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malatj\Documents\AKCE\UP + PZM\UP\VZ_zhotovitel\PD_pro CEJIZA\Rozpočty\"/>
    </mc:Choice>
  </mc:AlternateContent>
  <xr:revisionPtr revIDLastSave="0" documentId="8_{ED6C4064-447F-4DDC-9631-B0CE1816F6B6}" xr6:coauthVersionLast="47" xr6:coauthVersionMax="47" xr10:uidLastSave="{00000000-0000-0000-0000-000000000000}"/>
  <bookViews>
    <workbookView xWindow="60" yWindow="345" windowWidth="18570" windowHeight="12465" activeTab="37" xr2:uid="{00000000-000D-0000-FFFF-FFFF00000000}"/>
  </bookViews>
  <sheets>
    <sheet name="Rekapitulace stavby" sheetId="1" r:id="rId1"/>
    <sheet name="D.1 - Příprava území" sheetId="2" r:id="rId2"/>
    <sheet name="D.1.1 - Architektonicko-s..." sheetId="3" r:id="rId3"/>
    <sheet name="D.1.2.1 - Stavebně-konstr..." sheetId="4" r:id="rId4"/>
    <sheet name="D.1.2.2 - Stavebně-konstr..." sheetId="5" r:id="rId5"/>
    <sheet name="D.1.3 - Požárně bezpečnos..." sheetId="6" r:id="rId6"/>
    <sheet name="1 - Zdravotně technické i..." sheetId="7" r:id="rId7"/>
    <sheet name="2 - Venkovní rozvody" sheetId="8" r:id="rId8"/>
    <sheet name="D.1.4.2 - Vzduchotechnika" sheetId="9" r:id="rId9"/>
    <sheet name="D.1.4.3 - Vytápění" sheetId="10" r:id="rId10"/>
    <sheet name="D.1.4.4 - MaR" sheetId="11" r:id="rId11"/>
    <sheet name="1 - LPS" sheetId="12" r:id="rId12"/>
    <sheet name="2 - KT" sheetId="13" r:id="rId13"/>
    <sheet name="3 - SP" sheetId="14" r:id="rId14"/>
    <sheet name="4 - SV" sheetId="15" r:id="rId15"/>
    <sheet name="5 - Ostatní" sheetId="16" r:id="rId16"/>
    <sheet name="1 - ELEKTRICKÁ POŽÁRNÍ SI..." sheetId="17" r:id="rId17"/>
    <sheet name="2 - NOUZOVÝ ZVUKOVÝ SYSTÉ..." sheetId="18" r:id="rId18"/>
    <sheet name="3 - KAMEROVÝ SYSTÉM - CCTV" sheetId="19" r:id="rId19"/>
    <sheet name="4 - PZTS-Poplachový zabez..." sheetId="20" r:id="rId20"/>
    <sheet name="5 - EKV+DT Elektronická k..." sheetId="21" r:id="rId21"/>
    <sheet name="6 - STRUKTUROVANÁ KABELÁŽ..." sheetId="22" r:id="rId22"/>
    <sheet name="7 - STA - Společná televi..." sheetId="23" r:id="rId23"/>
    <sheet name="8 - Jednotný čas - JČ" sheetId="24" r:id="rId24"/>
    <sheet name="9 - VYVOLÁVACÍ SYSTÉM - VS" sheetId="25" r:id="rId25"/>
    <sheet name="10 - KABELOVÉ TRASY  - KT" sheetId="26" r:id="rId26"/>
    <sheet name="11 - Osttaní" sheetId="27" r:id="rId27"/>
    <sheet name="D.1.4.7 - Mediciální plyny" sheetId="28" r:id="rId28"/>
    <sheet name="1 - Pracovní linky " sheetId="29" r:id="rId29"/>
    <sheet name="2 - Interiér" sheetId="30" state="hidden" r:id="rId30"/>
    <sheet name="SO 02 - Komunikace a zpev..." sheetId="31" r:id="rId31"/>
    <sheet name="D.2.1 - Zdravotnická tech..." sheetId="32" state="hidden" r:id="rId32"/>
    <sheet name="IO 01 - Prodloužení areál..." sheetId="33" r:id="rId33"/>
    <sheet name="IO 02.1 - KT" sheetId="34" r:id="rId34"/>
    <sheet name="IO 02.2 - LPS" sheetId="35" r:id="rId35"/>
    <sheet name="IO 02.3 - SV" sheetId="36" r:id="rId36"/>
    <sheet name="IO 03.1 - KT" sheetId="37" r:id="rId37"/>
    <sheet name="VON - Vedlejší a ostatní ..." sheetId="38" r:id="rId38"/>
  </sheets>
  <definedNames>
    <definedName name="_xlnm._FilterDatabase" localSheetId="16" hidden="1">'1 - ELEKTRICKÁ POŽÁRNÍ SI...'!$C$128:$K$183</definedName>
    <definedName name="_xlnm._FilterDatabase" localSheetId="11" hidden="1">'1 - LPS'!$C$126:$K$160</definedName>
    <definedName name="_xlnm._FilterDatabase" localSheetId="28" hidden="1">'1 - Pracovní linky '!$C$124:$K$158</definedName>
    <definedName name="_xlnm._FilterDatabase" localSheetId="6" hidden="1">'1 - Zdravotně technické i...'!$C$137:$K$471</definedName>
    <definedName name="_xlnm._FilterDatabase" localSheetId="25" hidden="1">'10 - KABELOVÉ TRASY  - KT'!$C$125:$K$181</definedName>
    <definedName name="_xlnm._FilterDatabase" localSheetId="26" hidden="1">'11 - Osttaní'!$C$124:$K$128</definedName>
    <definedName name="_xlnm._FilterDatabase" localSheetId="29" hidden="1">'2 - Interiér'!$C$129:$K$280</definedName>
    <definedName name="_xlnm._FilterDatabase" localSheetId="12" hidden="1">'2 - KT'!$C$127:$K$191</definedName>
    <definedName name="_xlnm._FilterDatabase" localSheetId="17" hidden="1">'2 - NOUZOVÝ ZVUKOVÝ SYSTÉ...'!$C$128:$K$171</definedName>
    <definedName name="_xlnm._FilterDatabase" localSheetId="7" hidden="1">'2 - Venkovní rozvody'!$C$129:$K$206</definedName>
    <definedName name="_xlnm._FilterDatabase" localSheetId="18" hidden="1">'3 - KAMEROVÝ SYSTÉM - CCTV'!$C$125:$K$148</definedName>
    <definedName name="_xlnm._FilterDatabase" localSheetId="13" hidden="1">'3 - SP'!$C$126:$K$183</definedName>
    <definedName name="_xlnm._FilterDatabase" localSheetId="19" hidden="1">'4 - PZTS-Poplachový zabez...'!$C$126:$K$150</definedName>
    <definedName name="_xlnm._FilterDatabase" localSheetId="14" hidden="1">'4 - SV'!$C$125:$K$148</definedName>
    <definedName name="_xlnm._FilterDatabase" localSheetId="20" hidden="1">'5 - EKV+DT Elektronická k...'!$C$126:$K$155</definedName>
    <definedName name="_xlnm._FilterDatabase" localSheetId="15" hidden="1">'5 - Ostatní'!$C$124:$K$128</definedName>
    <definedName name="_xlnm._FilterDatabase" localSheetId="21" hidden="1">'6 - STRUKTUROVANÁ KABELÁŽ...'!$C$128:$K$178</definedName>
    <definedName name="_xlnm._FilterDatabase" localSheetId="22" hidden="1">'7 - STA - Společná televi...'!$C$126:$K$141</definedName>
    <definedName name="_xlnm._FilterDatabase" localSheetId="23" hidden="1">'8 - Jednotný čas - JČ'!$C$125:$K$136</definedName>
    <definedName name="_xlnm._FilterDatabase" localSheetId="24" hidden="1">'9 - VYVOLÁVACÍ SYSTÉM - VS'!$C$125:$K$138</definedName>
    <definedName name="_xlnm._FilterDatabase" localSheetId="1" hidden="1">'D.1 - Příprava území'!$C$122:$K$166</definedName>
    <definedName name="_xlnm._FilterDatabase" localSheetId="2" hidden="1">'D.1.1 - Architektonicko-s...'!$C$152:$K$1310</definedName>
    <definedName name="_xlnm._FilterDatabase" localSheetId="3" hidden="1">'D.1.2.1 - Stavebně-konstr...'!$C$126:$K$275</definedName>
    <definedName name="_xlnm._FilterDatabase" localSheetId="4" hidden="1">'D.1.2.2 - Stavebně-konstr...'!$C$121:$K$132</definedName>
    <definedName name="_xlnm._FilterDatabase" localSheetId="5" hidden="1">'D.1.3 - Požárně bezpečnos...'!$C$121:$K$129</definedName>
    <definedName name="_xlnm._FilterDatabase" localSheetId="8" hidden="1">'D.1.4.2 - Vzduchotechnika'!$C$133:$K$413</definedName>
    <definedName name="_xlnm._FilterDatabase" localSheetId="9" hidden="1">'D.1.4.3 - Vytápění'!$C$132:$K$265</definedName>
    <definedName name="_xlnm._FilterDatabase" localSheetId="10" hidden="1">'D.1.4.4 - MaR'!$C$136:$K$280</definedName>
    <definedName name="_xlnm._FilterDatabase" localSheetId="27" hidden="1">'D.1.4.7 - Mediciální plyny'!$C$126:$K$188</definedName>
    <definedName name="_xlnm._FilterDatabase" localSheetId="31" hidden="1">'D.2.1 - Zdravotnická tech...'!$C$120:$K$125</definedName>
    <definedName name="_xlnm._FilterDatabase" localSheetId="32" hidden="1">'IO 01 - Prodloužení areál...'!$C$125:$K$184</definedName>
    <definedName name="_xlnm._FilterDatabase" localSheetId="33" hidden="1">'IO 02.1 - KT'!$C$127:$K$145</definedName>
    <definedName name="_xlnm._FilterDatabase" localSheetId="34" hidden="1">'IO 02.2 - LPS'!$C$125:$K$136</definedName>
    <definedName name="_xlnm._FilterDatabase" localSheetId="35" hidden="1">'IO 02.3 - SV'!$C$125:$K$140</definedName>
    <definedName name="_xlnm._FilterDatabase" localSheetId="36" hidden="1">'IO 03.1 - KT'!$C$127:$K$150</definedName>
    <definedName name="_xlnm._FilterDatabase" localSheetId="30" hidden="1">'SO 02 - Komunikace a zpev...'!$C$124:$K$242</definedName>
    <definedName name="_xlnm._FilterDatabase" localSheetId="37" hidden="1">'VON - Vedlejší a ostatní ...'!$C$122:$K$155</definedName>
    <definedName name="_xlnm.Print_Titles" localSheetId="16">'1 - ELEKTRICKÁ POŽÁRNÍ SI...'!$128:$128</definedName>
    <definedName name="_xlnm.Print_Titles" localSheetId="11">'1 - LPS'!$126:$126</definedName>
    <definedName name="_xlnm.Print_Titles" localSheetId="28">'1 - Pracovní linky '!$124:$124</definedName>
    <definedName name="_xlnm.Print_Titles" localSheetId="6">'1 - Zdravotně technické i...'!$137:$137</definedName>
    <definedName name="_xlnm.Print_Titles" localSheetId="25">'10 - KABELOVÉ TRASY  - KT'!$125:$125</definedName>
    <definedName name="_xlnm.Print_Titles" localSheetId="26">'11 - Osttaní'!$124:$124</definedName>
    <definedName name="_xlnm.Print_Titles" localSheetId="29">'2 - Interiér'!$129:$129</definedName>
    <definedName name="_xlnm.Print_Titles" localSheetId="12">'2 - KT'!$127:$127</definedName>
    <definedName name="_xlnm.Print_Titles" localSheetId="17">'2 - NOUZOVÝ ZVUKOVÝ SYSTÉ...'!$128:$128</definedName>
    <definedName name="_xlnm.Print_Titles" localSheetId="7">'2 - Venkovní rozvody'!$129:$129</definedName>
    <definedName name="_xlnm.Print_Titles" localSheetId="18">'3 - KAMEROVÝ SYSTÉM - CCTV'!$125:$125</definedName>
    <definedName name="_xlnm.Print_Titles" localSheetId="13">'3 - SP'!$126:$126</definedName>
    <definedName name="_xlnm.Print_Titles" localSheetId="19">'4 - PZTS-Poplachový zabez...'!$126:$126</definedName>
    <definedName name="_xlnm.Print_Titles" localSheetId="14">'4 - SV'!$125:$125</definedName>
    <definedName name="_xlnm.Print_Titles" localSheetId="20">'5 - EKV+DT Elektronická k...'!$126:$126</definedName>
    <definedName name="_xlnm.Print_Titles" localSheetId="15">'5 - Ostatní'!$124:$124</definedName>
    <definedName name="_xlnm.Print_Titles" localSheetId="21">'6 - STRUKTUROVANÁ KABELÁŽ...'!$128:$128</definedName>
    <definedName name="_xlnm.Print_Titles" localSheetId="22">'7 - STA - Společná televi...'!$126:$126</definedName>
    <definedName name="_xlnm.Print_Titles" localSheetId="23">'8 - Jednotný čas - JČ'!$125:$125</definedName>
    <definedName name="_xlnm.Print_Titles" localSheetId="24">'9 - VYVOLÁVACÍ SYSTÉM - VS'!$125:$125</definedName>
    <definedName name="_xlnm.Print_Titles" localSheetId="1">'D.1 - Příprava území'!$122:$122</definedName>
    <definedName name="_xlnm.Print_Titles" localSheetId="2">'D.1.1 - Architektonicko-s...'!$152:$152</definedName>
    <definedName name="_xlnm.Print_Titles" localSheetId="3">'D.1.2.1 - Stavebně-konstr...'!$126:$126</definedName>
    <definedName name="_xlnm.Print_Titles" localSheetId="4">'D.1.2.2 - Stavebně-konstr...'!$121:$121</definedName>
    <definedName name="_xlnm.Print_Titles" localSheetId="5">'D.1.3 - Požárně bezpečnos...'!$121:$121</definedName>
    <definedName name="_xlnm.Print_Titles" localSheetId="8">'D.1.4.2 - Vzduchotechnika'!$133:$133</definedName>
    <definedName name="_xlnm.Print_Titles" localSheetId="9">'D.1.4.3 - Vytápění'!$132:$132</definedName>
    <definedName name="_xlnm.Print_Titles" localSheetId="10">'D.1.4.4 - MaR'!$136:$136</definedName>
    <definedName name="_xlnm.Print_Titles" localSheetId="27">'D.1.4.7 - Mediciální plyny'!$126:$126</definedName>
    <definedName name="_xlnm.Print_Titles" localSheetId="31">'D.2.1 - Zdravotnická tech...'!$120:$120</definedName>
    <definedName name="_xlnm.Print_Titles" localSheetId="32">'IO 01 - Prodloužení areál...'!$125:$125</definedName>
    <definedName name="_xlnm.Print_Titles" localSheetId="33">'IO 02.1 - KT'!$127:$127</definedName>
    <definedName name="_xlnm.Print_Titles" localSheetId="34">'IO 02.2 - LPS'!$125:$125</definedName>
    <definedName name="_xlnm.Print_Titles" localSheetId="35">'IO 02.3 - SV'!$125:$125</definedName>
    <definedName name="_xlnm.Print_Titles" localSheetId="36">'IO 03.1 - KT'!$127:$127</definedName>
    <definedName name="_xlnm.Print_Titles" localSheetId="0">'Rekapitulace stavby'!$92:$92</definedName>
    <definedName name="_xlnm.Print_Titles" localSheetId="30">'SO 02 - Komunikace a zpev...'!$124:$124</definedName>
    <definedName name="_xlnm.Print_Titles" localSheetId="37">'VON - Vedlejší a ostatní ...'!$122:$122</definedName>
    <definedName name="_xlnm.Print_Area" localSheetId="16">'1 - ELEKTRICKÁ POŽÁRNÍ SI...'!$C$4:$J$43,'1 - ELEKTRICKÁ POŽÁRNÍ SI...'!$C$50:$J$76,'1 - ELEKTRICKÁ POŽÁRNÍ SI...'!$C$82:$J$106,'1 - ELEKTRICKÁ POŽÁRNÍ SI...'!$C$112:$K$183</definedName>
    <definedName name="_xlnm.Print_Area" localSheetId="11">'1 - LPS'!$C$4:$J$43,'1 - LPS'!$C$50:$J$76,'1 - LPS'!$C$82:$J$104,'1 - LPS'!$C$110:$K$160</definedName>
    <definedName name="_xlnm.Print_Area" localSheetId="28">'1 - Pracovní linky '!$C$4:$J$43,'1 - Pracovní linky '!$C$50:$J$76,'1 - Pracovní linky '!$C$82:$J$102,'1 - Pracovní linky '!$C$108:$K$158</definedName>
    <definedName name="_xlnm.Print_Area" localSheetId="6">'1 - Zdravotně technické i...'!$C$4:$J$43,'1 - Zdravotně technické i...'!$C$50:$J$76,'1 - Zdravotně technické i...'!$C$82:$J$115,'1 - Zdravotně technické i...'!$C$121:$K$471</definedName>
    <definedName name="_xlnm.Print_Area" localSheetId="25">'10 - KABELOVÉ TRASY  - KT'!$C$4:$J$43,'10 - KABELOVÉ TRASY  - KT'!$C$50:$J$76,'10 - KABELOVÉ TRASY  - KT'!$C$82:$J$103,'10 - KABELOVÉ TRASY  - KT'!$C$109:$K$181</definedName>
    <definedName name="_xlnm.Print_Area" localSheetId="26">'11 - Osttaní'!$C$4:$J$43,'11 - Osttaní'!$C$50:$J$76,'11 - Osttaní'!$C$82:$J$102,'11 - Osttaní'!$C$108:$K$128</definedName>
    <definedName name="_xlnm.Print_Area" localSheetId="29">'2 - Interiér'!$C$4:$J$43,'2 - Interiér'!$C$50:$J$76,'2 - Interiér'!$C$82:$J$107,'2 - Interiér'!$C$113:$K$280</definedName>
    <definedName name="_xlnm.Print_Area" localSheetId="12">'2 - KT'!$C$4:$J$43,'2 - KT'!$C$50:$J$76,'2 - KT'!$C$82:$J$105,'2 - KT'!$C$111:$K$191</definedName>
    <definedName name="_xlnm.Print_Area" localSheetId="17">'2 - NOUZOVÝ ZVUKOVÝ SYSTÉ...'!$C$4:$J$43,'2 - NOUZOVÝ ZVUKOVÝ SYSTÉ...'!$C$50:$J$76,'2 - NOUZOVÝ ZVUKOVÝ SYSTÉ...'!$C$82:$J$106,'2 - NOUZOVÝ ZVUKOVÝ SYSTÉ...'!$C$112:$K$171</definedName>
    <definedName name="_xlnm.Print_Area" localSheetId="7">'2 - Venkovní rozvody'!$C$4:$J$43,'2 - Venkovní rozvody'!$C$50:$J$76,'2 - Venkovní rozvody'!$C$82:$J$107,'2 - Venkovní rozvody'!$C$113:$K$206</definedName>
    <definedName name="_xlnm.Print_Area" localSheetId="18">'3 - KAMEROVÝ SYSTÉM - CCTV'!$C$4:$J$43,'3 - KAMEROVÝ SYSTÉM - CCTV'!$C$50:$J$76,'3 - KAMEROVÝ SYSTÉM - CCTV'!$C$82:$J$103,'3 - KAMEROVÝ SYSTÉM - CCTV'!$C$109:$K$148</definedName>
    <definedName name="_xlnm.Print_Area" localSheetId="13">'3 - SP'!$C$4:$J$43,'3 - SP'!$C$50:$J$76,'3 - SP'!$C$82:$J$104,'3 - SP'!$C$110:$K$183</definedName>
    <definedName name="_xlnm.Print_Area" localSheetId="19">'4 - PZTS-Poplachový zabez...'!$C$4:$J$43,'4 - PZTS-Poplachový zabez...'!$C$50:$J$76,'4 - PZTS-Poplachový zabez...'!$C$82:$J$104,'4 - PZTS-Poplachový zabez...'!$C$110:$K$150</definedName>
    <definedName name="_xlnm.Print_Area" localSheetId="14">'4 - SV'!$C$4:$J$43,'4 - SV'!$C$50:$J$76,'4 - SV'!$C$82:$J$103,'4 - SV'!$C$109:$K$148</definedName>
    <definedName name="_xlnm.Print_Area" localSheetId="20">'5 - EKV+DT Elektronická k...'!$C$4:$J$43,'5 - EKV+DT Elektronická k...'!$C$50:$J$76,'5 - EKV+DT Elektronická k...'!$C$82:$J$104,'5 - EKV+DT Elektronická k...'!$C$110:$K$155</definedName>
    <definedName name="_xlnm.Print_Area" localSheetId="15">'5 - Ostatní'!$C$4:$J$43,'5 - Ostatní'!$C$50:$J$76,'5 - Ostatní'!$C$82:$J$102,'5 - Ostatní'!$C$108:$K$128</definedName>
    <definedName name="_xlnm.Print_Area" localSheetId="21">'6 - STRUKTUROVANÁ KABELÁŽ...'!$C$4:$J$43,'6 - STRUKTUROVANÁ KABELÁŽ...'!$C$50:$J$76,'6 - STRUKTUROVANÁ KABELÁŽ...'!$C$82:$J$106,'6 - STRUKTUROVANÁ KABELÁŽ...'!$C$112:$K$178</definedName>
    <definedName name="_xlnm.Print_Area" localSheetId="22">'7 - STA - Společná televi...'!$C$4:$J$43,'7 - STA - Společná televi...'!$C$50:$J$76,'7 - STA - Společná televi...'!$C$82:$J$104,'7 - STA - Společná televi...'!$C$110:$K$141</definedName>
    <definedName name="_xlnm.Print_Area" localSheetId="23">'8 - Jednotný čas - JČ'!$C$4:$J$43,'8 - Jednotný čas - JČ'!$C$50:$J$76,'8 - Jednotný čas - JČ'!$C$82:$J$103,'8 - Jednotný čas - JČ'!$C$109:$K$136</definedName>
    <definedName name="_xlnm.Print_Area" localSheetId="24">'9 - VYVOLÁVACÍ SYSTÉM - VS'!$C$4:$J$43,'9 - VYVOLÁVACÍ SYSTÉM - VS'!$C$50:$J$76,'9 - VYVOLÁVACÍ SYSTÉM - VS'!$C$82:$J$103,'9 - VYVOLÁVACÍ SYSTÉM - VS'!$C$109:$K$138</definedName>
    <definedName name="_xlnm.Print_Area" localSheetId="1">'D.1 - Příprava území'!$C$4:$J$39,'D.1 - Příprava území'!$C$50:$J$76,'D.1 - Příprava území'!$C$82:$J$104,'D.1 - Příprava území'!$C$110:$K$166</definedName>
    <definedName name="_xlnm.Print_Area" localSheetId="2">'D.1.1 - Architektonicko-s...'!$C$4:$J$41,'D.1.1 - Architektonicko-s...'!$C$50:$J$76,'D.1.1 - Architektonicko-s...'!$C$82:$J$132,'D.1.1 - Architektonicko-s...'!$C$138:$K$1310</definedName>
    <definedName name="_xlnm.Print_Area" localSheetId="3">'D.1.2.1 - Stavebně-konstr...'!$C$4:$J$41,'D.1.2.1 - Stavebně-konstr...'!$C$50:$J$76,'D.1.2.1 - Stavebně-konstr...'!$C$82:$J$106,'D.1.2.1 - Stavebně-konstr...'!$C$112:$K$275</definedName>
    <definedName name="_xlnm.Print_Area" localSheetId="4">'D.1.2.2 - Stavebně-konstr...'!$C$4:$J$41,'D.1.2.2 - Stavebně-konstr...'!$C$50:$J$76,'D.1.2.2 - Stavebně-konstr...'!$C$82:$J$101,'D.1.2.2 - Stavebně-konstr...'!$C$107:$K$132</definedName>
    <definedName name="_xlnm.Print_Area" localSheetId="5">'D.1.3 - Požárně bezpečnos...'!$C$4:$J$41,'D.1.3 - Požárně bezpečnos...'!$C$50:$J$76,'D.1.3 - Požárně bezpečnos...'!$C$82:$J$101,'D.1.3 - Požárně bezpečnos...'!$C$107:$K$129</definedName>
    <definedName name="_xlnm.Print_Area" localSheetId="8">'D.1.4.2 - Vzduchotechnika'!$C$4:$J$43,'D.1.4.2 - Vzduchotechnika'!$C$50:$J$76,'D.1.4.2 - Vzduchotechnika'!$C$82:$J$111,'D.1.4.2 - Vzduchotechnika'!$C$117:$K$413</definedName>
    <definedName name="_xlnm.Print_Area" localSheetId="9">'D.1.4.3 - Vytápění'!$C$4:$J$43,'D.1.4.3 - Vytápění'!$C$50:$J$76,'D.1.4.3 - Vytápění'!$C$82:$J$110,'D.1.4.3 - Vytápění'!$C$116:$K$265</definedName>
    <definedName name="_xlnm.Print_Area" localSheetId="10">'D.1.4.4 - MaR'!$C$4:$J$43,'D.1.4.4 - MaR'!$C$50:$J$76,'D.1.4.4 - MaR'!$C$82:$J$114,'D.1.4.4 - MaR'!$C$120:$K$280</definedName>
    <definedName name="_xlnm.Print_Area" localSheetId="27">'D.1.4.7 - Mediciální plyny'!$C$4:$J$43,'D.1.4.7 - Mediciální plyny'!$C$50:$J$76,'D.1.4.7 - Mediciální plyny'!$C$82:$J$104,'D.1.4.7 - Mediciální plyny'!$C$110:$K$188</definedName>
    <definedName name="_xlnm.Print_Area" localSheetId="31">'D.2.1 - Zdravotnická tech...'!$C$4:$J$41,'D.2.1 - Zdravotnická tech...'!$C$50:$J$76,'D.2.1 - Zdravotnická tech...'!$C$82:$J$100,'D.2.1 - Zdravotnická tech...'!$C$106:$K$125</definedName>
    <definedName name="_xlnm.Print_Area" localSheetId="32">'IO 01 - Prodloužení areál...'!$C$4:$J$41,'IO 01 - Prodloužení areál...'!$C$50:$J$76,'IO 01 - Prodloužení areál...'!$C$82:$J$105,'IO 01 - Prodloužení areál...'!$C$111:$K$184</definedName>
    <definedName name="_xlnm.Print_Area" localSheetId="33">'IO 02.1 - KT'!$C$4:$J$43,'IO 02.1 - KT'!$C$50:$J$76,'IO 02.1 - KT'!$C$82:$J$105,'IO 02.1 - KT'!$C$111:$K$145</definedName>
    <definedName name="_xlnm.Print_Area" localSheetId="34">'IO 02.2 - LPS'!$C$4:$J$43,'IO 02.2 - LPS'!$C$50:$J$76,'IO 02.2 - LPS'!$C$82:$J$103,'IO 02.2 - LPS'!$C$109:$K$136</definedName>
    <definedName name="_xlnm.Print_Area" localSheetId="35">'IO 02.3 - SV'!$C$4:$J$43,'IO 02.3 - SV'!$C$50:$J$76,'IO 02.3 - SV'!$C$82:$J$103,'IO 02.3 - SV'!$C$109:$K$140</definedName>
    <definedName name="_xlnm.Print_Area" localSheetId="36">'IO 03.1 - KT'!$C$4:$J$43,'IO 03.1 - KT'!$C$50:$J$76,'IO 03.1 - KT'!$C$82:$J$105,'IO 03.1 - KT'!$C$111:$K$150</definedName>
    <definedName name="_xlnm.Print_Area" localSheetId="0">'Rekapitulace stavby'!$D$4:$AO$76,'Rekapitulace stavby'!$C$82:$AQ$142</definedName>
    <definedName name="_xlnm.Print_Area" localSheetId="30">'SO 02 - Komunikace a zpev...'!$C$4:$J$39,'SO 02 - Komunikace a zpev...'!$C$50:$J$76,'SO 02 - Komunikace a zpev...'!$C$82:$J$106,'SO 02 - Komunikace a zpev...'!$C$112:$K$242</definedName>
    <definedName name="_xlnm.Print_Area" localSheetId="37">'VON - Vedlejší a ostatní ...'!$C$4:$J$39,'VON - Vedlejší a ostatní ...'!$C$50:$J$76,'VON - Vedlejší a ostatní ...'!$C$82:$J$104,'VON - Vedlejší a ostatní ...'!$C$110:$K$155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37" i="38" l="1"/>
  <c r="J36" i="38"/>
  <c r="AY141" i="1" s="1"/>
  <c r="J35" i="38"/>
  <c r="AX141" i="1"/>
  <c r="BI154" i="38"/>
  <c r="BH154" i="38"/>
  <c r="BG154" i="38"/>
  <c r="BF154" i="38"/>
  <c r="T154" i="38"/>
  <c r="T153" i="38" s="1"/>
  <c r="R154" i="38"/>
  <c r="R153" i="38"/>
  <c r="P154" i="38"/>
  <c r="P153" i="38"/>
  <c r="BI151" i="38"/>
  <c r="BH151" i="38"/>
  <c r="BG151" i="38"/>
  <c r="BF151" i="38"/>
  <c r="T151" i="38"/>
  <c r="T150" i="38"/>
  <c r="R151" i="38"/>
  <c r="R150" i="38"/>
  <c r="P151" i="38"/>
  <c r="P150" i="38"/>
  <c r="BI148" i="38"/>
  <c r="BH148" i="38"/>
  <c r="BG148" i="38"/>
  <c r="BF148" i="38"/>
  <c r="T148" i="38"/>
  <c r="R148" i="38"/>
  <c r="P148" i="38"/>
  <c r="BI146" i="38"/>
  <c r="BH146" i="38"/>
  <c r="BG146" i="38"/>
  <c r="BF146" i="38"/>
  <c r="T146" i="38"/>
  <c r="R146" i="38"/>
  <c r="P146" i="38"/>
  <c r="BI143" i="38"/>
  <c r="BH143" i="38"/>
  <c r="BG143" i="38"/>
  <c r="BF143" i="38"/>
  <c r="T143" i="38"/>
  <c r="R143" i="38"/>
  <c r="P143" i="38"/>
  <c r="BI141" i="38"/>
  <c r="BH141" i="38"/>
  <c r="BG141" i="38"/>
  <c r="BF141" i="38"/>
  <c r="T141" i="38"/>
  <c r="R141" i="38"/>
  <c r="P141" i="38"/>
  <c r="BI139" i="38"/>
  <c r="BH139" i="38"/>
  <c r="BG139" i="38"/>
  <c r="BF139" i="38"/>
  <c r="T139" i="38"/>
  <c r="R139" i="38"/>
  <c r="P139" i="38"/>
  <c r="BI136" i="38"/>
  <c r="BH136" i="38"/>
  <c r="BG136" i="38"/>
  <c r="BF136" i="38"/>
  <c r="T136" i="38"/>
  <c r="T135" i="38"/>
  <c r="R136" i="38"/>
  <c r="R135" i="38" s="1"/>
  <c r="P136" i="38"/>
  <c r="P135" i="38" s="1"/>
  <c r="BI133" i="38"/>
  <c r="BH133" i="38"/>
  <c r="BG133" i="38"/>
  <c r="BF133" i="38"/>
  <c r="T133" i="38"/>
  <c r="R133" i="38"/>
  <c r="P133" i="38"/>
  <c r="BI131" i="38"/>
  <c r="BH131" i="38"/>
  <c r="BG131" i="38"/>
  <c r="BF131" i="38"/>
  <c r="T131" i="38"/>
  <c r="R131" i="38"/>
  <c r="P131" i="38"/>
  <c r="BI129" i="38"/>
  <c r="BH129" i="38"/>
  <c r="BG129" i="38"/>
  <c r="BF129" i="38"/>
  <c r="T129" i="38"/>
  <c r="R129" i="38"/>
  <c r="P129" i="38"/>
  <c r="BI128" i="38"/>
  <c r="BH128" i="38"/>
  <c r="BG128" i="38"/>
  <c r="BF128" i="38"/>
  <c r="T128" i="38"/>
  <c r="R128" i="38"/>
  <c r="P128" i="38"/>
  <c r="BI126" i="38"/>
  <c r="BH126" i="38"/>
  <c r="BG126" i="38"/>
  <c r="BF126" i="38"/>
  <c r="T126" i="38"/>
  <c r="R126" i="38"/>
  <c r="P126" i="38"/>
  <c r="J119" i="38"/>
  <c r="F119" i="38"/>
  <c r="F117" i="38"/>
  <c r="E115" i="38"/>
  <c r="J91" i="38"/>
  <c r="F91" i="38"/>
  <c r="F89" i="38"/>
  <c r="E87" i="38"/>
  <c r="J24" i="38"/>
  <c r="E24" i="38"/>
  <c r="J120" i="38"/>
  <c r="J23" i="38"/>
  <c r="J18" i="38"/>
  <c r="E18" i="38"/>
  <c r="F120" i="38" s="1"/>
  <c r="J17" i="38"/>
  <c r="J12" i="38"/>
  <c r="J89" i="38"/>
  <c r="E7" i="38"/>
  <c r="E113" i="38" s="1"/>
  <c r="J41" i="37"/>
  <c r="J40" i="37"/>
  <c r="AY140" i="1"/>
  <c r="J39" i="37"/>
  <c r="AX140" i="1" s="1"/>
  <c r="BI150" i="37"/>
  <c r="BH150" i="37"/>
  <c r="BG150" i="37"/>
  <c r="BF150" i="37"/>
  <c r="T150" i="37"/>
  <c r="R150" i="37"/>
  <c r="P150" i="37"/>
  <c r="BI149" i="37"/>
  <c r="BH149" i="37"/>
  <c r="BG149" i="37"/>
  <c r="BF149" i="37"/>
  <c r="T149" i="37"/>
  <c r="R149" i="37"/>
  <c r="P149" i="37"/>
  <c r="BI148" i="37"/>
  <c r="BH148" i="37"/>
  <c r="BG148" i="37"/>
  <c r="BF148" i="37"/>
  <c r="T148" i="37"/>
  <c r="R148" i="37"/>
  <c r="P148" i="37"/>
  <c r="BI147" i="37"/>
  <c r="BH147" i="37"/>
  <c r="BG147" i="37"/>
  <c r="BF147" i="37"/>
  <c r="T147" i="37"/>
  <c r="R147" i="37"/>
  <c r="P147" i="37"/>
  <c r="BI146" i="37"/>
  <c r="BH146" i="37"/>
  <c r="BG146" i="37"/>
  <c r="BF146" i="37"/>
  <c r="T146" i="37"/>
  <c r="R146" i="37"/>
  <c r="P146" i="37"/>
  <c r="BI145" i="37"/>
  <c r="BH145" i="37"/>
  <c r="BG145" i="37"/>
  <c r="BF145" i="37"/>
  <c r="T145" i="37"/>
  <c r="R145" i="37"/>
  <c r="P145" i="37"/>
  <c r="BI144" i="37"/>
  <c r="BH144" i="37"/>
  <c r="BG144" i="37"/>
  <c r="BF144" i="37"/>
  <c r="T144" i="37"/>
  <c r="R144" i="37"/>
  <c r="P144" i="37"/>
  <c r="BI143" i="37"/>
  <c r="BH143" i="37"/>
  <c r="BG143" i="37"/>
  <c r="BF143" i="37"/>
  <c r="T143" i="37"/>
  <c r="R143" i="37"/>
  <c r="P143" i="37"/>
  <c r="BI142" i="37"/>
  <c r="BH142" i="37"/>
  <c r="BG142" i="37"/>
  <c r="BF142" i="37"/>
  <c r="T142" i="37"/>
  <c r="R142" i="37"/>
  <c r="P142" i="37"/>
  <c r="BI141" i="37"/>
  <c r="BH141" i="37"/>
  <c r="BG141" i="37"/>
  <c r="BF141" i="37"/>
  <c r="T141" i="37"/>
  <c r="R141" i="37"/>
  <c r="P141" i="37"/>
  <c r="BI139" i="37"/>
  <c r="BH139" i="37"/>
  <c r="BG139" i="37"/>
  <c r="BF139" i="37"/>
  <c r="T139" i="37"/>
  <c r="R139" i="37"/>
  <c r="P139" i="37"/>
  <c r="BI138" i="37"/>
  <c r="BH138" i="37"/>
  <c r="BG138" i="37"/>
  <c r="BF138" i="37"/>
  <c r="T138" i="37"/>
  <c r="R138" i="37"/>
  <c r="P138" i="37"/>
  <c r="BI137" i="37"/>
  <c r="BH137" i="37"/>
  <c r="BG137" i="37"/>
  <c r="BF137" i="37"/>
  <c r="T137" i="37"/>
  <c r="R137" i="37"/>
  <c r="P137" i="37"/>
  <c r="BI136" i="37"/>
  <c r="BH136" i="37"/>
  <c r="BG136" i="37"/>
  <c r="BF136" i="37"/>
  <c r="T136" i="37"/>
  <c r="R136" i="37"/>
  <c r="P136" i="37"/>
  <c r="BI135" i="37"/>
  <c r="BH135" i="37"/>
  <c r="BG135" i="37"/>
  <c r="BF135" i="37"/>
  <c r="T135" i="37"/>
  <c r="R135" i="37"/>
  <c r="P135" i="37"/>
  <c r="BI133" i="37"/>
  <c r="BH133" i="37"/>
  <c r="BG133" i="37"/>
  <c r="BF133" i="37"/>
  <c r="T133" i="37"/>
  <c r="T132" i="37"/>
  <c r="R133" i="37"/>
  <c r="R132" i="37"/>
  <c r="P133" i="37"/>
  <c r="P132" i="37" s="1"/>
  <c r="BI131" i="37"/>
  <c r="BH131" i="37"/>
  <c r="BG131" i="37"/>
  <c r="BF131" i="37"/>
  <c r="T131" i="37"/>
  <c r="R131" i="37"/>
  <c r="P131" i="37"/>
  <c r="BI130" i="37"/>
  <c r="BH130" i="37"/>
  <c r="BG130" i="37"/>
  <c r="BF130" i="37"/>
  <c r="T130" i="37"/>
  <c r="R130" i="37"/>
  <c r="P130" i="37"/>
  <c r="F122" i="37"/>
  <c r="E120" i="37"/>
  <c r="F93" i="37"/>
  <c r="E91" i="37"/>
  <c r="J28" i="37"/>
  <c r="E28" i="37"/>
  <c r="J125" i="37" s="1"/>
  <c r="J27" i="37"/>
  <c r="J25" i="37"/>
  <c r="E25" i="37"/>
  <c r="J95" i="37" s="1"/>
  <c r="J24" i="37"/>
  <c r="J22" i="37"/>
  <c r="E22" i="37"/>
  <c r="F96" i="37" s="1"/>
  <c r="J21" i="37"/>
  <c r="J19" i="37"/>
  <c r="E19" i="37"/>
  <c r="F95" i="37" s="1"/>
  <c r="J18" i="37"/>
  <c r="J16" i="37"/>
  <c r="J122" i="37"/>
  <c r="E7" i="37"/>
  <c r="E85" i="37"/>
  <c r="J41" i="36"/>
  <c r="J40" i="36"/>
  <c r="AY138" i="1" s="1"/>
  <c r="J39" i="36"/>
  <c r="AX138" i="1"/>
  <c r="BI140" i="36"/>
  <c r="BH140" i="36"/>
  <c r="BG140" i="36"/>
  <c r="BF140" i="36"/>
  <c r="T140" i="36"/>
  <c r="R140" i="36"/>
  <c r="P140" i="36"/>
  <c r="BI139" i="36"/>
  <c r="BH139" i="36"/>
  <c r="BG139" i="36"/>
  <c r="BF139" i="36"/>
  <c r="T139" i="36"/>
  <c r="R139" i="36"/>
  <c r="P139" i="36"/>
  <c r="BI138" i="36"/>
  <c r="BH138" i="36"/>
  <c r="BG138" i="36"/>
  <c r="BF138" i="36"/>
  <c r="T138" i="36"/>
  <c r="R138" i="36"/>
  <c r="P138" i="36"/>
  <c r="BI137" i="36"/>
  <c r="BH137" i="36"/>
  <c r="BG137" i="36"/>
  <c r="BF137" i="36"/>
  <c r="T137" i="36"/>
  <c r="R137" i="36"/>
  <c r="P137" i="36"/>
  <c r="BI136" i="36"/>
  <c r="BH136" i="36"/>
  <c r="BG136" i="36"/>
  <c r="BF136" i="36"/>
  <c r="T136" i="36"/>
  <c r="R136" i="36"/>
  <c r="P136" i="36"/>
  <c r="BI134" i="36"/>
  <c r="BH134" i="36"/>
  <c r="BG134" i="36"/>
  <c r="BF134" i="36"/>
  <c r="T134" i="36"/>
  <c r="R134" i="36"/>
  <c r="P134" i="36"/>
  <c r="BI133" i="36"/>
  <c r="BH133" i="36"/>
  <c r="BG133" i="36"/>
  <c r="BF133" i="36"/>
  <c r="T133" i="36"/>
  <c r="R133" i="36"/>
  <c r="P133" i="36"/>
  <c r="BI132" i="36"/>
  <c r="BH132" i="36"/>
  <c r="BG132" i="36"/>
  <c r="BF132" i="36"/>
  <c r="T132" i="36"/>
  <c r="R132" i="36"/>
  <c r="P132" i="36"/>
  <c r="BI131" i="36"/>
  <c r="BH131" i="36"/>
  <c r="BG131" i="36"/>
  <c r="BF131" i="36"/>
  <c r="T131" i="36"/>
  <c r="R131" i="36"/>
  <c r="P131" i="36"/>
  <c r="BI130" i="36"/>
  <c r="BH130" i="36"/>
  <c r="BG130" i="36"/>
  <c r="BF130" i="36"/>
  <c r="T130" i="36"/>
  <c r="R130" i="36"/>
  <c r="P130" i="36"/>
  <c r="BI129" i="36"/>
  <c r="BH129" i="36"/>
  <c r="BG129" i="36"/>
  <c r="BF129" i="36"/>
  <c r="T129" i="36"/>
  <c r="R129" i="36"/>
  <c r="P129" i="36"/>
  <c r="BI128" i="36"/>
  <c r="BH128" i="36"/>
  <c r="BG128" i="36"/>
  <c r="BF128" i="36"/>
  <c r="T128" i="36"/>
  <c r="R128" i="36"/>
  <c r="P128" i="36"/>
  <c r="F120" i="36"/>
  <c r="E118" i="36"/>
  <c r="F93" i="36"/>
  <c r="E91" i="36"/>
  <c r="J28" i="36"/>
  <c r="E28" i="36"/>
  <c r="J123" i="36"/>
  <c r="J27" i="36"/>
  <c r="J25" i="36"/>
  <c r="E25" i="36"/>
  <c r="J122" i="36" s="1"/>
  <c r="J24" i="36"/>
  <c r="J22" i="36"/>
  <c r="E22" i="36"/>
  <c r="F96" i="36"/>
  <c r="J21" i="36"/>
  <c r="J19" i="36"/>
  <c r="E19" i="36"/>
  <c r="F122" i="36" s="1"/>
  <c r="J18" i="36"/>
  <c r="J16" i="36"/>
  <c r="J120" i="36" s="1"/>
  <c r="E7" i="36"/>
  <c r="E85" i="36"/>
  <c r="J41" i="35"/>
  <c r="J40" i="35"/>
  <c r="AY137" i="1" s="1"/>
  <c r="J39" i="35"/>
  <c r="AX137" i="1"/>
  <c r="BI136" i="35"/>
  <c r="BH136" i="35"/>
  <c r="BG136" i="35"/>
  <c r="BF136" i="35"/>
  <c r="T136" i="35"/>
  <c r="R136" i="35"/>
  <c r="P136" i="35"/>
  <c r="BI135" i="35"/>
  <c r="BH135" i="35"/>
  <c r="BG135" i="35"/>
  <c r="BF135" i="35"/>
  <c r="T135" i="35"/>
  <c r="R135" i="35"/>
  <c r="P135" i="35"/>
  <c r="BI134" i="35"/>
  <c r="BH134" i="35"/>
  <c r="BG134" i="35"/>
  <c r="BF134" i="35"/>
  <c r="T134" i="35"/>
  <c r="R134" i="35"/>
  <c r="P134" i="35"/>
  <c r="BI133" i="35"/>
  <c r="BH133" i="35"/>
  <c r="BG133" i="35"/>
  <c r="BF133" i="35"/>
  <c r="T133" i="35"/>
  <c r="R133" i="35"/>
  <c r="P133" i="35"/>
  <c r="BI131" i="35"/>
  <c r="BH131" i="35"/>
  <c r="BG131" i="35"/>
  <c r="BF131" i="35"/>
  <c r="T131" i="35"/>
  <c r="R131" i="35"/>
  <c r="P131" i="35"/>
  <c r="BI130" i="35"/>
  <c r="BH130" i="35"/>
  <c r="BG130" i="35"/>
  <c r="BF130" i="35"/>
  <c r="T130" i="35"/>
  <c r="R130" i="35"/>
  <c r="P130" i="35"/>
  <c r="BI129" i="35"/>
  <c r="BH129" i="35"/>
  <c r="BG129" i="35"/>
  <c r="BF129" i="35"/>
  <c r="T129" i="35"/>
  <c r="R129" i="35"/>
  <c r="P129" i="35"/>
  <c r="BI128" i="35"/>
  <c r="BH128" i="35"/>
  <c r="BG128" i="35"/>
  <c r="BF128" i="35"/>
  <c r="T128" i="35"/>
  <c r="R128" i="35"/>
  <c r="P128" i="35"/>
  <c r="F120" i="35"/>
  <c r="E118" i="35"/>
  <c r="F93" i="35"/>
  <c r="E91" i="35"/>
  <c r="J28" i="35"/>
  <c r="E28" i="35"/>
  <c r="J123" i="35"/>
  <c r="J27" i="35"/>
  <c r="J25" i="35"/>
  <c r="E25" i="35"/>
  <c r="J95" i="35"/>
  <c r="J24" i="35"/>
  <c r="J22" i="35"/>
  <c r="E22" i="35"/>
  <c r="F123" i="35"/>
  <c r="J21" i="35"/>
  <c r="J19" i="35"/>
  <c r="E19" i="35"/>
  <c r="F122" i="35"/>
  <c r="J18" i="35"/>
  <c r="J16" i="35"/>
  <c r="J120" i="35" s="1"/>
  <c r="E7" i="35"/>
  <c r="E112" i="35"/>
  <c r="J41" i="34"/>
  <c r="J40" i="34"/>
  <c r="AY136" i="1"/>
  <c r="J39" i="34"/>
  <c r="AX136" i="1"/>
  <c r="BI145" i="34"/>
  <c r="BH145" i="34"/>
  <c r="BG145" i="34"/>
  <c r="BF145" i="34"/>
  <c r="T145" i="34"/>
  <c r="R145" i="34"/>
  <c r="P145" i="34"/>
  <c r="BI144" i="34"/>
  <c r="BH144" i="34"/>
  <c r="BG144" i="34"/>
  <c r="BF144" i="34"/>
  <c r="T144" i="34"/>
  <c r="R144" i="34"/>
  <c r="P144" i="34"/>
  <c r="BI143" i="34"/>
  <c r="BH143" i="34"/>
  <c r="BG143" i="34"/>
  <c r="BF143" i="34"/>
  <c r="T143" i="34"/>
  <c r="R143" i="34"/>
  <c r="P143" i="34"/>
  <c r="BI142" i="34"/>
  <c r="BH142" i="34"/>
  <c r="BG142" i="34"/>
  <c r="BF142" i="34"/>
  <c r="T142" i="34"/>
  <c r="R142" i="34"/>
  <c r="P142" i="34"/>
  <c r="BI141" i="34"/>
  <c r="BH141" i="34"/>
  <c r="BG141" i="34"/>
  <c r="BF141" i="34"/>
  <c r="T141" i="34"/>
  <c r="R141" i="34"/>
  <c r="P141" i="34"/>
  <c r="BI139" i="34"/>
  <c r="BH139" i="34"/>
  <c r="BG139" i="34"/>
  <c r="BF139" i="34"/>
  <c r="T139" i="34"/>
  <c r="R139" i="34"/>
  <c r="P139" i="34"/>
  <c r="BI138" i="34"/>
  <c r="BH138" i="34"/>
  <c r="BG138" i="34"/>
  <c r="BF138" i="34"/>
  <c r="T138" i="34"/>
  <c r="R138" i="34"/>
  <c r="P138" i="34"/>
  <c r="BI137" i="34"/>
  <c r="BH137" i="34"/>
  <c r="BG137" i="34"/>
  <c r="BF137" i="34"/>
  <c r="T137" i="34"/>
  <c r="R137" i="34"/>
  <c r="P137" i="34"/>
  <c r="BI136" i="34"/>
  <c r="BH136" i="34"/>
  <c r="BG136" i="34"/>
  <c r="BF136" i="34"/>
  <c r="T136" i="34"/>
  <c r="R136" i="34"/>
  <c r="P136" i="34"/>
  <c r="BI135" i="34"/>
  <c r="BH135" i="34"/>
  <c r="BG135" i="34"/>
  <c r="BF135" i="34"/>
  <c r="T135" i="34"/>
  <c r="R135" i="34"/>
  <c r="P135" i="34"/>
  <c r="BI133" i="34"/>
  <c r="BH133" i="34"/>
  <c r="BG133" i="34"/>
  <c r="BF133" i="34"/>
  <c r="T133" i="34"/>
  <c r="R133" i="34"/>
  <c r="P133" i="34"/>
  <c r="BI132" i="34"/>
  <c r="BH132" i="34"/>
  <c r="BG132" i="34"/>
  <c r="BF132" i="34"/>
  <c r="T132" i="34"/>
  <c r="R132" i="34"/>
  <c r="P132" i="34"/>
  <c r="BI130" i="34"/>
  <c r="BH130" i="34"/>
  <c r="BG130" i="34"/>
  <c r="BF130" i="34"/>
  <c r="T130" i="34"/>
  <c r="T129" i="34"/>
  <c r="R130" i="34"/>
  <c r="R129" i="34" s="1"/>
  <c r="P130" i="34"/>
  <c r="P129" i="34"/>
  <c r="F122" i="34"/>
  <c r="E120" i="34"/>
  <c r="F93" i="34"/>
  <c r="E91" i="34"/>
  <c r="J28" i="34"/>
  <c r="E28" i="34"/>
  <c r="J125" i="34" s="1"/>
  <c r="J27" i="34"/>
  <c r="J25" i="34"/>
  <c r="E25" i="34"/>
  <c r="J95" i="34" s="1"/>
  <c r="J24" i="34"/>
  <c r="J22" i="34"/>
  <c r="E22" i="34"/>
  <c r="F125" i="34" s="1"/>
  <c r="J21" i="34"/>
  <c r="J19" i="34"/>
  <c r="E19" i="34"/>
  <c r="F124" i="34" s="1"/>
  <c r="J18" i="34"/>
  <c r="J16" i="34"/>
  <c r="J93" i="34" s="1"/>
  <c r="E7" i="34"/>
  <c r="E114" i="34"/>
  <c r="J39" i="33"/>
  <c r="J38" i="33"/>
  <c r="AY134" i="1" s="1"/>
  <c r="J37" i="33"/>
  <c r="AX134" i="1"/>
  <c r="BI183" i="33"/>
  <c r="BH183" i="33"/>
  <c r="BG183" i="33"/>
  <c r="BF183" i="33"/>
  <c r="T183" i="33"/>
  <c r="R183" i="33"/>
  <c r="P183" i="33"/>
  <c r="BI181" i="33"/>
  <c r="BH181" i="33"/>
  <c r="BG181" i="33"/>
  <c r="BF181" i="33"/>
  <c r="T181" i="33"/>
  <c r="R181" i="33"/>
  <c r="P181" i="33"/>
  <c r="BI178" i="33"/>
  <c r="BH178" i="33"/>
  <c r="BG178" i="33"/>
  <c r="BF178" i="33"/>
  <c r="T178" i="33"/>
  <c r="T177" i="33" s="1"/>
  <c r="R178" i="33"/>
  <c r="R177" i="33" s="1"/>
  <c r="P178" i="33"/>
  <c r="P177" i="33"/>
  <c r="BI176" i="33"/>
  <c r="BH176" i="33"/>
  <c r="BG176" i="33"/>
  <c r="BF176" i="33"/>
  <c r="T176" i="33"/>
  <c r="R176" i="33"/>
  <c r="P176" i="33"/>
  <c r="BI175" i="33"/>
  <c r="BH175" i="33"/>
  <c r="BG175" i="33"/>
  <c r="BF175" i="33"/>
  <c r="T175" i="33"/>
  <c r="R175" i="33"/>
  <c r="P175" i="33"/>
  <c r="BI174" i="33"/>
  <c r="BH174" i="33"/>
  <c r="BG174" i="33"/>
  <c r="BF174" i="33"/>
  <c r="T174" i="33"/>
  <c r="R174" i="33"/>
  <c r="P174" i="33"/>
  <c r="BI173" i="33"/>
  <c r="BH173" i="33"/>
  <c r="BG173" i="33"/>
  <c r="BF173" i="33"/>
  <c r="T173" i="33"/>
  <c r="R173" i="33"/>
  <c r="P173" i="33"/>
  <c r="BI172" i="33"/>
  <c r="BH172" i="33"/>
  <c r="BG172" i="33"/>
  <c r="BF172" i="33"/>
  <c r="T172" i="33"/>
  <c r="R172" i="33"/>
  <c r="P172" i="33"/>
  <c r="BI171" i="33"/>
  <c r="BH171" i="33"/>
  <c r="BG171" i="33"/>
  <c r="BF171" i="33"/>
  <c r="T171" i="33"/>
  <c r="R171" i="33"/>
  <c r="P171" i="33"/>
  <c r="BI170" i="33"/>
  <c r="BH170" i="33"/>
  <c r="BG170" i="33"/>
  <c r="BF170" i="33"/>
  <c r="T170" i="33"/>
  <c r="R170" i="33"/>
  <c r="P170" i="33"/>
  <c r="BI168" i="33"/>
  <c r="BH168" i="33"/>
  <c r="BG168" i="33"/>
  <c r="BF168" i="33"/>
  <c r="T168" i="33"/>
  <c r="R168" i="33"/>
  <c r="P168" i="33"/>
  <c r="BI166" i="33"/>
  <c r="BH166" i="33"/>
  <c r="BG166" i="33"/>
  <c r="BF166" i="33"/>
  <c r="T166" i="33"/>
  <c r="R166" i="33"/>
  <c r="P166" i="33"/>
  <c r="BI165" i="33"/>
  <c r="BH165" i="33"/>
  <c r="BG165" i="33"/>
  <c r="BF165" i="33"/>
  <c r="T165" i="33"/>
  <c r="R165" i="33"/>
  <c r="P165" i="33"/>
  <c r="BI164" i="33"/>
  <c r="BH164" i="33"/>
  <c r="BG164" i="33"/>
  <c r="BF164" i="33"/>
  <c r="T164" i="33"/>
  <c r="R164" i="33"/>
  <c r="P164" i="33"/>
  <c r="BI162" i="33"/>
  <c r="BH162" i="33"/>
  <c r="BG162" i="33"/>
  <c r="BF162" i="33"/>
  <c r="T162" i="33"/>
  <c r="R162" i="33"/>
  <c r="P162" i="33"/>
  <c r="BI160" i="33"/>
  <c r="BH160" i="33"/>
  <c r="BG160" i="33"/>
  <c r="BF160" i="33"/>
  <c r="T160" i="33"/>
  <c r="R160" i="33"/>
  <c r="P160" i="33"/>
  <c r="BI159" i="33"/>
  <c r="BH159" i="33"/>
  <c r="BG159" i="33"/>
  <c r="BF159" i="33"/>
  <c r="T159" i="33"/>
  <c r="R159" i="33"/>
  <c r="P159" i="33"/>
  <c r="BI158" i="33"/>
  <c r="BH158" i="33"/>
  <c r="BG158" i="33"/>
  <c r="BF158" i="33"/>
  <c r="T158" i="33"/>
  <c r="R158" i="33"/>
  <c r="P158" i="33"/>
  <c r="BI156" i="33"/>
  <c r="BH156" i="33"/>
  <c r="BG156" i="33"/>
  <c r="BF156" i="33"/>
  <c r="T156" i="33"/>
  <c r="R156" i="33"/>
  <c r="P156" i="33"/>
  <c r="BI154" i="33"/>
  <c r="BH154" i="33"/>
  <c r="BG154" i="33"/>
  <c r="BF154" i="33"/>
  <c r="T154" i="33"/>
  <c r="R154" i="33"/>
  <c r="P154" i="33"/>
  <c r="BI151" i="33"/>
  <c r="BH151" i="33"/>
  <c r="BG151" i="33"/>
  <c r="BF151" i="33"/>
  <c r="T151" i="33"/>
  <c r="T150" i="33"/>
  <c r="R151" i="33"/>
  <c r="R150" i="33"/>
  <c r="P151" i="33"/>
  <c r="P150" i="33" s="1"/>
  <c r="BI149" i="33"/>
  <c r="BH149" i="33"/>
  <c r="BG149" i="33"/>
  <c r="BF149" i="33"/>
  <c r="T149" i="33"/>
  <c r="R149" i="33"/>
  <c r="P149" i="33"/>
  <c r="BI148" i="33"/>
  <c r="BH148" i="33"/>
  <c r="BG148" i="33"/>
  <c r="BF148" i="33"/>
  <c r="T148" i="33"/>
  <c r="R148" i="33"/>
  <c r="P148" i="33"/>
  <c r="BI146" i="33"/>
  <c r="BH146" i="33"/>
  <c r="BG146" i="33"/>
  <c r="BF146" i="33"/>
  <c r="T146" i="33"/>
  <c r="R146" i="33"/>
  <c r="P146" i="33"/>
  <c r="BI144" i="33"/>
  <c r="BH144" i="33"/>
  <c r="BG144" i="33"/>
  <c r="BF144" i="33"/>
  <c r="T144" i="33"/>
  <c r="R144" i="33"/>
  <c r="P144" i="33"/>
  <c r="BI143" i="33"/>
  <c r="BH143" i="33"/>
  <c r="BG143" i="33"/>
  <c r="BF143" i="33"/>
  <c r="T143" i="33"/>
  <c r="R143" i="33"/>
  <c r="P143" i="33"/>
  <c r="BI142" i="33"/>
  <c r="BH142" i="33"/>
  <c r="BG142" i="33"/>
  <c r="BF142" i="33"/>
  <c r="T142" i="33"/>
  <c r="R142" i="33"/>
  <c r="P142" i="33"/>
  <c r="BI140" i="33"/>
  <c r="BH140" i="33"/>
  <c r="BG140" i="33"/>
  <c r="BF140" i="33"/>
  <c r="T140" i="33"/>
  <c r="R140" i="33"/>
  <c r="P140" i="33"/>
  <c r="BI138" i="33"/>
  <c r="BH138" i="33"/>
  <c r="BG138" i="33"/>
  <c r="BF138" i="33"/>
  <c r="T138" i="33"/>
  <c r="R138" i="33"/>
  <c r="P138" i="33"/>
  <c r="BI136" i="33"/>
  <c r="BH136" i="33"/>
  <c r="BG136" i="33"/>
  <c r="BF136" i="33"/>
  <c r="T136" i="33"/>
  <c r="R136" i="33"/>
  <c r="P136" i="33"/>
  <c r="BI134" i="33"/>
  <c r="BH134" i="33"/>
  <c r="BG134" i="33"/>
  <c r="BF134" i="33"/>
  <c r="T134" i="33"/>
  <c r="R134" i="33"/>
  <c r="P134" i="33"/>
  <c r="BI132" i="33"/>
  <c r="BH132" i="33"/>
  <c r="BG132" i="33"/>
  <c r="BF132" i="33"/>
  <c r="T132" i="33"/>
  <c r="R132" i="33"/>
  <c r="P132" i="33"/>
  <c r="BI130" i="33"/>
  <c r="BH130" i="33"/>
  <c r="BG130" i="33"/>
  <c r="BF130" i="33"/>
  <c r="T130" i="33"/>
  <c r="R130" i="33"/>
  <c r="P130" i="33"/>
  <c r="BI128" i="33"/>
  <c r="BH128" i="33"/>
  <c r="BG128" i="33"/>
  <c r="BF128" i="33"/>
  <c r="T128" i="33"/>
  <c r="R128" i="33"/>
  <c r="P128" i="33"/>
  <c r="F120" i="33"/>
  <c r="E118" i="33"/>
  <c r="F91" i="33"/>
  <c r="E89" i="33"/>
  <c r="J26" i="33"/>
  <c r="E26" i="33"/>
  <c r="J123" i="33"/>
  <c r="J25" i="33"/>
  <c r="J23" i="33"/>
  <c r="E23" i="33"/>
  <c r="J93" i="33"/>
  <c r="J22" i="33"/>
  <c r="J20" i="33"/>
  <c r="E20" i="33"/>
  <c r="F94" i="33"/>
  <c r="J19" i="33"/>
  <c r="J17" i="33"/>
  <c r="E17" i="33"/>
  <c r="F122" i="33"/>
  <c r="J16" i="33"/>
  <c r="J14" i="33"/>
  <c r="J120" i="33" s="1"/>
  <c r="E7" i="33"/>
  <c r="E85" i="33" s="1"/>
  <c r="J39" i="32"/>
  <c r="J38" i="32"/>
  <c r="AY132" i="1"/>
  <c r="J37" i="32"/>
  <c r="AX132" i="1" s="1"/>
  <c r="BI125" i="32"/>
  <c r="BH125" i="32"/>
  <c r="BG125" i="32"/>
  <c r="BF125" i="32"/>
  <c r="T125" i="32"/>
  <c r="R125" i="32"/>
  <c r="P125" i="32"/>
  <c r="BI124" i="32"/>
  <c r="BH124" i="32"/>
  <c r="BG124" i="32"/>
  <c r="BF124" i="32"/>
  <c r="T124" i="32"/>
  <c r="R124" i="32"/>
  <c r="P124" i="32"/>
  <c r="BI123" i="32"/>
  <c r="BH123" i="32"/>
  <c r="BG123" i="32"/>
  <c r="BF123" i="32"/>
  <c r="T123" i="32"/>
  <c r="R123" i="32"/>
  <c r="P123" i="32"/>
  <c r="J117" i="32"/>
  <c r="F117" i="32"/>
  <c r="F115" i="32"/>
  <c r="E113" i="32"/>
  <c r="J93" i="32"/>
  <c r="F93" i="32"/>
  <c r="F91" i="32"/>
  <c r="E89" i="32"/>
  <c r="J26" i="32"/>
  <c r="E26" i="32"/>
  <c r="J118" i="32" s="1"/>
  <c r="J25" i="32"/>
  <c r="J20" i="32"/>
  <c r="E20" i="32"/>
  <c r="F118" i="32"/>
  <c r="J19" i="32"/>
  <c r="J14" i="32"/>
  <c r="J91" i="32"/>
  <c r="E7" i="32"/>
  <c r="E109" i="32" s="1"/>
  <c r="J37" i="31"/>
  <c r="J36" i="31"/>
  <c r="AY130" i="1"/>
  <c r="J35" i="31"/>
  <c r="AX130" i="1"/>
  <c r="BI242" i="31"/>
  <c r="BH242" i="31"/>
  <c r="BG242" i="31"/>
  <c r="BF242" i="31"/>
  <c r="T242" i="31"/>
  <c r="T241" i="31"/>
  <c r="R242" i="31"/>
  <c r="R241" i="31"/>
  <c r="P242" i="31"/>
  <c r="P241" i="31" s="1"/>
  <c r="BI240" i="31"/>
  <c r="BH240" i="31"/>
  <c r="BG240" i="31"/>
  <c r="BF240" i="31"/>
  <c r="T240" i="31"/>
  <c r="R240" i="31"/>
  <c r="P240" i="31"/>
  <c r="BI238" i="31"/>
  <c r="BH238" i="31"/>
  <c r="BG238" i="31"/>
  <c r="BF238" i="31"/>
  <c r="T238" i="31"/>
  <c r="R238" i="31"/>
  <c r="P238" i="31"/>
  <c r="BI237" i="31"/>
  <c r="BH237" i="31"/>
  <c r="BG237" i="31"/>
  <c r="BF237" i="31"/>
  <c r="T237" i="31"/>
  <c r="R237" i="31"/>
  <c r="P237" i="31"/>
  <c r="BI236" i="31"/>
  <c r="BH236" i="31"/>
  <c r="BG236" i="31"/>
  <c r="BF236" i="31"/>
  <c r="T236" i="31"/>
  <c r="R236" i="31"/>
  <c r="P236" i="31"/>
  <c r="BI233" i="31"/>
  <c r="BH233" i="31"/>
  <c r="BG233" i="31"/>
  <c r="BF233" i="31"/>
  <c r="T233" i="31"/>
  <c r="R233" i="31"/>
  <c r="P233" i="31"/>
  <c r="BI232" i="31"/>
  <c r="BH232" i="31"/>
  <c r="BG232" i="31"/>
  <c r="BF232" i="31"/>
  <c r="T232" i="31"/>
  <c r="R232" i="31"/>
  <c r="P232" i="31"/>
  <c r="BI230" i="31"/>
  <c r="BH230" i="31"/>
  <c r="BG230" i="31"/>
  <c r="BF230" i="31"/>
  <c r="T230" i="31"/>
  <c r="R230" i="31"/>
  <c r="P230" i="31"/>
  <c r="BI228" i="31"/>
  <c r="BH228" i="31"/>
  <c r="BG228" i="31"/>
  <c r="BF228" i="31"/>
  <c r="T228" i="31"/>
  <c r="R228" i="31"/>
  <c r="P228" i="31"/>
  <c r="BI226" i="31"/>
  <c r="BH226" i="31"/>
  <c r="BG226" i="31"/>
  <c r="BF226" i="31"/>
  <c r="T226" i="31"/>
  <c r="R226" i="31"/>
  <c r="P226" i="31"/>
  <c r="BI224" i="31"/>
  <c r="BH224" i="31"/>
  <c r="BG224" i="31"/>
  <c r="BF224" i="31"/>
  <c r="T224" i="31"/>
  <c r="R224" i="31"/>
  <c r="P224" i="31"/>
  <c r="BI222" i="31"/>
  <c r="BH222" i="31"/>
  <c r="BG222" i="31"/>
  <c r="BF222" i="31"/>
  <c r="T222" i="31"/>
  <c r="R222" i="31"/>
  <c r="P222" i="31"/>
  <c r="BI220" i="31"/>
  <c r="BH220" i="31"/>
  <c r="BG220" i="31"/>
  <c r="BF220" i="31"/>
  <c r="T220" i="31"/>
  <c r="R220" i="31"/>
  <c r="P220" i="31"/>
  <c r="BI218" i="31"/>
  <c r="BH218" i="31"/>
  <c r="BG218" i="31"/>
  <c r="BF218" i="31"/>
  <c r="T218" i="31"/>
  <c r="R218" i="31"/>
  <c r="P218" i="31"/>
  <c r="BI215" i="31"/>
  <c r="BH215" i="31"/>
  <c r="BG215" i="31"/>
  <c r="BF215" i="31"/>
  <c r="T215" i="31"/>
  <c r="T214" i="31" s="1"/>
  <c r="R215" i="31"/>
  <c r="R214" i="31" s="1"/>
  <c r="P215" i="31"/>
  <c r="P214" i="31" s="1"/>
  <c r="BI213" i="31"/>
  <c r="BH213" i="31"/>
  <c r="BG213" i="31"/>
  <c r="BF213" i="31"/>
  <c r="T213" i="31"/>
  <c r="R213" i="31"/>
  <c r="P213" i="31"/>
  <c r="BI212" i="31"/>
  <c r="BH212" i="31"/>
  <c r="BG212" i="31"/>
  <c r="BF212" i="31"/>
  <c r="T212" i="31"/>
  <c r="R212" i="31"/>
  <c r="P212" i="31"/>
  <c r="BI211" i="31"/>
  <c r="BH211" i="31"/>
  <c r="BG211" i="31"/>
  <c r="BF211" i="31"/>
  <c r="T211" i="31"/>
  <c r="R211" i="31"/>
  <c r="P211" i="31"/>
  <c r="BI208" i="31"/>
  <c r="BH208" i="31"/>
  <c r="BG208" i="31"/>
  <c r="BF208" i="31"/>
  <c r="T208" i="31"/>
  <c r="R208" i="31"/>
  <c r="P208" i="31"/>
  <c r="BI205" i="31"/>
  <c r="BH205" i="31"/>
  <c r="BG205" i="31"/>
  <c r="BF205" i="31"/>
  <c r="T205" i="31"/>
  <c r="R205" i="31"/>
  <c r="P205" i="31"/>
  <c r="BI202" i="31"/>
  <c r="BH202" i="31"/>
  <c r="BG202" i="31"/>
  <c r="BF202" i="31"/>
  <c r="T202" i="31"/>
  <c r="R202" i="31"/>
  <c r="P202" i="31"/>
  <c r="BI199" i="31"/>
  <c r="BH199" i="31"/>
  <c r="BG199" i="31"/>
  <c r="BF199" i="31"/>
  <c r="T199" i="31"/>
  <c r="R199" i="31"/>
  <c r="P199" i="31"/>
  <c r="BI196" i="31"/>
  <c r="BH196" i="31"/>
  <c r="BG196" i="31"/>
  <c r="BF196" i="31"/>
  <c r="T196" i="31"/>
  <c r="R196" i="31"/>
  <c r="P196" i="31"/>
  <c r="BI193" i="31"/>
  <c r="BH193" i="31"/>
  <c r="BG193" i="31"/>
  <c r="BF193" i="31"/>
  <c r="T193" i="31"/>
  <c r="R193" i="31"/>
  <c r="P193" i="31"/>
  <c r="BI190" i="31"/>
  <c r="BH190" i="31"/>
  <c r="BG190" i="31"/>
  <c r="BF190" i="31"/>
  <c r="T190" i="31"/>
  <c r="R190" i="31"/>
  <c r="P190" i="31"/>
  <c r="BI187" i="31"/>
  <c r="BH187" i="31"/>
  <c r="BG187" i="31"/>
  <c r="BF187" i="31"/>
  <c r="T187" i="31"/>
  <c r="R187" i="31"/>
  <c r="P187" i="31"/>
  <c r="BI184" i="31"/>
  <c r="BH184" i="31"/>
  <c r="BG184" i="31"/>
  <c r="BF184" i="31"/>
  <c r="T184" i="31"/>
  <c r="R184" i="31"/>
  <c r="P184" i="31"/>
  <c r="BI182" i="31"/>
  <c r="BH182" i="31"/>
  <c r="BG182" i="31"/>
  <c r="BF182" i="31"/>
  <c r="T182" i="31"/>
  <c r="R182" i="31"/>
  <c r="P182" i="31"/>
  <c r="BI180" i="31"/>
  <c r="BH180" i="31"/>
  <c r="BG180" i="31"/>
  <c r="BF180" i="31"/>
  <c r="T180" i="31"/>
  <c r="R180" i="31"/>
  <c r="P180" i="31"/>
  <c r="BI179" i="31"/>
  <c r="BH179" i="31"/>
  <c r="BG179" i="31"/>
  <c r="BF179" i="31"/>
  <c r="T179" i="31"/>
  <c r="R179" i="31"/>
  <c r="P179" i="31"/>
  <c r="BI178" i="31"/>
  <c r="BH178" i="31"/>
  <c r="BG178" i="31"/>
  <c r="BF178" i="31"/>
  <c r="T178" i="31"/>
  <c r="R178" i="31"/>
  <c r="P178" i="31"/>
  <c r="BI176" i="31"/>
  <c r="BH176" i="31"/>
  <c r="BG176" i="31"/>
  <c r="BF176" i="31"/>
  <c r="T176" i="31"/>
  <c r="R176" i="31"/>
  <c r="P176" i="31"/>
  <c r="BI175" i="31"/>
  <c r="BH175" i="31"/>
  <c r="BG175" i="31"/>
  <c r="BF175" i="31"/>
  <c r="T175" i="31"/>
  <c r="R175" i="31"/>
  <c r="P175" i="31"/>
  <c r="BI174" i="31"/>
  <c r="BH174" i="31"/>
  <c r="BG174" i="31"/>
  <c r="BF174" i="31"/>
  <c r="T174" i="31"/>
  <c r="R174" i="31"/>
  <c r="P174" i="31"/>
  <c r="BI173" i="31"/>
  <c r="BH173" i="31"/>
  <c r="BG173" i="31"/>
  <c r="BF173" i="31"/>
  <c r="T173" i="31"/>
  <c r="R173" i="31"/>
  <c r="P173" i="31"/>
  <c r="BI172" i="31"/>
  <c r="BH172" i="31"/>
  <c r="BG172" i="31"/>
  <c r="BF172" i="31"/>
  <c r="T172" i="31"/>
  <c r="R172" i="31"/>
  <c r="P172" i="31"/>
  <c r="BI170" i="31"/>
  <c r="BH170" i="31"/>
  <c r="BG170" i="31"/>
  <c r="BF170" i="31"/>
  <c r="T170" i="31"/>
  <c r="R170" i="31"/>
  <c r="P170" i="31"/>
  <c r="BI169" i="31"/>
  <c r="BH169" i="31"/>
  <c r="BG169" i="31"/>
  <c r="BF169" i="31"/>
  <c r="T169" i="31"/>
  <c r="R169" i="31"/>
  <c r="P169" i="31"/>
  <c r="BI168" i="31"/>
  <c r="BH168" i="31"/>
  <c r="BG168" i="31"/>
  <c r="BF168" i="31"/>
  <c r="T168" i="31"/>
  <c r="R168" i="31"/>
  <c r="P168" i="31"/>
  <c r="BI167" i="31"/>
  <c r="BH167" i="31"/>
  <c r="BG167" i="31"/>
  <c r="BF167" i="31"/>
  <c r="T167" i="31"/>
  <c r="R167" i="31"/>
  <c r="P167" i="31"/>
  <c r="BI163" i="31"/>
  <c r="BH163" i="31"/>
  <c r="BG163" i="31"/>
  <c r="BF163" i="31"/>
  <c r="T163" i="31"/>
  <c r="R163" i="31"/>
  <c r="P163" i="31"/>
  <c r="BI159" i="31"/>
  <c r="BH159" i="31"/>
  <c r="BG159" i="31"/>
  <c r="BF159" i="31"/>
  <c r="T159" i="31"/>
  <c r="R159" i="31"/>
  <c r="P159" i="31"/>
  <c r="BI156" i="31"/>
  <c r="BH156" i="31"/>
  <c r="BG156" i="31"/>
  <c r="BF156" i="31"/>
  <c r="T156" i="31"/>
  <c r="R156" i="31"/>
  <c r="P156" i="31"/>
  <c r="BI155" i="31"/>
  <c r="BH155" i="31"/>
  <c r="BG155" i="31"/>
  <c r="BF155" i="31"/>
  <c r="T155" i="31"/>
  <c r="R155" i="31"/>
  <c r="P155" i="31"/>
  <c r="BI153" i="31"/>
  <c r="BH153" i="31"/>
  <c r="BG153" i="31"/>
  <c r="BF153" i="31"/>
  <c r="T153" i="31"/>
  <c r="R153" i="31"/>
  <c r="P153" i="31"/>
  <c r="BI151" i="31"/>
  <c r="BH151" i="31"/>
  <c r="BG151" i="31"/>
  <c r="BF151" i="31"/>
  <c r="T151" i="31"/>
  <c r="R151" i="31"/>
  <c r="P151" i="31"/>
  <c r="BI150" i="31"/>
  <c r="BH150" i="31"/>
  <c r="BG150" i="31"/>
  <c r="BF150" i="31"/>
  <c r="T150" i="31"/>
  <c r="R150" i="31"/>
  <c r="P150" i="31"/>
  <c r="BI148" i="31"/>
  <c r="BH148" i="31"/>
  <c r="BG148" i="31"/>
  <c r="BF148" i="31"/>
  <c r="T148" i="31"/>
  <c r="R148" i="31"/>
  <c r="P148" i="31"/>
  <c r="BI145" i="31"/>
  <c r="BH145" i="31"/>
  <c r="BG145" i="31"/>
  <c r="BF145" i="31"/>
  <c r="T145" i="31"/>
  <c r="R145" i="31"/>
  <c r="P145" i="31"/>
  <c r="BI143" i="31"/>
  <c r="BH143" i="31"/>
  <c r="BG143" i="31"/>
  <c r="BF143" i="31"/>
  <c r="T143" i="31"/>
  <c r="R143" i="31"/>
  <c r="P143" i="31"/>
  <c r="BI139" i="31"/>
  <c r="BH139" i="31"/>
  <c r="BG139" i="31"/>
  <c r="BF139" i="31"/>
  <c r="T139" i="31"/>
  <c r="R139" i="31"/>
  <c r="P139" i="31"/>
  <c r="BI135" i="31"/>
  <c r="BH135" i="31"/>
  <c r="BG135" i="31"/>
  <c r="BF135" i="31"/>
  <c r="T135" i="31"/>
  <c r="R135" i="31"/>
  <c r="P135" i="31"/>
  <c r="BI132" i="31"/>
  <c r="BH132" i="31"/>
  <c r="BG132" i="31"/>
  <c r="BF132" i="31"/>
  <c r="T132" i="31"/>
  <c r="R132" i="31"/>
  <c r="P132" i="31"/>
  <c r="BI131" i="31"/>
  <c r="BH131" i="31"/>
  <c r="BG131" i="31"/>
  <c r="BF131" i="31"/>
  <c r="T131" i="31"/>
  <c r="R131" i="31"/>
  <c r="P131" i="31"/>
  <c r="BI130" i="31"/>
  <c r="BH130" i="31"/>
  <c r="BG130" i="31"/>
  <c r="BF130" i="31"/>
  <c r="T130" i="31"/>
  <c r="R130" i="31"/>
  <c r="P130" i="31"/>
  <c r="BI129" i="31"/>
  <c r="BH129" i="31"/>
  <c r="BG129" i="31"/>
  <c r="BF129" i="31"/>
  <c r="T129" i="31"/>
  <c r="R129" i="31"/>
  <c r="P129" i="31"/>
  <c r="BI128" i="31"/>
  <c r="BH128" i="31"/>
  <c r="BG128" i="31"/>
  <c r="BF128" i="31"/>
  <c r="T128" i="31"/>
  <c r="R128" i="31"/>
  <c r="P128" i="31"/>
  <c r="J121" i="31"/>
  <c r="F121" i="31"/>
  <c r="F119" i="31"/>
  <c r="E117" i="31"/>
  <c r="J91" i="31"/>
  <c r="F91" i="31"/>
  <c r="F89" i="31"/>
  <c r="E87" i="31"/>
  <c r="J24" i="31"/>
  <c r="E24" i="31"/>
  <c r="J122" i="31"/>
  <c r="J23" i="31"/>
  <c r="J18" i="31"/>
  <c r="E18" i="31"/>
  <c r="F92" i="31"/>
  <c r="J17" i="31"/>
  <c r="J12" i="31"/>
  <c r="J119" i="31" s="1"/>
  <c r="E7" i="31"/>
  <c r="E115" i="31"/>
  <c r="J41" i="30"/>
  <c r="J40" i="30"/>
  <c r="AY129" i="1"/>
  <c r="J39" i="30"/>
  <c r="AX129" i="1"/>
  <c r="BI279" i="30"/>
  <c r="BH279" i="30"/>
  <c r="BG279" i="30"/>
  <c r="BF279" i="30"/>
  <c r="T279" i="30"/>
  <c r="R279" i="30"/>
  <c r="P279" i="30"/>
  <c r="BI277" i="30"/>
  <c r="BH277" i="30"/>
  <c r="BG277" i="30"/>
  <c r="BF277" i="30"/>
  <c r="T277" i="30"/>
  <c r="R277" i="30"/>
  <c r="P277" i="30"/>
  <c r="BI275" i="30"/>
  <c r="BH275" i="30"/>
  <c r="BG275" i="30"/>
  <c r="BF275" i="30"/>
  <c r="T275" i="30"/>
  <c r="R275" i="30"/>
  <c r="P275" i="30"/>
  <c r="BI273" i="30"/>
  <c r="BH273" i="30"/>
  <c r="BG273" i="30"/>
  <c r="BF273" i="30"/>
  <c r="T273" i="30"/>
  <c r="R273" i="30"/>
  <c r="P273" i="30"/>
  <c r="BI271" i="30"/>
  <c r="BH271" i="30"/>
  <c r="BG271" i="30"/>
  <c r="BF271" i="30"/>
  <c r="T271" i="30"/>
  <c r="R271" i="30"/>
  <c r="P271" i="30"/>
  <c r="BI269" i="30"/>
  <c r="BH269" i="30"/>
  <c r="BG269" i="30"/>
  <c r="BF269" i="30"/>
  <c r="T269" i="30"/>
  <c r="R269" i="30"/>
  <c r="P269" i="30"/>
  <c r="BI267" i="30"/>
  <c r="BH267" i="30"/>
  <c r="BG267" i="30"/>
  <c r="BF267" i="30"/>
  <c r="T267" i="30"/>
  <c r="R267" i="30"/>
  <c r="P267" i="30"/>
  <c r="BI265" i="30"/>
  <c r="BH265" i="30"/>
  <c r="BG265" i="30"/>
  <c r="BF265" i="30"/>
  <c r="T265" i="30"/>
  <c r="R265" i="30"/>
  <c r="P265" i="30"/>
  <c r="BI263" i="30"/>
  <c r="BH263" i="30"/>
  <c r="BG263" i="30"/>
  <c r="BF263" i="30"/>
  <c r="T263" i="30"/>
  <c r="R263" i="30"/>
  <c r="P263" i="30"/>
  <c r="BI261" i="30"/>
  <c r="BH261" i="30"/>
  <c r="BG261" i="30"/>
  <c r="BF261" i="30"/>
  <c r="T261" i="30"/>
  <c r="R261" i="30"/>
  <c r="P261" i="30"/>
  <c r="BI259" i="30"/>
  <c r="BH259" i="30"/>
  <c r="BG259" i="30"/>
  <c r="BF259" i="30"/>
  <c r="T259" i="30"/>
  <c r="R259" i="30"/>
  <c r="P259" i="30"/>
  <c r="BI257" i="30"/>
  <c r="BH257" i="30"/>
  <c r="BG257" i="30"/>
  <c r="BF257" i="30"/>
  <c r="T257" i="30"/>
  <c r="R257" i="30"/>
  <c r="P257" i="30"/>
  <c r="BI255" i="30"/>
  <c r="BH255" i="30"/>
  <c r="BG255" i="30"/>
  <c r="BF255" i="30"/>
  <c r="T255" i="30"/>
  <c r="R255" i="30"/>
  <c r="P255" i="30"/>
  <c r="BI253" i="30"/>
  <c r="BH253" i="30"/>
  <c r="BG253" i="30"/>
  <c r="BF253" i="30"/>
  <c r="T253" i="30"/>
  <c r="R253" i="30"/>
  <c r="P253" i="30"/>
  <c r="BI251" i="30"/>
  <c r="BH251" i="30"/>
  <c r="BG251" i="30"/>
  <c r="BF251" i="30"/>
  <c r="T251" i="30"/>
  <c r="R251" i="30"/>
  <c r="P251" i="30"/>
  <c r="BI249" i="30"/>
  <c r="BH249" i="30"/>
  <c r="BG249" i="30"/>
  <c r="BF249" i="30"/>
  <c r="T249" i="30"/>
  <c r="R249" i="30"/>
  <c r="P249" i="30"/>
  <c r="BI247" i="30"/>
  <c r="BH247" i="30"/>
  <c r="BG247" i="30"/>
  <c r="BF247" i="30"/>
  <c r="T247" i="30"/>
  <c r="R247" i="30"/>
  <c r="P247" i="30"/>
  <c r="BI245" i="30"/>
  <c r="BH245" i="30"/>
  <c r="BG245" i="30"/>
  <c r="BF245" i="30"/>
  <c r="T245" i="30"/>
  <c r="R245" i="30"/>
  <c r="P245" i="30"/>
  <c r="BI243" i="30"/>
  <c r="BH243" i="30"/>
  <c r="BG243" i="30"/>
  <c r="BF243" i="30"/>
  <c r="T243" i="30"/>
  <c r="R243" i="30"/>
  <c r="P243" i="30"/>
  <c r="BI241" i="30"/>
  <c r="BH241" i="30"/>
  <c r="BG241" i="30"/>
  <c r="BF241" i="30"/>
  <c r="T241" i="30"/>
  <c r="R241" i="30"/>
  <c r="P241" i="30"/>
  <c r="BI239" i="30"/>
  <c r="BH239" i="30"/>
  <c r="BG239" i="30"/>
  <c r="BF239" i="30"/>
  <c r="T239" i="30"/>
  <c r="R239" i="30"/>
  <c r="P239" i="30"/>
  <c r="BI236" i="30"/>
  <c r="BH236" i="30"/>
  <c r="BG236" i="30"/>
  <c r="BF236" i="30"/>
  <c r="T236" i="30"/>
  <c r="R236" i="30"/>
  <c r="P236" i="30"/>
  <c r="BI234" i="30"/>
  <c r="BH234" i="30"/>
  <c r="BG234" i="30"/>
  <c r="BF234" i="30"/>
  <c r="T234" i="30"/>
  <c r="R234" i="30"/>
  <c r="P234" i="30"/>
  <c r="BI232" i="30"/>
  <c r="BH232" i="30"/>
  <c r="BG232" i="30"/>
  <c r="BF232" i="30"/>
  <c r="T232" i="30"/>
  <c r="R232" i="30"/>
  <c r="P232" i="30"/>
  <c r="BI230" i="30"/>
  <c r="BH230" i="30"/>
  <c r="BG230" i="30"/>
  <c r="BF230" i="30"/>
  <c r="T230" i="30"/>
  <c r="R230" i="30"/>
  <c r="P230" i="30"/>
  <c r="BI227" i="30"/>
  <c r="BH227" i="30"/>
  <c r="BG227" i="30"/>
  <c r="BF227" i="30"/>
  <c r="T227" i="30"/>
  <c r="R227" i="30"/>
  <c r="P227" i="30"/>
  <c r="BI225" i="30"/>
  <c r="BH225" i="30"/>
  <c r="BG225" i="30"/>
  <c r="BF225" i="30"/>
  <c r="T225" i="30"/>
  <c r="R225" i="30"/>
  <c r="P225" i="30"/>
  <c r="BI223" i="30"/>
  <c r="BH223" i="30"/>
  <c r="BG223" i="30"/>
  <c r="BF223" i="30"/>
  <c r="T223" i="30"/>
  <c r="R223" i="30"/>
  <c r="P223" i="30"/>
  <c r="BI221" i="30"/>
  <c r="BH221" i="30"/>
  <c r="BG221" i="30"/>
  <c r="BF221" i="30"/>
  <c r="T221" i="30"/>
  <c r="R221" i="30"/>
  <c r="P221" i="30"/>
  <c r="BI219" i="30"/>
  <c r="BH219" i="30"/>
  <c r="BG219" i="30"/>
  <c r="BF219" i="30"/>
  <c r="T219" i="30"/>
  <c r="R219" i="30"/>
  <c r="P219" i="30"/>
  <c r="BI217" i="30"/>
  <c r="BH217" i="30"/>
  <c r="BG217" i="30"/>
  <c r="BF217" i="30"/>
  <c r="T217" i="30"/>
  <c r="R217" i="30"/>
  <c r="P217" i="30"/>
  <c r="BI215" i="30"/>
  <c r="BH215" i="30"/>
  <c r="BG215" i="30"/>
  <c r="BF215" i="30"/>
  <c r="T215" i="30"/>
  <c r="R215" i="30"/>
  <c r="P215" i="30"/>
  <c r="BI213" i="30"/>
  <c r="BH213" i="30"/>
  <c r="BG213" i="30"/>
  <c r="BF213" i="30"/>
  <c r="T213" i="30"/>
  <c r="R213" i="30"/>
  <c r="P213" i="30"/>
  <c r="BI211" i="30"/>
  <c r="BH211" i="30"/>
  <c r="BG211" i="30"/>
  <c r="BF211" i="30"/>
  <c r="T211" i="30"/>
  <c r="R211" i="30"/>
  <c r="P211" i="30"/>
  <c r="BI208" i="30"/>
  <c r="BH208" i="30"/>
  <c r="BG208" i="30"/>
  <c r="BF208" i="30"/>
  <c r="T208" i="30"/>
  <c r="R208" i="30"/>
  <c r="P208" i="30"/>
  <c r="BI206" i="30"/>
  <c r="BH206" i="30"/>
  <c r="BG206" i="30"/>
  <c r="BF206" i="30"/>
  <c r="T206" i="30"/>
  <c r="R206" i="30"/>
  <c r="P206" i="30"/>
  <c r="BI204" i="30"/>
  <c r="BH204" i="30"/>
  <c r="BG204" i="30"/>
  <c r="BF204" i="30"/>
  <c r="T204" i="30"/>
  <c r="R204" i="30"/>
  <c r="P204" i="30"/>
  <c r="BI202" i="30"/>
  <c r="BH202" i="30"/>
  <c r="BG202" i="30"/>
  <c r="BF202" i="30"/>
  <c r="T202" i="30"/>
  <c r="R202" i="30"/>
  <c r="P202" i="30"/>
  <c r="BI200" i="30"/>
  <c r="BH200" i="30"/>
  <c r="BG200" i="30"/>
  <c r="BF200" i="30"/>
  <c r="T200" i="30"/>
  <c r="R200" i="30"/>
  <c r="P200" i="30"/>
  <c r="BI198" i="30"/>
  <c r="BH198" i="30"/>
  <c r="BG198" i="30"/>
  <c r="BF198" i="30"/>
  <c r="T198" i="30"/>
  <c r="R198" i="30"/>
  <c r="P198" i="30"/>
  <c r="BI196" i="30"/>
  <c r="BH196" i="30"/>
  <c r="BG196" i="30"/>
  <c r="BF196" i="30"/>
  <c r="T196" i="30"/>
  <c r="R196" i="30"/>
  <c r="P196" i="30"/>
  <c r="BI194" i="30"/>
  <c r="BH194" i="30"/>
  <c r="BG194" i="30"/>
  <c r="BF194" i="30"/>
  <c r="T194" i="30"/>
  <c r="R194" i="30"/>
  <c r="P194" i="30"/>
  <c r="BI192" i="30"/>
  <c r="BH192" i="30"/>
  <c r="BG192" i="30"/>
  <c r="BF192" i="30"/>
  <c r="T192" i="30"/>
  <c r="R192" i="30"/>
  <c r="P192" i="30"/>
  <c r="BI190" i="30"/>
  <c r="BH190" i="30"/>
  <c r="BG190" i="30"/>
  <c r="BF190" i="30"/>
  <c r="T190" i="30"/>
  <c r="R190" i="30"/>
  <c r="P190" i="30"/>
  <c r="BI188" i="30"/>
  <c r="BH188" i="30"/>
  <c r="BG188" i="30"/>
  <c r="BF188" i="30"/>
  <c r="T188" i="30"/>
  <c r="R188" i="30"/>
  <c r="P188" i="30"/>
  <c r="BI186" i="30"/>
  <c r="BH186" i="30"/>
  <c r="BG186" i="30"/>
  <c r="BF186" i="30"/>
  <c r="T186" i="30"/>
  <c r="R186" i="30"/>
  <c r="P186" i="30"/>
  <c r="BI184" i="30"/>
  <c r="BH184" i="30"/>
  <c r="BG184" i="30"/>
  <c r="BF184" i="30"/>
  <c r="T184" i="30"/>
  <c r="R184" i="30"/>
  <c r="P184" i="30"/>
  <c r="BI182" i="30"/>
  <c r="BH182" i="30"/>
  <c r="BG182" i="30"/>
  <c r="BF182" i="30"/>
  <c r="T182" i="30"/>
  <c r="R182" i="30"/>
  <c r="P182" i="30"/>
  <c r="BI180" i="30"/>
  <c r="BH180" i="30"/>
  <c r="BG180" i="30"/>
  <c r="BF180" i="30"/>
  <c r="T180" i="30"/>
  <c r="R180" i="30"/>
  <c r="P180" i="30"/>
  <c r="BI177" i="30"/>
  <c r="BH177" i="30"/>
  <c r="BG177" i="30"/>
  <c r="BF177" i="30"/>
  <c r="T177" i="30"/>
  <c r="R177" i="30"/>
  <c r="P177" i="30"/>
  <c r="BI175" i="30"/>
  <c r="BH175" i="30"/>
  <c r="BG175" i="30"/>
  <c r="BF175" i="30"/>
  <c r="T175" i="30"/>
  <c r="R175" i="30"/>
  <c r="P175" i="30"/>
  <c r="BI173" i="30"/>
  <c r="BH173" i="30"/>
  <c r="BG173" i="30"/>
  <c r="BF173" i="30"/>
  <c r="T173" i="30"/>
  <c r="R173" i="30"/>
  <c r="P173" i="30"/>
  <c r="BI171" i="30"/>
  <c r="BH171" i="30"/>
  <c r="BG171" i="30"/>
  <c r="BF171" i="30"/>
  <c r="T171" i="30"/>
  <c r="R171" i="30"/>
  <c r="P171" i="30"/>
  <c r="BI169" i="30"/>
  <c r="BH169" i="30"/>
  <c r="BG169" i="30"/>
  <c r="BF169" i="30"/>
  <c r="T169" i="30"/>
  <c r="R169" i="30"/>
  <c r="P169" i="30"/>
  <c r="BI167" i="30"/>
  <c r="BH167" i="30"/>
  <c r="BG167" i="30"/>
  <c r="BF167" i="30"/>
  <c r="T167" i="30"/>
  <c r="R167" i="30"/>
  <c r="P167" i="30"/>
  <c r="BI165" i="30"/>
  <c r="BH165" i="30"/>
  <c r="BG165" i="30"/>
  <c r="BF165" i="30"/>
  <c r="T165" i="30"/>
  <c r="R165" i="30"/>
  <c r="P165" i="30"/>
  <c r="BI162" i="30"/>
  <c r="BH162" i="30"/>
  <c r="BG162" i="30"/>
  <c r="BF162" i="30"/>
  <c r="T162" i="30"/>
  <c r="R162" i="30"/>
  <c r="P162" i="30"/>
  <c r="BI160" i="30"/>
  <c r="BH160" i="30"/>
  <c r="BG160" i="30"/>
  <c r="BF160" i="30"/>
  <c r="T160" i="30"/>
  <c r="R160" i="30"/>
  <c r="P160" i="30"/>
  <c r="BI158" i="30"/>
  <c r="BH158" i="30"/>
  <c r="BG158" i="30"/>
  <c r="BF158" i="30"/>
  <c r="T158" i="30"/>
  <c r="R158" i="30"/>
  <c r="P158" i="30"/>
  <c r="BI156" i="30"/>
  <c r="BH156" i="30"/>
  <c r="BG156" i="30"/>
  <c r="BF156" i="30"/>
  <c r="T156" i="30"/>
  <c r="R156" i="30"/>
  <c r="P156" i="30"/>
  <c r="BI154" i="30"/>
  <c r="BH154" i="30"/>
  <c r="BG154" i="30"/>
  <c r="BF154" i="30"/>
  <c r="T154" i="30"/>
  <c r="R154" i="30"/>
  <c r="P154" i="30"/>
  <c r="BI152" i="30"/>
  <c r="BH152" i="30"/>
  <c r="BG152" i="30"/>
  <c r="BF152" i="30"/>
  <c r="T152" i="30"/>
  <c r="R152" i="30"/>
  <c r="P152" i="30"/>
  <c r="BI150" i="30"/>
  <c r="BH150" i="30"/>
  <c r="BG150" i="30"/>
  <c r="BF150" i="30"/>
  <c r="T150" i="30"/>
  <c r="R150" i="30"/>
  <c r="P150" i="30"/>
  <c r="BI148" i="30"/>
  <c r="BH148" i="30"/>
  <c r="BG148" i="30"/>
  <c r="BF148" i="30"/>
  <c r="T148" i="30"/>
  <c r="R148" i="30"/>
  <c r="P148" i="30"/>
  <c r="BI146" i="30"/>
  <c r="BH146" i="30"/>
  <c r="BG146" i="30"/>
  <c r="BF146" i="30"/>
  <c r="T146" i="30"/>
  <c r="R146" i="30"/>
  <c r="P146" i="30"/>
  <c r="BI144" i="30"/>
  <c r="BH144" i="30"/>
  <c r="BG144" i="30"/>
  <c r="BF144" i="30"/>
  <c r="T144" i="30"/>
  <c r="R144" i="30"/>
  <c r="P144" i="30"/>
  <c r="BI142" i="30"/>
  <c r="BH142" i="30"/>
  <c r="BG142" i="30"/>
  <c r="BF142" i="30"/>
  <c r="T142" i="30"/>
  <c r="R142" i="30"/>
  <c r="P142" i="30"/>
  <c r="BI140" i="30"/>
  <c r="BH140" i="30"/>
  <c r="BG140" i="30"/>
  <c r="BF140" i="30"/>
  <c r="T140" i="30"/>
  <c r="R140" i="30"/>
  <c r="P140" i="30"/>
  <c r="BI138" i="30"/>
  <c r="BH138" i="30"/>
  <c r="BG138" i="30"/>
  <c r="BF138" i="30"/>
  <c r="T138" i="30"/>
  <c r="R138" i="30"/>
  <c r="P138" i="30"/>
  <c r="BI136" i="30"/>
  <c r="BH136" i="30"/>
  <c r="BG136" i="30"/>
  <c r="BF136" i="30"/>
  <c r="T136" i="30"/>
  <c r="R136" i="30"/>
  <c r="P136" i="30"/>
  <c r="BI134" i="30"/>
  <c r="BH134" i="30"/>
  <c r="BG134" i="30"/>
  <c r="BF134" i="30"/>
  <c r="T134" i="30"/>
  <c r="R134" i="30"/>
  <c r="P134" i="30"/>
  <c r="BI132" i="30"/>
  <c r="BH132" i="30"/>
  <c r="BG132" i="30"/>
  <c r="BF132" i="30"/>
  <c r="T132" i="30"/>
  <c r="R132" i="30"/>
  <c r="P132" i="30"/>
  <c r="F124" i="30"/>
  <c r="E122" i="30"/>
  <c r="F93" i="30"/>
  <c r="E91" i="30"/>
  <c r="J28" i="30"/>
  <c r="E28" i="30"/>
  <c r="J96" i="30" s="1"/>
  <c r="J27" i="30"/>
  <c r="J25" i="30"/>
  <c r="E25" i="30"/>
  <c r="J95" i="30"/>
  <c r="J24" i="30"/>
  <c r="J22" i="30"/>
  <c r="E22" i="30"/>
  <c r="F96" i="30" s="1"/>
  <c r="J21" i="30"/>
  <c r="J19" i="30"/>
  <c r="E19" i="30"/>
  <c r="F126" i="30"/>
  <c r="J18" i="30"/>
  <c r="J16" i="30"/>
  <c r="J93" i="30"/>
  <c r="E7" i="30"/>
  <c r="E85" i="30"/>
  <c r="J41" i="29"/>
  <c r="J40" i="29"/>
  <c r="AY128" i="1"/>
  <c r="J39" i="29"/>
  <c r="AX128" i="1"/>
  <c r="BI157" i="29"/>
  <c r="BH157" i="29"/>
  <c r="BG157" i="29"/>
  <c r="BF157" i="29"/>
  <c r="T157" i="29"/>
  <c r="R157" i="29"/>
  <c r="P157" i="29"/>
  <c r="BI155" i="29"/>
  <c r="BH155" i="29"/>
  <c r="BG155" i="29"/>
  <c r="BF155" i="29"/>
  <c r="T155" i="29"/>
  <c r="R155" i="29"/>
  <c r="P155" i="29"/>
  <c r="BI153" i="29"/>
  <c r="BH153" i="29"/>
  <c r="BG153" i="29"/>
  <c r="BF153" i="29"/>
  <c r="T153" i="29"/>
  <c r="R153" i="29"/>
  <c r="P153" i="29"/>
  <c r="BI151" i="29"/>
  <c r="BH151" i="29"/>
  <c r="BG151" i="29"/>
  <c r="BF151" i="29"/>
  <c r="T151" i="29"/>
  <c r="R151" i="29"/>
  <c r="P151" i="29"/>
  <c r="BI149" i="29"/>
  <c r="BH149" i="29"/>
  <c r="BG149" i="29"/>
  <c r="BF149" i="29"/>
  <c r="T149" i="29"/>
  <c r="R149" i="29"/>
  <c r="P149" i="29"/>
  <c r="BI147" i="29"/>
  <c r="BH147" i="29"/>
  <c r="BG147" i="29"/>
  <c r="BF147" i="29"/>
  <c r="T147" i="29"/>
  <c r="R147" i="29"/>
  <c r="P147" i="29"/>
  <c r="BI145" i="29"/>
  <c r="BH145" i="29"/>
  <c r="BG145" i="29"/>
  <c r="BF145" i="29"/>
  <c r="T145" i="29"/>
  <c r="R145" i="29"/>
  <c r="P145" i="29"/>
  <c r="BI143" i="29"/>
  <c r="BH143" i="29"/>
  <c r="BG143" i="29"/>
  <c r="BF143" i="29"/>
  <c r="T143" i="29"/>
  <c r="R143" i="29"/>
  <c r="P143" i="29"/>
  <c r="BI141" i="29"/>
  <c r="BH141" i="29"/>
  <c r="BG141" i="29"/>
  <c r="BF141" i="29"/>
  <c r="T141" i="29"/>
  <c r="R141" i="29"/>
  <c r="P141" i="29"/>
  <c r="BI139" i="29"/>
  <c r="BH139" i="29"/>
  <c r="BG139" i="29"/>
  <c r="BF139" i="29"/>
  <c r="T139" i="29"/>
  <c r="R139" i="29"/>
  <c r="P139" i="29"/>
  <c r="BI137" i="29"/>
  <c r="BH137" i="29"/>
  <c r="BG137" i="29"/>
  <c r="BF137" i="29"/>
  <c r="T137" i="29"/>
  <c r="R137" i="29"/>
  <c r="P137" i="29"/>
  <c r="BI135" i="29"/>
  <c r="BH135" i="29"/>
  <c r="BG135" i="29"/>
  <c r="BF135" i="29"/>
  <c r="T135" i="29"/>
  <c r="R135" i="29"/>
  <c r="P135" i="29"/>
  <c r="BI133" i="29"/>
  <c r="BH133" i="29"/>
  <c r="BG133" i="29"/>
  <c r="BF133" i="29"/>
  <c r="T133" i="29"/>
  <c r="R133" i="29"/>
  <c r="P133" i="29"/>
  <c r="BI131" i="29"/>
  <c r="BH131" i="29"/>
  <c r="BG131" i="29"/>
  <c r="BF131" i="29"/>
  <c r="T131" i="29"/>
  <c r="R131" i="29"/>
  <c r="P131" i="29"/>
  <c r="BI129" i="29"/>
  <c r="BH129" i="29"/>
  <c r="BG129" i="29"/>
  <c r="BF129" i="29"/>
  <c r="T129" i="29"/>
  <c r="R129" i="29"/>
  <c r="P129" i="29"/>
  <c r="BI127" i="29"/>
  <c r="BH127" i="29"/>
  <c r="BG127" i="29"/>
  <c r="BF127" i="29"/>
  <c r="T127" i="29"/>
  <c r="R127" i="29"/>
  <c r="P127" i="29"/>
  <c r="F119" i="29"/>
  <c r="E117" i="29"/>
  <c r="F93" i="29"/>
  <c r="E91" i="29"/>
  <c r="J28" i="29"/>
  <c r="E28" i="29"/>
  <c r="J122" i="29" s="1"/>
  <c r="J27" i="29"/>
  <c r="J25" i="29"/>
  <c r="E25" i="29"/>
  <c r="J121" i="29"/>
  <c r="J24" i="29"/>
  <c r="J22" i="29"/>
  <c r="E22" i="29"/>
  <c r="F122" i="29" s="1"/>
  <c r="J21" i="29"/>
  <c r="J19" i="29"/>
  <c r="E19" i="29"/>
  <c r="F95" i="29"/>
  <c r="J18" i="29"/>
  <c r="J16" i="29"/>
  <c r="J119" i="29"/>
  <c r="E7" i="29"/>
  <c r="E111" i="29"/>
  <c r="J41" i="28"/>
  <c r="J40" i="28"/>
  <c r="AY126" i="1"/>
  <c r="J39" i="28"/>
  <c r="AX126" i="1"/>
  <c r="BI188" i="28"/>
  <c r="BH188" i="28"/>
  <c r="BG188" i="28"/>
  <c r="BF188" i="28"/>
  <c r="T188" i="28"/>
  <c r="R188" i="28"/>
  <c r="P188" i="28"/>
  <c r="BI187" i="28"/>
  <c r="BH187" i="28"/>
  <c r="BG187" i="28"/>
  <c r="BF187" i="28"/>
  <c r="T187" i="28"/>
  <c r="R187" i="28"/>
  <c r="P187" i="28"/>
  <c r="BI186" i="28"/>
  <c r="BH186" i="28"/>
  <c r="BG186" i="28"/>
  <c r="BF186" i="28"/>
  <c r="T186" i="28"/>
  <c r="R186" i="28"/>
  <c r="P186" i="28"/>
  <c r="BI184" i="28"/>
  <c r="BH184" i="28"/>
  <c r="BG184" i="28"/>
  <c r="BF184" i="28"/>
  <c r="T184" i="28"/>
  <c r="R184" i="28"/>
  <c r="P184" i="28"/>
  <c r="BI183" i="28"/>
  <c r="BH183" i="28"/>
  <c r="BG183" i="28"/>
  <c r="BF183" i="28"/>
  <c r="T183" i="28"/>
  <c r="R183" i="28"/>
  <c r="P183" i="28"/>
  <c r="BI182" i="28"/>
  <c r="BH182" i="28"/>
  <c r="BG182" i="28"/>
  <c r="BF182" i="28"/>
  <c r="T182" i="28"/>
  <c r="R182" i="28"/>
  <c r="P182" i="28"/>
  <c r="BI181" i="28"/>
  <c r="BH181" i="28"/>
  <c r="BG181" i="28"/>
  <c r="BF181" i="28"/>
  <c r="T181" i="28"/>
  <c r="R181" i="28"/>
  <c r="P181" i="28"/>
  <c r="BI180" i="28"/>
  <c r="BH180" i="28"/>
  <c r="BG180" i="28"/>
  <c r="BF180" i="28"/>
  <c r="T180" i="28"/>
  <c r="R180" i="28"/>
  <c r="P180" i="28"/>
  <c r="BI179" i="28"/>
  <c r="BH179" i="28"/>
  <c r="BG179" i="28"/>
  <c r="BF179" i="28"/>
  <c r="T179" i="28"/>
  <c r="R179" i="28"/>
  <c r="P179" i="28"/>
  <c r="BI178" i="28"/>
  <c r="BH178" i="28"/>
  <c r="BG178" i="28"/>
  <c r="BF178" i="28"/>
  <c r="T178" i="28"/>
  <c r="R178" i="28"/>
  <c r="P178" i="28"/>
  <c r="BI177" i="28"/>
  <c r="BH177" i="28"/>
  <c r="BG177" i="28"/>
  <c r="BF177" i="28"/>
  <c r="T177" i="28"/>
  <c r="R177" i="28"/>
  <c r="P177" i="28"/>
  <c r="BI176" i="28"/>
  <c r="BH176" i="28"/>
  <c r="BG176" i="28"/>
  <c r="BF176" i="28"/>
  <c r="T176" i="28"/>
  <c r="R176" i="28"/>
  <c r="P176" i="28"/>
  <c r="BI175" i="28"/>
  <c r="BH175" i="28"/>
  <c r="BG175" i="28"/>
  <c r="BF175" i="28"/>
  <c r="T175" i="28"/>
  <c r="R175" i="28"/>
  <c r="P175" i="28"/>
  <c r="BI174" i="28"/>
  <c r="BH174" i="28"/>
  <c r="BG174" i="28"/>
  <c r="BF174" i="28"/>
  <c r="T174" i="28"/>
  <c r="R174" i="28"/>
  <c r="P174" i="28"/>
  <c r="BI173" i="28"/>
  <c r="BH173" i="28"/>
  <c r="BG173" i="28"/>
  <c r="BF173" i="28"/>
  <c r="T173" i="28"/>
  <c r="R173" i="28"/>
  <c r="P173" i="28"/>
  <c r="BI172" i="28"/>
  <c r="BH172" i="28"/>
  <c r="BG172" i="28"/>
  <c r="BF172" i="28"/>
  <c r="T172" i="28"/>
  <c r="R172" i="28"/>
  <c r="P172" i="28"/>
  <c r="BI171" i="28"/>
  <c r="BH171" i="28"/>
  <c r="BG171" i="28"/>
  <c r="BF171" i="28"/>
  <c r="T171" i="28"/>
  <c r="R171" i="28"/>
  <c r="P171" i="28"/>
  <c r="BI170" i="28"/>
  <c r="BH170" i="28"/>
  <c r="BG170" i="28"/>
  <c r="BF170" i="28"/>
  <c r="T170" i="28"/>
  <c r="R170" i="28"/>
  <c r="P170" i="28"/>
  <c r="BI169" i="28"/>
  <c r="BH169" i="28"/>
  <c r="BG169" i="28"/>
  <c r="BF169" i="28"/>
  <c r="T169" i="28"/>
  <c r="R169" i="28"/>
  <c r="P169" i="28"/>
  <c r="BI168" i="28"/>
  <c r="BH168" i="28"/>
  <c r="BG168" i="28"/>
  <c r="BF168" i="28"/>
  <c r="T168" i="28"/>
  <c r="R168" i="28"/>
  <c r="P168" i="28"/>
  <c r="BI167" i="28"/>
  <c r="BH167" i="28"/>
  <c r="BG167" i="28"/>
  <c r="BF167" i="28"/>
  <c r="T167" i="28"/>
  <c r="R167" i="28"/>
  <c r="P167" i="28"/>
  <c r="BI164" i="28"/>
  <c r="BH164" i="28"/>
  <c r="BG164" i="28"/>
  <c r="BF164" i="28"/>
  <c r="T164" i="28"/>
  <c r="R164" i="28"/>
  <c r="P164" i="28"/>
  <c r="BI162" i="28"/>
  <c r="BH162" i="28"/>
  <c r="BG162" i="28"/>
  <c r="BF162" i="28"/>
  <c r="T162" i="28"/>
  <c r="R162" i="28"/>
  <c r="P162" i="28"/>
  <c r="BI160" i="28"/>
  <c r="BH160" i="28"/>
  <c r="BG160" i="28"/>
  <c r="BF160" i="28"/>
  <c r="T160" i="28"/>
  <c r="R160" i="28"/>
  <c r="P160" i="28"/>
  <c r="BI158" i="28"/>
  <c r="BH158" i="28"/>
  <c r="BG158" i="28"/>
  <c r="BF158" i="28"/>
  <c r="T158" i="28"/>
  <c r="R158" i="28"/>
  <c r="P158" i="28"/>
  <c r="BI157" i="28"/>
  <c r="BH157" i="28"/>
  <c r="BG157" i="28"/>
  <c r="BF157" i="28"/>
  <c r="T157" i="28"/>
  <c r="R157" i="28"/>
  <c r="P157" i="28"/>
  <c r="BI156" i="28"/>
  <c r="BH156" i="28"/>
  <c r="BG156" i="28"/>
  <c r="BF156" i="28"/>
  <c r="T156" i="28"/>
  <c r="R156" i="28"/>
  <c r="P156" i="28"/>
  <c r="BI155" i="28"/>
  <c r="BH155" i="28"/>
  <c r="BG155" i="28"/>
  <c r="BF155" i="28"/>
  <c r="T155" i="28"/>
  <c r="R155" i="28"/>
  <c r="P155" i="28"/>
  <c r="BI154" i="28"/>
  <c r="BH154" i="28"/>
  <c r="BG154" i="28"/>
  <c r="BF154" i="28"/>
  <c r="T154" i="28"/>
  <c r="R154" i="28"/>
  <c r="P154" i="28"/>
  <c r="BI153" i="28"/>
  <c r="BH153" i="28"/>
  <c r="BG153" i="28"/>
  <c r="BF153" i="28"/>
  <c r="T153" i="28"/>
  <c r="R153" i="28"/>
  <c r="P153" i="28"/>
  <c r="BI152" i="28"/>
  <c r="BH152" i="28"/>
  <c r="BG152" i="28"/>
  <c r="BF152" i="28"/>
  <c r="T152" i="28"/>
  <c r="R152" i="28"/>
  <c r="P152" i="28"/>
  <c r="BI151" i="28"/>
  <c r="BH151" i="28"/>
  <c r="BG151" i="28"/>
  <c r="BF151" i="28"/>
  <c r="T151" i="28"/>
  <c r="R151" i="28"/>
  <c r="P151" i="28"/>
  <c r="BI150" i="28"/>
  <c r="BH150" i="28"/>
  <c r="BG150" i="28"/>
  <c r="BF150" i="28"/>
  <c r="T150" i="28"/>
  <c r="R150" i="28"/>
  <c r="P150" i="28"/>
  <c r="BI149" i="28"/>
  <c r="BH149" i="28"/>
  <c r="BG149" i="28"/>
  <c r="BF149" i="28"/>
  <c r="T149" i="28"/>
  <c r="R149" i="28"/>
  <c r="P149" i="28"/>
  <c r="BI148" i="28"/>
  <c r="BH148" i="28"/>
  <c r="BG148" i="28"/>
  <c r="BF148" i="28"/>
  <c r="T148" i="28"/>
  <c r="R148" i="28"/>
  <c r="P148" i="28"/>
  <c r="BI147" i="28"/>
  <c r="BH147" i="28"/>
  <c r="BG147" i="28"/>
  <c r="BF147" i="28"/>
  <c r="T147" i="28"/>
  <c r="R147" i="28"/>
  <c r="P147" i="28"/>
  <c r="BI146" i="28"/>
  <c r="BH146" i="28"/>
  <c r="BG146" i="28"/>
  <c r="BF146" i="28"/>
  <c r="T146" i="28"/>
  <c r="R146" i="28"/>
  <c r="P146" i="28"/>
  <c r="BI145" i="28"/>
  <c r="BH145" i="28"/>
  <c r="BG145" i="28"/>
  <c r="BF145" i="28"/>
  <c r="T145" i="28"/>
  <c r="R145" i="28"/>
  <c r="P145" i="28"/>
  <c r="BI144" i="28"/>
  <c r="BH144" i="28"/>
  <c r="BG144" i="28"/>
  <c r="BF144" i="28"/>
  <c r="T144" i="28"/>
  <c r="R144" i="28"/>
  <c r="P144" i="28"/>
  <c r="BI143" i="28"/>
  <c r="BH143" i="28"/>
  <c r="BG143" i="28"/>
  <c r="BF143" i="28"/>
  <c r="T143" i="28"/>
  <c r="R143" i="28"/>
  <c r="P143" i="28"/>
  <c r="BI142" i="28"/>
  <c r="BH142" i="28"/>
  <c r="BG142" i="28"/>
  <c r="BF142" i="28"/>
  <c r="T142" i="28"/>
  <c r="R142" i="28"/>
  <c r="P142" i="28"/>
  <c r="BI141" i="28"/>
  <c r="BH141" i="28"/>
  <c r="BG141" i="28"/>
  <c r="BF141" i="28"/>
  <c r="T141" i="28"/>
  <c r="R141" i="28"/>
  <c r="P141" i="28"/>
  <c r="BI140" i="28"/>
  <c r="BH140" i="28"/>
  <c r="BG140" i="28"/>
  <c r="BF140" i="28"/>
  <c r="T140" i="28"/>
  <c r="R140" i="28"/>
  <c r="P140" i="28"/>
  <c r="BI139" i="28"/>
  <c r="BH139" i="28"/>
  <c r="BG139" i="28"/>
  <c r="BF139" i="28"/>
  <c r="T139" i="28"/>
  <c r="R139" i="28"/>
  <c r="P139" i="28"/>
  <c r="BI138" i="28"/>
  <c r="BH138" i="28"/>
  <c r="BG138" i="28"/>
  <c r="BF138" i="28"/>
  <c r="T138" i="28"/>
  <c r="R138" i="28"/>
  <c r="P138" i="28"/>
  <c r="BI137" i="28"/>
  <c r="BH137" i="28"/>
  <c r="BG137" i="28"/>
  <c r="BF137" i="28"/>
  <c r="T137" i="28"/>
  <c r="R137" i="28"/>
  <c r="P137" i="28"/>
  <c r="BI136" i="28"/>
  <c r="BH136" i="28"/>
  <c r="BG136" i="28"/>
  <c r="BF136" i="28"/>
  <c r="T136" i="28"/>
  <c r="R136" i="28"/>
  <c r="P136" i="28"/>
  <c r="BI135" i="28"/>
  <c r="BH135" i="28"/>
  <c r="BG135" i="28"/>
  <c r="BF135" i="28"/>
  <c r="T135" i="28"/>
  <c r="R135" i="28"/>
  <c r="P135" i="28"/>
  <c r="BI134" i="28"/>
  <c r="BH134" i="28"/>
  <c r="BG134" i="28"/>
  <c r="BF134" i="28"/>
  <c r="T134" i="28"/>
  <c r="R134" i="28"/>
  <c r="P134" i="28"/>
  <c r="BI133" i="28"/>
  <c r="BH133" i="28"/>
  <c r="BG133" i="28"/>
  <c r="BF133" i="28"/>
  <c r="T133" i="28"/>
  <c r="R133" i="28"/>
  <c r="P133" i="28"/>
  <c r="BI132" i="28"/>
  <c r="BH132" i="28"/>
  <c r="BG132" i="28"/>
  <c r="BF132" i="28"/>
  <c r="T132" i="28"/>
  <c r="R132" i="28"/>
  <c r="P132" i="28"/>
  <c r="BI131" i="28"/>
  <c r="BH131" i="28"/>
  <c r="BG131" i="28"/>
  <c r="BF131" i="28"/>
  <c r="T131" i="28"/>
  <c r="R131" i="28"/>
  <c r="P131" i="28"/>
  <c r="BI130" i="28"/>
  <c r="BH130" i="28"/>
  <c r="BG130" i="28"/>
  <c r="BF130" i="28"/>
  <c r="T130" i="28"/>
  <c r="R130" i="28"/>
  <c r="P130" i="28"/>
  <c r="BI129" i="28"/>
  <c r="BH129" i="28"/>
  <c r="BG129" i="28"/>
  <c r="BF129" i="28"/>
  <c r="T129" i="28"/>
  <c r="R129" i="28"/>
  <c r="P129" i="28"/>
  <c r="F121" i="28"/>
  <c r="E119" i="28"/>
  <c r="F93" i="28"/>
  <c r="E91" i="28"/>
  <c r="J28" i="28"/>
  <c r="E28" i="28"/>
  <c r="J124" i="28"/>
  <c r="J27" i="28"/>
  <c r="J25" i="28"/>
  <c r="E25" i="28"/>
  <c r="J95" i="28" s="1"/>
  <c r="J24" i="28"/>
  <c r="J22" i="28"/>
  <c r="E22" i="28"/>
  <c r="F96" i="28"/>
  <c r="J21" i="28"/>
  <c r="J19" i="28"/>
  <c r="E19" i="28"/>
  <c r="F123" i="28" s="1"/>
  <c r="J18" i="28"/>
  <c r="J16" i="28"/>
  <c r="J93" i="28"/>
  <c r="E7" i="28"/>
  <c r="E113" i="28" s="1"/>
  <c r="J41" i="27"/>
  <c r="J40" i="27"/>
  <c r="AY125" i="1" s="1"/>
  <c r="J39" i="27"/>
  <c r="AX125" i="1" s="1"/>
  <c r="BI128" i="27"/>
  <c r="BH128" i="27"/>
  <c r="BG128" i="27"/>
  <c r="BF128" i="27"/>
  <c r="T128" i="27"/>
  <c r="R128" i="27"/>
  <c r="P128" i="27"/>
  <c r="BI127" i="27"/>
  <c r="BH127" i="27"/>
  <c r="BG127" i="27"/>
  <c r="BF127" i="27"/>
  <c r="T127" i="27"/>
  <c r="R127" i="27"/>
  <c r="P127" i="27"/>
  <c r="F119" i="27"/>
  <c r="E117" i="27"/>
  <c r="F93" i="27"/>
  <c r="E91" i="27"/>
  <c r="J28" i="27"/>
  <c r="E28" i="27"/>
  <c r="J96" i="27"/>
  <c r="J27" i="27"/>
  <c r="J25" i="27"/>
  <c r="E25" i="27"/>
  <c r="J121" i="27"/>
  <c r="J24" i="27"/>
  <c r="J22" i="27"/>
  <c r="E22" i="27"/>
  <c r="F122" i="27"/>
  <c r="J21" i="27"/>
  <c r="J19" i="27"/>
  <c r="E19" i="27"/>
  <c r="F121" i="27"/>
  <c r="J18" i="27"/>
  <c r="J16" i="27"/>
  <c r="J119" i="27" s="1"/>
  <c r="E7" i="27"/>
  <c r="E85" i="27" s="1"/>
  <c r="J41" i="26"/>
  <c r="J40" i="26"/>
  <c r="AY124" i="1"/>
  <c r="J39" i="26"/>
  <c r="AX124" i="1" s="1"/>
  <c r="BI181" i="26"/>
  <c r="BH181" i="26"/>
  <c r="BG181" i="26"/>
  <c r="BF181" i="26"/>
  <c r="T181" i="26"/>
  <c r="R181" i="26"/>
  <c r="P181" i="26"/>
  <c r="BI180" i="26"/>
  <c r="BH180" i="26"/>
  <c r="BG180" i="26"/>
  <c r="BF180" i="26"/>
  <c r="T180" i="26"/>
  <c r="R180" i="26"/>
  <c r="P180" i="26"/>
  <c r="BI179" i="26"/>
  <c r="BH179" i="26"/>
  <c r="BG179" i="26"/>
  <c r="BF179" i="26"/>
  <c r="T179" i="26"/>
  <c r="R179" i="26"/>
  <c r="P179" i="26"/>
  <c r="BI178" i="26"/>
  <c r="BH178" i="26"/>
  <c r="BG178" i="26"/>
  <c r="BF178" i="26"/>
  <c r="T178" i="26"/>
  <c r="R178" i="26"/>
  <c r="P178" i="26"/>
  <c r="BI177" i="26"/>
  <c r="BH177" i="26"/>
  <c r="BG177" i="26"/>
  <c r="BF177" i="26"/>
  <c r="T177" i="26"/>
  <c r="R177" i="26"/>
  <c r="P177" i="26"/>
  <c r="BI176" i="26"/>
  <c r="BH176" i="26"/>
  <c r="BG176" i="26"/>
  <c r="BF176" i="26"/>
  <c r="T176" i="26"/>
  <c r="R176" i="26"/>
  <c r="P176" i="26"/>
  <c r="BI175" i="26"/>
  <c r="BH175" i="26"/>
  <c r="BG175" i="26"/>
  <c r="BF175" i="26"/>
  <c r="T175" i="26"/>
  <c r="R175" i="26"/>
  <c r="P175" i="26"/>
  <c r="BI174" i="26"/>
  <c r="BH174" i="26"/>
  <c r="BG174" i="26"/>
  <c r="BF174" i="26"/>
  <c r="T174" i="26"/>
  <c r="R174" i="26"/>
  <c r="P174" i="26"/>
  <c r="BI173" i="26"/>
  <c r="BH173" i="26"/>
  <c r="BG173" i="26"/>
  <c r="BF173" i="26"/>
  <c r="T173" i="26"/>
  <c r="R173" i="26"/>
  <c r="P173" i="26"/>
  <c r="BI172" i="26"/>
  <c r="BH172" i="26"/>
  <c r="BG172" i="26"/>
  <c r="BF172" i="26"/>
  <c r="T172" i="26"/>
  <c r="R172" i="26"/>
  <c r="P172" i="26"/>
  <c r="BI170" i="26"/>
  <c r="BH170" i="26"/>
  <c r="BG170" i="26"/>
  <c r="BF170" i="26"/>
  <c r="T170" i="26"/>
  <c r="R170" i="26"/>
  <c r="P170" i="26"/>
  <c r="BI169" i="26"/>
  <c r="BH169" i="26"/>
  <c r="BG169" i="26"/>
  <c r="BF169" i="26"/>
  <c r="T169" i="26"/>
  <c r="R169" i="26"/>
  <c r="P169" i="26"/>
  <c r="BI168" i="26"/>
  <c r="BH168" i="26"/>
  <c r="BG168" i="26"/>
  <c r="BF168" i="26"/>
  <c r="T168" i="26"/>
  <c r="R168" i="26"/>
  <c r="P168" i="26"/>
  <c r="BI167" i="26"/>
  <c r="BH167" i="26"/>
  <c r="BG167" i="26"/>
  <c r="BF167" i="26"/>
  <c r="T167" i="26"/>
  <c r="R167" i="26"/>
  <c r="P167" i="26"/>
  <c r="BI166" i="26"/>
  <c r="BH166" i="26"/>
  <c r="BG166" i="26"/>
  <c r="BF166" i="26"/>
  <c r="T166" i="26"/>
  <c r="R166" i="26"/>
  <c r="P166" i="26"/>
  <c r="BI165" i="26"/>
  <c r="BH165" i="26"/>
  <c r="BG165" i="26"/>
  <c r="BF165" i="26"/>
  <c r="T165" i="26"/>
  <c r="R165" i="26"/>
  <c r="P165" i="26"/>
  <c r="BI164" i="26"/>
  <c r="BH164" i="26"/>
  <c r="BG164" i="26"/>
  <c r="BF164" i="26"/>
  <c r="T164" i="26"/>
  <c r="R164" i="26"/>
  <c r="P164" i="26"/>
  <c r="BI163" i="26"/>
  <c r="BH163" i="26"/>
  <c r="BG163" i="26"/>
  <c r="BF163" i="26"/>
  <c r="T163" i="26"/>
  <c r="R163" i="26"/>
  <c r="P163" i="26"/>
  <c r="BI162" i="26"/>
  <c r="BH162" i="26"/>
  <c r="BG162" i="26"/>
  <c r="BF162" i="26"/>
  <c r="T162" i="26"/>
  <c r="R162" i="26"/>
  <c r="P162" i="26"/>
  <c r="BI161" i="26"/>
  <c r="BH161" i="26"/>
  <c r="BG161" i="26"/>
  <c r="BF161" i="26"/>
  <c r="T161" i="26"/>
  <c r="R161" i="26"/>
  <c r="P161" i="26"/>
  <c r="BI160" i="26"/>
  <c r="BH160" i="26"/>
  <c r="BG160" i="26"/>
  <c r="BF160" i="26"/>
  <c r="T160" i="26"/>
  <c r="R160" i="26"/>
  <c r="P160" i="26"/>
  <c r="BI159" i="26"/>
  <c r="BH159" i="26"/>
  <c r="BG159" i="26"/>
  <c r="BF159" i="26"/>
  <c r="T159" i="26"/>
  <c r="R159" i="26"/>
  <c r="P159" i="26"/>
  <c r="BI158" i="26"/>
  <c r="BH158" i="26"/>
  <c r="BG158" i="26"/>
  <c r="BF158" i="26"/>
  <c r="T158" i="26"/>
  <c r="R158" i="26"/>
  <c r="P158" i="26"/>
  <c r="BI157" i="26"/>
  <c r="BH157" i="26"/>
  <c r="BG157" i="26"/>
  <c r="BF157" i="26"/>
  <c r="T157" i="26"/>
  <c r="R157" i="26"/>
  <c r="P157" i="26"/>
  <c r="BI156" i="26"/>
  <c r="BH156" i="26"/>
  <c r="BG156" i="26"/>
  <c r="BF156" i="26"/>
  <c r="T156" i="26"/>
  <c r="R156" i="26"/>
  <c r="P156" i="26"/>
  <c r="BI155" i="26"/>
  <c r="BH155" i="26"/>
  <c r="BG155" i="26"/>
  <c r="BF155" i="26"/>
  <c r="T155" i="26"/>
  <c r="R155" i="26"/>
  <c r="P155" i="26"/>
  <c r="BI154" i="26"/>
  <c r="BH154" i="26"/>
  <c r="BG154" i="26"/>
  <c r="BF154" i="26"/>
  <c r="T154" i="26"/>
  <c r="R154" i="26"/>
  <c r="P154" i="26"/>
  <c r="BI153" i="26"/>
  <c r="BH153" i="26"/>
  <c r="BG153" i="26"/>
  <c r="BF153" i="26"/>
  <c r="T153" i="26"/>
  <c r="R153" i="26"/>
  <c r="P153" i="26"/>
  <c r="BI152" i="26"/>
  <c r="BH152" i="26"/>
  <c r="BG152" i="26"/>
  <c r="BF152" i="26"/>
  <c r="T152" i="26"/>
  <c r="R152" i="26"/>
  <c r="P152" i="26"/>
  <c r="BI151" i="26"/>
  <c r="BH151" i="26"/>
  <c r="BG151" i="26"/>
  <c r="BF151" i="26"/>
  <c r="T151" i="26"/>
  <c r="R151" i="26"/>
  <c r="P151" i="26"/>
  <c r="BI150" i="26"/>
  <c r="BH150" i="26"/>
  <c r="BG150" i="26"/>
  <c r="BF150" i="26"/>
  <c r="T150" i="26"/>
  <c r="R150" i="26"/>
  <c r="P150" i="26"/>
  <c r="BI149" i="26"/>
  <c r="BH149" i="26"/>
  <c r="BG149" i="26"/>
  <c r="BF149" i="26"/>
  <c r="T149" i="26"/>
  <c r="R149" i="26"/>
  <c r="P149" i="26"/>
  <c r="BI148" i="26"/>
  <c r="BH148" i="26"/>
  <c r="BG148" i="26"/>
  <c r="BF148" i="26"/>
  <c r="T148" i="26"/>
  <c r="R148" i="26"/>
  <c r="P148" i="26"/>
  <c r="BI147" i="26"/>
  <c r="BH147" i="26"/>
  <c r="BG147" i="26"/>
  <c r="BF147" i="26"/>
  <c r="T147" i="26"/>
  <c r="R147" i="26"/>
  <c r="P147" i="26"/>
  <c r="BI146" i="26"/>
  <c r="BH146" i="26"/>
  <c r="BG146" i="26"/>
  <c r="BF146" i="26"/>
  <c r="T146" i="26"/>
  <c r="R146" i="26"/>
  <c r="P146" i="26"/>
  <c r="BI145" i="26"/>
  <c r="BH145" i="26"/>
  <c r="BG145" i="26"/>
  <c r="BF145" i="26"/>
  <c r="T145" i="26"/>
  <c r="R145" i="26"/>
  <c r="P145" i="26"/>
  <c r="BI144" i="26"/>
  <c r="BH144" i="26"/>
  <c r="BG144" i="26"/>
  <c r="BF144" i="26"/>
  <c r="T144" i="26"/>
  <c r="R144" i="26"/>
  <c r="P144" i="26"/>
  <c r="BI143" i="26"/>
  <c r="BH143" i="26"/>
  <c r="BG143" i="26"/>
  <c r="BF143" i="26"/>
  <c r="T143" i="26"/>
  <c r="R143" i="26"/>
  <c r="P143" i="26"/>
  <c r="BI142" i="26"/>
  <c r="BH142" i="26"/>
  <c r="BG142" i="26"/>
  <c r="BF142" i="26"/>
  <c r="T142" i="26"/>
  <c r="R142" i="26"/>
  <c r="P142" i="26"/>
  <c r="BI141" i="26"/>
  <c r="BH141" i="26"/>
  <c r="BG141" i="26"/>
  <c r="BF141" i="26"/>
  <c r="T141" i="26"/>
  <c r="R141" i="26"/>
  <c r="P141" i="26"/>
  <c r="BI140" i="26"/>
  <c r="BH140" i="26"/>
  <c r="BG140" i="26"/>
  <c r="BF140" i="26"/>
  <c r="T140" i="26"/>
  <c r="R140" i="26"/>
  <c r="P140" i="26"/>
  <c r="BI139" i="26"/>
  <c r="BH139" i="26"/>
  <c r="BG139" i="26"/>
  <c r="BF139" i="26"/>
  <c r="T139" i="26"/>
  <c r="R139" i="26"/>
  <c r="P139" i="26"/>
  <c r="BI138" i="26"/>
  <c r="BH138" i="26"/>
  <c r="BG138" i="26"/>
  <c r="BF138" i="26"/>
  <c r="T138" i="26"/>
  <c r="R138" i="26"/>
  <c r="P138" i="26"/>
  <c r="BI137" i="26"/>
  <c r="BH137" i="26"/>
  <c r="BG137" i="26"/>
  <c r="BF137" i="26"/>
  <c r="T137" i="26"/>
  <c r="R137" i="26"/>
  <c r="P137" i="26"/>
  <c r="BI136" i="26"/>
  <c r="BH136" i="26"/>
  <c r="BG136" i="26"/>
  <c r="BF136" i="26"/>
  <c r="T136" i="26"/>
  <c r="R136" i="26"/>
  <c r="P136" i="26"/>
  <c r="BI135" i="26"/>
  <c r="BH135" i="26"/>
  <c r="BG135" i="26"/>
  <c r="BF135" i="26"/>
  <c r="T135" i="26"/>
  <c r="R135" i="26"/>
  <c r="P135" i="26"/>
  <c r="BI134" i="26"/>
  <c r="BH134" i="26"/>
  <c r="BG134" i="26"/>
  <c r="BF134" i="26"/>
  <c r="T134" i="26"/>
  <c r="R134" i="26"/>
  <c r="P134" i="26"/>
  <c r="BI133" i="26"/>
  <c r="BH133" i="26"/>
  <c r="BG133" i="26"/>
  <c r="BF133" i="26"/>
  <c r="T133" i="26"/>
  <c r="R133" i="26"/>
  <c r="P133" i="26"/>
  <c r="BI132" i="26"/>
  <c r="BH132" i="26"/>
  <c r="BG132" i="26"/>
  <c r="BF132" i="26"/>
  <c r="T132" i="26"/>
  <c r="R132" i="26"/>
  <c r="P132" i="26"/>
  <c r="BI131" i="26"/>
  <c r="BH131" i="26"/>
  <c r="BG131" i="26"/>
  <c r="BF131" i="26"/>
  <c r="T131" i="26"/>
  <c r="R131" i="26"/>
  <c r="P131" i="26"/>
  <c r="BI130" i="26"/>
  <c r="BH130" i="26"/>
  <c r="BG130" i="26"/>
  <c r="BF130" i="26"/>
  <c r="T130" i="26"/>
  <c r="R130" i="26"/>
  <c r="P130" i="26"/>
  <c r="BI129" i="26"/>
  <c r="BH129" i="26"/>
  <c r="BG129" i="26"/>
  <c r="BF129" i="26"/>
  <c r="T129" i="26"/>
  <c r="R129" i="26"/>
  <c r="P129" i="26"/>
  <c r="BI128" i="26"/>
  <c r="BH128" i="26"/>
  <c r="BG128" i="26"/>
  <c r="BF128" i="26"/>
  <c r="T128" i="26"/>
  <c r="R128" i="26"/>
  <c r="P128" i="26"/>
  <c r="F120" i="26"/>
  <c r="E118" i="26"/>
  <c r="F93" i="26"/>
  <c r="E91" i="26"/>
  <c r="J28" i="26"/>
  <c r="E28" i="26"/>
  <c r="J123" i="26"/>
  <c r="J27" i="26"/>
  <c r="J25" i="26"/>
  <c r="E25" i="26"/>
  <c r="J122" i="26"/>
  <c r="J24" i="26"/>
  <c r="J22" i="26"/>
  <c r="E22" i="26"/>
  <c r="F96" i="26"/>
  <c r="J21" i="26"/>
  <c r="J19" i="26"/>
  <c r="E19" i="26"/>
  <c r="F95" i="26"/>
  <c r="J18" i="26"/>
  <c r="J16" i="26"/>
  <c r="J120" i="26" s="1"/>
  <c r="E7" i="26"/>
  <c r="E112" i="26" s="1"/>
  <c r="J41" i="25"/>
  <c r="J40" i="25"/>
  <c r="AY123" i="1"/>
  <c r="J39" i="25"/>
  <c r="AX123" i="1" s="1"/>
  <c r="BI138" i="25"/>
  <c r="BH138" i="25"/>
  <c r="BG138" i="25"/>
  <c r="BF138" i="25"/>
  <c r="T138" i="25"/>
  <c r="R138" i="25"/>
  <c r="P138" i="25"/>
  <c r="BI137" i="25"/>
  <c r="BH137" i="25"/>
  <c r="BG137" i="25"/>
  <c r="BF137" i="25"/>
  <c r="T137" i="25"/>
  <c r="R137" i="25"/>
  <c r="P137" i="25"/>
  <c r="BI136" i="25"/>
  <c r="BH136" i="25"/>
  <c r="BG136" i="25"/>
  <c r="BF136" i="25"/>
  <c r="T136" i="25"/>
  <c r="R136" i="25"/>
  <c r="P136"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F120" i="25"/>
  <c r="E118" i="25"/>
  <c r="F93" i="25"/>
  <c r="E91" i="25"/>
  <c r="J28" i="25"/>
  <c r="E28" i="25"/>
  <c r="J123" i="25" s="1"/>
  <c r="J27" i="25"/>
  <c r="J25" i="25"/>
  <c r="E25" i="25"/>
  <c r="J122" i="25" s="1"/>
  <c r="J24" i="25"/>
  <c r="J22" i="25"/>
  <c r="E22" i="25"/>
  <c r="F123" i="25" s="1"/>
  <c r="J21" i="25"/>
  <c r="J19" i="25"/>
  <c r="E19" i="25"/>
  <c r="F95" i="25" s="1"/>
  <c r="J18" i="25"/>
  <c r="J16" i="25"/>
  <c r="J93" i="25"/>
  <c r="E7" i="25"/>
  <c r="E112" i="25"/>
  <c r="J41" i="24"/>
  <c r="J40" i="24"/>
  <c r="AY122" i="1" s="1"/>
  <c r="J39" i="24"/>
  <c r="AX122" i="1" s="1"/>
  <c r="BI136" i="24"/>
  <c r="BH136" i="24"/>
  <c r="BG136" i="24"/>
  <c r="BF136" i="24"/>
  <c r="T136" i="24"/>
  <c r="R136" i="24"/>
  <c r="P136" i="24"/>
  <c r="BI135" i="24"/>
  <c r="BH135" i="24"/>
  <c r="BG135" i="24"/>
  <c r="BF135" i="24"/>
  <c r="T135" i="24"/>
  <c r="R135" i="24"/>
  <c r="P135" i="24"/>
  <c r="BI133" i="24"/>
  <c r="BH133" i="24"/>
  <c r="BG133" i="24"/>
  <c r="BF133" i="24"/>
  <c r="T133" i="24"/>
  <c r="R133" i="24"/>
  <c r="P133" i="24"/>
  <c r="BI132" i="24"/>
  <c r="BH132" i="24"/>
  <c r="BG132" i="24"/>
  <c r="BF132" i="24"/>
  <c r="T132" i="24"/>
  <c r="R132" i="24"/>
  <c r="P132" i="24"/>
  <c r="BI131" i="24"/>
  <c r="BH131" i="24"/>
  <c r="BG131" i="24"/>
  <c r="BF131" i="24"/>
  <c r="T131" i="24"/>
  <c r="R131" i="24"/>
  <c r="P131" i="24"/>
  <c r="BI130" i="24"/>
  <c r="BH130" i="24"/>
  <c r="BG130" i="24"/>
  <c r="BF130" i="24"/>
  <c r="T130" i="24"/>
  <c r="R130" i="24"/>
  <c r="P130" i="24"/>
  <c r="BI129" i="24"/>
  <c r="BH129" i="24"/>
  <c r="BG129" i="24"/>
  <c r="BF129" i="24"/>
  <c r="T129" i="24"/>
  <c r="R129" i="24"/>
  <c r="P129" i="24"/>
  <c r="BI128" i="24"/>
  <c r="BH128" i="24"/>
  <c r="BG128" i="24"/>
  <c r="BF128" i="24"/>
  <c r="T128" i="24"/>
  <c r="R128" i="24"/>
  <c r="P128" i="24"/>
  <c r="F120" i="24"/>
  <c r="E118" i="24"/>
  <c r="F93" i="24"/>
  <c r="E91" i="24"/>
  <c r="J28" i="24"/>
  <c r="E28" i="24"/>
  <c r="J123" i="24"/>
  <c r="J27" i="24"/>
  <c r="J25" i="24"/>
  <c r="E25" i="24"/>
  <c r="J95" i="24"/>
  <c r="J24" i="24"/>
  <c r="J22" i="24"/>
  <c r="E22" i="24"/>
  <c r="F96" i="24"/>
  <c r="J21" i="24"/>
  <c r="J19" i="24"/>
  <c r="E19" i="24"/>
  <c r="F122" i="24"/>
  <c r="J18" i="24"/>
  <c r="J16" i="24"/>
  <c r="J93" i="24" s="1"/>
  <c r="E7" i="24"/>
  <c r="E112" i="24" s="1"/>
  <c r="J41" i="23"/>
  <c r="J40" i="23"/>
  <c r="AY121" i="1"/>
  <c r="J39" i="23"/>
  <c r="AX121" i="1" s="1"/>
  <c r="BI141" i="23"/>
  <c r="BH141" i="23"/>
  <c r="BG141" i="23"/>
  <c r="BF141" i="23"/>
  <c r="T141" i="23"/>
  <c r="R141" i="23"/>
  <c r="P141" i="23"/>
  <c r="BI140" i="23"/>
  <c r="BH140" i="23"/>
  <c r="BG140" i="23"/>
  <c r="BF140" i="23"/>
  <c r="T140" i="23"/>
  <c r="R140" i="23"/>
  <c r="P140" i="23"/>
  <c r="BI139" i="23"/>
  <c r="BH139" i="23"/>
  <c r="BG139" i="23"/>
  <c r="BF139" i="23"/>
  <c r="T139" i="23"/>
  <c r="R139" i="23"/>
  <c r="P139" i="23"/>
  <c r="BI138" i="23"/>
  <c r="BH138" i="23"/>
  <c r="BG138" i="23"/>
  <c r="BF138" i="23"/>
  <c r="T138" i="23"/>
  <c r="R138" i="23"/>
  <c r="P138" i="23"/>
  <c r="BI136" i="23"/>
  <c r="BH136" i="23"/>
  <c r="BG136" i="23"/>
  <c r="BF136" i="23"/>
  <c r="T136" i="23"/>
  <c r="R136" i="23"/>
  <c r="P136" i="23"/>
  <c r="BI135" i="23"/>
  <c r="BH135" i="23"/>
  <c r="BG135" i="23"/>
  <c r="BF135" i="23"/>
  <c r="T135" i="23"/>
  <c r="R135" i="23"/>
  <c r="P135" i="23"/>
  <c r="BI133" i="23"/>
  <c r="BH133" i="23"/>
  <c r="BG133" i="23"/>
  <c r="BF133" i="23"/>
  <c r="T133" i="23"/>
  <c r="R133" i="23"/>
  <c r="P133" i="23"/>
  <c r="BI132" i="23"/>
  <c r="BH132" i="23"/>
  <c r="BG132" i="23"/>
  <c r="BF132" i="23"/>
  <c r="T132" i="23"/>
  <c r="R132" i="23"/>
  <c r="P132" i="23"/>
  <c r="BI131" i="23"/>
  <c r="BH131" i="23"/>
  <c r="BG131" i="23"/>
  <c r="BF131" i="23"/>
  <c r="T131" i="23"/>
  <c r="R131" i="23"/>
  <c r="P131" i="23"/>
  <c r="BI130" i="23"/>
  <c r="BH130" i="23"/>
  <c r="BG130" i="23"/>
  <c r="BF130" i="23"/>
  <c r="T130" i="23"/>
  <c r="R130" i="23"/>
  <c r="P130" i="23"/>
  <c r="BI129" i="23"/>
  <c r="BH129" i="23"/>
  <c r="BG129" i="23"/>
  <c r="BF129" i="23"/>
  <c r="T129" i="23"/>
  <c r="R129" i="23"/>
  <c r="P129" i="23"/>
  <c r="F121" i="23"/>
  <c r="E119" i="23"/>
  <c r="F93" i="23"/>
  <c r="E91" i="23"/>
  <c r="J28" i="23"/>
  <c r="E28" i="23"/>
  <c r="J96" i="23"/>
  <c r="J27" i="23"/>
  <c r="J25" i="23"/>
  <c r="E25" i="23"/>
  <c r="J95" i="23" s="1"/>
  <c r="J24" i="23"/>
  <c r="J22" i="23"/>
  <c r="E22" i="23"/>
  <c r="F124" i="23"/>
  <c r="J21" i="23"/>
  <c r="J19" i="23"/>
  <c r="E19" i="23"/>
  <c r="F95" i="23" s="1"/>
  <c r="J18" i="23"/>
  <c r="J16" i="23"/>
  <c r="J121" i="23" s="1"/>
  <c r="E7" i="23"/>
  <c r="E85" i="23" s="1"/>
  <c r="J41" i="22"/>
  <c r="J40" i="22"/>
  <c r="AY120" i="1" s="1"/>
  <c r="J39" i="22"/>
  <c r="AX120" i="1"/>
  <c r="BI178" i="22"/>
  <c r="BH178" i="22"/>
  <c r="BG178" i="22"/>
  <c r="BF178" i="22"/>
  <c r="T178" i="22"/>
  <c r="R178" i="22"/>
  <c r="P178" i="22"/>
  <c r="BI177" i="22"/>
  <c r="BH177" i="22"/>
  <c r="BG177" i="22"/>
  <c r="BF177" i="22"/>
  <c r="T177" i="22"/>
  <c r="R177" i="22"/>
  <c r="P177" i="22"/>
  <c r="BI176" i="22"/>
  <c r="BH176" i="22"/>
  <c r="BG176" i="22"/>
  <c r="BF176" i="22"/>
  <c r="T176" i="22"/>
  <c r="R176" i="22"/>
  <c r="P176" i="22"/>
  <c r="BI174" i="22"/>
  <c r="BH174" i="22"/>
  <c r="BG174" i="22"/>
  <c r="BF174" i="22"/>
  <c r="T174" i="22"/>
  <c r="R174" i="22"/>
  <c r="P174" i="22"/>
  <c r="BI173" i="22"/>
  <c r="BH173" i="22"/>
  <c r="BG173" i="22"/>
  <c r="BF173" i="22"/>
  <c r="T173" i="22"/>
  <c r="R173" i="22"/>
  <c r="P173" i="22"/>
  <c r="BI172" i="22"/>
  <c r="BH172" i="22"/>
  <c r="BG172" i="22"/>
  <c r="BF172" i="22"/>
  <c r="T172" i="22"/>
  <c r="R172" i="22"/>
  <c r="P172" i="22"/>
  <c r="BI171" i="22"/>
  <c r="BH171" i="22"/>
  <c r="BG171" i="22"/>
  <c r="BF171" i="22"/>
  <c r="T171" i="22"/>
  <c r="R171" i="22"/>
  <c r="P171" i="22"/>
  <c r="BI169" i="22"/>
  <c r="BH169" i="22"/>
  <c r="BG169" i="22"/>
  <c r="BF169" i="22"/>
  <c r="T169" i="22"/>
  <c r="R169" i="22"/>
  <c r="P169" i="22"/>
  <c r="BI167" i="22"/>
  <c r="BH167" i="22"/>
  <c r="BG167" i="22"/>
  <c r="BF167" i="22"/>
  <c r="T167" i="22"/>
  <c r="R167" i="22"/>
  <c r="P167" i="22"/>
  <c r="BI166" i="22"/>
  <c r="BH166" i="22"/>
  <c r="BG166" i="22"/>
  <c r="BF166" i="22"/>
  <c r="T166" i="22"/>
  <c r="R166" i="22"/>
  <c r="P166" i="22"/>
  <c r="BI165" i="22"/>
  <c r="BH165" i="22"/>
  <c r="BG165" i="22"/>
  <c r="BF165" i="22"/>
  <c r="T165" i="22"/>
  <c r="R165" i="22"/>
  <c r="P165" i="22"/>
  <c r="BI164" i="22"/>
  <c r="BH164" i="22"/>
  <c r="BG164" i="22"/>
  <c r="BF164" i="22"/>
  <c r="T164" i="22"/>
  <c r="R164" i="22"/>
  <c r="P164" i="22"/>
  <c r="BI163" i="22"/>
  <c r="BH163" i="22"/>
  <c r="BG163" i="22"/>
  <c r="BF163" i="22"/>
  <c r="T163" i="22"/>
  <c r="R163" i="22"/>
  <c r="P163" i="22"/>
  <c r="BI162" i="22"/>
  <c r="BH162" i="22"/>
  <c r="BG162" i="22"/>
  <c r="BF162" i="22"/>
  <c r="T162" i="22"/>
  <c r="R162" i="22"/>
  <c r="P162" i="22"/>
  <c r="BI161" i="22"/>
  <c r="BH161" i="22"/>
  <c r="BG161" i="22"/>
  <c r="BF161" i="22"/>
  <c r="T161" i="22"/>
  <c r="R161" i="22"/>
  <c r="P161" i="22"/>
  <c r="BI160" i="22"/>
  <c r="BH160" i="22"/>
  <c r="BG160" i="22"/>
  <c r="BF160" i="22"/>
  <c r="T160" i="22"/>
  <c r="R160" i="22"/>
  <c r="P160" i="22"/>
  <c r="BI159" i="22"/>
  <c r="BH159" i="22"/>
  <c r="BG159" i="22"/>
  <c r="BF159" i="22"/>
  <c r="T159" i="22"/>
  <c r="R159" i="22"/>
  <c r="P159" i="22"/>
  <c r="BI157" i="22"/>
  <c r="BH157" i="22"/>
  <c r="BG157" i="22"/>
  <c r="BF157" i="22"/>
  <c r="T157" i="22"/>
  <c r="R157" i="22"/>
  <c r="P157" i="22"/>
  <c r="BI156" i="22"/>
  <c r="BH156" i="22"/>
  <c r="BG156" i="22"/>
  <c r="BF156" i="22"/>
  <c r="T156" i="22"/>
  <c r="R156" i="22"/>
  <c r="P156" i="22"/>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1" i="22"/>
  <c r="BH151" i="22"/>
  <c r="BG151" i="22"/>
  <c r="BF151" i="22"/>
  <c r="T151" i="22"/>
  <c r="R151" i="22"/>
  <c r="P151" i="22"/>
  <c r="BI150" i="22"/>
  <c r="BH150" i="22"/>
  <c r="BG150" i="22"/>
  <c r="BF150" i="22"/>
  <c r="T150" i="22"/>
  <c r="R150" i="22"/>
  <c r="P150" i="22"/>
  <c r="BI149" i="22"/>
  <c r="BH149" i="22"/>
  <c r="BG149" i="22"/>
  <c r="BF149" i="22"/>
  <c r="T149" i="22"/>
  <c r="R149" i="22"/>
  <c r="P149" i="22"/>
  <c r="BI148" i="22"/>
  <c r="BH148" i="22"/>
  <c r="BG148" i="22"/>
  <c r="BF148" i="22"/>
  <c r="T148" i="22"/>
  <c r="R148" i="22"/>
  <c r="P148" i="22"/>
  <c r="BI146" i="22"/>
  <c r="BH146" i="22"/>
  <c r="BG146" i="22"/>
  <c r="BF146" i="22"/>
  <c r="T146" i="22"/>
  <c r="R146" i="22"/>
  <c r="P146"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F123" i="22"/>
  <c r="E121" i="22"/>
  <c r="F93" i="22"/>
  <c r="E91" i="22"/>
  <c r="J28" i="22"/>
  <c r="E28" i="22"/>
  <c r="J126" i="22"/>
  <c r="J27" i="22"/>
  <c r="J25" i="22"/>
  <c r="E25" i="22"/>
  <c r="J125" i="22"/>
  <c r="J24" i="22"/>
  <c r="J22" i="22"/>
  <c r="E22" i="22"/>
  <c r="F96" i="22"/>
  <c r="J21" i="22"/>
  <c r="J19" i="22"/>
  <c r="E19" i="22"/>
  <c r="F125" i="22"/>
  <c r="J18" i="22"/>
  <c r="J16" i="22"/>
  <c r="J123" i="22" s="1"/>
  <c r="E7" i="22"/>
  <c r="E85" i="22"/>
  <c r="J41" i="21"/>
  <c r="J40" i="21"/>
  <c r="AY119" i="1"/>
  <c r="J39" i="21"/>
  <c r="AX119" i="1" s="1"/>
  <c r="BI155" i="21"/>
  <c r="BH155" i="21"/>
  <c r="BG155" i="21"/>
  <c r="BF155" i="21"/>
  <c r="T155" i="21"/>
  <c r="R155" i="21"/>
  <c r="P155" i="21"/>
  <c r="BI154" i="21"/>
  <c r="BH154" i="21"/>
  <c r="BG154" i="21"/>
  <c r="BF154" i="21"/>
  <c r="T154" i="21"/>
  <c r="R154" i="21"/>
  <c r="P154" i="21"/>
  <c r="BI153" i="21"/>
  <c r="BH153" i="21"/>
  <c r="BG153" i="21"/>
  <c r="BF153" i="21"/>
  <c r="T153" i="21"/>
  <c r="R153" i="21"/>
  <c r="P153" i="21"/>
  <c r="BI152" i="21"/>
  <c r="BH152" i="21"/>
  <c r="BG152" i="21"/>
  <c r="BF152" i="21"/>
  <c r="T152" i="21"/>
  <c r="R152" i="21"/>
  <c r="P152" i="21"/>
  <c r="BI151" i="21"/>
  <c r="BH151" i="21"/>
  <c r="BG151" i="21"/>
  <c r="BF151" i="21"/>
  <c r="T151" i="21"/>
  <c r="R151" i="21"/>
  <c r="P151" i="21"/>
  <c r="BI149" i="21"/>
  <c r="BH149" i="21"/>
  <c r="BG149" i="21"/>
  <c r="BF149" i="21"/>
  <c r="T149" i="21"/>
  <c r="R149" i="21"/>
  <c r="P149" i="21"/>
  <c r="BI148" i="21"/>
  <c r="BH148" i="21"/>
  <c r="BG148" i="21"/>
  <c r="BF148" i="21"/>
  <c r="T148" i="21"/>
  <c r="R148" i="21"/>
  <c r="P148" i="21"/>
  <c r="BI147" i="21"/>
  <c r="BH147" i="21"/>
  <c r="BG147" i="21"/>
  <c r="BF147" i="21"/>
  <c r="T147" i="21"/>
  <c r="R147" i="21"/>
  <c r="P147" i="21"/>
  <c r="BI146" i="21"/>
  <c r="BH146" i="21"/>
  <c r="BG146" i="21"/>
  <c r="BF146" i="21"/>
  <c r="T146" i="21"/>
  <c r="R146" i="21"/>
  <c r="P146" i="21"/>
  <c r="BI145" i="21"/>
  <c r="BH145" i="21"/>
  <c r="BG145" i="21"/>
  <c r="BF145" i="21"/>
  <c r="T145" i="21"/>
  <c r="R145" i="21"/>
  <c r="P145"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7" i="21"/>
  <c r="BH137" i="21"/>
  <c r="BG137" i="21"/>
  <c r="BF137" i="21"/>
  <c r="T137" i="21"/>
  <c r="R137" i="21"/>
  <c r="P137" i="21"/>
  <c r="BI136" i="21"/>
  <c r="BH136" i="21"/>
  <c r="BG136" i="21"/>
  <c r="BF136" i="21"/>
  <c r="T136" i="21"/>
  <c r="R136" i="21"/>
  <c r="P136" i="21"/>
  <c r="BI135" i="21"/>
  <c r="BH135" i="21"/>
  <c r="BG135" i="21"/>
  <c r="BF135" i="21"/>
  <c r="T135" i="21"/>
  <c r="R135" i="21"/>
  <c r="P135" i="21"/>
  <c r="BI134" i="21"/>
  <c r="BH134" i="21"/>
  <c r="BG134" i="21"/>
  <c r="BF134" i="21"/>
  <c r="T134" i="21"/>
  <c r="R134" i="21"/>
  <c r="P134" i="21"/>
  <c r="BI133" i="21"/>
  <c r="BH133" i="21"/>
  <c r="BG133" i="21"/>
  <c r="BF133" i="21"/>
  <c r="T133" i="21"/>
  <c r="R133" i="21"/>
  <c r="P133" i="21"/>
  <c r="BI132" i="21"/>
  <c r="BH132" i="21"/>
  <c r="BG132" i="21"/>
  <c r="BF132" i="21"/>
  <c r="T132" i="21"/>
  <c r="R132" i="21"/>
  <c r="P132" i="21"/>
  <c r="BI130" i="21"/>
  <c r="BH130" i="21"/>
  <c r="BG130" i="21"/>
  <c r="BF130" i="21"/>
  <c r="T130" i="21"/>
  <c r="R130" i="21"/>
  <c r="P130" i="21"/>
  <c r="BI129" i="21"/>
  <c r="BH129" i="21"/>
  <c r="BG129" i="21"/>
  <c r="BF129" i="21"/>
  <c r="T129" i="21"/>
  <c r="R129" i="21"/>
  <c r="P129" i="21"/>
  <c r="F121" i="21"/>
  <c r="E119" i="21"/>
  <c r="F93" i="21"/>
  <c r="E91" i="21"/>
  <c r="J28" i="21"/>
  <c r="E28" i="21"/>
  <c r="J124" i="21" s="1"/>
  <c r="J27" i="21"/>
  <c r="J25" i="21"/>
  <c r="E25" i="21"/>
  <c r="J95" i="21"/>
  <c r="J24" i="21"/>
  <c r="J22" i="21"/>
  <c r="E22" i="21"/>
  <c r="F124" i="21" s="1"/>
  <c r="J21" i="21"/>
  <c r="J19" i="21"/>
  <c r="E19" i="21"/>
  <c r="F123" i="21"/>
  <c r="J18" i="21"/>
  <c r="J16" i="21"/>
  <c r="J121" i="21"/>
  <c r="E7" i="21"/>
  <c r="E113" i="21" s="1"/>
  <c r="J41" i="20"/>
  <c r="J40" i="20"/>
  <c r="AY118" i="1"/>
  <c r="J39" i="20"/>
  <c r="AX118" i="1" s="1"/>
  <c r="BI150" i="20"/>
  <c r="BH150" i="20"/>
  <c r="BG150" i="20"/>
  <c r="BF150" i="20"/>
  <c r="T150" i="20"/>
  <c r="R150" i="20"/>
  <c r="P150" i="20"/>
  <c r="BI149" i="20"/>
  <c r="BH149" i="20"/>
  <c r="BG149" i="20"/>
  <c r="BF149" i="20"/>
  <c r="T149" i="20"/>
  <c r="R149" i="20"/>
  <c r="P149" i="20"/>
  <c r="BI148" i="20"/>
  <c r="BH148" i="20"/>
  <c r="BG148" i="20"/>
  <c r="BF148" i="20"/>
  <c r="T148" i="20"/>
  <c r="R148" i="20"/>
  <c r="P148" i="20"/>
  <c r="BI147" i="20"/>
  <c r="BH147" i="20"/>
  <c r="BG147" i="20"/>
  <c r="BF147" i="20"/>
  <c r="T147" i="20"/>
  <c r="R147" i="20"/>
  <c r="P147" i="20"/>
  <c r="BI146" i="20"/>
  <c r="BH146" i="20"/>
  <c r="BG146" i="20"/>
  <c r="BF146" i="20"/>
  <c r="T146" i="20"/>
  <c r="R146" i="20"/>
  <c r="P146" i="20"/>
  <c r="BI144" i="20"/>
  <c r="BH144" i="20"/>
  <c r="BG144" i="20"/>
  <c r="BF144" i="20"/>
  <c r="T144" i="20"/>
  <c r="R144" i="20"/>
  <c r="P144" i="20"/>
  <c r="BI143" i="20"/>
  <c r="BH143" i="20"/>
  <c r="BG143" i="20"/>
  <c r="BF143" i="20"/>
  <c r="T143" i="20"/>
  <c r="R143" i="20"/>
  <c r="P143" i="20"/>
  <c r="BI142" i="20"/>
  <c r="BH142" i="20"/>
  <c r="BG142" i="20"/>
  <c r="BF142" i="20"/>
  <c r="T142" i="20"/>
  <c r="R142" i="20"/>
  <c r="P142" i="20"/>
  <c r="BI141" i="20"/>
  <c r="BH141" i="20"/>
  <c r="BG141" i="20"/>
  <c r="BF141" i="20"/>
  <c r="T141" i="20"/>
  <c r="R141" i="20"/>
  <c r="P141" i="20"/>
  <c r="BI140" i="20"/>
  <c r="BH140" i="20"/>
  <c r="BG140" i="20"/>
  <c r="BF140" i="20"/>
  <c r="T140" i="20"/>
  <c r="R140" i="20"/>
  <c r="P140" i="20"/>
  <c r="BI138" i="20"/>
  <c r="BH138" i="20"/>
  <c r="BG138" i="20"/>
  <c r="BF138" i="20"/>
  <c r="T138" i="20"/>
  <c r="R138" i="20"/>
  <c r="P138" i="20"/>
  <c r="BI137" i="20"/>
  <c r="BH137" i="20"/>
  <c r="BG137" i="20"/>
  <c r="BF137" i="20"/>
  <c r="T137" i="20"/>
  <c r="R137" i="20"/>
  <c r="P137" i="20"/>
  <c r="BI136" i="20"/>
  <c r="BH136" i="20"/>
  <c r="BG136" i="20"/>
  <c r="BF136" i="20"/>
  <c r="T136" i="20"/>
  <c r="R136" i="20"/>
  <c r="P136" i="20"/>
  <c r="BI135" i="20"/>
  <c r="BH135" i="20"/>
  <c r="BG135" i="20"/>
  <c r="BF135" i="20"/>
  <c r="T135" i="20"/>
  <c r="R135" i="20"/>
  <c r="P135" i="20"/>
  <c r="BI134" i="20"/>
  <c r="BH134" i="20"/>
  <c r="BG134" i="20"/>
  <c r="BF134" i="20"/>
  <c r="T134" i="20"/>
  <c r="R134" i="20"/>
  <c r="P134" i="20"/>
  <c r="BI133" i="20"/>
  <c r="BH133" i="20"/>
  <c r="BG133" i="20"/>
  <c r="BF133" i="20"/>
  <c r="T133" i="20"/>
  <c r="R133" i="20"/>
  <c r="P133" i="20"/>
  <c r="BI132" i="20"/>
  <c r="BH132" i="20"/>
  <c r="BG132" i="20"/>
  <c r="BF132" i="20"/>
  <c r="T132" i="20"/>
  <c r="R132" i="20"/>
  <c r="P132" i="20"/>
  <c r="BI131" i="20"/>
  <c r="BH131" i="20"/>
  <c r="BG131" i="20"/>
  <c r="BF131" i="20"/>
  <c r="T131" i="20"/>
  <c r="R131" i="20"/>
  <c r="P131" i="20"/>
  <c r="BI130" i="20"/>
  <c r="BH130" i="20"/>
  <c r="BG130" i="20"/>
  <c r="BF130" i="20"/>
  <c r="T130" i="20"/>
  <c r="R130" i="20"/>
  <c r="P130" i="20"/>
  <c r="BI129" i="20"/>
  <c r="BH129" i="20"/>
  <c r="BG129" i="20"/>
  <c r="BF129" i="20"/>
  <c r="T129" i="20"/>
  <c r="R129" i="20"/>
  <c r="P129" i="20"/>
  <c r="F121" i="20"/>
  <c r="E119" i="20"/>
  <c r="F93" i="20"/>
  <c r="E91" i="20"/>
  <c r="J28" i="20"/>
  <c r="E28" i="20"/>
  <c r="J124" i="20" s="1"/>
  <c r="J27" i="20"/>
  <c r="J25" i="20"/>
  <c r="E25" i="20"/>
  <c r="J123" i="20" s="1"/>
  <c r="J24" i="20"/>
  <c r="J22" i="20"/>
  <c r="E22" i="20"/>
  <c r="F96" i="20" s="1"/>
  <c r="J21" i="20"/>
  <c r="J19" i="20"/>
  <c r="E19" i="20"/>
  <c r="F95" i="20" s="1"/>
  <c r="J18" i="20"/>
  <c r="J16" i="20"/>
  <c r="J121" i="20" s="1"/>
  <c r="E7" i="20"/>
  <c r="E85" i="20" s="1"/>
  <c r="J41" i="19"/>
  <c r="J40" i="19"/>
  <c r="AY117" i="1" s="1"/>
  <c r="J39" i="19"/>
  <c r="AX117" i="1"/>
  <c r="BI148" i="19"/>
  <c r="BH148" i="19"/>
  <c r="BG148" i="19"/>
  <c r="BF148" i="19"/>
  <c r="T148" i="19"/>
  <c r="R148" i="19"/>
  <c r="P148" i="19"/>
  <c r="BI147" i="19"/>
  <c r="BH147" i="19"/>
  <c r="BG147" i="19"/>
  <c r="BF147" i="19"/>
  <c r="T147" i="19"/>
  <c r="R147" i="19"/>
  <c r="P147" i="19"/>
  <c r="BI146" i="19"/>
  <c r="BH146" i="19"/>
  <c r="BG146" i="19"/>
  <c r="BF146" i="19"/>
  <c r="T146" i="19"/>
  <c r="R146" i="19"/>
  <c r="P146"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8" i="19"/>
  <c r="BH128" i="19"/>
  <c r="BG128" i="19"/>
  <c r="BF128" i="19"/>
  <c r="T128" i="19"/>
  <c r="R128" i="19"/>
  <c r="P128" i="19"/>
  <c r="F120" i="19"/>
  <c r="E118" i="19"/>
  <c r="F93" i="19"/>
  <c r="E91" i="19"/>
  <c r="J28" i="19"/>
  <c r="E28" i="19"/>
  <c r="J123" i="19"/>
  <c r="J27" i="19"/>
  <c r="J25" i="19"/>
  <c r="E25" i="19"/>
  <c r="J95" i="19"/>
  <c r="J24" i="19"/>
  <c r="J22" i="19"/>
  <c r="E22" i="19"/>
  <c r="F96" i="19"/>
  <c r="J21" i="19"/>
  <c r="J19" i="19"/>
  <c r="E19" i="19"/>
  <c r="F122" i="19"/>
  <c r="J18" i="19"/>
  <c r="J16" i="19"/>
  <c r="J93" i="19" s="1"/>
  <c r="E7" i="19"/>
  <c r="E112" i="19"/>
  <c r="J41" i="18"/>
  <c r="J40" i="18"/>
  <c r="AY116" i="1"/>
  <c r="J39" i="18"/>
  <c r="AX116" i="1"/>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6" i="18"/>
  <c r="BH166" i="18"/>
  <c r="BG166" i="18"/>
  <c r="BF166" i="18"/>
  <c r="T166" i="18"/>
  <c r="R166" i="18"/>
  <c r="P166" i="18"/>
  <c r="BI165" i="18"/>
  <c r="BH165" i="18"/>
  <c r="BG165" i="18"/>
  <c r="BF165" i="18"/>
  <c r="T165" i="18"/>
  <c r="R165" i="18"/>
  <c r="P165" i="18"/>
  <c r="BI164" i="18"/>
  <c r="BH164" i="18"/>
  <c r="BG164" i="18"/>
  <c r="BF164" i="18"/>
  <c r="T164" i="18"/>
  <c r="R164" i="18"/>
  <c r="P164" i="18"/>
  <c r="BI163" i="18"/>
  <c r="BH163" i="18"/>
  <c r="BG163" i="18"/>
  <c r="BF163" i="18"/>
  <c r="T163" i="18"/>
  <c r="R163" i="18"/>
  <c r="P163" i="18"/>
  <c r="BI162" i="18"/>
  <c r="BH162" i="18"/>
  <c r="BG162" i="18"/>
  <c r="BF162" i="18"/>
  <c r="T162" i="18"/>
  <c r="R162" i="18"/>
  <c r="P162" i="18"/>
  <c r="BI161" i="18"/>
  <c r="BH161" i="18"/>
  <c r="BG161" i="18"/>
  <c r="BF161" i="18"/>
  <c r="T161" i="18"/>
  <c r="R161" i="18"/>
  <c r="P161"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5" i="18"/>
  <c r="BH145" i="18"/>
  <c r="BG145" i="18"/>
  <c r="BF145" i="18"/>
  <c r="T145" i="18"/>
  <c r="R145" i="18"/>
  <c r="P145" i="18"/>
  <c r="BI144" i="18"/>
  <c r="BH144" i="18"/>
  <c r="BG144" i="18"/>
  <c r="BF144" i="18"/>
  <c r="T144" i="18"/>
  <c r="R144" i="18"/>
  <c r="P144" i="18"/>
  <c r="BI143" i="18"/>
  <c r="BH143" i="18"/>
  <c r="BG143" i="18"/>
  <c r="BF143" i="18"/>
  <c r="T143" i="18"/>
  <c r="R143" i="18"/>
  <c r="P143" i="18"/>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F123" i="18"/>
  <c r="E121" i="18"/>
  <c r="F93" i="18"/>
  <c r="E91" i="18"/>
  <c r="J28" i="18"/>
  <c r="E28" i="18"/>
  <c r="J96" i="18"/>
  <c r="J27" i="18"/>
  <c r="J25" i="18"/>
  <c r="E25" i="18"/>
  <c r="J95" i="18"/>
  <c r="J24" i="18"/>
  <c r="J22" i="18"/>
  <c r="E22" i="18"/>
  <c r="F96" i="18"/>
  <c r="J21" i="18"/>
  <c r="J19" i="18"/>
  <c r="E19" i="18"/>
  <c r="F95" i="18"/>
  <c r="J18" i="18"/>
  <c r="J16" i="18"/>
  <c r="J93" i="18" s="1"/>
  <c r="E7" i="18"/>
  <c r="E115" i="18"/>
  <c r="J41" i="17"/>
  <c r="J40" i="17"/>
  <c r="AY115" i="1"/>
  <c r="J39" i="17"/>
  <c r="AX115" i="1"/>
  <c r="BI183" i="17"/>
  <c r="BH183" i="17"/>
  <c r="BG183" i="17"/>
  <c r="BF183" i="17"/>
  <c r="T183" i="17"/>
  <c r="R183" i="17"/>
  <c r="P183" i="17"/>
  <c r="BI182" i="17"/>
  <c r="BH182" i="17"/>
  <c r="BG182" i="17"/>
  <c r="BF182" i="17"/>
  <c r="T182" i="17"/>
  <c r="R182" i="17"/>
  <c r="P182" i="17"/>
  <c r="BI181" i="17"/>
  <c r="BH181" i="17"/>
  <c r="BG181" i="17"/>
  <c r="BF181" i="17"/>
  <c r="T181" i="17"/>
  <c r="R181" i="17"/>
  <c r="P181" i="17"/>
  <c r="BI180" i="17"/>
  <c r="BH180" i="17"/>
  <c r="BG180" i="17"/>
  <c r="BF180" i="17"/>
  <c r="T180" i="17"/>
  <c r="R180" i="17"/>
  <c r="P180" i="17"/>
  <c r="BI179" i="17"/>
  <c r="BH179" i="17"/>
  <c r="BG179" i="17"/>
  <c r="BF179" i="17"/>
  <c r="T179" i="17"/>
  <c r="R179" i="17"/>
  <c r="P179" i="17"/>
  <c r="BI178" i="17"/>
  <c r="BH178" i="17"/>
  <c r="BG178" i="17"/>
  <c r="BF178" i="17"/>
  <c r="T178" i="17"/>
  <c r="R178" i="17"/>
  <c r="P178" i="17"/>
  <c r="BI177" i="17"/>
  <c r="BH177" i="17"/>
  <c r="BG177" i="17"/>
  <c r="BF177" i="17"/>
  <c r="T177" i="17"/>
  <c r="R177" i="17"/>
  <c r="P177" i="17"/>
  <c r="BI176" i="17"/>
  <c r="BH176" i="17"/>
  <c r="BG176" i="17"/>
  <c r="BF176" i="17"/>
  <c r="T176" i="17"/>
  <c r="R176" i="17"/>
  <c r="P176" i="17"/>
  <c r="BI174" i="17"/>
  <c r="BH174" i="17"/>
  <c r="BG174" i="17"/>
  <c r="BF174" i="17"/>
  <c r="T174" i="17"/>
  <c r="R174" i="17"/>
  <c r="P174" i="17"/>
  <c r="BI173" i="17"/>
  <c r="BH173" i="17"/>
  <c r="BG173" i="17"/>
  <c r="BF173" i="17"/>
  <c r="T173" i="17"/>
  <c r="R173" i="17"/>
  <c r="P173" i="17"/>
  <c r="BI172" i="17"/>
  <c r="BH172" i="17"/>
  <c r="BG172" i="17"/>
  <c r="BF172" i="17"/>
  <c r="T172" i="17"/>
  <c r="R172" i="17"/>
  <c r="P172" i="17"/>
  <c r="BI171" i="17"/>
  <c r="BH171" i="17"/>
  <c r="BG171" i="17"/>
  <c r="BF171" i="17"/>
  <c r="T171" i="17"/>
  <c r="R171" i="17"/>
  <c r="P171" i="17"/>
  <c r="BI170" i="17"/>
  <c r="BH170" i="17"/>
  <c r="BG170" i="17"/>
  <c r="BF170" i="17"/>
  <c r="T170" i="17"/>
  <c r="R170" i="17"/>
  <c r="P170" i="17"/>
  <c r="BI169" i="17"/>
  <c r="BH169" i="17"/>
  <c r="BG169" i="17"/>
  <c r="BF169" i="17"/>
  <c r="T169" i="17"/>
  <c r="R169" i="17"/>
  <c r="P169" i="17"/>
  <c r="BI167" i="17"/>
  <c r="BH167" i="17"/>
  <c r="BG167" i="17"/>
  <c r="BF167" i="17"/>
  <c r="T167" i="17"/>
  <c r="R167" i="17"/>
  <c r="P167" i="17"/>
  <c r="BI166" i="17"/>
  <c r="BH166" i="17"/>
  <c r="BG166" i="17"/>
  <c r="BF166" i="17"/>
  <c r="T166" i="17"/>
  <c r="R166" i="17"/>
  <c r="P166"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1" i="17"/>
  <c r="BH161" i="17"/>
  <c r="BG161" i="17"/>
  <c r="BF161" i="17"/>
  <c r="T161" i="17"/>
  <c r="R161" i="17"/>
  <c r="P161"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6" i="17"/>
  <c r="BH156" i="17"/>
  <c r="BG156" i="17"/>
  <c r="BF156" i="17"/>
  <c r="T156" i="17"/>
  <c r="R156" i="17"/>
  <c r="P156" i="17"/>
  <c r="BI155" i="17"/>
  <c r="BH155" i="17"/>
  <c r="BG155" i="17"/>
  <c r="BF155" i="17"/>
  <c r="T155" i="17"/>
  <c r="R155" i="17"/>
  <c r="P155" i="17"/>
  <c r="BI153" i="17"/>
  <c r="BH153" i="17"/>
  <c r="BG153" i="17"/>
  <c r="BF153" i="17"/>
  <c r="T153" i="17"/>
  <c r="R153" i="17"/>
  <c r="P153" i="17"/>
  <c r="BI152" i="17"/>
  <c r="BH152" i="17"/>
  <c r="BG152" i="17"/>
  <c r="BF152" i="17"/>
  <c r="T152" i="17"/>
  <c r="R152" i="17"/>
  <c r="P152" i="17"/>
  <c r="BI151" i="17"/>
  <c r="BH151" i="17"/>
  <c r="BG151" i="17"/>
  <c r="BF151" i="17"/>
  <c r="T151" i="17"/>
  <c r="R151" i="17"/>
  <c r="P151" i="17"/>
  <c r="BI150" i="17"/>
  <c r="BH150" i="17"/>
  <c r="BG150" i="17"/>
  <c r="BF150" i="17"/>
  <c r="T150" i="17"/>
  <c r="R150" i="17"/>
  <c r="P150" i="17"/>
  <c r="BI149" i="17"/>
  <c r="BH149" i="17"/>
  <c r="BG149" i="17"/>
  <c r="BF149" i="17"/>
  <c r="T149" i="17"/>
  <c r="R149" i="17"/>
  <c r="P149"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F123" i="17"/>
  <c r="E121" i="17"/>
  <c r="F93" i="17"/>
  <c r="E91" i="17"/>
  <c r="J28" i="17"/>
  <c r="E28" i="17"/>
  <c r="J126" i="17"/>
  <c r="J27" i="17"/>
  <c r="J25" i="17"/>
  <c r="E25" i="17"/>
  <c r="J125" i="17"/>
  <c r="J24" i="17"/>
  <c r="J22" i="17"/>
  <c r="E22" i="17"/>
  <c r="F96" i="17"/>
  <c r="J21" i="17"/>
  <c r="J19" i="17"/>
  <c r="E19" i="17"/>
  <c r="F95" i="17"/>
  <c r="J18" i="17"/>
  <c r="J16" i="17"/>
  <c r="J93" i="17" s="1"/>
  <c r="E7" i="17"/>
  <c r="E115" i="17" s="1"/>
  <c r="J41" i="16"/>
  <c r="J40" i="16"/>
  <c r="AY113" i="1"/>
  <c r="J39" i="16"/>
  <c r="AX113" i="1" s="1"/>
  <c r="BI128" i="16"/>
  <c r="BH128" i="16"/>
  <c r="BG128" i="16"/>
  <c r="BF128" i="16"/>
  <c r="T128" i="16"/>
  <c r="R128" i="16"/>
  <c r="P128" i="16"/>
  <c r="BI127" i="16"/>
  <c r="BH127" i="16"/>
  <c r="BG127" i="16"/>
  <c r="BF127" i="16"/>
  <c r="T127" i="16"/>
  <c r="R127" i="16"/>
  <c r="P127" i="16"/>
  <c r="F119" i="16"/>
  <c r="E117" i="16"/>
  <c r="F93" i="16"/>
  <c r="E91" i="16"/>
  <c r="J28" i="16"/>
  <c r="E28" i="16"/>
  <c r="J122" i="16" s="1"/>
  <c r="J27" i="16"/>
  <c r="J25" i="16"/>
  <c r="E25" i="16"/>
  <c r="J121" i="16" s="1"/>
  <c r="J24" i="16"/>
  <c r="J22" i="16"/>
  <c r="E22" i="16"/>
  <c r="F122" i="16" s="1"/>
  <c r="J21" i="16"/>
  <c r="J19" i="16"/>
  <c r="E19" i="16"/>
  <c r="F95" i="16" s="1"/>
  <c r="J18" i="16"/>
  <c r="J16" i="16"/>
  <c r="J119" i="16" s="1"/>
  <c r="E7" i="16"/>
  <c r="E111" i="16"/>
  <c r="J41" i="15"/>
  <c r="J40" i="15"/>
  <c r="AY112" i="1" s="1"/>
  <c r="J39" i="15"/>
  <c r="AX112" i="1" s="1"/>
  <c r="BI147" i="15"/>
  <c r="BH147" i="15"/>
  <c r="BG147" i="15"/>
  <c r="BF147" i="15"/>
  <c r="T147" i="15"/>
  <c r="R147" i="15"/>
  <c r="P147" i="15"/>
  <c r="BI146" i="15"/>
  <c r="BH146" i="15"/>
  <c r="BG146" i="15"/>
  <c r="BF146" i="15"/>
  <c r="T146" i="15"/>
  <c r="R146" i="15"/>
  <c r="P146" i="15"/>
  <c r="BI145" i="15"/>
  <c r="BH145" i="15"/>
  <c r="BG145" i="15"/>
  <c r="BF145" i="15"/>
  <c r="T145" i="15"/>
  <c r="R145" i="15"/>
  <c r="P145" i="15"/>
  <c r="BI144" i="15"/>
  <c r="BH144" i="15"/>
  <c r="BG144" i="15"/>
  <c r="BF144" i="15"/>
  <c r="T144" i="15"/>
  <c r="R144" i="15"/>
  <c r="P144"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F120" i="15"/>
  <c r="E118" i="15"/>
  <c r="F93" i="15"/>
  <c r="E91" i="15"/>
  <c r="J28" i="15"/>
  <c r="E28" i="15"/>
  <c r="J96" i="15" s="1"/>
  <c r="J27" i="15"/>
  <c r="J25" i="15"/>
  <c r="E25" i="15"/>
  <c r="J122" i="15" s="1"/>
  <c r="J24" i="15"/>
  <c r="J22" i="15"/>
  <c r="E22" i="15"/>
  <c r="F96" i="15" s="1"/>
  <c r="J21" i="15"/>
  <c r="J19" i="15"/>
  <c r="E19" i="15"/>
  <c r="F95" i="15" s="1"/>
  <c r="J18" i="15"/>
  <c r="J16" i="15"/>
  <c r="J93" i="15"/>
  <c r="E7" i="15"/>
  <c r="E112" i="15" s="1"/>
  <c r="J41" i="14"/>
  <c r="J40" i="14"/>
  <c r="AY111" i="1" s="1"/>
  <c r="J39" i="14"/>
  <c r="AX111" i="1"/>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7" i="14"/>
  <c r="BH177" i="14"/>
  <c r="BG177" i="14"/>
  <c r="BF177" i="14"/>
  <c r="T177" i="14"/>
  <c r="R177" i="14"/>
  <c r="P177"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70" i="14"/>
  <c r="BH170" i="14"/>
  <c r="BG170" i="14"/>
  <c r="BF170" i="14"/>
  <c r="T170" i="14"/>
  <c r="R170" i="14"/>
  <c r="P170" i="14"/>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5" i="14"/>
  <c r="BH135" i="14"/>
  <c r="BG135" i="14"/>
  <c r="BF135" i="14"/>
  <c r="T135" i="14"/>
  <c r="R135" i="14"/>
  <c r="P135" i="14"/>
  <c r="BI134" i="14"/>
  <c r="BH134" i="14"/>
  <c r="BG134" i="14"/>
  <c r="BF134" i="14"/>
  <c r="T134" i="14"/>
  <c r="R134" i="14"/>
  <c r="P134"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F121" i="14"/>
  <c r="E119" i="14"/>
  <c r="F93" i="14"/>
  <c r="E91" i="14"/>
  <c r="J28" i="14"/>
  <c r="E28" i="14"/>
  <c r="J124" i="14" s="1"/>
  <c r="J27" i="14"/>
  <c r="J25" i="14"/>
  <c r="E25" i="14"/>
  <c r="J123" i="14" s="1"/>
  <c r="J24" i="14"/>
  <c r="J22" i="14"/>
  <c r="E22" i="14"/>
  <c r="F96" i="14" s="1"/>
  <c r="J21" i="14"/>
  <c r="J19" i="14"/>
  <c r="E19" i="14"/>
  <c r="F95" i="14" s="1"/>
  <c r="J18" i="14"/>
  <c r="J16" i="14"/>
  <c r="J121" i="14"/>
  <c r="E7" i="14"/>
  <c r="E85" i="14"/>
  <c r="J41" i="13"/>
  <c r="J40" i="13"/>
  <c r="AY110" i="1" s="1"/>
  <c r="J39" i="13"/>
  <c r="AX110" i="1" s="1"/>
  <c r="BI191" i="13"/>
  <c r="BH191" i="13"/>
  <c r="BG191" i="13"/>
  <c r="BF191" i="13"/>
  <c r="T191" i="13"/>
  <c r="R191" i="13"/>
  <c r="P191" i="13"/>
  <c r="BI189" i="13"/>
  <c r="BH189" i="13"/>
  <c r="BG189" i="13"/>
  <c r="BF189" i="13"/>
  <c r="T189" i="13"/>
  <c r="R189" i="13"/>
  <c r="P189" i="13"/>
  <c r="BI188" i="13"/>
  <c r="BH188" i="13"/>
  <c r="BG188" i="13"/>
  <c r="BF188" i="13"/>
  <c r="T188" i="13"/>
  <c r="R188" i="13"/>
  <c r="P188" i="13"/>
  <c r="BI187" i="13"/>
  <c r="BH187" i="13"/>
  <c r="BG187" i="13"/>
  <c r="BF187" i="13"/>
  <c r="T187" i="13"/>
  <c r="R187" i="13"/>
  <c r="P187" i="13"/>
  <c r="BI185" i="13"/>
  <c r="BH185" i="13"/>
  <c r="BG185" i="13"/>
  <c r="BF185" i="13"/>
  <c r="T185" i="13"/>
  <c r="R185" i="13"/>
  <c r="P185" i="13"/>
  <c r="BI184" i="13"/>
  <c r="BH184" i="13"/>
  <c r="BG184" i="13"/>
  <c r="BF184" i="13"/>
  <c r="T184" i="13"/>
  <c r="R184" i="13"/>
  <c r="P184" i="13"/>
  <c r="BI183" i="13"/>
  <c r="BH183" i="13"/>
  <c r="BG183" i="13"/>
  <c r="BF183" i="13"/>
  <c r="T183" i="13"/>
  <c r="R183" i="13"/>
  <c r="P183"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4" i="13"/>
  <c r="BH154" i="13"/>
  <c r="BG154" i="13"/>
  <c r="BF154" i="13"/>
  <c r="T154" i="13"/>
  <c r="R154" i="13"/>
  <c r="P154"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F122" i="13"/>
  <c r="E120" i="13"/>
  <c r="F93" i="13"/>
  <c r="E91" i="13"/>
  <c r="J28" i="13"/>
  <c r="E28" i="13"/>
  <c r="J96" i="13" s="1"/>
  <c r="J27" i="13"/>
  <c r="J25" i="13"/>
  <c r="E25" i="13"/>
  <c r="J124" i="13" s="1"/>
  <c r="J24" i="13"/>
  <c r="J22" i="13"/>
  <c r="E22" i="13"/>
  <c r="F125" i="13" s="1"/>
  <c r="J21" i="13"/>
  <c r="J19" i="13"/>
  <c r="E19" i="13"/>
  <c r="F124" i="13" s="1"/>
  <c r="J18" i="13"/>
  <c r="J16" i="13"/>
  <c r="J93" i="13" s="1"/>
  <c r="E7" i="13"/>
  <c r="E114" i="13"/>
  <c r="J41" i="12"/>
  <c r="J40" i="12"/>
  <c r="AY109" i="1" s="1"/>
  <c r="J39" i="12"/>
  <c r="AX109" i="1" s="1"/>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4" i="12"/>
  <c r="BH154" i="12"/>
  <c r="BG154" i="12"/>
  <c r="BF154" i="12"/>
  <c r="T154" i="12"/>
  <c r="R154" i="12"/>
  <c r="P154" i="12"/>
  <c r="BI153" i="12"/>
  <c r="BH153" i="12"/>
  <c r="BG153" i="12"/>
  <c r="BF153" i="12"/>
  <c r="T153" i="12"/>
  <c r="R153" i="12"/>
  <c r="P153" i="12"/>
  <c r="BI151" i="12"/>
  <c r="BH151" i="12"/>
  <c r="BG151" i="12"/>
  <c r="BF151" i="12"/>
  <c r="T151" i="12"/>
  <c r="R151" i="12"/>
  <c r="P151"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F121" i="12"/>
  <c r="E119" i="12"/>
  <c r="F93" i="12"/>
  <c r="E91" i="12"/>
  <c r="J28" i="12"/>
  <c r="E28" i="12"/>
  <c r="J124" i="12"/>
  <c r="J27" i="12"/>
  <c r="J25" i="12"/>
  <c r="E25" i="12"/>
  <c r="J95" i="12"/>
  <c r="J24" i="12"/>
  <c r="J22" i="12"/>
  <c r="E22" i="12"/>
  <c r="F96" i="12"/>
  <c r="J21" i="12"/>
  <c r="J19" i="12"/>
  <c r="E19" i="12"/>
  <c r="F123" i="12"/>
  <c r="J18" i="12"/>
  <c r="J16" i="12"/>
  <c r="J121" i="12" s="1"/>
  <c r="E7" i="12"/>
  <c r="E113" i="12" s="1"/>
  <c r="J41" i="11"/>
  <c r="J40" i="11"/>
  <c r="AY107" i="1"/>
  <c r="J39" i="11"/>
  <c r="AX107" i="1" s="1"/>
  <c r="BI280" i="11"/>
  <c r="BH280" i="11"/>
  <c r="BG280" i="11"/>
  <c r="BF280" i="11"/>
  <c r="T280" i="11"/>
  <c r="R280" i="11"/>
  <c r="P280" i="11"/>
  <c r="BI279" i="11"/>
  <c r="BH279" i="11"/>
  <c r="BG279" i="11"/>
  <c r="BF279" i="11"/>
  <c r="T279" i="11"/>
  <c r="R279" i="11"/>
  <c r="P279" i="11"/>
  <c r="BI277" i="11"/>
  <c r="BH277" i="11"/>
  <c r="BG277" i="11"/>
  <c r="BF277" i="11"/>
  <c r="T277" i="11"/>
  <c r="R277" i="11"/>
  <c r="P277" i="11"/>
  <c r="BI276" i="11"/>
  <c r="BH276" i="11"/>
  <c r="BG276" i="11"/>
  <c r="BF276" i="11"/>
  <c r="T276" i="11"/>
  <c r="R276" i="11"/>
  <c r="P276" i="11"/>
  <c r="BI275" i="11"/>
  <c r="BH275" i="11"/>
  <c r="BG275" i="11"/>
  <c r="BF275" i="11"/>
  <c r="T275" i="11"/>
  <c r="R275" i="11"/>
  <c r="P275" i="11"/>
  <c r="BI274" i="11"/>
  <c r="BH274" i="11"/>
  <c r="BG274" i="11"/>
  <c r="BF274" i="11"/>
  <c r="T274" i="11"/>
  <c r="R274" i="11"/>
  <c r="P274" i="11"/>
  <c r="BI273" i="11"/>
  <c r="BH273" i="11"/>
  <c r="BG273" i="11"/>
  <c r="BF273" i="11"/>
  <c r="T273" i="11"/>
  <c r="R273" i="11"/>
  <c r="P273" i="11"/>
  <c r="BI272" i="11"/>
  <c r="BH272" i="11"/>
  <c r="BG272" i="11"/>
  <c r="BF272" i="11"/>
  <c r="T272" i="11"/>
  <c r="R272" i="11"/>
  <c r="P272" i="11"/>
  <c r="BI271" i="11"/>
  <c r="BH271" i="11"/>
  <c r="BG271" i="11"/>
  <c r="BF271" i="11"/>
  <c r="T271" i="11"/>
  <c r="R271" i="11"/>
  <c r="P271" i="11"/>
  <c r="BI270" i="11"/>
  <c r="BH270" i="11"/>
  <c r="BG270" i="11"/>
  <c r="BF270" i="11"/>
  <c r="T270" i="11"/>
  <c r="R270" i="11"/>
  <c r="P270" i="11"/>
  <c r="BI268" i="11"/>
  <c r="BH268" i="11"/>
  <c r="BG268" i="11"/>
  <c r="BF268" i="11"/>
  <c r="T268" i="11"/>
  <c r="R268" i="11"/>
  <c r="P268" i="11"/>
  <c r="BI267" i="11"/>
  <c r="BH267" i="11"/>
  <c r="BG267" i="11"/>
  <c r="BF267" i="11"/>
  <c r="T267" i="11"/>
  <c r="R267" i="11"/>
  <c r="P267" i="11"/>
  <c r="BI265" i="11"/>
  <c r="BH265" i="11"/>
  <c r="BG265" i="11"/>
  <c r="BF265" i="11"/>
  <c r="T265" i="11"/>
  <c r="R265" i="11"/>
  <c r="P265" i="11"/>
  <c r="BI264" i="11"/>
  <c r="BH264" i="11"/>
  <c r="BG264" i="11"/>
  <c r="BF264" i="11"/>
  <c r="T264" i="11"/>
  <c r="R264" i="11"/>
  <c r="P264" i="11"/>
  <c r="BI262" i="11"/>
  <c r="BH262" i="11"/>
  <c r="BG262" i="11"/>
  <c r="BF262" i="11"/>
  <c r="T262" i="11"/>
  <c r="R262" i="11"/>
  <c r="P262" i="11"/>
  <c r="BI261" i="11"/>
  <c r="BH261" i="11"/>
  <c r="BG261" i="11"/>
  <c r="BF261" i="11"/>
  <c r="T261" i="11"/>
  <c r="R261" i="11"/>
  <c r="P261" i="11"/>
  <c r="BI260" i="11"/>
  <c r="BH260" i="11"/>
  <c r="BG260" i="11"/>
  <c r="BF260" i="11"/>
  <c r="T260" i="11"/>
  <c r="R260" i="11"/>
  <c r="P260" i="11"/>
  <c r="BI259" i="11"/>
  <c r="BH259" i="11"/>
  <c r="BG259" i="11"/>
  <c r="BF259" i="11"/>
  <c r="T259" i="11"/>
  <c r="R259" i="11"/>
  <c r="P259" i="11"/>
  <c r="BI258" i="11"/>
  <c r="BH258" i="11"/>
  <c r="BG258" i="11"/>
  <c r="BF258" i="11"/>
  <c r="T258" i="11"/>
  <c r="R258" i="11"/>
  <c r="P258" i="11"/>
  <c r="BI257" i="11"/>
  <c r="BH257" i="11"/>
  <c r="BG257" i="11"/>
  <c r="BF257" i="11"/>
  <c r="T257" i="11"/>
  <c r="R257" i="11"/>
  <c r="P257" i="11"/>
  <c r="BI255" i="11"/>
  <c r="BH255" i="11"/>
  <c r="BG255" i="11"/>
  <c r="BF255" i="11"/>
  <c r="T255" i="11"/>
  <c r="T254" i="11"/>
  <c r="R255" i="11"/>
  <c r="R254" i="11"/>
  <c r="P255" i="11"/>
  <c r="P254" i="11"/>
  <c r="BI253" i="11"/>
  <c r="BH253" i="11"/>
  <c r="BG253" i="11"/>
  <c r="BF253" i="11"/>
  <c r="T253" i="11"/>
  <c r="R253" i="11"/>
  <c r="P253" i="11"/>
  <c r="BI252" i="11"/>
  <c r="BH252" i="11"/>
  <c r="BG252" i="11"/>
  <c r="BF252" i="11"/>
  <c r="T252" i="11"/>
  <c r="R252" i="11"/>
  <c r="P252" i="11"/>
  <c r="BI251" i="11"/>
  <c r="BH251" i="11"/>
  <c r="BG251" i="11"/>
  <c r="BF251" i="11"/>
  <c r="T251" i="11"/>
  <c r="R251" i="11"/>
  <c r="P251" i="11"/>
  <c r="BI249" i="11"/>
  <c r="BH249" i="11"/>
  <c r="BG249" i="11"/>
  <c r="BF249" i="11"/>
  <c r="T249" i="11"/>
  <c r="R249" i="11"/>
  <c r="P249" i="11"/>
  <c r="BI248" i="11"/>
  <c r="BH248" i="11"/>
  <c r="BG248" i="11"/>
  <c r="BF248" i="11"/>
  <c r="T248" i="11"/>
  <c r="R248" i="11"/>
  <c r="P248" i="11"/>
  <c r="BI247" i="11"/>
  <c r="BH247" i="11"/>
  <c r="BG247" i="11"/>
  <c r="BF247" i="11"/>
  <c r="T247" i="11"/>
  <c r="R247" i="11"/>
  <c r="P247" i="11"/>
  <c r="BI246" i="11"/>
  <c r="BH246" i="11"/>
  <c r="BG246" i="11"/>
  <c r="BF246" i="11"/>
  <c r="T246" i="11"/>
  <c r="R246" i="11"/>
  <c r="P246" i="11"/>
  <c r="BI245" i="11"/>
  <c r="BH245" i="11"/>
  <c r="BG245" i="11"/>
  <c r="BF245" i="11"/>
  <c r="T245" i="11"/>
  <c r="R245" i="11"/>
  <c r="P245" i="11"/>
  <c r="BI244" i="11"/>
  <c r="BH244" i="11"/>
  <c r="BG244" i="11"/>
  <c r="BF244" i="11"/>
  <c r="T244" i="11"/>
  <c r="R244" i="11"/>
  <c r="P244" i="11"/>
  <c r="BI243" i="11"/>
  <c r="BH243" i="11"/>
  <c r="BG243" i="11"/>
  <c r="BF243" i="11"/>
  <c r="T243" i="11"/>
  <c r="R243" i="11"/>
  <c r="P243" i="11"/>
  <c r="BI242" i="11"/>
  <c r="BH242" i="11"/>
  <c r="BG242" i="11"/>
  <c r="BF242" i="11"/>
  <c r="T242" i="11"/>
  <c r="R242" i="11"/>
  <c r="P242" i="11"/>
  <c r="BI241" i="11"/>
  <c r="BH241" i="11"/>
  <c r="BG241" i="11"/>
  <c r="BF241" i="11"/>
  <c r="T241" i="11"/>
  <c r="R241" i="11"/>
  <c r="P241" i="11"/>
  <c r="BI240" i="11"/>
  <c r="BH240" i="11"/>
  <c r="BG240" i="11"/>
  <c r="BF240" i="11"/>
  <c r="T240" i="11"/>
  <c r="R240" i="11"/>
  <c r="P240" i="11"/>
  <c r="BI239" i="11"/>
  <c r="BH239" i="11"/>
  <c r="BG239" i="11"/>
  <c r="BF239" i="11"/>
  <c r="T239" i="11"/>
  <c r="R239" i="11"/>
  <c r="P239" i="11"/>
  <c r="BI238" i="11"/>
  <c r="BH238" i="11"/>
  <c r="BG238" i="11"/>
  <c r="BF238" i="11"/>
  <c r="T238" i="11"/>
  <c r="R238" i="11"/>
  <c r="P238" i="11"/>
  <c r="BI237" i="11"/>
  <c r="BH237" i="11"/>
  <c r="BG237" i="11"/>
  <c r="BF237" i="11"/>
  <c r="T237" i="11"/>
  <c r="R237" i="11"/>
  <c r="P237" i="11"/>
  <c r="BI236" i="11"/>
  <c r="BH236" i="11"/>
  <c r="BG236" i="11"/>
  <c r="BF236" i="11"/>
  <c r="T236" i="11"/>
  <c r="R236" i="11"/>
  <c r="P236" i="11"/>
  <c r="BI235" i="11"/>
  <c r="BH235" i="11"/>
  <c r="BG235" i="11"/>
  <c r="BF235" i="11"/>
  <c r="T235" i="11"/>
  <c r="R235" i="11"/>
  <c r="P235" i="11"/>
  <c r="BI234" i="11"/>
  <c r="BH234" i="11"/>
  <c r="BG234" i="11"/>
  <c r="BF234" i="11"/>
  <c r="T234" i="11"/>
  <c r="R234" i="11"/>
  <c r="P234" i="11"/>
  <c r="BI233" i="11"/>
  <c r="BH233" i="11"/>
  <c r="BG233" i="11"/>
  <c r="BF233" i="11"/>
  <c r="T233" i="11"/>
  <c r="R233" i="11"/>
  <c r="P233" i="11"/>
  <c r="BI232" i="11"/>
  <c r="BH232" i="11"/>
  <c r="BG232" i="11"/>
  <c r="BF232" i="11"/>
  <c r="T232" i="11"/>
  <c r="R232" i="11"/>
  <c r="P232" i="11"/>
  <c r="BI231" i="11"/>
  <c r="BH231" i="11"/>
  <c r="BG231" i="11"/>
  <c r="BF231" i="11"/>
  <c r="T231" i="11"/>
  <c r="R231" i="11"/>
  <c r="P231" i="11"/>
  <c r="BI230" i="11"/>
  <c r="BH230" i="11"/>
  <c r="BG230" i="11"/>
  <c r="BF230" i="11"/>
  <c r="T230" i="11"/>
  <c r="R230" i="11"/>
  <c r="P230"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3" i="11"/>
  <c r="BH223" i="11"/>
  <c r="BG223" i="11"/>
  <c r="BF223" i="11"/>
  <c r="T223" i="11"/>
  <c r="R223" i="11"/>
  <c r="P223" i="11"/>
  <c r="BI222" i="11"/>
  <c r="BH222" i="11"/>
  <c r="BG222" i="11"/>
  <c r="BF222" i="11"/>
  <c r="T222" i="11"/>
  <c r="R222" i="11"/>
  <c r="P222" i="11"/>
  <c r="BI221" i="11"/>
  <c r="BH221" i="11"/>
  <c r="BG221" i="11"/>
  <c r="BF221" i="11"/>
  <c r="T221" i="11"/>
  <c r="R221" i="11"/>
  <c r="P221" i="11"/>
  <c r="BI220" i="11"/>
  <c r="BH220" i="11"/>
  <c r="BG220" i="11"/>
  <c r="BF220" i="11"/>
  <c r="T220" i="11"/>
  <c r="R220" i="11"/>
  <c r="P220" i="11"/>
  <c r="BI219" i="11"/>
  <c r="BH219" i="11"/>
  <c r="BG219" i="11"/>
  <c r="BF219" i="11"/>
  <c r="T219" i="11"/>
  <c r="R219" i="11"/>
  <c r="P219" i="11"/>
  <c r="BI218" i="11"/>
  <c r="BH218" i="11"/>
  <c r="BG218" i="11"/>
  <c r="BF218" i="11"/>
  <c r="T218" i="11"/>
  <c r="R218" i="11"/>
  <c r="P218" i="11"/>
  <c r="BI217" i="11"/>
  <c r="BH217" i="11"/>
  <c r="BG217" i="11"/>
  <c r="BF217" i="11"/>
  <c r="T217" i="11"/>
  <c r="R217" i="11"/>
  <c r="P217" i="11"/>
  <c r="BI216" i="11"/>
  <c r="BH216" i="11"/>
  <c r="BG216" i="11"/>
  <c r="BF216" i="11"/>
  <c r="T216" i="11"/>
  <c r="R216" i="11"/>
  <c r="P216" i="11"/>
  <c r="BI215" i="11"/>
  <c r="BH215" i="11"/>
  <c r="BG215" i="11"/>
  <c r="BF215" i="11"/>
  <c r="T215" i="11"/>
  <c r="R215" i="11"/>
  <c r="P215" i="11"/>
  <c r="BI214" i="11"/>
  <c r="BH214" i="11"/>
  <c r="BG214" i="11"/>
  <c r="BF214" i="11"/>
  <c r="T214" i="11"/>
  <c r="R214" i="11"/>
  <c r="P214" i="11"/>
  <c r="BI213" i="11"/>
  <c r="BH213" i="11"/>
  <c r="BG213" i="11"/>
  <c r="BF213" i="11"/>
  <c r="T213" i="11"/>
  <c r="R213" i="11"/>
  <c r="P213" i="11"/>
  <c r="BI212" i="11"/>
  <c r="BH212" i="11"/>
  <c r="BG212" i="11"/>
  <c r="BF212" i="11"/>
  <c r="T212" i="11"/>
  <c r="R212" i="11"/>
  <c r="P212" i="11"/>
  <c r="BI211" i="11"/>
  <c r="BH211" i="11"/>
  <c r="BG211" i="11"/>
  <c r="BF211" i="11"/>
  <c r="T211" i="11"/>
  <c r="R211" i="11"/>
  <c r="P211" i="11"/>
  <c r="BI210" i="11"/>
  <c r="BH210" i="11"/>
  <c r="BG210" i="11"/>
  <c r="BF210" i="11"/>
  <c r="T210" i="11"/>
  <c r="R210" i="11"/>
  <c r="P210" i="11"/>
  <c r="BI208" i="11"/>
  <c r="BH208" i="11"/>
  <c r="BG208" i="11"/>
  <c r="BF208" i="11"/>
  <c r="T208" i="11"/>
  <c r="R208" i="11"/>
  <c r="P208" i="11"/>
  <c r="BI207" i="11"/>
  <c r="BH207" i="11"/>
  <c r="BG207" i="11"/>
  <c r="BF207" i="11"/>
  <c r="T207" i="11"/>
  <c r="R207" i="11"/>
  <c r="P207" i="11"/>
  <c r="BI206" i="11"/>
  <c r="BH206" i="11"/>
  <c r="BG206" i="11"/>
  <c r="BF206" i="11"/>
  <c r="T206" i="11"/>
  <c r="R206" i="11"/>
  <c r="P206" i="11"/>
  <c r="BI205" i="11"/>
  <c r="BH205" i="11"/>
  <c r="BG205" i="11"/>
  <c r="BF205" i="11"/>
  <c r="T205" i="11"/>
  <c r="R205" i="11"/>
  <c r="P205" i="11"/>
  <c r="BI204" i="11"/>
  <c r="BH204" i="11"/>
  <c r="BG204" i="11"/>
  <c r="BF204" i="11"/>
  <c r="T204" i="11"/>
  <c r="R204" i="11"/>
  <c r="P204" i="11"/>
  <c r="BI203" i="11"/>
  <c r="BH203" i="11"/>
  <c r="BG203" i="11"/>
  <c r="BF203" i="11"/>
  <c r="T203" i="11"/>
  <c r="R203" i="11"/>
  <c r="P203" i="11"/>
  <c r="BI202" i="11"/>
  <c r="BH202" i="11"/>
  <c r="BG202" i="11"/>
  <c r="BF202" i="11"/>
  <c r="T202" i="11"/>
  <c r="R202" i="11"/>
  <c r="P202" i="11"/>
  <c r="BI201" i="11"/>
  <c r="BH201" i="11"/>
  <c r="BG201" i="11"/>
  <c r="BF201" i="11"/>
  <c r="T201" i="11"/>
  <c r="R201" i="11"/>
  <c r="P201" i="11"/>
  <c r="BI200" i="11"/>
  <c r="BH200" i="11"/>
  <c r="BG200" i="11"/>
  <c r="BF200" i="11"/>
  <c r="T200" i="11"/>
  <c r="R200" i="11"/>
  <c r="P200" i="11"/>
  <c r="BI199" i="11"/>
  <c r="BH199" i="11"/>
  <c r="BG199" i="11"/>
  <c r="BF199" i="11"/>
  <c r="T199" i="11"/>
  <c r="R199" i="11"/>
  <c r="P199" i="11"/>
  <c r="BI198" i="11"/>
  <c r="BH198" i="11"/>
  <c r="BG198" i="11"/>
  <c r="BF198" i="11"/>
  <c r="T198" i="11"/>
  <c r="R198" i="11"/>
  <c r="P198" i="11"/>
  <c r="BI197" i="11"/>
  <c r="BH197" i="11"/>
  <c r="BG197" i="11"/>
  <c r="BF197" i="11"/>
  <c r="T197" i="11"/>
  <c r="R197" i="11"/>
  <c r="P197"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2" i="11"/>
  <c r="BH192" i="11"/>
  <c r="BG192" i="11"/>
  <c r="BF192" i="11"/>
  <c r="T192" i="11"/>
  <c r="R192" i="11"/>
  <c r="P192" i="11"/>
  <c r="BI191" i="11"/>
  <c r="BH191" i="11"/>
  <c r="BG191" i="11"/>
  <c r="BF191" i="11"/>
  <c r="T191" i="11"/>
  <c r="R191" i="11"/>
  <c r="P191" i="1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78" i="11"/>
  <c r="BH178" i="11"/>
  <c r="BG178" i="11"/>
  <c r="BF178" i="11"/>
  <c r="T178" i="11"/>
  <c r="R178" i="11"/>
  <c r="P178" i="11"/>
  <c r="BI176" i="11"/>
  <c r="BH176" i="11"/>
  <c r="BG176" i="11"/>
  <c r="BF176" i="11"/>
  <c r="T176" i="11"/>
  <c r="R176" i="11"/>
  <c r="P176" i="11"/>
  <c r="BI174" i="11"/>
  <c r="BH174" i="11"/>
  <c r="BG174" i="11"/>
  <c r="BF174" i="11"/>
  <c r="T174" i="11"/>
  <c r="R174" i="11"/>
  <c r="P174" i="11"/>
  <c r="BI173" i="11"/>
  <c r="BH173" i="11"/>
  <c r="BG173" i="11"/>
  <c r="BF173" i="11"/>
  <c r="T173" i="11"/>
  <c r="R173" i="11"/>
  <c r="P173" i="11"/>
  <c r="BI172" i="11"/>
  <c r="BH172" i="11"/>
  <c r="BG172" i="11"/>
  <c r="BF172" i="11"/>
  <c r="T172" i="11"/>
  <c r="R172" i="11"/>
  <c r="P172" i="11"/>
  <c r="BI171" i="11"/>
  <c r="BH171" i="11"/>
  <c r="BG171" i="11"/>
  <c r="BF171" i="11"/>
  <c r="T171" i="11"/>
  <c r="R171" i="11"/>
  <c r="P171"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6" i="11"/>
  <c r="BH146" i="11"/>
  <c r="BG146" i="11"/>
  <c r="BF146" i="11"/>
  <c r="T146" i="11"/>
  <c r="R146" i="11"/>
  <c r="P146" i="11"/>
  <c r="BI145" i="11"/>
  <c r="BH145" i="11"/>
  <c r="BG145" i="11"/>
  <c r="BF145" i="11"/>
  <c r="T145" i="11"/>
  <c r="R145" i="11"/>
  <c r="P145" i="11"/>
  <c r="BI144" i="11"/>
  <c r="BH144" i="11"/>
  <c r="BG144" i="11"/>
  <c r="BF144" i="11"/>
  <c r="T144" i="11"/>
  <c r="R144" i="11"/>
  <c r="P144" i="11"/>
  <c r="BI143" i="11"/>
  <c r="BH143" i="11"/>
  <c r="BG143" i="11"/>
  <c r="BF143" i="11"/>
  <c r="T143" i="11"/>
  <c r="R143" i="11"/>
  <c r="P143" i="11"/>
  <c r="BI142" i="11"/>
  <c r="BH142" i="11"/>
  <c r="BG142" i="11"/>
  <c r="BF142" i="11"/>
  <c r="T142" i="11"/>
  <c r="R142" i="11"/>
  <c r="P142" i="11"/>
  <c r="BI141" i="11"/>
  <c r="BH141" i="11"/>
  <c r="BG141" i="11"/>
  <c r="BF141" i="11"/>
  <c r="T141" i="11"/>
  <c r="R141" i="11"/>
  <c r="P141" i="11"/>
  <c r="BI140" i="11"/>
  <c r="BH140" i="11"/>
  <c r="BG140" i="11"/>
  <c r="BF140" i="11"/>
  <c r="T140" i="11"/>
  <c r="R140" i="11"/>
  <c r="P140" i="11"/>
  <c r="BI139" i="11"/>
  <c r="BH139" i="11"/>
  <c r="BG139" i="11"/>
  <c r="BF139" i="11"/>
  <c r="T139" i="11"/>
  <c r="R139" i="11"/>
  <c r="P139" i="11"/>
  <c r="F131" i="11"/>
  <c r="E129" i="11"/>
  <c r="F93" i="11"/>
  <c r="E91" i="11"/>
  <c r="J28" i="11"/>
  <c r="E28" i="11"/>
  <c r="J134" i="11"/>
  <c r="J27" i="11"/>
  <c r="J25" i="11"/>
  <c r="E25" i="11"/>
  <c r="J95" i="11"/>
  <c r="J24" i="11"/>
  <c r="J22" i="11"/>
  <c r="E22" i="11"/>
  <c r="F134" i="11"/>
  <c r="J21" i="11"/>
  <c r="J19" i="11"/>
  <c r="E19" i="11"/>
  <c r="F133" i="11"/>
  <c r="J18" i="11"/>
  <c r="J16" i="11"/>
  <c r="J93" i="11" s="1"/>
  <c r="E7" i="11"/>
  <c r="E85" i="11" s="1"/>
  <c r="J41" i="10"/>
  <c r="J40" i="10"/>
  <c r="AY106" i="1"/>
  <c r="J39" i="10"/>
  <c r="AX106" i="1" s="1"/>
  <c r="BI265" i="10"/>
  <c r="BH265" i="10"/>
  <c r="BG265" i="10"/>
  <c r="BF265" i="10"/>
  <c r="T265" i="10"/>
  <c r="R265" i="10"/>
  <c r="P265" i="10"/>
  <c r="BI264" i="10"/>
  <c r="BH264" i="10"/>
  <c r="BG264" i="10"/>
  <c r="BF264" i="10"/>
  <c r="T264" i="10"/>
  <c r="R264" i="10"/>
  <c r="P264" i="10"/>
  <c r="BI263" i="10"/>
  <c r="BH263" i="10"/>
  <c r="BG263" i="10"/>
  <c r="BF263" i="10"/>
  <c r="T263" i="10"/>
  <c r="R263" i="10"/>
  <c r="P263" i="10"/>
  <c r="BI262" i="10"/>
  <c r="BH262" i="10"/>
  <c r="BG262" i="10"/>
  <c r="BF262" i="10"/>
  <c r="T262" i="10"/>
  <c r="R262" i="10"/>
  <c r="P262" i="10"/>
  <c r="BI261" i="10"/>
  <c r="BH261" i="10"/>
  <c r="BG261" i="10"/>
  <c r="BF261" i="10"/>
  <c r="T261" i="10"/>
  <c r="R261" i="10"/>
  <c r="P261" i="10"/>
  <c r="BI260" i="10"/>
  <c r="BH260" i="10"/>
  <c r="BG260" i="10"/>
  <c r="BF260" i="10"/>
  <c r="T260" i="10"/>
  <c r="R260" i="10"/>
  <c r="P260" i="10"/>
  <c r="BI259" i="10"/>
  <c r="BH259" i="10"/>
  <c r="BG259" i="10"/>
  <c r="BF259" i="10"/>
  <c r="T259" i="10"/>
  <c r="R259" i="10"/>
  <c r="P259" i="10"/>
  <c r="BI258" i="10"/>
  <c r="BH258" i="10"/>
  <c r="BG258" i="10"/>
  <c r="BF258" i="10"/>
  <c r="T258" i="10"/>
  <c r="R258" i="10"/>
  <c r="P258" i="10"/>
  <c r="BI257" i="10"/>
  <c r="BH257" i="10"/>
  <c r="BG257" i="10"/>
  <c r="BF257" i="10"/>
  <c r="T257" i="10"/>
  <c r="R257" i="10"/>
  <c r="P257" i="10"/>
  <c r="BI256" i="10"/>
  <c r="BH256" i="10"/>
  <c r="BG256" i="10"/>
  <c r="BF256" i="10"/>
  <c r="T256" i="10"/>
  <c r="R256" i="10"/>
  <c r="P256" i="10"/>
  <c r="BI255" i="10"/>
  <c r="BH255" i="10"/>
  <c r="BG255" i="10"/>
  <c r="BF255" i="10"/>
  <c r="T255" i="10"/>
  <c r="R255" i="10"/>
  <c r="P255" i="10"/>
  <c r="BI254" i="10"/>
  <c r="BH254" i="10"/>
  <c r="BG254" i="10"/>
  <c r="BF254" i="10"/>
  <c r="T254" i="10"/>
  <c r="R254" i="10"/>
  <c r="P254" i="10"/>
  <c r="BI253" i="10"/>
  <c r="BH253" i="10"/>
  <c r="BG253" i="10"/>
  <c r="BF253" i="10"/>
  <c r="T253" i="10"/>
  <c r="R253" i="10"/>
  <c r="P253" i="10"/>
  <c r="BI252" i="10"/>
  <c r="BH252" i="10"/>
  <c r="BG252" i="10"/>
  <c r="BF252" i="10"/>
  <c r="T252" i="10"/>
  <c r="R252" i="10"/>
  <c r="P252" i="10"/>
  <c r="BI251" i="10"/>
  <c r="BH251" i="10"/>
  <c r="BG251" i="10"/>
  <c r="BF251" i="10"/>
  <c r="T251" i="10"/>
  <c r="R251" i="10"/>
  <c r="P251" i="10"/>
  <c r="BI250" i="10"/>
  <c r="BH250" i="10"/>
  <c r="BG250" i="10"/>
  <c r="BF250" i="10"/>
  <c r="T250" i="10"/>
  <c r="R250" i="10"/>
  <c r="P250" i="10"/>
  <c r="BI249" i="10"/>
  <c r="BH249" i="10"/>
  <c r="BG249" i="10"/>
  <c r="BF249" i="10"/>
  <c r="T249" i="10"/>
  <c r="R249" i="10"/>
  <c r="P249" i="10"/>
  <c r="BI247" i="10"/>
  <c r="BH247" i="10"/>
  <c r="BG247" i="10"/>
  <c r="BF247" i="10"/>
  <c r="T247" i="10"/>
  <c r="R247" i="10"/>
  <c r="P247" i="10"/>
  <c r="BI246" i="10"/>
  <c r="BH246" i="10"/>
  <c r="BG246" i="10"/>
  <c r="BF246" i="10"/>
  <c r="T246" i="10"/>
  <c r="R246" i="10"/>
  <c r="P246" i="10"/>
  <c r="BI244" i="10"/>
  <c r="BH244" i="10"/>
  <c r="BG244" i="10"/>
  <c r="BF244" i="10"/>
  <c r="T244" i="10"/>
  <c r="T243" i="10" s="1"/>
  <c r="R244" i="10"/>
  <c r="R243" i="10" s="1"/>
  <c r="P244" i="10"/>
  <c r="P243" i="10" s="1"/>
  <c r="BI242" i="10"/>
  <c r="BH242" i="10"/>
  <c r="BG242" i="10"/>
  <c r="BF242" i="10"/>
  <c r="T242" i="10"/>
  <c r="R242" i="10"/>
  <c r="P242" i="10"/>
  <c r="BI241" i="10"/>
  <c r="BH241" i="10"/>
  <c r="BG241" i="10"/>
  <c r="BF241" i="10"/>
  <c r="T241" i="10"/>
  <c r="R241" i="10"/>
  <c r="P241" i="10"/>
  <c r="BI240" i="10"/>
  <c r="BH240" i="10"/>
  <c r="BG240" i="10"/>
  <c r="BF240" i="10"/>
  <c r="T240" i="10"/>
  <c r="R240" i="10"/>
  <c r="P240" i="10"/>
  <c r="BI239" i="10"/>
  <c r="BH239" i="10"/>
  <c r="BG239" i="10"/>
  <c r="BF239" i="10"/>
  <c r="T239" i="10"/>
  <c r="R239" i="10"/>
  <c r="P239" i="10"/>
  <c r="BI238" i="10"/>
  <c r="BH238" i="10"/>
  <c r="BG238" i="10"/>
  <c r="BF238" i="10"/>
  <c r="T238" i="10"/>
  <c r="R238" i="10"/>
  <c r="P238" i="10"/>
  <c r="BI237" i="10"/>
  <c r="BH237" i="10"/>
  <c r="BG237" i="10"/>
  <c r="BF237" i="10"/>
  <c r="T237" i="10"/>
  <c r="R237" i="10"/>
  <c r="P237" i="10"/>
  <c r="BI236" i="10"/>
  <c r="BH236" i="10"/>
  <c r="BG236" i="10"/>
  <c r="BF236" i="10"/>
  <c r="T236" i="10"/>
  <c r="R236" i="10"/>
  <c r="P236"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1" i="10"/>
  <c r="BH231" i="10"/>
  <c r="BG231" i="10"/>
  <c r="BF231" i="10"/>
  <c r="T231" i="10"/>
  <c r="R231" i="10"/>
  <c r="P231"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6" i="10"/>
  <c r="BH226" i="10"/>
  <c r="BG226" i="10"/>
  <c r="BF226" i="10"/>
  <c r="T226" i="10"/>
  <c r="R226" i="10"/>
  <c r="P226"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5" i="10"/>
  <c r="BH205" i="10"/>
  <c r="BG205" i="10"/>
  <c r="BF205" i="10"/>
  <c r="T205" i="10"/>
  <c r="R205" i="10"/>
  <c r="P205" i="10"/>
  <c r="BI204" i="10"/>
  <c r="BH204" i="10"/>
  <c r="BG204" i="10"/>
  <c r="BF204" i="10"/>
  <c r="T204" i="10"/>
  <c r="R204" i="10"/>
  <c r="P204" i="10"/>
  <c r="BI203" i="10"/>
  <c r="BH203" i="10"/>
  <c r="BG203" i="10"/>
  <c r="BF203" i="10"/>
  <c r="T203" i="10"/>
  <c r="R203" i="10"/>
  <c r="P203"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6" i="10"/>
  <c r="BH186" i="10"/>
  <c r="BG186" i="10"/>
  <c r="BF186" i="10"/>
  <c r="T186" i="10"/>
  <c r="R186" i="10"/>
  <c r="P186" i="10"/>
  <c r="BI185" i="10"/>
  <c r="BH185" i="10"/>
  <c r="BG185" i="10"/>
  <c r="BF185" i="10"/>
  <c r="T185" i="10"/>
  <c r="R185" i="10"/>
  <c r="P185" i="10"/>
  <c r="BI184" i="10"/>
  <c r="BH184" i="10"/>
  <c r="BG184" i="10"/>
  <c r="BF184" i="10"/>
  <c r="T184" i="10"/>
  <c r="R184" i="10"/>
  <c r="P184" i="10"/>
  <c r="BI183" i="10"/>
  <c r="BH183" i="10"/>
  <c r="BG183" i="10"/>
  <c r="BF183" i="10"/>
  <c r="T183" i="10"/>
  <c r="R183" i="10"/>
  <c r="P183"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F127" i="10"/>
  <c r="E125" i="10"/>
  <c r="F93" i="10"/>
  <c r="E91" i="10"/>
  <c r="J28" i="10"/>
  <c r="E28" i="10"/>
  <c r="J130" i="10" s="1"/>
  <c r="J27" i="10"/>
  <c r="J25" i="10"/>
  <c r="E25" i="10"/>
  <c r="J95" i="10" s="1"/>
  <c r="J24" i="10"/>
  <c r="J22" i="10"/>
  <c r="E22" i="10"/>
  <c r="F130" i="10" s="1"/>
  <c r="J21" i="10"/>
  <c r="J19" i="10"/>
  <c r="E19" i="10"/>
  <c r="F129" i="10" s="1"/>
  <c r="J18" i="10"/>
  <c r="J16" i="10"/>
  <c r="J127" i="10" s="1"/>
  <c r="E7" i="10"/>
  <c r="E119" i="10"/>
  <c r="J41" i="9"/>
  <c r="J40" i="9"/>
  <c r="AY105" i="1" s="1"/>
  <c r="J39" i="9"/>
  <c r="AX105" i="1"/>
  <c r="BI413" i="9"/>
  <c r="BH413" i="9"/>
  <c r="BG413" i="9"/>
  <c r="BF413" i="9"/>
  <c r="T413" i="9"/>
  <c r="R413" i="9"/>
  <c r="P413" i="9"/>
  <c r="BI412" i="9"/>
  <c r="BH412" i="9"/>
  <c r="BG412" i="9"/>
  <c r="BF412" i="9"/>
  <c r="T412" i="9"/>
  <c r="R412" i="9"/>
  <c r="P412" i="9"/>
  <c r="BI411" i="9"/>
  <c r="BH411" i="9"/>
  <c r="BG411" i="9"/>
  <c r="BF411" i="9"/>
  <c r="T411" i="9"/>
  <c r="R411" i="9"/>
  <c r="P411" i="9"/>
  <c r="BI410" i="9"/>
  <c r="BH410" i="9"/>
  <c r="BG410" i="9"/>
  <c r="BF410" i="9"/>
  <c r="T410" i="9"/>
  <c r="R410" i="9"/>
  <c r="P410" i="9"/>
  <c r="BI409" i="9"/>
  <c r="BH409" i="9"/>
  <c r="BG409" i="9"/>
  <c r="BF409" i="9"/>
  <c r="T409" i="9"/>
  <c r="R409" i="9"/>
  <c r="P409" i="9"/>
  <c r="BI408" i="9"/>
  <c r="BH408" i="9"/>
  <c r="BG408" i="9"/>
  <c r="BF408" i="9"/>
  <c r="T408" i="9"/>
  <c r="R408" i="9"/>
  <c r="P408" i="9"/>
  <c r="BI406" i="9"/>
  <c r="BH406" i="9"/>
  <c r="BG406" i="9"/>
  <c r="BF406" i="9"/>
  <c r="T406" i="9"/>
  <c r="R406" i="9"/>
  <c r="P406" i="9"/>
  <c r="BI405" i="9"/>
  <c r="BH405" i="9"/>
  <c r="BG405" i="9"/>
  <c r="BF405" i="9"/>
  <c r="T405" i="9"/>
  <c r="R405" i="9"/>
  <c r="P405" i="9"/>
  <c r="BI404" i="9"/>
  <c r="BH404" i="9"/>
  <c r="BG404" i="9"/>
  <c r="BF404" i="9"/>
  <c r="T404" i="9"/>
  <c r="R404" i="9"/>
  <c r="P404" i="9"/>
  <c r="BI403" i="9"/>
  <c r="BH403" i="9"/>
  <c r="BG403" i="9"/>
  <c r="BF403" i="9"/>
  <c r="T403" i="9"/>
  <c r="R403" i="9"/>
  <c r="P403" i="9"/>
  <c r="BI402" i="9"/>
  <c r="BH402" i="9"/>
  <c r="BG402" i="9"/>
  <c r="BF402" i="9"/>
  <c r="T402" i="9"/>
  <c r="R402" i="9"/>
  <c r="P402" i="9"/>
  <c r="BI401" i="9"/>
  <c r="BH401" i="9"/>
  <c r="BG401" i="9"/>
  <c r="BF401" i="9"/>
  <c r="T401" i="9"/>
  <c r="R401" i="9"/>
  <c r="P401" i="9"/>
  <c r="BI399" i="9"/>
  <c r="BH399" i="9"/>
  <c r="BG399" i="9"/>
  <c r="BF399" i="9"/>
  <c r="T399" i="9"/>
  <c r="R399" i="9"/>
  <c r="P399" i="9"/>
  <c r="BI398" i="9"/>
  <c r="BH398" i="9"/>
  <c r="BG398" i="9"/>
  <c r="BF398" i="9"/>
  <c r="T398" i="9"/>
  <c r="R398" i="9"/>
  <c r="P398" i="9"/>
  <c r="BI397" i="9"/>
  <c r="BH397" i="9"/>
  <c r="BG397" i="9"/>
  <c r="BF397" i="9"/>
  <c r="T397" i="9"/>
  <c r="R397" i="9"/>
  <c r="P397" i="9"/>
  <c r="BI396" i="9"/>
  <c r="BH396" i="9"/>
  <c r="BG396" i="9"/>
  <c r="BF396" i="9"/>
  <c r="T396" i="9"/>
  <c r="R396" i="9"/>
  <c r="P396" i="9"/>
  <c r="BI395" i="9"/>
  <c r="BH395" i="9"/>
  <c r="BG395" i="9"/>
  <c r="BF395" i="9"/>
  <c r="T395" i="9"/>
  <c r="R395" i="9"/>
  <c r="P395" i="9"/>
  <c r="BI394" i="9"/>
  <c r="BH394" i="9"/>
  <c r="BG394" i="9"/>
  <c r="BF394" i="9"/>
  <c r="T394" i="9"/>
  <c r="R394" i="9"/>
  <c r="P394" i="9"/>
  <c r="BI393" i="9"/>
  <c r="BH393" i="9"/>
  <c r="BG393" i="9"/>
  <c r="BF393" i="9"/>
  <c r="T393" i="9"/>
  <c r="R393" i="9"/>
  <c r="P393" i="9"/>
  <c r="BI391" i="9"/>
  <c r="BH391" i="9"/>
  <c r="BG391" i="9"/>
  <c r="BF391" i="9"/>
  <c r="T391" i="9"/>
  <c r="R391" i="9"/>
  <c r="P391" i="9"/>
  <c r="BI389" i="9"/>
  <c r="BH389" i="9"/>
  <c r="BG389" i="9"/>
  <c r="BF389" i="9"/>
  <c r="T389" i="9"/>
  <c r="R389" i="9"/>
  <c r="P389" i="9"/>
  <c r="BI387" i="9"/>
  <c r="BH387" i="9"/>
  <c r="BG387" i="9"/>
  <c r="BF387" i="9"/>
  <c r="T387" i="9"/>
  <c r="R387" i="9"/>
  <c r="P387" i="9"/>
  <c r="BI385" i="9"/>
  <c r="BH385" i="9"/>
  <c r="BG385" i="9"/>
  <c r="BF385" i="9"/>
  <c r="T385" i="9"/>
  <c r="R385" i="9"/>
  <c r="P385" i="9"/>
  <c r="BI383" i="9"/>
  <c r="BH383" i="9"/>
  <c r="BG383" i="9"/>
  <c r="BF383" i="9"/>
  <c r="T383" i="9"/>
  <c r="R383" i="9"/>
  <c r="P383" i="9"/>
  <c r="BI382" i="9"/>
  <c r="BH382" i="9"/>
  <c r="BG382" i="9"/>
  <c r="BF382" i="9"/>
  <c r="T382" i="9"/>
  <c r="R382" i="9"/>
  <c r="P382" i="9"/>
  <c r="BI381" i="9"/>
  <c r="BH381" i="9"/>
  <c r="BG381" i="9"/>
  <c r="BF381" i="9"/>
  <c r="T381" i="9"/>
  <c r="R381" i="9"/>
  <c r="P381" i="9"/>
  <c r="BI380" i="9"/>
  <c r="BH380" i="9"/>
  <c r="BG380" i="9"/>
  <c r="BF380" i="9"/>
  <c r="T380" i="9"/>
  <c r="R380" i="9"/>
  <c r="P380" i="9"/>
  <c r="BI379" i="9"/>
  <c r="BH379" i="9"/>
  <c r="BG379" i="9"/>
  <c r="BF379" i="9"/>
  <c r="T379" i="9"/>
  <c r="R379" i="9"/>
  <c r="P379" i="9"/>
  <c r="BI378" i="9"/>
  <c r="BH378" i="9"/>
  <c r="BG378" i="9"/>
  <c r="BF378" i="9"/>
  <c r="T378" i="9"/>
  <c r="R378" i="9"/>
  <c r="P378" i="9"/>
  <c r="BI377" i="9"/>
  <c r="BH377" i="9"/>
  <c r="BG377" i="9"/>
  <c r="BF377" i="9"/>
  <c r="T377" i="9"/>
  <c r="R377" i="9"/>
  <c r="P377" i="9"/>
  <c r="BI376" i="9"/>
  <c r="BH376" i="9"/>
  <c r="BG376" i="9"/>
  <c r="BF376" i="9"/>
  <c r="T376" i="9"/>
  <c r="R376" i="9"/>
  <c r="P376" i="9"/>
  <c r="BI375" i="9"/>
  <c r="BH375" i="9"/>
  <c r="BG375" i="9"/>
  <c r="BF375" i="9"/>
  <c r="T375" i="9"/>
  <c r="R375" i="9"/>
  <c r="P375" i="9"/>
  <c r="BI374" i="9"/>
  <c r="BH374" i="9"/>
  <c r="BG374" i="9"/>
  <c r="BF374" i="9"/>
  <c r="T374" i="9"/>
  <c r="R374" i="9"/>
  <c r="P374" i="9"/>
  <c r="BI373" i="9"/>
  <c r="BH373" i="9"/>
  <c r="BG373" i="9"/>
  <c r="BF373" i="9"/>
  <c r="T373" i="9"/>
  <c r="R373" i="9"/>
  <c r="P373" i="9"/>
  <c r="BI371" i="9"/>
  <c r="BH371" i="9"/>
  <c r="BG371" i="9"/>
  <c r="BF371" i="9"/>
  <c r="T371" i="9"/>
  <c r="R371" i="9"/>
  <c r="P371" i="9"/>
  <c r="BI369" i="9"/>
  <c r="BH369" i="9"/>
  <c r="BG369" i="9"/>
  <c r="BF369" i="9"/>
  <c r="T369" i="9"/>
  <c r="R369" i="9"/>
  <c r="P369" i="9"/>
  <c r="BI366" i="9"/>
  <c r="BH366" i="9"/>
  <c r="BG366" i="9"/>
  <c r="BF366" i="9"/>
  <c r="T366" i="9"/>
  <c r="R366" i="9"/>
  <c r="P366" i="9"/>
  <c r="BI365" i="9"/>
  <c r="BH365" i="9"/>
  <c r="BG365" i="9"/>
  <c r="BF365" i="9"/>
  <c r="T365" i="9"/>
  <c r="R365" i="9"/>
  <c r="P365" i="9"/>
  <c r="BI364" i="9"/>
  <c r="BH364" i="9"/>
  <c r="BG364" i="9"/>
  <c r="BF364" i="9"/>
  <c r="T364" i="9"/>
  <c r="R364" i="9"/>
  <c r="P364" i="9"/>
  <c r="BI363" i="9"/>
  <c r="BH363" i="9"/>
  <c r="BG363" i="9"/>
  <c r="BF363" i="9"/>
  <c r="T363" i="9"/>
  <c r="R363" i="9"/>
  <c r="P363" i="9"/>
  <c r="BI362" i="9"/>
  <c r="BH362" i="9"/>
  <c r="BG362" i="9"/>
  <c r="BF362" i="9"/>
  <c r="T362" i="9"/>
  <c r="R362" i="9"/>
  <c r="P362" i="9"/>
  <c r="BI361" i="9"/>
  <c r="BH361" i="9"/>
  <c r="BG361" i="9"/>
  <c r="BF361" i="9"/>
  <c r="T361" i="9"/>
  <c r="R361" i="9"/>
  <c r="P361" i="9"/>
  <c r="BI360" i="9"/>
  <c r="BH360" i="9"/>
  <c r="BG360" i="9"/>
  <c r="BF360" i="9"/>
  <c r="T360" i="9"/>
  <c r="R360" i="9"/>
  <c r="P360" i="9"/>
  <c r="BI359" i="9"/>
  <c r="BH359" i="9"/>
  <c r="BG359" i="9"/>
  <c r="BF359" i="9"/>
  <c r="T359" i="9"/>
  <c r="R359" i="9"/>
  <c r="P359" i="9"/>
  <c r="BI357" i="9"/>
  <c r="BH357" i="9"/>
  <c r="BG357" i="9"/>
  <c r="BF357" i="9"/>
  <c r="T357" i="9"/>
  <c r="R357" i="9"/>
  <c r="P357" i="9"/>
  <c r="BI356" i="9"/>
  <c r="BH356" i="9"/>
  <c r="BG356" i="9"/>
  <c r="BF356" i="9"/>
  <c r="T356" i="9"/>
  <c r="R356" i="9"/>
  <c r="P356" i="9"/>
  <c r="BI355" i="9"/>
  <c r="BH355" i="9"/>
  <c r="BG355" i="9"/>
  <c r="BF355" i="9"/>
  <c r="T355" i="9"/>
  <c r="R355" i="9"/>
  <c r="P355" i="9"/>
  <c r="BI354" i="9"/>
  <c r="BH354" i="9"/>
  <c r="BG354" i="9"/>
  <c r="BF354" i="9"/>
  <c r="T354" i="9"/>
  <c r="R354" i="9"/>
  <c r="P354" i="9"/>
  <c r="BI352" i="9"/>
  <c r="BH352" i="9"/>
  <c r="BG352" i="9"/>
  <c r="BF352" i="9"/>
  <c r="T352" i="9"/>
  <c r="R352" i="9"/>
  <c r="P352" i="9"/>
  <c r="BI350" i="9"/>
  <c r="BH350" i="9"/>
  <c r="BG350" i="9"/>
  <c r="BF350" i="9"/>
  <c r="T350" i="9"/>
  <c r="R350" i="9"/>
  <c r="P350" i="9"/>
  <c r="BI349" i="9"/>
  <c r="BH349" i="9"/>
  <c r="BG349" i="9"/>
  <c r="BF349" i="9"/>
  <c r="T349" i="9"/>
  <c r="R349" i="9"/>
  <c r="P349" i="9"/>
  <c r="BI348" i="9"/>
  <c r="BH348" i="9"/>
  <c r="BG348" i="9"/>
  <c r="BF348" i="9"/>
  <c r="T348" i="9"/>
  <c r="R348" i="9"/>
  <c r="P348" i="9"/>
  <c r="BI347" i="9"/>
  <c r="BH347" i="9"/>
  <c r="BG347" i="9"/>
  <c r="BF347" i="9"/>
  <c r="T347" i="9"/>
  <c r="R347" i="9"/>
  <c r="P347" i="9"/>
  <c r="BI345" i="9"/>
  <c r="BH345" i="9"/>
  <c r="BG345" i="9"/>
  <c r="BF345" i="9"/>
  <c r="T345" i="9"/>
  <c r="R345" i="9"/>
  <c r="P345" i="9"/>
  <c r="BI343" i="9"/>
  <c r="BH343" i="9"/>
  <c r="BG343" i="9"/>
  <c r="BF343" i="9"/>
  <c r="T343" i="9"/>
  <c r="R343" i="9"/>
  <c r="P343" i="9"/>
  <c r="BI342" i="9"/>
  <c r="BH342" i="9"/>
  <c r="BG342" i="9"/>
  <c r="BF342" i="9"/>
  <c r="T342" i="9"/>
  <c r="R342" i="9"/>
  <c r="P342" i="9"/>
  <c r="BI341" i="9"/>
  <c r="BH341" i="9"/>
  <c r="BG341" i="9"/>
  <c r="BF341" i="9"/>
  <c r="T341" i="9"/>
  <c r="R341" i="9"/>
  <c r="P341" i="9"/>
  <c r="BI340" i="9"/>
  <c r="BH340" i="9"/>
  <c r="BG340" i="9"/>
  <c r="BF340" i="9"/>
  <c r="T340" i="9"/>
  <c r="R340" i="9"/>
  <c r="P340" i="9"/>
  <c r="BI339" i="9"/>
  <c r="BH339" i="9"/>
  <c r="BG339" i="9"/>
  <c r="BF339" i="9"/>
  <c r="T339" i="9"/>
  <c r="R339" i="9"/>
  <c r="P339" i="9"/>
  <c r="BI338" i="9"/>
  <c r="BH338" i="9"/>
  <c r="BG338" i="9"/>
  <c r="BF338" i="9"/>
  <c r="T338" i="9"/>
  <c r="R338" i="9"/>
  <c r="P338" i="9"/>
  <c r="BI336" i="9"/>
  <c r="BH336" i="9"/>
  <c r="BG336" i="9"/>
  <c r="BF336" i="9"/>
  <c r="T336" i="9"/>
  <c r="R336" i="9"/>
  <c r="P336" i="9"/>
  <c r="BI335" i="9"/>
  <c r="BH335" i="9"/>
  <c r="BG335" i="9"/>
  <c r="BF335" i="9"/>
  <c r="T335" i="9"/>
  <c r="R335" i="9"/>
  <c r="P335" i="9"/>
  <c r="BI334" i="9"/>
  <c r="BH334" i="9"/>
  <c r="BG334" i="9"/>
  <c r="BF334" i="9"/>
  <c r="T334" i="9"/>
  <c r="R334" i="9"/>
  <c r="P334" i="9"/>
  <c r="BI333" i="9"/>
  <c r="BH333" i="9"/>
  <c r="BG333" i="9"/>
  <c r="BF333" i="9"/>
  <c r="T333" i="9"/>
  <c r="R333" i="9"/>
  <c r="P333" i="9"/>
  <c r="BI331" i="9"/>
  <c r="BH331" i="9"/>
  <c r="BG331" i="9"/>
  <c r="BF331" i="9"/>
  <c r="T331" i="9"/>
  <c r="R331" i="9"/>
  <c r="P331" i="9"/>
  <c r="BI329" i="9"/>
  <c r="BH329" i="9"/>
  <c r="BG329" i="9"/>
  <c r="BF329" i="9"/>
  <c r="T329" i="9"/>
  <c r="R329" i="9"/>
  <c r="P329" i="9"/>
  <c r="BI327" i="9"/>
  <c r="BH327" i="9"/>
  <c r="BG327" i="9"/>
  <c r="BF327" i="9"/>
  <c r="T327" i="9"/>
  <c r="R327" i="9"/>
  <c r="P327" i="9"/>
  <c r="BI326" i="9"/>
  <c r="BH326" i="9"/>
  <c r="BG326" i="9"/>
  <c r="BF326" i="9"/>
  <c r="T326" i="9"/>
  <c r="R326" i="9"/>
  <c r="P326" i="9"/>
  <c r="BI325" i="9"/>
  <c r="BH325" i="9"/>
  <c r="BG325" i="9"/>
  <c r="BF325" i="9"/>
  <c r="T325" i="9"/>
  <c r="R325" i="9"/>
  <c r="P325" i="9"/>
  <c r="BI324" i="9"/>
  <c r="BH324" i="9"/>
  <c r="BG324" i="9"/>
  <c r="BF324" i="9"/>
  <c r="T324" i="9"/>
  <c r="R324" i="9"/>
  <c r="P324" i="9"/>
  <c r="BI323" i="9"/>
  <c r="BH323" i="9"/>
  <c r="BG323" i="9"/>
  <c r="BF323" i="9"/>
  <c r="T323" i="9"/>
  <c r="R323" i="9"/>
  <c r="P323" i="9"/>
  <c r="BI322" i="9"/>
  <c r="BH322" i="9"/>
  <c r="BG322" i="9"/>
  <c r="BF322" i="9"/>
  <c r="T322" i="9"/>
  <c r="R322" i="9"/>
  <c r="P322" i="9"/>
  <c r="BI321" i="9"/>
  <c r="BH321" i="9"/>
  <c r="BG321" i="9"/>
  <c r="BF321" i="9"/>
  <c r="T321" i="9"/>
  <c r="R321" i="9"/>
  <c r="P321" i="9"/>
  <c r="BI320" i="9"/>
  <c r="BH320" i="9"/>
  <c r="BG320" i="9"/>
  <c r="BF320" i="9"/>
  <c r="T320" i="9"/>
  <c r="R320" i="9"/>
  <c r="P320" i="9"/>
  <c r="BI319" i="9"/>
  <c r="BH319" i="9"/>
  <c r="BG319" i="9"/>
  <c r="BF319" i="9"/>
  <c r="T319" i="9"/>
  <c r="R319" i="9"/>
  <c r="P319" i="9"/>
  <c r="BI318" i="9"/>
  <c r="BH318" i="9"/>
  <c r="BG318" i="9"/>
  <c r="BF318" i="9"/>
  <c r="T318" i="9"/>
  <c r="R318" i="9"/>
  <c r="P318" i="9"/>
  <c r="BI317" i="9"/>
  <c r="BH317" i="9"/>
  <c r="BG317" i="9"/>
  <c r="BF317" i="9"/>
  <c r="T317" i="9"/>
  <c r="R317" i="9"/>
  <c r="P317" i="9"/>
  <c r="BI316" i="9"/>
  <c r="BH316" i="9"/>
  <c r="BG316" i="9"/>
  <c r="BF316" i="9"/>
  <c r="T316" i="9"/>
  <c r="R316" i="9"/>
  <c r="P316" i="9"/>
  <c r="BI314" i="9"/>
  <c r="BH314" i="9"/>
  <c r="BG314" i="9"/>
  <c r="BF314" i="9"/>
  <c r="T314" i="9"/>
  <c r="R314" i="9"/>
  <c r="P314" i="9"/>
  <c r="BI313" i="9"/>
  <c r="BH313" i="9"/>
  <c r="BG313" i="9"/>
  <c r="BF313" i="9"/>
  <c r="T313" i="9"/>
  <c r="R313" i="9"/>
  <c r="P313" i="9"/>
  <c r="BI312" i="9"/>
  <c r="BH312" i="9"/>
  <c r="BG312" i="9"/>
  <c r="BF312" i="9"/>
  <c r="T312" i="9"/>
  <c r="R312" i="9"/>
  <c r="P312" i="9"/>
  <c r="BI311" i="9"/>
  <c r="BH311" i="9"/>
  <c r="BG311" i="9"/>
  <c r="BF311" i="9"/>
  <c r="T311" i="9"/>
  <c r="R311" i="9"/>
  <c r="P311" i="9"/>
  <c r="BI310" i="9"/>
  <c r="BH310" i="9"/>
  <c r="BG310" i="9"/>
  <c r="BF310" i="9"/>
  <c r="T310" i="9"/>
  <c r="R310" i="9"/>
  <c r="P310" i="9"/>
  <c r="BI309" i="9"/>
  <c r="BH309" i="9"/>
  <c r="BG309" i="9"/>
  <c r="BF309" i="9"/>
  <c r="T309" i="9"/>
  <c r="R309" i="9"/>
  <c r="P309" i="9"/>
  <c r="BI307" i="9"/>
  <c r="BH307" i="9"/>
  <c r="BG307" i="9"/>
  <c r="BF307" i="9"/>
  <c r="T307" i="9"/>
  <c r="R307" i="9"/>
  <c r="P307" i="9"/>
  <c r="BI306" i="9"/>
  <c r="BH306" i="9"/>
  <c r="BG306" i="9"/>
  <c r="BF306" i="9"/>
  <c r="T306" i="9"/>
  <c r="R306" i="9"/>
  <c r="P306" i="9"/>
  <c r="BI304" i="9"/>
  <c r="BH304" i="9"/>
  <c r="BG304" i="9"/>
  <c r="BF304" i="9"/>
  <c r="T304" i="9"/>
  <c r="R304" i="9"/>
  <c r="P304" i="9"/>
  <c r="BI302" i="9"/>
  <c r="BH302" i="9"/>
  <c r="BG302" i="9"/>
  <c r="BF302" i="9"/>
  <c r="T302" i="9"/>
  <c r="R302" i="9"/>
  <c r="P302" i="9"/>
  <c r="BI300" i="9"/>
  <c r="BH300" i="9"/>
  <c r="BG300" i="9"/>
  <c r="BF300" i="9"/>
  <c r="T300" i="9"/>
  <c r="R300" i="9"/>
  <c r="P300" i="9"/>
  <c r="BI298" i="9"/>
  <c r="BH298" i="9"/>
  <c r="BG298" i="9"/>
  <c r="BF298" i="9"/>
  <c r="T298" i="9"/>
  <c r="R298" i="9"/>
  <c r="P298" i="9"/>
  <c r="BI296" i="9"/>
  <c r="BH296" i="9"/>
  <c r="BG296" i="9"/>
  <c r="BF296" i="9"/>
  <c r="T296" i="9"/>
  <c r="R296" i="9"/>
  <c r="P296" i="9"/>
  <c r="BI294" i="9"/>
  <c r="BH294" i="9"/>
  <c r="BG294" i="9"/>
  <c r="BF294" i="9"/>
  <c r="T294" i="9"/>
  <c r="R294" i="9"/>
  <c r="P294" i="9"/>
  <c r="BI293" i="9"/>
  <c r="BH293" i="9"/>
  <c r="BG293" i="9"/>
  <c r="BF293" i="9"/>
  <c r="T293" i="9"/>
  <c r="R293" i="9"/>
  <c r="P293" i="9"/>
  <c r="BI292" i="9"/>
  <c r="BH292" i="9"/>
  <c r="BG292" i="9"/>
  <c r="BF292" i="9"/>
  <c r="T292" i="9"/>
  <c r="R292" i="9"/>
  <c r="P292" i="9"/>
  <c r="BI291" i="9"/>
  <c r="BH291" i="9"/>
  <c r="BG291" i="9"/>
  <c r="BF291" i="9"/>
  <c r="T291" i="9"/>
  <c r="R291" i="9"/>
  <c r="P291" i="9"/>
  <c r="BI290" i="9"/>
  <c r="BH290" i="9"/>
  <c r="BG290" i="9"/>
  <c r="BF290" i="9"/>
  <c r="T290" i="9"/>
  <c r="R290" i="9"/>
  <c r="P290" i="9"/>
  <c r="BI289" i="9"/>
  <c r="BH289" i="9"/>
  <c r="BG289" i="9"/>
  <c r="BF289" i="9"/>
  <c r="T289" i="9"/>
  <c r="R289" i="9"/>
  <c r="P289" i="9"/>
  <c r="BI288" i="9"/>
  <c r="BH288" i="9"/>
  <c r="BG288" i="9"/>
  <c r="BF288" i="9"/>
  <c r="T288" i="9"/>
  <c r="R288" i="9"/>
  <c r="P288" i="9"/>
  <c r="BI287" i="9"/>
  <c r="BH287" i="9"/>
  <c r="BG287" i="9"/>
  <c r="BF287" i="9"/>
  <c r="T287" i="9"/>
  <c r="R287" i="9"/>
  <c r="P287" i="9"/>
  <c r="BI285" i="9"/>
  <c r="BH285" i="9"/>
  <c r="BG285" i="9"/>
  <c r="BF285" i="9"/>
  <c r="T285" i="9"/>
  <c r="R285" i="9"/>
  <c r="P285" i="9"/>
  <c r="BI284" i="9"/>
  <c r="BH284" i="9"/>
  <c r="BG284" i="9"/>
  <c r="BF284" i="9"/>
  <c r="T284" i="9"/>
  <c r="R284" i="9"/>
  <c r="P284" i="9"/>
  <c r="BI283" i="9"/>
  <c r="BH283" i="9"/>
  <c r="BG283" i="9"/>
  <c r="BF283" i="9"/>
  <c r="T283" i="9"/>
  <c r="R283" i="9"/>
  <c r="P283" i="9"/>
  <c r="BI281" i="9"/>
  <c r="BH281" i="9"/>
  <c r="BG281" i="9"/>
  <c r="BF281" i="9"/>
  <c r="T281" i="9"/>
  <c r="R281" i="9"/>
  <c r="P281" i="9"/>
  <c r="BI280" i="9"/>
  <c r="BH280" i="9"/>
  <c r="BG280" i="9"/>
  <c r="BF280" i="9"/>
  <c r="T280" i="9"/>
  <c r="R280" i="9"/>
  <c r="P280" i="9"/>
  <c r="BI279" i="9"/>
  <c r="BH279" i="9"/>
  <c r="BG279" i="9"/>
  <c r="BF279" i="9"/>
  <c r="T279" i="9"/>
  <c r="R279" i="9"/>
  <c r="P279" i="9"/>
  <c r="BI277" i="9"/>
  <c r="BH277" i="9"/>
  <c r="BG277" i="9"/>
  <c r="BF277" i="9"/>
  <c r="T277" i="9"/>
  <c r="R277" i="9"/>
  <c r="P277" i="9"/>
  <c r="BI275" i="9"/>
  <c r="BH275" i="9"/>
  <c r="BG275" i="9"/>
  <c r="BF275" i="9"/>
  <c r="T275" i="9"/>
  <c r="R275" i="9"/>
  <c r="P275" i="9"/>
  <c r="BI274" i="9"/>
  <c r="BH274" i="9"/>
  <c r="BG274" i="9"/>
  <c r="BF274" i="9"/>
  <c r="T274" i="9"/>
  <c r="R274" i="9"/>
  <c r="P274" i="9"/>
  <c r="BI273" i="9"/>
  <c r="BH273" i="9"/>
  <c r="BG273" i="9"/>
  <c r="BF273" i="9"/>
  <c r="T273" i="9"/>
  <c r="R273" i="9"/>
  <c r="P273" i="9"/>
  <c r="BI272" i="9"/>
  <c r="BH272" i="9"/>
  <c r="BG272" i="9"/>
  <c r="BF272" i="9"/>
  <c r="T272" i="9"/>
  <c r="R272" i="9"/>
  <c r="P272" i="9"/>
  <c r="BI271" i="9"/>
  <c r="BH271" i="9"/>
  <c r="BG271" i="9"/>
  <c r="BF271" i="9"/>
  <c r="T271" i="9"/>
  <c r="R271" i="9"/>
  <c r="P271" i="9"/>
  <c r="BI270" i="9"/>
  <c r="BH270" i="9"/>
  <c r="BG270" i="9"/>
  <c r="BF270" i="9"/>
  <c r="T270" i="9"/>
  <c r="R270" i="9"/>
  <c r="P270" i="9"/>
  <c r="BI269" i="9"/>
  <c r="BH269" i="9"/>
  <c r="BG269" i="9"/>
  <c r="BF269" i="9"/>
  <c r="T269" i="9"/>
  <c r="R269" i="9"/>
  <c r="P269" i="9"/>
  <c r="BI268" i="9"/>
  <c r="BH268" i="9"/>
  <c r="BG268" i="9"/>
  <c r="BF268" i="9"/>
  <c r="T268" i="9"/>
  <c r="R268" i="9"/>
  <c r="P268" i="9"/>
  <c r="BI266" i="9"/>
  <c r="BH266" i="9"/>
  <c r="BG266" i="9"/>
  <c r="BF266" i="9"/>
  <c r="T266" i="9"/>
  <c r="R266" i="9"/>
  <c r="P266" i="9"/>
  <c r="BI265" i="9"/>
  <c r="BH265" i="9"/>
  <c r="BG265" i="9"/>
  <c r="BF265" i="9"/>
  <c r="T265" i="9"/>
  <c r="R265" i="9"/>
  <c r="P265" i="9"/>
  <c r="BI264" i="9"/>
  <c r="BH264" i="9"/>
  <c r="BG264" i="9"/>
  <c r="BF264" i="9"/>
  <c r="T264" i="9"/>
  <c r="R264" i="9"/>
  <c r="P264" i="9"/>
  <c r="BI262" i="9"/>
  <c r="BH262" i="9"/>
  <c r="BG262" i="9"/>
  <c r="BF262" i="9"/>
  <c r="T262" i="9"/>
  <c r="R262" i="9"/>
  <c r="P262" i="9"/>
  <c r="BI261" i="9"/>
  <c r="BH261" i="9"/>
  <c r="BG261" i="9"/>
  <c r="BF261" i="9"/>
  <c r="T261" i="9"/>
  <c r="R261" i="9"/>
  <c r="P261" i="9"/>
  <c r="BI260" i="9"/>
  <c r="BH260" i="9"/>
  <c r="BG260" i="9"/>
  <c r="BF260" i="9"/>
  <c r="T260" i="9"/>
  <c r="R260" i="9"/>
  <c r="P260" i="9"/>
  <c r="BI258" i="9"/>
  <c r="BH258" i="9"/>
  <c r="BG258" i="9"/>
  <c r="BF258" i="9"/>
  <c r="T258" i="9"/>
  <c r="R258" i="9"/>
  <c r="P258" i="9"/>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50" i="9"/>
  <c r="BH250" i="9"/>
  <c r="BG250" i="9"/>
  <c r="BF250" i="9"/>
  <c r="T250" i="9"/>
  <c r="R250" i="9"/>
  <c r="P250" i="9"/>
  <c r="BI249" i="9"/>
  <c r="BH249" i="9"/>
  <c r="BG249" i="9"/>
  <c r="BF249" i="9"/>
  <c r="T249" i="9"/>
  <c r="R249" i="9"/>
  <c r="P249" i="9"/>
  <c r="BI247" i="9"/>
  <c r="BH247" i="9"/>
  <c r="BG247" i="9"/>
  <c r="BF247" i="9"/>
  <c r="T247" i="9"/>
  <c r="R247" i="9"/>
  <c r="P247" i="9"/>
  <c r="BI245" i="9"/>
  <c r="BH245" i="9"/>
  <c r="BG245" i="9"/>
  <c r="BF245" i="9"/>
  <c r="T245" i="9"/>
  <c r="R245" i="9"/>
  <c r="P245" i="9"/>
  <c r="BI243" i="9"/>
  <c r="BH243" i="9"/>
  <c r="BG243" i="9"/>
  <c r="BF243" i="9"/>
  <c r="T243" i="9"/>
  <c r="R243" i="9"/>
  <c r="P243" i="9"/>
  <c r="BI241" i="9"/>
  <c r="BH241" i="9"/>
  <c r="BG241" i="9"/>
  <c r="BF241" i="9"/>
  <c r="T241" i="9"/>
  <c r="R241" i="9"/>
  <c r="P241" i="9"/>
  <c r="BI239" i="9"/>
  <c r="BH239" i="9"/>
  <c r="BG239" i="9"/>
  <c r="BF239" i="9"/>
  <c r="T239" i="9"/>
  <c r="R239" i="9"/>
  <c r="P239" i="9"/>
  <c r="BI237" i="9"/>
  <c r="BH237" i="9"/>
  <c r="BG237" i="9"/>
  <c r="BF237" i="9"/>
  <c r="T237" i="9"/>
  <c r="R237" i="9"/>
  <c r="P237" i="9"/>
  <c r="BI235" i="9"/>
  <c r="BH235" i="9"/>
  <c r="BG235" i="9"/>
  <c r="BF235" i="9"/>
  <c r="T235" i="9"/>
  <c r="R235" i="9"/>
  <c r="P235" i="9"/>
  <c r="BI234" i="9"/>
  <c r="BH234" i="9"/>
  <c r="BG234" i="9"/>
  <c r="BF234" i="9"/>
  <c r="T234" i="9"/>
  <c r="R234" i="9"/>
  <c r="P234" i="9"/>
  <c r="BI232" i="9"/>
  <c r="BH232" i="9"/>
  <c r="BG232" i="9"/>
  <c r="BF232" i="9"/>
  <c r="T232" i="9"/>
  <c r="R232" i="9"/>
  <c r="P232" i="9"/>
  <c r="BI231" i="9"/>
  <c r="BH231" i="9"/>
  <c r="BG231" i="9"/>
  <c r="BF231" i="9"/>
  <c r="T231" i="9"/>
  <c r="R231" i="9"/>
  <c r="P231" i="9"/>
  <c r="BI230" i="9"/>
  <c r="BH230" i="9"/>
  <c r="BG230" i="9"/>
  <c r="BF230" i="9"/>
  <c r="T230" i="9"/>
  <c r="R230" i="9"/>
  <c r="P230" i="9"/>
  <c r="BI229" i="9"/>
  <c r="BH229" i="9"/>
  <c r="BG229" i="9"/>
  <c r="BF229" i="9"/>
  <c r="T229" i="9"/>
  <c r="R229" i="9"/>
  <c r="P229"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5" i="9"/>
  <c r="BH215" i="9"/>
  <c r="BG215" i="9"/>
  <c r="BF215" i="9"/>
  <c r="T215" i="9"/>
  <c r="R215" i="9"/>
  <c r="P215" i="9"/>
  <c r="BI213" i="9"/>
  <c r="BH213" i="9"/>
  <c r="BG213" i="9"/>
  <c r="BF213" i="9"/>
  <c r="T213" i="9"/>
  <c r="R213" i="9"/>
  <c r="P213" i="9"/>
  <c r="BI211" i="9"/>
  <c r="BH211" i="9"/>
  <c r="BG211" i="9"/>
  <c r="BF211" i="9"/>
  <c r="T211" i="9"/>
  <c r="R211" i="9"/>
  <c r="P211" i="9"/>
  <c r="BI209" i="9"/>
  <c r="BH209" i="9"/>
  <c r="BG209" i="9"/>
  <c r="BF209" i="9"/>
  <c r="T209" i="9"/>
  <c r="R209" i="9"/>
  <c r="P209" i="9"/>
  <c r="BI207" i="9"/>
  <c r="BH207" i="9"/>
  <c r="BG207" i="9"/>
  <c r="BF207" i="9"/>
  <c r="T207" i="9"/>
  <c r="R207" i="9"/>
  <c r="P207" i="9"/>
  <c r="BI205" i="9"/>
  <c r="BH205" i="9"/>
  <c r="BG205" i="9"/>
  <c r="BF205" i="9"/>
  <c r="T205" i="9"/>
  <c r="R205" i="9"/>
  <c r="P205" i="9"/>
  <c r="BI203" i="9"/>
  <c r="BH203" i="9"/>
  <c r="BG203" i="9"/>
  <c r="BF203" i="9"/>
  <c r="T203" i="9"/>
  <c r="R203" i="9"/>
  <c r="P203" i="9"/>
  <c r="BI201" i="9"/>
  <c r="BH201" i="9"/>
  <c r="BG201" i="9"/>
  <c r="BF201" i="9"/>
  <c r="T201" i="9"/>
  <c r="R201" i="9"/>
  <c r="P201" i="9"/>
  <c r="BI199" i="9"/>
  <c r="BH199" i="9"/>
  <c r="BG199" i="9"/>
  <c r="BF199" i="9"/>
  <c r="T199" i="9"/>
  <c r="R199" i="9"/>
  <c r="P199" i="9"/>
  <c r="BI197" i="9"/>
  <c r="BH197" i="9"/>
  <c r="BG197" i="9"/>
  <c r="BF197" i="9"/>
  <c r="T197" i="9"/>
  <c r="R197" i="9"/>
  <c r="P197" i="9"/>
  <c r="BI195" i="9"/>
  <c r="BH195" i="9"/>
  <c r="BG195" i="9"/>
  <c r="BF195" i="9"/>
  <c r="T195" i="9"/>
  <c r="R195" i="9"/>
  <c r="P195" i="9"/>
  <c r="BI194" i="9"/>
  <c r="BH194" i="9"/>
  <c r="BG194" i="9"/>
  <c r="BF194" i="9"/>
  <c r="T194" i="9"/>
  <c r="R194" i="9"/>
  <c r="P194" i="9"/>
  <c r="BI193" i="9"/>
  <c r="BH193" i="9"/>
  <c r="BG193" i="9"/>
  <c r="BF193" i="9"/>
  <c r="T193" i="9"/>
  <c r="R193" i="9"/>
  <c r="P193" i="9"/>
  <c r="BI191" i="9"/>
  <c r="BH191" i="9"/>
  <c r="BG191" i="9"/>
  <c r="BF191" i="9"/>
  <c r="T191" i="9"/>
  <c r="R191" i="9"/>
  <c r="P191" i="9"/>
  <c r="BI189" i="9"/>
  <c r="BH189" i="9"/>
  <c r="BG189" i="9"/>
  <c r="BF189" i="9"/>
  <c r="T189" i="9"/>
  <c r="R189" i="9"/>
  <c r="P189"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4" i="9"/>
  <c r="BH174" i="9"/>
  <c r="BG174" i="9"/>
  <c r="BF174" i="9"/>
  <c r="T174" i="9"/>
  <c r="R174" i="9"/>
  <c r="P174" i="9"/>
  <c r="BI172" i="9"/>
  <c r="BH172" i="9"/>
  <c r="BG172" i="9"/>
  <c r="BF172" i="9"/>
  <c r="T172" i="9"/>
  <c r="R172" i="9"/>
  <c r="P172" i="9"/>
  <c r="BI170" i="9"/>
  <c r="BH170" i="9"/>
  <c r="BG170" i="9"/>
  <c r="BF170" i="9"/>
  <c r="T170" i="9"/>
  <c r="R170" i="9"/>
  <c r="P170" i="9"/>
  <c r="BI168" i="9"/>
  <c r="BH168" i="9"/>
  <c r="BG168" i="9"/>
  <c r="BF168" i="9"/>
  <c r="T168" i="9"/>
  <c r="R168" i="9"/>
  <c r="P168" i="9"/>
  <c r="BI166" i="9"/>
  <c r="BH166" i="9"/>
  <c r="BG166" i="9"/>
  <c r="BF166" i="9"/>
  <c r="T166" i="9"/>
  <c r="R166" i="9"/>
  <c r="P166" i="9"/>
  <c r="BI164" i="9"/>
  <c r="BH164" i="9"/>
  <c r="BG164" i="9"/>
  <c r="BF164" i="9"/>
  <c r="T164" i="9"/>
  <c r="R164" i="9"/>
  <c r="P164" i="9"/>
  <c r="BI163" i="9"/>
  <c r="BH163" i="9"/>
  <c r="BG163" i="9"/>
  <c r="BF163" i="9"/>
  <c r="T163" i="9"/>
  <c r="R163" i="9"/>
  <c r="P163" i="9"/>
  <c r="BI162" i="9"/>
  <c r="BH162" i="9"/>
  <c r="BG162" i="9"/>
  <c r="BF162" i="9"/>
  <c r="T162" i="9"/>
  <c r="R162" i="9"/>
  <c r="P162"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0" i="9"/>
  <c r="BH150" i="9"/>
  <c r="BG150" i="9"/>
  <c r="BF150" i="9"/>
  <c r="T150" i="9"/>
  <c r="R150" i="9"/>
  <c r="P150" i="9"/>
  <c r="BI148" i="9"/>
  <c r="BH148" i="9"/>
  <c r="BG148" i="9"/>
  <c r="BF148" i="9"/>
  <c r="T148" i="9"/>
  <c r="R148" i="9"/>
  <c r="P148" i="9"/>
  <c r="BI146" i="9"/>
  <c r="BH146" i="9"/>
  <c r="BG146" i="9"/>
  <c r="BF146" i="9"/>
  <c r="T146" i="9"/>
  <c r="R146" i="9"/>
  <c r="P146" i="9"/>
  <c r="BI144" i="9"/>
  <c r="BH144" i="9"/>
  <c r="BG144" i="9"/>
  <c r="BF144" i="9"/>
  <c r="T144" i="9"/>
  <c r="R144" i="9"/>
  <c r="P144" i="9"/>
  <c r="BI142" i="9"/>
  <c r="BH142" i="9"/>
  <c r="BG142" i="9"/>
  <c r="BF142" i="9"/>
  <c r="T142" i="9"/>
  <c r="R142" i="9"/>
  <c r="P142" i="9"/>
  <c r="BI140" i="9"/>
  <c r="BH140" i="9"/>
  <c r="BG140" i="9"/>
  <c r="BF140" i="9"/>
  <c r="T140" i="9"/>
  <c r="R140" i="9"/>
  <c r="P140" i="9"/>
  <c r="BI138" i="9"/>
  <c r="BH138" i="9"/>
  <c r="BG138" i="9"/>
  <c r="BF138" i="9"/>
  <c r="T138" i="9"/>
  <c r="R138" i="9"/>
  <c r="P138" i="9"/>
  <c r="BI136" i="9"/>
  <c r="BH136" i="9"/>
  <c r="BG136" i="9"/>
  <c r="BF136" i="9"/>
  <c r="T136" i="9"/>
  <c r="R136" i="9"/>
  <c r="P136" i="9"/>
  <c r="F128" i="9"/>
  <c r="E126" i="9"/>
  <c r="F93" i="9"/>
  <c r="E91" i="9"/>
  <c r="J28" i="9"/>
  <c r="E28" i="9"/>
  <c r="J96" i="9" s="1"/>
  <c r="J27" i="9"/>
  <c r="J25" i="9"/>
  <c r="E25" i="9"/>
  <c r="J95" i="9" s="1"/>
  <c r="J24" i="9"/>
  <c r="J22" i="9"/>
  <c r="E22" i="9"/>
  <c r="F131" i="9" s="1"/>
  <c r="J21" i="9"/>
  <c r="J19" i="9"/>
  <c r="E19" i="9"/>
  <c r="F130" i="9" s="1"/>
  <c r="J18" i="9"/>
  <c r="J16" i="9"/>
  <c r="J128" i="9" s="1"/>
  <c r="E7" i="9"/>
  <c r="E85" i="9"/>
  <c r="J41" i="8"/>
  <c r="J40" i="8"/>
  <c r="AY104" i="1" s="1"/>
  <c r="J39" i="8"/>
  <c r="AX104" i="1" s="1"/>
  <c r="BI205" i="8"/>
  <c r="BH205" i="8"/>
  <c r="BG205" i="8"/>
  <c r="BF205" i="8"/>
  <c r="T205" i="8"/>
  <c r="R205" i="8"/>
  <c r="P205" i="8"/>
  <c r="BI203" i="8"/>
  <c r="BH203" i="8"/>
  <c r="BG203" i="8"/>
  <c r="BF203" i="8"/>
  <c r="T203" i="8"/>
  <c r="R203" i="8"/>
  <c r="P203" i="8"/>
  <c r="BI200" i="8"/>
  <c r="BH200" i="8"/>
  <c r="BG200" i="8"/>
  <c r="BF200" i="8"/>
  <c r="T200" i="8"/>
  <c r="T199" i="8" s="1"/>
  <c r="R200" i="8"/>
  <c r="R199" i="8"/>
  <c r="P200" i="8"/>
  <c r="P199" i="8" s="1"/>
  <c r="BI198" i="8"/>
  <c r="BH198" i="8"/>
  <c r="BG198" i="8"/>
  <c r="BF198" i="8"/>
  <c r="T198" i="8"/>
  <c r="R198" i="8"/>
  <c r="P198" i="8"/>
  <c r="BI197" i="8"/>
  <c r="BH197" i="8"/>
  <c r="BG197" i="8"/>
  <c r="BF197" i="8"/>
  <c r="T197" i="8"/>
  <c r="R197" i="8"/>
  <c r="P197" i="8"/>
  <c r="BI195" i="8"/>
  <c r="BH195" i="8"/>
  <c r="BG195" i="8"/>
  <c r="BF195" i="8"/>
  <c r="T195" i="8"/>
  <c r="R195" i="8"/>
  <c r="P195"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7" i="8"/>
  <c r="BH187" i="8"/>
  <c r="BG187" i="8"/>
  <c r="BF187" i="8"/>
  <c r="T187" i="8"/>
  <c r="R187" i="8"/>
  <c r="P187" i="8"/>
  <c r="BI185" i="8"/>
  <c r="BH185" i="8"/>
  <c r="BG185" i="8"/>
  <c r="BF185" i="8"/>
  <c r="T185" i="8"/>
  <c r="R185" i="8"/>
  <c r="P185" i="8"/>
  <c r="BI183" i="8"/>
  <c r="BH183" i="8"/>
  <c r="BG183" i="8"/>
  <c r="BF183" i="8"/>
  <c r="T183" i="8"/>
  <c r="R183" i="8"/>
  <c r="P183" i="8"/>
  <c r="BI181" i="8"/>
  <c r="BH181" i="8"/>
  <c r="BG181" i="8"/>
  <c r="BF181" i="8"/>
  <c r="T181" i="8"/>
  <c r="R181" i="8"/>
  <c r="P181" i="8"/>
  <c r="BI179" i="8"/>
  <c r="BH179" i="8"/>
  <c r="BG179" i="8"/>
  <c r="BF179" i="8"/>
  <c r="T179" i="8"/>
  <c r="R179" i="8"/>
  <c r="P179" i="8"/>
  <c r="BI177" i="8"/>
  <c r="BH177" i="8"/>
  <c r="BG177" i="8"/>
  <c r="BF177" i="8"/>
  <c r="T177" i="8"/>
  <c r="R177" i="8"/>
  <c r="P177" i="8"/>
  <c r="BI176" i="8"/>
  <c r="BH176" i="8"/>
  <c r="BG176" i="8"/>
  <c r="BF176" i="8"/>
  <c r="T176" i="8"/>
  <c r="R176" i="8"/>
  <c r="P176" i="8"/>
  <c r="BI174" i="8"/>
  <c r="BH174" i="8"/>
  <c r="BG174" i="8"/>
  <c r="BF174" i="8"/>
  <c r="T174" i="8"/>
  <c r="R174" i="8"/>
  <c r="P174" i="8"/>
  <c r="BI172" i="8"/>
  <c r="BH172" i="8"/>
  <c r="BG172" i="8"/>
  <c r="BF172" i="8"/>
  <c r="T172" i="8"/>
  <c r="R172" i="8"/>
  <c r="P172" i="8"/>
  <c r="BI170" i="8"/>
  <c r="BH170" i="8"/>
  <c r="BG170" i="8"/>
  <c r="BF170" i="8"/>
  <c r="T170" i="8"/>
  <c r="R170" i="8"/>
  <c r="P170" i="8"/>
  <c r="BI168" i="8"/>
  <c r="BH168" i="8"/>
  <c r="BG168" i="8"/>
  <c r="BF168" i="8"/>
  <c r="T168" i="8"/>
  <c r="R168" i="8"/>
  <c r="P168" i="8"/>
  <c r="BI165" i="8"/>
  <c r="BH165" i="8"/>
  <c r="BG165" i="8"/>
  <c r="BF165" i="8"/>
  <c r="T165" i="8"/>
  <c r="T164" i="8"/>
  <c r="R165" i="8"/>
  <c r="R164" i="8"/>
  <c r="P165"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8" i="8"/>
  <c r="BH158" i="8"/>
  <c r="BG158" i="8"/>
  <c r="BF158" i="8"/>
  <c r="T158" i="8"/>
  <c r="R158" i="8"/>
  <c r="P158" i="8"/>
  <c r="BI156" i="8"/>
  <c r="BH156" i="8"/>
  <c r="BG156" i="8"/>
  <c r="BF156" i="8"/>
  <c r="T156" i="8"/>
  <c r="R156" i="8"/>
  <c r="P156" i="8"/>
  <c r="BI155" i="8"/>
  <c r="BH155" i="8"/>
  <c r="BG155" i="8"/>
  <c r="BF155" i="8"/>
  <c r="T155" i="8"/>
  <c r="R155" i="8"/>
  <c r="P155" i="8"/>
  <c r="BI154" i="8"/>
  <c r="BH154" i="8"/>
  <c r="BG154" i="8"/>
  <c r="BF154" i="8"/>
  <c r="T154" i="8"/>
  <c r="R154" i="8"/>
  <c r="P154" i="8"/>
  <c r="BI152" i="8"/>
  <c r="BH152" i="8"/>
  <c r="BG152" i="8"/>
  <c r="BF152" i="8"/>
  <c r="T152" i="8"/>
  <c r="R152" i="8"/>
  <c r="P152" i="8"/>
  <c r="BI150" i="8"/>
  <c r="BH150" i="8"/>
  <c r="BG150" i="8"/>
  <c r="BF150" i="8"/>
  <c r="T150" i="8"/>
  <c r="R150" i="8"/>
  <c r="P150" i="8"/>
  <c r="BI148" i="8"/>
  <c r="BH148" i="8"/>
  <c r="BG148" i="8"/>
  <c r="BF148" i="8"/>
  <c r="T148" i="8"/>
  <c r="R148" i="8"/>
  <c r="P148" i="8"/>
  <c r="BI146" i="8"/>
  <c r="BH146" i="8"/>
  <c r="BG146" i="8"/>
  <c r="BF146" i="8"/>
  <c r="T146" i="8"/>
  <c r="R146" i="8"/>
  <c r="P146" i="8"/>
  <c r="BI144" i="8"/>
  <c r="BH144" i="8"/>
  <c r="BG144" i="8"/>
  <c r="BF144" i="8"/>
  <c r="T144" i="8"/>
  <c r="R144" i="8"/>
  <c r="P144" i="8"/>
  <c r="BI142" i="8"/>
  <c r="BH142" i="8"/>
  <c r="BG142" i="8"/>
  <c r="BF142" i="8"/>
  <c r="T142" i="8"/>
  <c r="R142" i="8"/>
  <c r="P142" i="8"/>
  <c r="BI140" i="8"/>
  <c r="BH140" i="8"/>
  <c r="BG140" i="8"/>
  <c r="BF140" i="8"/>
  <c r="T140" i="8"/>
  <c r="R140" i="8"/>
  <c r="P140" i="8"/>
  <c r="BI138" i="8"/>
  <c r="BH138" i="8"/>
  <c r="BG138" i="8"/>
  <c r="BF138" i="8"/>
  <c r="T138" i="8"/>
  <c r="R138" i="8"/>
  <c r="P138" i="8"/>
  <c r="BI136" i="8"/>
  <c r="BH136" i="8"/>
  <c r="BG136" i="8"/>
  <c r="BF136" i="8"/>
  <c r="T136" i="8"/>
  <c r="R136" i="8"/>
  <c r="P136" i="8"/>
  <c r="BI134" i="8"/>
  <c r="BH134" i="8"/>
  <c r="BG134" i="8"/>
  <c r="BF134" i="8"/>
  <c r="T134" i="8"/>
  <c r="R134" i="8"/>
  <c r="P134" i="8"/>
  <c r="BI132" i="8"/>
  <c r="BH132" i="8"/>
  <c r="BG132" i="8"/>
  <c r="BF132" i="8"/>
  <c r="T132" i="8"/>
  <c r="R132" i="8"/>
  <c r="P132" i="8"/>
  <c r="F124" i="8"/>
  <c r="E122" i="8"/>
  <c r="F93" i="8"/>
  <c r="E91" i="8"/>
  <c r="J28" i="8"/>
  <c r="E28" i="8"/>
  <c r="J96" i="8"/>
  <c r="J27" i="8"/>
  <c r="J25" i="8"/>
  <c r="E25" i="8"/>
  <c r="J95" i="8"/>
  <c r="J24" i="8"/>
  <c r="J22" i="8"/>
  <c r="E22" i="8"/>
  <c r="F127" i="8"/>
  <c r="J21" i="8"/>
  <c r="J19" i="8"/>
  <c r="E19" i="8"/>
  <c r="F126" i="8"/>
  <c r="J18" i="8"/>
  <c r="J16" i="8"/>
  <c r="J124" i="8"/>
  <c r="E7" i="8"/>
  <c r="E85" i="8" s="1"/>
  <c r="J41" i="7"/>
  <c r="J40" i="7"/>
  <c r="AY103" i="1"/>
  <c r="J39" i="7"/>
  <c r="AX103" i="1"/>
  <c r="BI470" i="7"/>
  <c r="BH470" i="7"/>
  <c r="BG470" i="7"/>
  <c r="BF470" i="7"/>
  <c r="T470" i="7"/>
  <c r="T469" i="7"/>
  <c r="R470" i="7"/>
  <c r="R469" i="7"/>
  <c r="P470" i="7"/>
  <c r="P469" i="7"/>
  <c r="BI467" i="7"/>
  <c r="BH467" i="7"/>
  <c r="BG467" i="7"/>
  <c r="BF467" i="7"/>
  <c r="T467" i="7"/>
  <c r="R467" i="7"/>
  <c r="P467" i="7"/>
  <c r="BI465" i="7"/>
  <c r="BH465" i="7"/>
  <c r="BG465" i="7"/>
  <c r="BF465" i="7"/>
  <c r="T465" i="7"/>
  <c r="R465" i="7"/>
  <c r="P465" i="7"/>
  <c r="BI463" i="7"/>
  <c r="BH463" i="7"/>
  <c r="BG463" i="7"/>
  <c r="BF463" i="7"/>
  <c r="T463" i="7"/>
  <c r="R463" i="7"/>
  <c r="P463" i="7"/>
  <c r="BI461" i="7"/>
  <c r="BH461" i="7"/>
  <c r="BG461" i="7"/>
  <c r="BF461" i="7"/>
  <c r="T461" i="7"/>
  <c r="R461" i="7"/>
  <c r="P461" i="7"/>
  <c r="BI459" i="7"/>
  <c r="BH459" i="7"/>
  <c r="BG459" i="7"/>
  <c r="BF459" i="7"/>
  <c r="T459" i="7"/>
  <c r="R459" i="7"/>
  <c r="P459" i="7"/>
  <c r="BI457" i="7"/>
  <c r="BH457" i="7"/>
  <c r="BG457" i="7"/>
  <c r="BF457" i="7"/>
  <c r="T457" i="7"/>
  <c r="R457" i="7"/>
  <c r="P457" i="7"/>
  <c r="BI455" i="7"/>
  <c r="BH455" i="7"/>
  <c r="BG455" i="7"/>
  <c r="BF455" i="7"/>
  <c r="T455" i="7"/>
  <c r="R455" i="7"/>
  <c r="P455" i="7"/>
  <c r="BI453" i="7"/>
  <c r="BH453" i="7"/>
  <c r="BG453" i="7"/>
  <c r="BF453" i="7"/>
  <c r="T453" i="7"/>
  <c r="R453" i="7"/>
  <c r="P453" i="7"/>
  <c r="BI451" i="7"/>
  <c r="BH451" i="7"/>
  <c r="BG451" i="7"/>
  <c r="BF451" i="7"/>
  <c r="T451" i="7"/>
  <c r="R451" i="7"/>
  <c r="P451" i="7"/>
  <c r="BI448" i="7"/>
  <c r="BH448" i="7"/>
  <c r="BG448" i="7"/>
  <c r="BF448" i="7"/>
  <c r="T448" i="7"/>
  <c r="R448" i="7"/>
  <c r="P448" i="7"/>
  <c r="BI447" i="7"/>
  <c r="BH447" i="7"/>
  <c r="BG447" i="7"/>
  <c r="BF447" i="7"/>
  <c r="T447" i="7"/>
  <c r="R447" i="7"/>
  <c r="P447" i="7"/>
  <c r="BI446" i="7"/>
  <c r="BH446" i="7"/>
  <c r="BG446" i="7"/>
  <c r="BF446" i="7"/>
  <c r="T446" i="7"/>
  <c r="R446" i="7"/>
  <c r="P446" i="7"/>
  <c r="BI444" i="7"/>
  <c r="BH444" i="7"/>
  <c r="BG444" i="7"/>
  <c r="BF444" i="7"/>
  <c r="T444" i="7"/>
  <c r="R444" i="7"/>
  <c r="P444" i="7"/>
  <c r="BI442" i="7"/>
  <c r="BH442" i="7"/>
  <c r="BG442" i="7"/>
  <c r="BF442" i="7"/>
  <c r="T442" i="7"/>
  <c r="R442" i="7"/>
  <c r="P442" i="7"/>
  <c r="BI440" i="7"/>
  <c r="BH440" i="7"/>
  <c r="BG440" i="7"/>
  <c r="BF440" i="7"/>
  <c r="T440" i="7"/>
  <c r="R440" i="7"/>
  <c r="P440" i="7"/>
  <c r="BI437" i="7"/>
  <c r="BH437" i="7"/>
  <c r="BG437" i="7"/>
  <c r="BF437" i="7"/>
  <c r="T437" i="7"/>
  <c r="R437" i="7"/>
  <c r="P437" i="7"/>
  <c r="BI436" i="7"/>
  <c r="BH436" i="7"/>
  <c r="BG436" i="7"/>
  <c r="BF436" i="7"/>
  <c r="T436" i="7"/>
  <c r="R436" i="7"/>
  <c r="P436" i="7"/>
  <c r="BI435" i="7"/>
  <c r="BH435" i="7"/>
  <c r="BG435" i="7"/>
  <c r="BF435" i="7"/>
  <c r="T435" i="7"/>
  <c r="R435" i="7"/>
  <c r="P435" i="7"/>
  <c r="BI434" i="7"/>
  <c r="BH434" i="7"/>
  <c r="BG434" i="7"/>
  <c r="BF434" i="7"/>
  <c r="T434" i="7"/>
  <c r="R434" i="7"/>
  <c r="P434" i="7"/>
  <c r="BI433" i="7"/>
  <c r="BH433" i="7"/>
  <c r="BG433" i="7"/>
  <c r="BF433" i="7"/>
  <c r="T433" i="7"/>
  <c r="R433" i="7"/>
  <c r="P433" i="7"/>
  <c r="BI432" i="7"/>
  <c r="BH432" i="7"/>
  <c r="BG432" i="7"/>
  <c r="BF432" i="7"/>
  <c r="T432" i="7"/>
  <c r="R432" i="7"/>
  <c r="P432" i="7"/>
  <c r="BI431" i="7"/>
  <c r="BH431" i="7"/>
  <c r="BG431" i="7"/>
  <c r="BF431" i="7"/>
  <c r="T431" i="7"/>
  <c r="R431" i="7"/>
  <c r="P431" i="7"/>
  <c r="BI430" i="7"/>
  <c r="BH430" i="7"/>
  <c r="BG430" i="7"/>
  <c r="BF430" i="7"/>
  <c r="T430" i="7"/>
  <c r="R430" i="7"/>
  <c r="P430" i="7"/>
  <c r="BI429" i="7"/>
  <c r="BH429" i="7"/>
  <c r="BG429" i="7"/>
  <c r="BF429" i="7"/>
  <c r="T429" i="7"/>
  <c r="R429" i="7"/>
  <c r="P429" i="7"/>
  <c r="BI428" i="7"/>
  <c r="BH428" i="7"/>
  <c r="BG428" i="7"/>
  <c r="BF428" i="7"/>
  <c r="T428" i="7"/>
  <c r="R428" i="7"/>
  <c r="P428" i="7"/>
  <c r="BI427" i="7"/>
  <c r="BH427" i="7"/>
  <c r="BG427" i="7"/>
  <c r="BF427" i="7"/>
  <c r="T427" i="7"/>
  <c r="R427" i="7"/>
  <c r="P427" i="7"/>
  <c r="BI426" i="7"/>
  <c r="BH426" i="7"/>
  <c r="BG426" i="7"/>
  <c r="BF426" i="7"/>
  <c r="T426" i="7"/>
  <c r="R426" i="7"/>
  <c r="P426" i="7"/>
  <c r="BI425" i="7"/>
  <c r="BH425" i="7"/>
  <c r="BG425" i="7"/>
  <c r="BF425" i="7"/>
  <c r="T425" i="7"/>
  <c r="R425" i="7"/>
  <c r="P425" i="7"/>
  <c r="BI424" i="7"/>
  <c r="BH424" i="7"/>
  <c r="BG424" i="7"/>
  <c r="BF424" i="7"/>
  <c r="T424" i="7"/>
  <c r="R424" i="7"/>
  <c r="P424" i="7"/>
  <c r="BI423" i="7"/>
  <c r="BH423" i="7"/>
  <c r="BG423" i="7"/>
  <c r="BF423" i="7"/>
  <c r="T423" i="7"/>
  <c r="R423" i="7"/>
  <c r="P423" i="7"/>
  <c r="BI422" i="7"/>
  <c r="BH422" i="7"/>
  <c r="BG422" i="7"/>
  <c r="BF422" i="7"/>
  <c r="T422" i="7"/>
  <c r="R422" i="7"/>
  <c r="P422" i="7"/>
  <c r="BI421" i="7"/>
  <c r="BH421" i="7"/>
  <c r="BG421" i="7"/>
  <c r="BF421" i="7"/>
  <c r="T421" i="7"/>
  <c r="R421" i="7"/>
  <c r="P421" i="7"/>
  <c r="BI420" i="7"/>
  <c r="BH420" i="7"/>
  <c r="BG420" i="7"/>
  <c r="BF420" i="7"/>
  <c r="T420" i="7"/>
  <c r="R420" i="7"/>
  <c r="P420" i="7"/>
  <c r="BI419" i="7"/>
  <c r="BH419" i="7"/>
  <c r="BG419" i="7"/>
  <c r="BF419" i="7"/>
  <c r="T419" i="7"/>
  <c r="R419" i="7"/>
  <c r="P419" i="7"/>
  <c r="BI418" i="7"/>
  <c r="BH418" i="7"/>
  <c r="BG418" i="7"/>
  <c r="BF418" i="7"/>
  <c r="T418" i="7"/>
  <c r="R418" i="7"/>
  <c r="P418" i="7"/>
  <c r="BI417" i="7"/>
  <c r="BH417" i="7"/>
  <c r="BG417" i="7"/>
  <c r="BF417" i="7"/>
  <c r="T417" i="7"/>
  <c r="R417" i="7"/>
  <c r="P417" i="7"/>
  <c r="BI416" i="7"/>
  <c r="BH416" i="7"/>
  <c r="BG416" i="7"/>
  <c r="BF416" i="7"/>
  <c r="T416" i="7"/>
  <c r="R416" i="7"/>
  <c r="P416" i="7"/>
  <c r="BI415" i="7"/>
  <c r="BH415" i="7"/>
  <c r="BG415" i="7"/>
  <c r="BF415" i="7"/>
  <c r="T415" i="7"/>
  <c r="R415" i="7"/>
  <c r="P415" i="7"/>
  <c r="BI414" i="7"/>
  <c r="BH414" i="7"/>
  <c r="BG414" i="7"/>
  <c r="BF414" i="7"/>
  <c r="T414" i="7"/>
  <c r="R414" i="7"/>
  <c r="P414" i="7"/>
  <c r="BI413" i="7"/>
  <c r="BH413" i="7"/>
  <c r="BG413" i="7"/>
  <c r="BF413" i="7"/>
  <c r="T413" i="7"/>
  <c r="R413" i="7"/>
  <c r="P413" i="7"/>
  <c r="BI412" i="7"/>
  <c r="BH412" i="7"/>
  <c r="BG412" i="7"/>
  <c r="BF412" i="7"/>
  <c r="T412" i="7"/>
  <c r="R412" i="7"/>
  <c r="P412" i="7"/>
  <c r="BI411" i="7"/>
  <c r="BH411" i="7"/>
  <c r="BG411" i="7"/>
  <c r="BF411" i="7"/>
  <c r="T411" i="7"/>
  <c r="R411" i="7"/>
  <c r="P411" i="7"/>
  <c r="BI409" i="7"/>
  <c r="BH409" i="7"/>
  <c r="BG409" i="7"/>
  <c r="BF409" i="7"/>
  <c r="T409" i="7"/>
  <c r="R409" i="7"/>
  <c r="P409" i="7"/>
  <c r="BI408" i="7"/>
  <c r="BH408" i="7"/>
  <c r="BG408" i="7"/>
  <c r="BF408" i="7"/>
  <c r="T408" i="7"/>
  <c r="R408" i="7"/>
  <c r="P408" i="7"/>
  <c r="BI407" i="7"/>
  <c r="BH407" i="7"/>
  <c r="BG407" i="7"/>
  <c r="BF407" i="7"/>
  <c r="T407" i="7"/>
  <c r="R407" i="7"/>
  <c r="P407" i="7"/>
  <c r="BI406" i="7"/>
  <c r="BH406" i="7"/>
  <c r="BG406" i="7"/>
  <c r="BF406" i="7"/>
  <c r="T406" i="7"/>
  <c r="R406" i="7"/>
  <c r="P406" i="7"/>
  <c r="BI405" i="7"/>
  <c r="BH405" i="7"/>
  <c r="BG405" i="7"/>
  <c r="BF405" i="7"/>
  <c r="T405" i="7"/>
  <c r="R405" i="7"/>
  <c r="P405" i="7"/>
  <c r="BI403" i="7"/>
  <c r="BH403" i="7"/>
  <c r="BG403" i="7"/>
  <c r="BF403" i="7"/>
  <c r="T403" i="7"/>
  <c r="R403" i="7"/>
  <c r="P403" i="7"/>
  <c r="BI402" i="7"/>
  <c r="BH402" i="7"/>
  <c r="BG402" i="7"/>
  <c r="BF402" i="7"/>
  <c r="T402" i="7"/>
  <c r="R402" i="7"/>
  <c r="P402" i="7"/>
  <c r="BI401" i="7"/>
  <c r="BH401" i="7"/>
  <c r="BG401" i="7"/>
  <c r="BF401" i="7"/>
  <c r="T401" i="7"/>
  <c r="R401" i="7"/>
  <c r="P401" i="7"/>
  <c r="BI400" i="7"/>
  <c r="BH400" i="7"/>
  <c r="BG400" i="7"/>
  <c r="BF400" i="7"/>
  <c r="T400" i="7"/>
  <c r="R400" i="7"/>
  <c r="P400" i="7"/>
  <c r="BI398" i="7"/>
  <c r="BH398" i="7"/>
  <c r="BG398" i="7"/>
  <c r="BF398" i="7"/>
  <c r="T398" i="7"/>
  <c r="R398" i="7"/>
  <c r="P398" i="7"/>
  <c r="BI397" i="7"/>
  <c r="BH397" i="7"/>
  <c r="BG397" i="7"/>
  <c r="BF397" i="7"/>
  <c r="T397" i="7"/>
  <c r="R397" i="7"/>
  <c r="P397" i="7"/>
  <c r="BI396" i="7"/>
  <c r="BH396" i="7"/>
  <c r="BG396" i="7"/>
  <c r="BF396" i="7"/>
  <c r="T396" i="7"/>
  <c r="R396" i="7"/>
  <c r="P396" i="7"/>
  <c r="BI395" i="7"/>
  <c r="BH395" i="7"/>
  <c r="BG395" i="7"/>
  <c r="BF395" i="7"/>
  <c r="T395" i="7"/>
  <c r="R395" i="7"/>
  <c r="P395" i="7"/>
  <c r="BI394" i="7"/>
  <c r="BH394" i="7"/>
  <c r="BG394" i="7"/>
  <c r="BF394" i="7"/>
  <c r="T394" i="7"/>
  <c r="R394" i="7"/>
  <c r="P394" i="7"/>
  <c r="BI392" i="7"/>
  <c r="BH392" i="7"/>
  <c r="BG392" i="7"/>
  <c r="BF392" i="7"/>
  <c r="T392" i="7"/>
  <c r="R392" i="7"/>
  <c r="P392" i="7"/>
  <c r="BI391" i="7"/>
  <c r="BH391" i="7"/>
  <c r="BG391" i="7"/>
  <c r="BF391" i="7"/>
  <c r="T391" i="7"/>
  <c r="R391" i="7"/>
  <c r="P391" i="7"/>
  <c r="BI390" i="7"/>
  <c r="BH390" i="7"/>
  <c r="BG390" i="7"/>
  <c r="BF390" i="7"/>
  <c r="T390" i="7"/>
  <c r="R390" i="7"/>
  <c r="P390" i="7"/>
  <c r="BI387" i="7"/>
  <c r="BH387" i="7"/>
  <c r="BG387" i="7"/>
  <c r="BF387" i="7"/>
  <c r="T387" i="7"/>
  <c r="R387" i="7"/>
  <c r="P387" i="7"/>
  <c r="BI386" i="7"/>
  <c r="BH386" i="7"/>
  <c r="BG386" i="7"/>
  <c r="BF386" i="7"/>
  <c r="T386" i="7"/>
  <c r="R386" i="7"/>
  <c r="P386" i="7"/>
  <c r="BI385" i="7"/>
  <c r="BH385" i="7"/>
  <c r="BG385" i="7"/>
  <c r="BF385" i="7"/>
  <c r="T385" i="7"/>
  <c r="R385" i="7"/>
  <c r="P385" i="7"/>
  <c r="BI384" i="7"/>
  <c r="BH384" i="7"/>
  <c r="BG384" i="7"/>
  <c r="BF384" i="7"/>
  <c r="T384" i="7"/>
  <c r="R384" i="7"/>
  <c r="P384" i="7"/>
  <c r="BI383" i="7"/>
  <c r="BH383" i="7"/>
  <c r="BG383" i="7"/>
  <c r="BF383" i="7"/>
  <c r="T383" i="7"/>
  <c r="R383" i="7"/>
  <c r="P383" i="7"/>
  <c r="BI381" i="7"/>
  <c r="BH381" i="7"/>
  <c r="BG381" i="7"/>
  <c r="BF381" i="7"/>
  <c r="T381" i="7"/>
  <c r="R381" i="7"/>
  <c r="P381" i="7"/>
  <c r="BI380" i="7"/>
  <c r="BH380" i="7"/>
  <c r="BG380" i="7"/>
  <c r="BF380" i="7"/>
  <c r="T380" i="7"/>
  <c r="R380" i="7"/>
  <c r="P380" i="7"/>
  <c r="BI379" i="7"/>
  <c r="BH379" i="7"/>
  <c r="BG379" i="7"/>
  <c r="BF379" i="7"/>
  <c r="T379" i="7"/>
  <c r="R379" i="7"/>
  <c r="P379" i="7"/>
  <c r="BI378" i="7"/>
  <c r="BH378" i="7"/>
  <c r="BG378" i="7"/>
  <c r="BF378" i="7"/>
  <c r="T378" i="7"/>
  <c r="R378" i="7"/>
  <c r="P378" i="7"/>
  <c r="BI377" i="7"/>
  <c r="BH377" i="7"/>
  <c r="BG377" i="7"/>
  <c r="BF377" i="7"/>
  <c r="T377" i="7"/>
  <c r="R377" i="7"/>
  <c r="P377" i="7"/>
  <c r="BI376" i="7"/>
  <c r="BH376" i="7"/>
  <c r="BG376" i="7"/>
  <c r="BF376" i="7"/>
  <c r="T376" i="7"/>
  <c r="R376" i="7"/>
  <c r="P376" i="7"/>
  <c r="BI375" i="7"/>
  <c r="BH375" i="7"/>
  <c r="BG375" i="7"/>
  <c r="BF375" i="7"/>
  <c r="T375" i="7"/>
  <c r="R375" i="7"/>
  <c r="P375" i="7"/>
  <c r="BI374" i="7"/>
  <c r="BH374" i="7"/>
  <c r="BG374" i="7"/>
  <c r="BF374" i="7"/>
  <c r="T374" i="7"/>
  <c r="R374" i="7"/>
  <c r="P374" i="7"/>
  <c r="BI371" i="7"/>
  <c r="BH371" i="7"/>
  <c r="BG371" i="7"/>
  <c r="BF371" i="7"/>
  <c r="T371" i="7"/>
  <c r="R371" i="7"/>
  <c r="P371" i="7"/>
  <c r="BI370" i="7"/>
  <c r="BH370" i="7"/>
  <c r="BG370" i="7"/>
  <c r="BF370" i="7"/>
  <c r="T370" i="7"/>
  <c r="R370" i="7"/>
  <c r="P370" i="7"/>
  <c r="BI369" i="7"/>
  <c r="BH369" i="7"/>
  <c r="BG369" i="7"/>
  <c r="BF369" i="7"/>
  <c r="T369" i="7"/>
  <c r="R369" i="7"/>
  <c r="P369" i="7"/>
  <c r="BI368" i="7"/>
  <c r="BH368" i="7"/>
  <c r="BG368" i="7"/>
  <c r="BF368" i="7"/>
  <c r="T368" i="7"/>
  <c r="R368" i="7"/>
  <c r="P368" i="7"/>
  <c r="BI367" i="7"/>
  <c r="BH367" i="7"/>
  <c r="BG367" i="7"/>
  <c r="BF367" i="7"/>
  <c r="T367" i="7"/>
  <c r="R367" i="7"/>
  <c r="P367" i="7"/>
  <c r="BI366" i="7"/>
  <c r="BH366" i="7"/>
  <c r="BG366" i="7"/>
  <c r="BF366" i="7"/>
  <c r="T366" i="7"/>
  <c r="R366" i="7"/>
  <c r="P366" i="7"/>
  <c r="BI364" i="7"/>
  <c r="BH364" i="7"/>
  <c r="BG364" i="7"/>
  <c r="BF364" i="7"/>
  <c r="T364" i="7"/>
  <c r="R364" i="7"/>
  <c r="P364" i="7"/>
  <c r="BI362" i="7"/>
  <c r="BH362" i="7"/>
  <c r="BG362" i="7"/>
  <c r="BF362" i="7"/>
  <c r="T362" i="7"/>
  <c r="R362" i="7"/>
  <c r="P362" i="7"/>
  <c r="BI361" i="7"/>
  <c r="BH361" i="7"/>
  <c r="BG361" i="7"/>
  <c r="BF361" i="7"/>
  <c r="T361" i="7"/>
  <c r="R361" i="7"/>
  <c r="P361" i="7"/>
  <c r="BI360" i="7"/>
  <c r="BH360" i="7"/>
  <c r="BG360" i="7"/>
  <c r="BF360" i="7"/>
  <c r="T360" i="7"/>
  <c r="R360" i="7"/>
  <c r="P360" i="7"/>
  <c r="BI359" i="7"/>
  <c r="BH359" i="7"/>
  <c r="BG359" i="7"/>
  <c r="BF359" i="7"/>
  <c r="T359" i="7"/>
  <c r="R359" i="7"/>
  <c r="P359" i="7"/>
  <c r="BI356" i="7"/>
  <c r="BH356" i="7"/>
  <c r="BG356" i="7"/>
  <c r="BF356" i="7"/>
  <c r="T356" i="7"/>
  <c r="R356" i="7"/>
  <c r="P356" i="7"/>
  <c r="BI355" i="7"/>
  <c r="BH355" i="7"/>
  <c r="BG355" i="7"/>
  <c r="BF355" i="7"/>
  <c r="T355" i="7"/>
  <c r="R355" i="7"/>
  <c r="P355" i="7"/>
  <c r="BI354" i="7"/>
  <c r="BH354" i="7"/>
  <c r="BG354" i="7"/>
  <c r="BF354" i="7"/>
  <c r="T354" i="7"/>
  <c r="R354" i="7"/>
  <c r="P354" i="7"/>
  <c r="BI353" i="7"/>
  <c r="BH353" i="7"/>
  <c r="BG353" i="7"/>
  <c r="BF353" i="7"/>
  <c r="T353" i="7"/>
  <c r="R353" i="7"/>
  <c r="P353" i="7"/>
  <c r="BI352" i="7"/>
  <c r="BH352" i="7"/>
  <c r="BG352" i="7"/>
  <c r="BF352" i="7"/>
  <c r="T352" i="7"/>
  <c r="R352" i="7"/>
  <c r="P352" i="7"/>
  <c r="BI351" i="7"/>
  <c r="BH351" i="7"/>
  <c r="BG351" i="7"/>
  <c r="BF351" i="7"/>
  <c r="T351" i="7"/>
  <c r="R351" i="7"/>
  <c r="P351" i="7"/>
  <c r="BI350" i="7"/>
  <c r="BH350" i="7"/>
  <c r="BG350" i="7"/>
  <c r="BF350" i="7"/>
  <c r="T350" i="7"/>
  <c r="R350" i="7"/>
  <c r="P350" i="7"/>
  <c r="BI349" i="7"/>
  <c r="BH349" i="7"/>
  <c r="BG349" i="7"/>
  <c r="BF349" i="7"/>
  <c r="T349" i="7"/>
  <c r="R349" i="7"/>
  <c r="P349" i="7"/>
  <c r="BI348" i="7"/>
  <c r="BH348" i="7"/>
  <c r="BG348" i="7"/>
  <c r="BF348" i="7"/>
  <c r="T348" i="7"/>
  <c r="R348" i="7"/>
  <c r="P348" i="7"/>
  <c r="BI347" i="7"/>
  <c r="BH347" i="7"/>
  <c r="BG347" i="7"/>
  <c r="BF347" i="7"/>
  <c r="T347" i="7"/>
  <c r="R347" i="7"/>
  <c r="P347" i="7"/>
  <c r="BI346" i="7"/>
  <c r="BH346" i="7"/>
  <c r="BG346" i="7"/>
  <c r="BF346" i="7"/>
  <c r="T346" i="7"/>
  <c r="R346" i="7"/>
  <c r="P346" i="7"/>
  <c r="BI344" i="7"/>
  <c r="BH344" i="7"/>
  <c r="BG344" i="7"/>
  <c r="BF344" i="7"/>
  <c r="T344" i="7"/>
  <c r="R344" i="7"/>
  <c r="P344" i="7"/>
  <c r="BI342" i="7"/>
  <c r="BH342" i="7"/>
  <c r="BG342" i="7"/>
  <c r="BF342" i="7"/>
  <c r="T342" i="7"/>
  <c r="R342" i="7"/>
  <c r="P342" i="7"/>
  <c r="BI340" i="7"/>
  <c r="BH340" i="7"/>
  <c r="BG340" i="7"/>
  <c r="BF340" i="7"/>
  <c r="T340" i="7"/>
  <c r="R340" i="7"/>
  <c r="P340" i="7"/>
  <c r="BI338" i="7"/>
  <c r="BH338" i="7"/>
  <c r="BG338" i="7"/>
  <c r="BF338" i="7"/>
  <c r="T338" i="7"/>
  <c r="R338" i="7"/>
  <c r="P338" i="7"/>
  <c r="BI336" i="7"/>
  <c r="BH336" i="7"/>
  <c r="BG336" i="7"/>
  <c r="BF336" i="7"/>
  <c r="T336" i="7"/>
  <c r="R336" i="7"/>
  <c r="P336" i="7"/>
  <c r="BI334" i="7"/>
  <c r="BH334" i="7"/>
  <c r="BG334" i="7"/>
  <c r="BF334" i="7"/>
  <c r="T334" i="7"/>
  <c r="R334" i="7"/>
  <c r="P334" i="7"/>
  <c r="BI333" i="7"/>
  <c r="BH333" i="7"/>
  <c r="BG333" i="7"/>
  <c r="BF333" i="7"/>
  <c r="T333" i="7"/>
  <c r="R333" i="7"/>
  <c r="P333" i="7"/>
  <c r="BI332" i="7"/>
  <c r="BH332" i="7"/>
  <c r="BG332" i="7"/>
  <c r="BF332" i="7"/>
  <c r="T332" i="7"/>
  <c r="R332" i="7"/>
  <c r="P332" i="7"/>
  <c r="BI331" i="7"/>
  <c r="BH331" i="7"/>
  <c r="BG331" i="7"/>
  <c r="BF331" i="7"/>
  <c r="T331" i="7"/>
  <c r="R331" i="7"/>
  <c r="P331" i="7"/>
  <c r="BI330" i="7"/>
  <c r="BH330" i="7"/>
  <c r="BG330" i="7"/>
  <c r="BF330" i="7"/>
  <c r="T330" i="7"/>
  <c r="R330" i="7"/>
  <c r="P330" i="7"/>
  <c r="BI329" i="7"/>
  <c r="BH329" i="7"/>
  <c r="BG329" i="7"/>
  <c r="BF329" i="7"/>
  <c r="T329" i="7"/>
  <c r="R329" i="7"/>
  <c r="P329" i="7"/>
  <c r="BI328" i="7"/>
  <c r="BH328" i="7"/>
  <c r="BG328" i="7"/>
  <c r="BF328" i="7"/>
  <c r="T328" i="7"/>
  <c r="R328" i="7"/>
  <c r="P328" i="7"/>
  <c r="BI327" i="7"/>
  <c r="BH327" i="7"/>
  <c r="BG327" i="7"/>
  <c r="BF327" i="7"/>
  <c r="T327" i="7"/>
  <c r="R327" i="7"/>
  <c r="P327" i="7"/>
  <c r="BI326" i="7"/>
  <c r="BH326" i="7"/>
  <c r="BG326" i="7"/>
  <c r="BF326" i="7"/>
  <c r="T326" i="7"/>
  <c r="R326" i="7"/>
  <c r="P326" i="7"/>
  <c r="BI325" i="7"/>
  <c r="BH325" i="7"/>
  <c r="BG325" i="7"/>
  <c r="BF325" i="7"/>
  <c r="T325" i="7"/>
  <c r="R325" i="7"/>
  <c r="P325" i="7"/>
  <c r="BI324" i="7"/>
  <c r="BH324" i="7"/>
  <c r="BG324" i="7"/>
  <c r="BF324" i="7"/>
  <c r="T324" i="7"/>
  <c r="R324" i="7"/>
  <c r="P324" i="7"/>
  <c r="BI323" i="7"/>
  <c r="BH323" i="7"/>
  <c r="BG323" i="7"/>
  <c r="BF323" i="7"/>
  <c r="T323" i="7"/>
  <c r="R323" i="7"/>
  <c r="P323" i="7"/>
  <c r="BI322" i="7"/>
  <c r="BH322" i="7"/>
  <c r="BG322" i="7"/>
  <c r="BF322" i="7"/>
  <c r="T322" i="7"/>
  <c r="R322" i="7"/>
  <c r="P322" i="7"/>
  <c r="BI321" i="7"/>
  <c r="BH321" i="7"/>
  <c r="BG321" i="7"/>
  <c r="BF321" i="7"/>
  <c r="T321" i="7"/>
  <c r="R321" i="7"/>
  <c r="P321" i="7"/>
  <c r="BI320" i="7"/>
  <c r="BH320" i="7"/>
  <c r="BG320" i="7"/>
  <c r="BF320" i="7"/>
  <c r="T320" i="7"/>
  <c r="R320" i="7"/>
  <c r="P320" i="7"/>
  <c r="BI319" i="7"/>
  <c r="BH319" i="7"/>
  <c r="BG319" i="7"/>
  <c r="BF319" i="7"/>
  <c r="T319" i="7"/>
  <c r="R319" i="7"/>
  <c r="P319" i="7"/>
  <c r="BI318" i="7"/>
  <c r="BH318" i="7"/>
  <c r="BG318" i="7"/>
  <c r="BF318" i="7"/>
  <c r="T318" i="7"/>
  <c r="R318" i="7"/>
  <c r="P318" i="7"/>
  <c r="BI317" i="7"/>
  <c r="BH317" i="7"/>
  <c r="BG317" i="7"/>
  <c r="BF317" i="7"/>
  <c r="T317" i="7"/>
  <c r="R317" i="7"/>
  <c r="P317" i="7"/>
  <c r="BI316" i="7"/>
  <c r="BH316" i="7"/>
  <c r="BG316" i="7"/>
  <c r="BF316" i="7"/>
  <c r="T316" i="7"/>
  <c r="R316" i="7"/>
  <c r="P316" i="7"/>
  <c r="BI315" i="7"/>
  <c r="BH315" i="7"/>
  <c r="BG315" i="7"/>
  <c r="BF315" i="7"/>
  <c r="T315" i="7"/>
  <c r="R315" i="7"/>
  <c r="P315" i="7"/>
  <c r="BI314" i="7"/>
  <c r="BH314" i="7"/>
  <c r="BG314" i="7"/>
  <c r="BF314" i="7"/>
  <c r="T314" i="7"/>
  <c r="R314" i="7"/>
  <c r="P314" i="7"/>
  <c r="BI312" i="7"/>
  <c r="BH312" i="7"/>
  <c r="BG312" i="7"/>
  <c r="BF312" i="7"/>
  <c r="T312" i="7"/>
  <c r="R312" i="7"/>
  <c r="P312" i="7"/>
  <c r="BI310" i="7"/>
  <c r="BH310" i="7"/>
  <c r="BG310" i="7"/>
  <c r="BF310" i="7"/>
  <c r="T310" i="7"/>
  <c r="R310" i="7"/>
  <c r="P310" i="7"/>
  <c r="BI308" i="7"/>
  <c r="BH308" i="7"/>
  <c r="BG308" i="7"/>
  <c r="BF308" i="7"/>
  <c r="T308" i="7"/>
  <c r="R308" i="7"/>
  <c r="P308" i="7"/>
  <c r="BI306" i="7"/>
  <c r="BH306" i="7"/>
  <c r="BG306" i="7"/>
  <c r="BF306" i="7"/>
  <c r="T306" i="7"/>
  <c r="R306" i="7"/>
  <c r="P306" i="7"/>
  <c r="BI304" i="7"/>
  <c r="BH304" i="7"/>
  <c r="BG304" i="7"/>
  <c r="BF304" i="7"/>
  <c r="T304" i="7"/>
  <c r="R304" i="7"/>
  <c r="P304" i="7"/>
  <c r="BI302" i="7"/>
  <c r="BH302" i="7"/>
  <c r="BG302" i="7"/>
  <c r="BF302" i="7"/>
  <c r="T302" i="7"/>
  <c r="R302" i="7"/>
  <c r="P302" i="7"/>
  <c r="BI300" i="7"/>
  <c r="BH300" i="7"/>
  <c r="BG300" i="7"/>
  <c r="BF300" i="7"/>
  <c r="T300" i="7"/>
  <c r="R300" i="7"/>
  <c r="P300" i="7"/>
  <c r="BI298" i="7"/>
  <c r="BH298" i="7"/>
  <c r="BG298" i="7"/>
  <c r="BF298" i="7"/>
  <c r="T298" i="7"/>
  <c r="R298" i="7"/>
  <c r="P298" i="7"/>
  <c r="BI296" i="7"/>
  <c r="BH296" i="7"/>
  <c r="BG296" i="7"/>
  <c r="BF296" i="7"/>
  <c r="T296" i="7"/>
  <c r="R296" i="7"/>
  <c r="P296" i="7"/>
  <c r="BI294" i="7"/>
  <c r="BH294" i="7"/>
  <c r="BG294" i="7"/>
  <c r="BF294" i="7"/>
  <c r="T294" i="7"/>
  <c r="R294" i="7"/>
  <c r="P294" i="7"/>
  <c r="BI292" i="7"/>
  <c r="BH292" i="7"/>
  <c r="BG292" i="7"/>
  <c r="BF292" i="7"/>
  <c r="T292" i="7"/>
  <c r="R292" i="7"/>
  <c r="P292" i="7"/>
  <c r="BI290" i="7"/>
  <c r="BH290" i="7"/>
  <c r="BG290" i="7"/>
  <c r="BF290" i="7"/>
  <c r="T290" i="7"/>
  <c r="R290" i="7"/>
  <c r="P290" i="7"/>
  <c r="BI288" i="7"/>
  <c r="BH288" i="7"/>
  <c r="BG288" i="7"/>
  <c r="BF288" i="7"/>
  <c r="T288" i="7"/>
  <c r="R288" i="7"/>
  <c r="P288" i="7"/>
  <c r="BI286" i="7"/>
  <c r="BH286" i="7"/>
  <c r="BG286" i="7"/>
  <c r="BF286" i="7"/>
  <c r="T286" i="7"/>
  <c r="R286" i="7"/>
  <c r="P286" i="7"/>
  <c r="BI284" i="7"/>
  <c r="BH284" i="7"/>
  <c r="BG284" i="7"/>
  <c r="BF284" i="7"/>
  <c r="T284" i="7"/>
  <c r="R284" i="7"/>
  <c r="P284" i="7"/>
  <c r="BI282" i="7"/>
  <c r="BH282" i="7"/>
  <c r="BG282" i="7"/>
  <c r="BF282" i="7"/>
  <c r="T282" i="7"/>
  <c r="R282" i="7"/>
  <c r="P282" i="7"/>
  <c r="BI280" i="7"/>
  <c r="BH280" i="7"/>
  <c r="BG280" i="7"/>
  <c r="BF280" i="7"/>
  <c r="T280" i="7"/>
  <c r="R280" i="7"/>
  <c r="P280" i="7"/>
  <c r="BI278" i="7"/>
  <c r="BH278" i="7"/>
  <c r="BG278" i="7"/>
  <c r="BF278" i="7"/>
  <c r="T278" i="7"/>
  <c r="R278" i="7"/>
  <c r="P278" i="7"/>
  <c r="BI276" i="7"/>
  <c r="BH276" i="7"/>
  <c r="BG276" i="7"/>
  <c r="BF276" i="7"/>
  <c r="T276" i="7"/>
  <c r="R276" i="7"/>
  <c r="P276" i="7"/>
  <c r="BI274" i="7"/>
  <c r="BH274" i="7"/>
  <c r="BG274" i="7"/>
  <c r="BF274" i="7"/>
  <c r="T274" i="7"/>
  <c r="R274" i="7"/>
  <c r="P274" i="7"/>
  <c r="BI271" i="7"/>
  <c r="BH271" i="7"/>
  <c r="BG271" i="7"/>
  <c r="BF271" i="7"/>
  <c r="T271" i="7"/>
  <c r="R271" i="7"/>
  <c r="P271" i="7"/>
  <c r="BI270" i="7"/>
  <c r="BH270" i="7"/>
  <c r="BG270" i="7"/>
  <c r="BF270" i="7"/>
  <c r="T270" i="7"/>
  <c r="R270" i="7"/>
  <c r="P270" i="7"/>
  <c r="BI269" i="7"/>
  <c r="BH269" i="7"/>
  <c r="BG269" i="7"/>
  <c r="BF269" i="7"/>
  <c r="T269" i="7"/>
  <c r="R269" i="7"/>
  <c r="P269" i="7"/>
  <c r="BI268" i="7"/>
  <c r="BH268" i="7"/>
  <c r="BG268" i="7"/>
  <c r="BF268" i="7"/>
  <c r="T268" i="7"/>
  <c r="R268" i="7"/>
  <c r="P268" i="7"/>
  <c r="BI267" i="7"/>
  <c r="BH267" i="7"/>
  <c r="BG267" i="7"/>
  <c r="BF267" i="7"/>
  <c r="T267" i="7"/>
  <c r="R267" i="7"/>
  <c r="P267" i="7"/>
  <c r="BI266" i="7"/>
  <c r="BH266" i="7"/>
  <c r="BG266" i="7"/>
  <c r="BF266" i="7"/>
  <c r="T266" i="7"/>
  <c r="R266" i="7"/>
  <c r="P266" i="7"/>
  <c r="BI264" i="7"/>
  <c r="BH264" i="7"/>
  <c r="BG264" i="7"/>
  <c r="BF264" i="7"/>
  <c r="T264" i="7"/>
  <c r="R264" i="7"/>
  <c r="P264" i="7"/>
  <c r="BI262" i="7"/>
  <c r="BH262" i="7"/>
  <c r="BG262" i="7"/>
  <c r="BF262" i="7"/>
  <c r="T262" i="7"/>
  <c r="R262" i="7"/>
  <c r="P262" i="7"/>
  <c r="BI260" i="7"/>
  <c r="BH260" i="7"/>
  <c r="BG260" i="7"/>
  <c r="BF260" i="7"/>
  <c r="T260" i="7"/>
  <c r="R260" i="7"/>
  <c r="P260" i="7"/>
  <c r="BI259" i="7"/>
  <c r="BH259" i="7"/>
  <c r="BG259" i="7"/>
  <c r="BF259" i="7"/>
  <c r="T259" i="7"/>
  <c r="R259" i="7"/>
  <c r="P259" i="7"/>
  <c r="BI258" i="7"/>
  <c r="BH258" i="7"/>
  <c r="BG258" i="7"/>
  <c r="BF258" i="7"/>
  <c r="T258" i="7"/>
  <c r="R258" i="7"/>
  <c r="P258" i="7"/>
  <c r="BI256" i="7"/>
  <c r="BH256" i="7"/>
  <c r="BG256" i="7"/>
  <c r="BF256" i="7"/>
  <c r="T256" i="7"/>
  <c r="R256" i="7"/>
  <c r="P256" i="7"/>
  <c r="BI254" i="7"/>
  <c r="BH254" i="7"/>
  <c r="BG254" i="7"/>
  <c r="BF254" i="7"/>
  <c r="T254" i="7"/>
  <c r="R254" i="7"/>
  <c r="P254" i="7"/>
  <c r="BI253" i="7"/>
  <c r="BH253" i="7"/>
  <c r="BG253" i="7"/>
  <c r="BF253" i="7"/>
  <c r="T253" i="7"/>
  <c r="R253" i="7"/>
  <c r="P253" i="7"/>
  <c r="BI252" i="7"/>
  <c r="BH252" i="7"/>
  <c r="BG252" i="7"/>
  <c r="BF252" i="7"/>
  <c r="T252" i="7"/>
  <c r="R252" i="7"/>
  <c r="P252" i="7"/>
  <c r="BI251" i="7"/>
  <c r="BH251" i="7"/>
  <c r="BG251" i="7"/>
  <c r="BF251" i="7"/>
  <c r="T251" i="7"/>
  <c r="R251" i="7"/>
  <c r="P251" i="7"/>
  <c r="BI250" i="7"/>
  <c r="BH250" i="7"/>
  <c r="BG250" i="7"/>
  <c r="BF250" i="7"/>
  <c r="T250" i="7"/>
  <c r="R250" i="7"/>
  <c r="P250" i="7"/>
  <c r="BI248" i="7"/>
  <c r="BH248" i="7"/>
  <c r="BG248" i="7"/>
  <c r="BF248" i="7"/>
  <c r="T248" i="7"/>
  <c r="R248" i="7"/>
  <c r="P248" i="7"/>
  <c r="BI247" i="7"/>
  <c r="BH247" i="7"/>
  <c r="BG247" i="7"/>
  <c r="BF247" i="7"/>
  <c r="T247" i="7"/>
  <c r="R247" i="7"/>
  <c r="P247" i="7"/>
  <c r="BI246" i="7"/>
  <c r="BH246" i="7"/>
  <c r="BG246" i="7"/>
  <c r="BF246" i="7"/>
  <c r="T246" i="7"/>
  <c r="R246" i="7"/>
  <c r="P246" i="7"/>
  <c r="BI244" i="7"/>
  <c r="BH244" i="7"/>
  <c r="BG244" i="7"/>
  <c r="BF244" i="7"/>
  <c r="T244" i="7"/>
  <c r="R244" i="7"/>
  <c r="P244" i="7"/>
  <c r="BI243" i="7"/>
  <c r="BH243" i="7"/>
  <c r="BG243" i="7"/>
  <c r="BF243" i="7"/>
  <c r="T243" i="7"/>
  <c r="R243" i="7"/>
  <c r="P243" i="7"/>
  <c r="BI242" i="7"/>
  <c r="BH242" i="7"/>
  <c r="BG242" i="7"/>
  <c r="BF242" i="7"/>
  <c r="T242" i="7"/>
  <c r="R242" i="7"/>
  <c r="P242" i="7"/>
  <c r="BI241" i="7"/>
  <c r="BH241" i="7"/>
  <c r="BG241" i="7"/>
  <c r="BF241" i="7"/>
  <c r="T241" i="7"/>
  <c r="R241" i="7"/>
  <c r="P241" i="7"/>
  <c r="BI240" i="7"/>
  <c r="BH240" i="7"/>
  <c r="BG240" i="7"/>
  <c r="BF240" i="7"/>
  <c r="T240" i="7"/>
  <c r="R240" i="7"/>
  <c r="P240" i="7"/>
  <c r="BI239" i="7"/>
  <c r="BH239" i="7"/>
  <c r="BG239" i="7"/>
  <c r="BF239" i="7"/>
  <c r="T239" i="7"/>
  <c r="R239" i="7"/>
  <c r="P239" i="7"/>
  <c r="BI238" i="7"/>
  <c r="BH238" i="7"/>
  <c r="BG238" i="7"/>
  <c r="BF238" i="7"/>
  <c r="T238" i="7"/>
  <c r="R238" i="7"/>
  <c r="P238" i="7"/>
  <c r="BI237" i="7"/>
  <c r="BH237" i="7"/>
  <c r="BG237" i="7"/>
  <c r="BF237" i="7"/>
  <c r="T237" i="7"/>
  <c r="R237" i="7"/>
  <c r="P237" i="7"/>
  <c r="BI235" i="7"/>
  <c r="BH235" i="7"/>
  <c r="BG235" i="7"/>
  <c r="BF235" i="7"/>
  <c r="T235" i="7"/>
  <c r="R235" i="7"/>
  <c r="P235" i="7"/>
  <c r="BI233" i="7"/>
  <c r="BH233" i="7"/>
  <c r="BG233" i="7"/>
  <c r="BF233" i="7"/>
  <c r="T233" i="7"/>
  <c r="R233" i="7"/>
  <c r="P233" i="7"/>
  <c r="BI231" i="7"/>
  <c r="BH231" i="7"/>
  <c r="BG231" i="7"/>
  <c r="BF231" i="7"/>
  <c r="T231" i="7"/>
  <c r="R231" i="7"/>
  <c r="P231" i="7"/>
  <c r="BI229" i="7"/>
  <c r="BH229" i="7"/>
  <c r="BG229" i="7"/>
  <c r="BF229" i="7"/>
  <c r="T229" i="7"/>
  <c r="R229" i="7"/>
  <c r="P229" i="7"/>
  <c r="BI227" i="7"/>
  <c r="BH227" i="7"/>
  <c r="BG227" i="7"/>
  <c r="BF227" i="7"/>
  <c r="T227" i="7"/>
  <c r="R227" i="7"/>
  <c r="P227" i="7"/>
  <c r="BI225" i="7"/>
  <c r="BH225" i="7"/>
  <c r="BG225" i="7"/>
  <c r="BF225" i="7"/>
  <c r="T225" i="7"/>
  <c r="R225" i="7"/>
  <c r="P225" i="7"/>
  <c r="BI223" i="7"/>
  <c r="BH223" i="7"/>
  <c r="BG223" i="7"/>
  <c r="BF223" i="7"/>
  <c r="T223" i="7"/>
  <c r="R223" i="7"/>
  <c r="P223" i="7"/>
  <c r="BI221" i="7"/>
  <c r="BH221" i="7"/>
  <c r="BG221" i="7"/>
  <c r="BF221" i="7"/>
  <c r="T221" i="7"/>
  <c r="R221" i="7"/>
  <c r="P221" i="7"/>
  <c r="BI219" i="7"/>
  <c r="BH219" i="7"/>
  <c r="BG219" i="7"/>
  <c r="BF219" i="7"/>
  <c r="T219" i="7"/>
  <c r="R219" i="7"/>
  <c r="P219" i="7"/>
  <c r="BI217" i="7"/>
  <c r="BH217" i="7"/>
  <c r="BG217" i="7"/>
  <c r="BF217" i="7"/>
  <c r="T217" i="7"/>
  <c r="R217" i="7"/>
  <c r="P217" i="7"/>
  <c r="BI215" i="7"/>
  <c r="BH215" i="7"/>
  <c r="BG215" i="7"/>
  <c r="BF215" i="7"/>
  <c r="T215" i="7"/>
  <c r="R215" i="7"/>
  <c r="P215" i="7"/>
  <c r="BI213" i="7"/>
  <c r="BH213" i="7"/>
  <c r="BG213" i="7"/>
  <c r="BF213" i="7"/>
  <c r="T213" i="7"/>
  <c r="R213" i="7"/>
  <c r="P213" i="7"/>
  <c r="BI211" i="7"/>
  <c r="BH211" i="7"/>
  <c r="BG211" i="7"/>
  <c r="BF211" i="7"/>
  <c r="T211" i="7"/>
  <c r="R211" i="7"/>
  <c r="P211" i="7"/>
  <c r="BI209" i="7"/>
  <c r="BH209" i="7"/>
  <c r="BG209" i="7"/>
  <c r="BF209" i="7"/>
  <c r="T209" i="7"/>
  <c r="R209" i="7"/>
  <c r="P209" i="7"/>
  <c r="BI207" i="7"/>
  <c r="BH207" i="7"/>
  <c r="BG207" i="7"/>
  <c r="BF207" i="7"/>
  <c r="T207" i="7"/>
  <c r="R207" i="7"/>
  <c r="P207" i="7"/>
  <c r="BI205" i="7"/>
  <c r="BH205" i="7"/>
  <c r="BG205" i="7"/>
  <c r="BF205" i="7"/>
  <c r="T205" i="7"/>
  <c r="R205" i="7"/>
  <c r="P205" i="7"/>
  <c r="BI203" i="7"/>
  <c r="BH203" i="7"/>
  <c r="BG203" i="7"/>
  <c r="BF203" i="7"/>
  <c r="T203" i="7"/>
  <c r="R203" i="7"/>
  <c r="P203" i="7"/>
  <c r="BI201" i="7"/>
  <c r="BH201" i="7"/>
  <c r="BG201" i="7"/>
  <c r="BF201" i="7"/>
  <c r="T201" i="7"/>
  <c r="R201" i="7"/>
  <c r="P201" i="7"/>
  <c r="BI198" i="7"/>
  <c r="BH198" i="7"/>
  <c r="BG198" i="7"/>
  <c r="BF198" i="7"/>
  <c r="T198" i="7"/>
  <c r="R198" i="7"/>
  <c r="P198" i="7"/>
  <c r="BI196" i="7"/>
  <c r="BH196" i="7"/>
  <c r="BG196" i="7"/>
  <c r="BF196" i="7"/>
  <c r="T196" i="7"/>
  <c r="R196" i="7"/>
  <c r="P196" i="7"/>
  <c r="BI194" i="7"/>
  <c r="BH194" i="7"/>
  <c r="BG194" i="7"/>
  <c r="BF194" i="7"/>
  <c r="T194" i="7"/>
  <c r="R194" i="7"/>
  <c r="P194" i="7"/>
  <c r="BI192" i="7"/>
  <c r="BH192" i="7"/>
  <c r="BG192" i="7"/>
  <c r="BF192" i="7"/>
  <c r="T192" i="7"/>
  <c r="R192" i="7"/>
  <c r="P192" i="7"/>
  <c r="BI190" i="7"/>
  <c r="BH190" i="7"/>
  <c r="BG190" i="7"/>
  <c r="BF190" i="7"/>
  <c r="T190" i="7"/>
  <c r="R190" i="7"/>
  <c r="P190" i="7"/>
  <c r="BI188" i="7"/>
  <c r="BH188" i="7"/>
  <c r="BG188" i="7"/>
  <c r="BF188" i="7"/>
  <c r="T188" i="7"/>
  <c r="R188" i="7"/>
  <c r="P188" i="7"/>
  <c r="BI186" i="7"/>
  <c r="BH186" i="7"/>
  <c r="BG186" i="7"/>
  <c r="BF186" i="7"/>
  <c r="T186" i="7"/>
  <c r="R186" i="7"/>
  <c r="P186" i="7"/>
  <c r="BI183" i="7"/>
  <c r="BH183" i="7"/>
  <c r="BG183" i="7"/>
  <c r="BF183" i="7"/>
  <c r="T183" i="7"/>
  <c r="R183" i="7"/>
  <c r="P183" i="7"/>
  <c r="BI181" i="7"/>
  <c r="BH181" i="7"/>
  <c r="BG181" i="7"/>
  <c r="BF181" i="7"/>
  <c r="T181" i="7"/>
  <c r="R181" i="7"/>
  <c r="P181" i="7"/>
  <c r="BI179" i="7"/>
  <c r="BH179" i="7"/>
  <c r="BG179" i="7"/>
  <c r="BF179" i="7"/>
  <c r="T179" i="7"/>
  <c r="R179" i="7"/>
  <c r="P179" i="7"/>
  <c r="BI178" i="7"/>
  <c r="BH178" i="7"/>
  <c r="BG178" i="7"/>
  <c r="BF178" i="7"/>
  <c r="T178" i="7"/>
  <c r="R178" i="7"/>
  <c r="P178" i="7"/>
  <c r="BI177" i="7"/>
  <c r="BH177" i="7"/>
  <c r="BG177" i="7"/>
  <c r="BF177" i="7"/>
  <c r="T177" i="7"/>
  <c r="R177" i="7"/>
  <c r="P177" i="7"/>
  <c r="BI175" i="7"/>
  <c r="BH175" i="7"/>
  <c r="BG175" i="7"/>
  <c r="BF175" i="7"/>
  <c r="T175" i="7"/>
  <c r="R175" i="7"/>
  <c r="P175" i="7"/>
  <c r="BI174" i="7"/>
  <c r="BH174" i="7"/>
  <c r="BG174" i="7"/>
  <c r="BF174" i="7"/>
  <c r="T174" i="7"/>
  <c r="R174" i="7"/>
  <c r="P174" i="7"/>
  <c r="BI173" i="7"/>
  <c r="BH173" i="7"/>
  <c r="BG173" i="7"/>
  <c r="BF173" i="7"/>
  <c r="T173" i="7"/>
  <c r="R173" i="7"/>
  <c r="P173" i="7"/>
  <c r="BI171" i="7"/>
  <c r="BH171" i="7"/>
  <c r="BG171" i="7"/>
  <c r="BF171" i="7"/>
  <c r="T171" i="7"/>
  <c r="R171" i="7"/>
  <c r="P171" i="7"/>
  <c r="BI169" i="7"/>
  <c r="BH169" i="7"/>
  <c r="BG169" i="7"/>
  <c r="BF169" i="7"/>
  <c r="T169" i="7"/>
  <c r="R169" i="7"/>
  <c r="P169" i="7"/>
  <c r="BI166" i="7"/>
  <c r="BH166" i="7"/>
  <c r="BG166" i="7"/>
  <c r="BF166" i="7"/>
  <c r="T166" i="7"/>
  <c r="T165" i="7" s="1"/>
  <c r="R166" i="7"/>
  <c r="R165" i="7" s="1"/>
  <c r="P166" i="7"/>
  <c r="P165" i="7" s="1"/>
  <c r="BI164" i="7"/>
  <c r="BH164" i="7"/>
  <c r="BG164" i="7"/>
  <c r="BF164" i="7"/>
  <c r="T164" i="7"/>
  <c r="R164" i="7"/>
  <c r="P164" i="7"/>
  <c r="BI162" i="7"/>
  <c r="BH162" i="7"/>
  <c r="BG162" i="7"/>
  <c r="BF162" i="7"/>
  <c r="T162" i="7"/>
  <c r="R162" i="7"/>
  <c r="P162" i="7"/>
  <c r="BI160" i="7"/>
  <c r="BH160" i="7"/>
  <c r="BG160" i="7"/>
  <c r="BF160" i="7"/>
  <c r="T160" i="7"/>
  <c r="R160" i="7"/>
  <c r="P160" i="7"/>
  <c r="BI159" i="7"/>
  <c r="BH159" i="7"/>
  <c r="BG159" i="7"/>
  <c r="BF159" i="7"/>
  <c r="T159" i="7"/>
  <c r="R159" i="7"/>
  <c r="P159" i="7"/>
  <c r="BI158" i="7"/>
  <c r="BH158" i="7"/>
  <c r="BG158" i="7"/>
  <c r="BF158" i="7"/>
  <c r="T158" i="7"/>
  <c r="R158" i="7"/>
  <c r="P158" i="7"/>
  <c r="BI156" i="7"/>
  <c r="BH156" i="7"/>
  <c r="BG156" i="7"/>
  <c r="BF156" i="7"/>
  <c r="T156" i="7"/>
  <c r="R156" i="7"/>
  <c r="P156" i="7"/>
  <c r="BI154" i="7"/>
  <c r="BH154" i="7"/>
  <c r="BG154" i="7"/>
  <c r="BF154" i="7"/>
  <c r="T154" i="7"/>
  <c r="R154" i="7"/>
  <c r="P154" i="7"/>
  <c r="BI152" i="7"/>
  <c r="BH152" i="7"/>
  <c r="BG152" i="7"/>
  <c r="BF152" i="7"/>
  <c r="T152" i="7"/>
  <c r="R152" i="7"/>
  <c r="P152" i="7"/>
  <c r="BI150" i="7"/>
  <c r="BH150" i="7"/>
  <c r="BG150" i="7"/>
  <c r="BF150" i="7"/>
  <c r="T150" i="7"/>
  <c r="R150" i="7"/>
  <c r="P150" i="7"/>
  <c r="BI148" i="7"/>
  <c r="BH148" i="7"/>
  <c r="BG148" i="7"/>
  <c r="BF148" i="7"/>
  <c r="T148" i="7"/>
  <c r="R148" i="7"/>
  <c r="P148" i="7"/>
  <c r="BI146" i="7"/>
  <c r="BH146" i="7"/>
  <c r="BG146" i="7"/>
  <c r="BF146" i="7"/>
  <c r="T146" i="7"/>
  <c r="R146" i="7"/>
  <c r="P146" i="7"/>
  <c r="BI144" i="7"/>
  <c r="BH144" i="7"/>
  <c r="BG144" i="7"/>
  <c r="BF144" i="7"/>
  <c r="T144" i="7"/>
  <c r="R144" i="7"/>
  <c r="P144" i="7"/>
  <c r="BI142" i="7"/>
  <c r="BH142" i="7"/>
  <c r="BG142" i="7"/>
  <c r="BF142" i="7"/>
  <c r="T142" i="7"/>
  <c r="R142" i="7"/>
  <c r="P142" i="7"/>
  <c r="BI140" i="7"/>
  <c r="BH140" i="7"/>
  <c r="BG140" i="7"/>
  <c r="BF140" i="7"/>
  <c r="T140" i="7"/>
  <c r="R140" i="7"/>
  <c r="P140" i="7"/>
  <c r="F132" i="7"/>
  <c r="E130" i="7"/>
  <c r="F93" i="7"/>
  <c r="E91" i="7"/>
  <c r="J28" i="7"/>
  <c r="E28" i="7"/>
  <c r="J135" i="7"/>
  <c r="J27" i="7"/>
  <c r="J25" i="7"/>
  <c r="E25" i="7"/>
  <c r="J95" i="7" s="1"/>
  <c r="J24" i="7"/>
  <c r="J22" i="7"/>
  <c r="E22" i="7"/>
  <c r="F135" i="7"/>
  <c r="J21" i="7"/>
  <c r="J19" i="7"/>
  <c r="E19" i="7"/>
  <c r="F95" i="7" s="1"/>
  <c r="J18" i="7"/>
  <c r="J16" i="7"/>
  <c r="J132" i="7" s="1"/>
  <c r="E7" i="7"/>
  <c r="E124" i="7" s="1"/>
  <c r="J39" i="6"/>
  <c r="J38" i="6"/>
  <c r="AY100" i="1"/>
  <c r="J37" i="6"/>
  <c r="AX100" i="1" s="1"/>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J118" i="6"/>
  <c r="F118" i="6"/>
  <c r="F116" i="6"/>
  <c r="E114" i="6"/>
  <c r="J93" i="6"/>
  <c r="F93" i="6"/>
  <c r="F91" i="6"/>
  <c r="E89" i="6"/>
  <c r="J26" i="6"/>
  <c r="E26" i="6"/>
  <c r="J94" i="6" s="1"/>
  <c r="J25" i="6"/>
  <c r="J20" i="6"/>
  <c r="E20" i="6"/>
  <c r="F94" i="6"/>
  <c r="J19" i="6"/>
  <c r="J14" i="6"/>
  <c r="J116" i="6" s="1"/>
  <c r="E7" i="6"/>
  <c r="E110" i="6" s="1"/>
  <c r="J39" i="5"/>
  <c r="J38" i="5"/>
  <c r="AY99" i="1"/>
  <c r="J37" i="5"/>
  <c r="AX99" i="1"/>
  <c r="BI129" i="5"/>
  <c r="BH129" i="5"/>
  <c r="BG129" i="5"/>
  <c r="BF129" i="5"/>
  <c r="T129" i="5"/>
  <c r="R129" i="5"/>
  <c r="P129" i="5"/>
  <c r="BI125" i="5"/>
  <c r="BH125" i="5"/>
  <c r="BG125" i="5"/>
  <c r="BF125" i="5"/>
  <c r="T125" i="5"/>
  <c r="R125" i="5"/>
  <c r="P125" i="5"/>
  <c r="J118" i="5"/>
  <c r="F118" i="5"/>
  <c r="F116" i="5"/>
  <c r="E114" i="5"/>
  <c r="J93" i="5"/>
  <c r="F93" i="5"/>
  <c r="F91" i="5"/>
  <c r="E89" i="5"/>
  <c r="J26" i="5"/>
  <c r="E26" i="5"/>
  <c r="J94" i="5" s="1"/>
  <c r="J25" i="5"/>
  <c r="J20" i="5"/>
  <c r="E20" i="5"/>
  <c r="F119" i="5" s="1"/>
  <c r="J19" i="5"/>
  <c r="J14" i="5"/>
  <c r="J91" i="5"/>
  <c r="E7" i="5"/>
  <c r="E110" i="5"/>
  <c r="J39" i="4"/>
  <c r="J38" i="4"/>
  <c r="AY98" i="1"/>
  <c r="J37" i="4"/>
  <c r="AX98" i="1" s="1"/>
  <c r="BI274" i="4"/>
  <c r="BH274" i="4"/>
  <c r="BG274" i="4"/>
  <c r="BF274" i="4"/>
  <c r="T274" i="4"/>
  <c r="R274" i="4"/>
  <c r="P274" i="4"/>
  <c r="BI270" i="4"/>
  <c r="BH270" i="4"/>
  <c r="BG270" i="4"/>
  <c r="BF270" i="4"/>
  <c r="T270" i="4"/>
  <c r="R270" i="4"/>
  <c r="P270" i="4"/>
  <c r="BI267" i="4"/>
  <c r="BH267" i="4"/>
  <c r="BG267" i="4"/>
  <c r="BF267" i="4"/>
  <c r="T267" i="4"/>
  <c r="T266" i="4" s="1"/>
  <c r="R267" i="4"/>
  <c r="R266" i="4"/>
  <c r="P267" i="4"/>
  <c r="P266" i="4" s="1"/>
  <c r="BI261" i="4"/>
  <c r="BH261" i="4"/>
  <c r="BG261" i="4"/>
  <c r="BF261" i="4"/>
  <c r="T261" i="4"/>
  <c r="R261" i="4"/>
  <c r="P261" i="4"/>
  <c r="BI260" i="4"/>
  <c r="BH260" i="4"/>
  <c r="BG260" i="4"/>
  <c r="BF260" i="4"/>
  <c r="T260" i="4"/>
  <c r="R260" i="4"/>
  <c r="P260" i="4"/>
  <c r="BI258" i="4"/>
  <c r="BH258" i="4"/>
  <c r="BG258" i="4"/>
  <c r="BF258" i="4"/>
  <c r="T258" i="4"/>
  <c r="R258" i="4"/>
  <c r="P258" i="4"/>
  <c r="BI257" i="4"/>
  <c r="BH257" i="4"/>
  <c r="BG257" i="4"/>
  <c r="BF257" i="4"/>
  <c r="T257" i="4"/>
  <c r="R257" i="4"/>
  <c r="P257" i="4"/>
  <c r="BI256" i="4"/>
  <c r="BH256" i="4"/>
  <c r="BG256" i="4"/>
  <c r="BF256" i="4"/>
  <c r="T256" i="4"/>
  <c r="R256" i="4"/>
  <c r="P256" i="4"/>
  <c r="BI255" i="4"/>
  <c r="BH255" i="4"/>
  <c r="BG255" i="4"/>
  <c r="BF255" i="4"/>
  <c r="T255" i="4"/>
  <c r="R255" i="4"/>
  <c r="P255" i="4"/>
  <c r="BI251" i="4"/>
  <c r="BH251" i="4"/>
  <c r="BG251" i="4"/>
  <c r="BF251" i="4"/>
  <c r="T251" i="4"/>
  <c r="R251" i="4"/>
  <c r="P251" i="4"/>
  <c r="BI250" i="4"/>
  <c r="BH250" i="4"/>
  <c r="BG250" i="4"/>
  <c r="BF250" i="4"/>
  <c r="T250" i="4"/>
  <c r="R250" i="4"/>
  <c r="P250" i="4"/>
  <c r="BI249" i="4"/>
  <c r="BH249" i="4"/>
  <c r="BG249" i="4"/>
  <c r="BF249" i="4"/>
  <c r="T249" i="4"/>
  <c r="R249" i="4"/>
  <c r="P249" i="4"/>
  <c r="BI246" i="4"/>
  <c r="BH246" i="4"/>
  <c r="BG246" i="4"/>
  <c r="BF246" i="4"/>
  <c r="T246" i="4"/>
  <c r="R246" i="4"/>
  <c r="P246" i="4"/>
  <c r="BI245" i="4"/>
  <c r="BH245" i="4"/>
  <c r="BG245" i="4"/>
  <c r="BF245" i="4"/>
  <c r="T245" i="4"/>
  <c r="R245" i="4"/>
  <c r="P245" i="4"/>
  <c r="BI242" i="4"/>
  <c r="BH242" i="4"/>
  <c r="BG242" i="4"/>
  <c r="BF242" i="4"/>
  <c r="T242" i="4"/>
  <c r="R242" i="4"/>
  <c r="P242" i="4"/>
  <c r="BI238" i="4"/>
  <c r="BH238" i="4"/>
  <c r="BG238" i="4"/>
  <c r="BF238" i="4"/>
  <c r="T238" i="4"/>
  <c r="R238" i="4"/>
  <c r="P238" i="4"/>
  <c r="BI234" i="4"/>
  <c r="BH234" i="4"/>
  <c r="BG234" i="4"/>
  <c r="BF234" i="4"/>
  <c r="T234" i="4"/>
  <c r="R234" i="4"/>
  <c r="P234" i="4"/>
  <c r="BI233" i="4"/>
  <c r="BH233" i="4"/>
  <c r="BG233" i="4"/>
  <c r="BF233" i="4"/>
  <c r="T233" i="4"/>
  <c r="R233" i="4"/>
  <c r="P233" i="4"/>
  <c r="BI230" i="4"/>
  <c r="BH230" i="4"/>
  <c r="BG230" i="4"/>
  <c r="BF230" i="4"/>
  <c r="T230" i="4"/>
  <c r="R230" i="4"/>
  <c r="P230" i="4"/>
  <c r="BI229" i="4"/>
  <c r="BH229" i="4"/>
  <c r="BG229" i="4"/>
  <c r="BF229" i="4"/>
  <c r="T229" i="4"/>
  <c r="R229" i="4"/>
  <c r="P229" i="4"/>
  <c r="BI225" i="4"/>
  <c r="BH225" i="4"/>
  <c r="BG225" i="4"/>
  <c r="BF225" i="4"/>
  <c r="T225" i="4"/>
  <c r="R225" i="4"/>
  <c r="P225" i="4"/>
  <c r="BI221" i="4"/>
  <c r="BH221" i="4"/>
  <c r="BG221" i="4"/>
  <c r="BF221" i="4"/>
  <c r="T221" i="4"/>
  <c r="R221" i="4"/>
  <c r="P221" i="4"/>
  <c r="BI215" i="4"/>
  <c r="BH215" i="4"/>
  <c r="BG215" i="4"/>
  <c r="BF215" i="4"/>
  <c r="T215" i="4"/>
  <c r="R215" i="4"/>
  <c r="P215" i="4"/>
  <c r="BI212" i="4"/>
  <c r="BH212" i="4"/>
  <c r="BG212" i="4"/>
  <c r="BF212" i="4"/>
  <c r="T212" i="4"/>
  <c r="R212" i="4"/>
  <c r="P212" i="4"/>
  <c r="BI211" i="4"/>
  <c r="BH211" i="4"/>
  <c r="BG211" i="4"/>
  <c r="BF211" i="4"/>
  <c r="T211" i="4"/>
  <c r="R211" i="4"/>
  <c r="P211" i="4"/>
  <c r="BI208" i="4"/>
  <c r="BH208" i="4"/>
  <c r="BG208" i="4"/>
  <c r="BF208" i="4"/>
  <c r="T208" i="4"/>
  <c r="R208" i="4"/>
  <c r="P208" i="4"/>
  <c r="BI204" i="4"/>
  <c r="BH204" i="4"/>
  <c r="BG204" i="4"/>
  <c r="BF204" i="4"/>
  <c r="T204" i="4"/>
  <c r="R204" i="4"/>
  <c r="P204" i="4"/>
  <c r="BI200" i="4"/>
  <c r="BH200" i="4"/>
  <c r="BG200" i="4"/>
  <c r="BF200" i="4"/>
  <c r="T200" i="4"/>
  <c r="R200" i="4"/>
  <c r="P200" i="4"/>
  <c r="BI199" i="4"/>
  <c r="BH199" i="4"/>
  <c r="BG199" i="4"/>
  <c r="BF199" i="4"/>
  <c r="T199" i="4"/>
  <c r="R199" i="4"/>
  <c r="P199" i="4"/>
  <c r="BI198" i="4"/>
  <c r="BH198" i="4"/>
  <c r="BG198" i="4"/>
  <c r="BF198" i="4"/>
  <c r="T198" i="4"/>
  <c r="R198" i="4"/>
  <c r="P198" i="4"/>
  <c r="BI194" i="4"/>
  <c r="BH194" i="4"/>
  <c r="BG194" i="4"/>
  <c r="BF194" i="4"/>
  <c r="T194" i="4"/>
  <c r="R194" i="4"/>
  <c r="P194" i="4"/>
  <c r="BI183" i="4"/>
  <c r="BH183" i="4"/>
  <c r="BG183" i="4"/>
  <c r="BF183" i="4"/>
  <c r="T183" i="4"/>
  <c r="R183" i="4"/>
  <c r="P183" i="4"/>
  <c r="BI180" i="4"/>
  <c r="BH180" i="4"/>
  <c r="BG180" i="4"/>
  <c r="BF180" i="4"/>
  <c r="T180" i="4"/>
  <c r="R180" i="4"/>
  <c r="P180" i="4"/>
  <c r="BI177" i="4"/>
  <c r="BH177" i="4"/>
  <c r="BG177" i="4"/>
  <c r="BF177" i="4"/>
  <c r="T177" i="4"/>
  <c r="R177" i="4"/>
  <c r="P177" i="4"/>
  <c r="BI173" i="4"/>
  <c r="BH173" i="4"/>
  <c r="BG173" i="4"/>
  <c r="BF173" i="4"/>
  <c r="T173" i="4"/>
  <c r="R173" i="4"/>
  <c r="P173" i="4"/>
  <c r="BI169" i="4"/>
  <c r="BH169" i="4"/>
  <c r="BG169" i="4"/>
  <c r="BF169" i="4"/>
  <c r="T169" i="4"/>
  <c r="R169" i="4"/>
  <c r="P169" i="4"/>
  <c r="BI165" i="4"/>
  <c r="BH165" i="4"/>
  <c r="BG165" i="4"/>
  <c r="BF165" i="4"/>
  <c r="T165" i="4"/>
  <c r="R165" i="4"/>
  <c r="P165" i="4"/>
  <c r="BI164" i="4"/>
  <c r="BH164" i="4"/>
  <c r="BG164" i="4"/>
  <c r="BF164" i="4"/>
  <c r="T164" i="4"/>
  <c r="R164" i="4"/>
  <c r="P164" i="4"/>
  <c r="BI161" i="4"/>
  <c r="BH161" i="4"/>
  <c r="BG161" i="4"/>
  <c r="BF161" i="4"/>
  <c r="T161" i="4"/>
  <c r="R161" i="4"/>
  <c r="P161" i="4"/>
  <c r="BI157" i="4"/>
  <c r="BH157" i="4"/>
  <c r="BG157" i="4"/>
  <c r="BF157" i="4"/>
  <c r="T157" i="4"/>
  <c r="R157" i="4"/>
  <c r="P157" i="4"/>
  <c r="BI156" i="4"/>
  <c r="BH156" i="4"/>
  <c r="BG156" i="4"/>
  <c r="BF156" i="4"/>
  <c r="T156" i="4"/>
  <c r="R156" i="4"/>
  <c r="P156" i="4"/>
  <c r="BI152" i="4"/>
  <c r="BH152" i="4"/>
  <c r="BG152" i="4"/>
  <c r="BF152" i="4"/>
  <c r="T152" i="4"/>
  <c r="R152" i="4"/>
  <c r="P152" i="4"/>
  <c r="BI151" i="4"/>
  <c r="BH151" i="4"/>
  <c r="BG151" i="4"/>
  <c r="BF151" i="4"/>
  <c r="T151" i="4"/>
  <c r="R151" i="4"/>
  <c r="P151" i="4"/>
  <c r="BI148" i="4"/>
  <c r="BH148" i="4"/>
  <c r="BG148" i="4"/>
  <c r="BF148" i="4"/>
  <c r="T148" i="4"/>
  <c r="R148" i="4"/>
  <c r="P148" i="4"/>
  <c r="BI142" i="4"/>
  <c r="BH142" i="4"/>
  <c r="BG142" i="4"/>
  <c r="BF142" i="4"/>
  <c r="T142" i="4"/>
  <c r="R142" i="4"/>
  <c r="P142" i="4"/>
  <c r="BI138" i="4"/>
  <c r="BH138" i="4"/>
  <c r="BG138" i="4"/>
  <c r="BF138" i="4"/>
  <c r="T138" i="4"/>
  <c r="R138" i="4"/>
  <c r="P138" i="4"/>
  <c r="BI137" i="4"/>
  <c r="BH137" i="4"/>
  <c r="BG137" i="4"/>
  <c r="BF137" i="4"/>
  <c r="T137" i="4"/>
  <c r="R137" i="4"/>
  <c r="P137" i="4"/>
  <c r="BI134" i="4"/>
  <c r="BH134" i="4"/>
  <c r="BG134" i="4"/>
  <c r="BF134" i="4"/>
  <c r="T134" i="4"/>
  <c r="R134" i="4"/>
  <c r="P134" i="4"/>
  <c r="BI130" i="4"/>
  <c r="BH130" i="4"/>
  <c r="BG130" i="4"/>
  <c r="BF130" i="4"/>
  <c r="T130" i="4"/>
  <c r="R130" i="4"/>
  <c r="P130" i="4"/>
  <c r="J123" i="4"/>
  <c r="F123" i="4"/>
  <c r="F121" i="4"/>
  <c r="E119" i="4"/>
  <c r="J93" i="4"/>
  <c r="F93" i="4"/>
  <c r="F91" i="4"/>
  <c r="E89" i="4"/>
  <c r="J26" i="4"/>
  <c r="E26" i="4"/>
  <c r="J124" i="4" s="1"/>
  <c r="J25" i="4"/>
  <c r="J20" i="4"/>
  <c r="E20" i="4"/>
  <c r="F94" i="4" s="1"/>
  <c r="J19" i="4"/>
  <c r="J14" i="4"/>
  <c r="J91" i="4" s="1"/>
  <c r="E7" i="4"/>
  <c r="E115" i="4"/>
  <c r="J39" i="3"/>
  <c r="J38" i="3"/>
  <c r="AY97" i="1" s="1"/>
  <c r="J37" i="3"/>
  <c r="AX97" i="1"/>
  <c r="BI1310" i="3"/>
  <c r="BH1310" i="3"/>
  <c r="BG1310" i="3"/>
  <c r="BF1310" i="3"/>
  <c r="T1310" i="3"/>
  <c r="R1310" i="3"/>
  <c r="P1310" i="3"/>
  <c r="BI1309" i="3"/>
  <c r="BH1309" i="3"/>
  <c r="BG1309" i="3"/>
  <c r="BF1309" i="3"/>
  <c r="T1309" i="3"/>
  <c r="R1309" i="3"/>
  <c r="P1309" i="3"/>
  <c r="BI1308" i="3"/>
  <c r="BH1308" i="3"/>
  <c r="BG1308" i="3"/>
  <c r="BF1308" i="3"/>
  <c r="T1308" i="3"/>
  <c r="R1308" i="3"/>
  <c r="P1308" i="3"/>
  <c r="BI1307" i="3"/>
  <c r="BH1307" i="3"/>
  <c r="BG1307" i="3"/>
  <c r="BF1307" i="3"/>
  <c r="T1307" i="3"/>
  <c r="R1307" i="3"/>
  <c r="P1307" i="3"/>
  <c r="BI1304" i="3"/>
  <c r="BH1304" i="3"/>
  <c r="BG1304" i="3"/>
  <c r="BF1304" i="3"/>
  <c r="T1304" i="3"/>
  <c r="R1304" i="3"/>
  <c r="P1304" i="3"/>
  <c r="BI1295" i="3"/>
  <c r="BH1295" i="3"/>
  <c r="BG1295" i="3"/>
  <c r="BF1295" i="3"/>
  <c r="T1295" i="3"/>
  <c r="R1295" i="3"/>
  <c r="P1295" i="3"/>
  <c r="BI1290" i="3"/>
  <c r="BH1290" i="3"/>
  <c r="BG1290" i="3"/>
  <c r="BF1290" i="3"/>
  <c r="T1290" i="3"/>
  <c r="R1290" i="3"/>
  <c r="P1290" i="3"/>
  <c r="BI1286" i="3"/>
  <c r="BH1286" i="3"/>
  <c r="BG1286" i="3"/>
  <c r="BF1286" i="3"/>
  <c r="T1286" i="3"/>
  <c r="T1285" i="3" s="1"/>
  <c r="R1286" i="3"/>
  <c r="R1285" i="3" s="1"/>
  <c r="P1286" i="3"/>
  <c r="P1285" i="3"/>
  <c r="BI1283" i="3"/>
  <c r="BH1283" i="3"/>
  <c r="BG1283" i="3"/>
  <c r="BF1283" i="3"/>
  <c r="T1283" i="3"/>
  <c r="R1283" i="3"/>
  <c r="P1283" i="3"/>
  <c r="BI1281" i="3"/>
  <c r="BH1281" i="3"/>
  <c r="BG1281" i="3"/>
  <c r="BF1281" i="3"/>
  <c r="T1281" i="3"/>
  <c r="R1281" i="3"/>
  <c r="P1281" i="3"/>
  <c r="BI1279" i="3"/>
  <c r="BH1279" i="3"/>
  <c r="BG1279" i="3"/>
  <c r="BF1279" i="3"/>
  <c r="T1279" i="3"/>
  <c r="R1279" i="3"/>
  <c r="P1279" i="3"/>
  <c r="BI1277" i="3"/>
  <c r="BH1277" i="3"/>
  <c r="BG1277" i="3"/>
  <c r="BF1277" i="3"/>
  <c r="T1277" i="3"/>
  <c r="R1277" i="3"/>
  <c r="P1277" i="3"/>
  <c r="BI1275" i="3"/>
  <c r="BH1275" i="3"/>
  <c r="BG1275" i="3"/>
  <c r="BF1275" i="3"/>
  <c r="T1275" i="3"/>
  <c r="R1275" i="3"/>
  <c r="P1275" i="3"/>
  <c r="BI1273" i="3"/>
  <c r="BH1273" i="3"/>
  <c r="BG1273" i="3"/>
  <c r="BF1273" i="3"/>
  <c r="T1273" i="3"/>
  <c r="R1273" i="3"/>
  <c r="P1273" i="3"/>
  <c r="BI1271" i="3"/>
  <c r="BH1271" i="3"/>
  <c r="BG1271" i="3"/>
  <c r="BF1271" i="3"/>
  <c r="T1271" i="3"/>
  <c r="R1271" i="3"/>
  <c r="P1271" i="3"/>
  <c r="BI1269" i="3"/>
  <c r="BH1269" i="3"/>
  <c r="BG1269" i="3"/>
  <c r="BF1269" i="3"/>
  <c r="T1269" i="3"/>
  <c r="R1269" i="3"/>
  <c r="P1269" i="3"/>
  <c r="BI1267" i="3"/>
  <c r="BH1267" i="3"/>
  <c r="BG1267" i="3"/>
  <c r="BF1267" i="3"/>
  <c r="T1267" i="3"/>
  <c r="R1267" i="3"/>
  <c r="P1267" i="3"/>
  <c r="BI1265" i="3"/>
  <c r="BH1265" i="3"/>
  <c r="BG1265" i="3"/>
  <c r="BF1265" i="3"/>
  <c r="T1265" i="3"/>
  <c r="R1265" i="3"/>
  <c r="P1265" i="3"/>
  <c r="BI1263" i="3"/>
  <c r="BH1263" i="3"/>
  <c r="BG1263" i="3"/>
  <c r="BF1263" i="3"/>
  <c r="T1263" i="3"/>
  <c r="R1263" i="3"/>
  <c r="P1263" i="3"/>
  <c r="BI1261" i="3"/>
  <c r="BH1261" i="3"/>
  <c r="BG1261" i="3"/>
  <c r="BF1261" i="3"/>
  <c r="T1261" i="3"/>
  <c r="R1261" i="3"/>
  <c r="P1261" i="3"/>
  <c r="BI1259" i="3"/>
  <c r="BH1259" i="3"/>
  <c r="BG1259" i="3"/>
  <c r="BF1259" i="3"/>
  <c r="T1259" i="3"/>
  <c r="R1259" i="3"/>
  <c r="P1259" i="3"/>
  <c r="BI1257" i="3"/>
  <c r="BH1257" i="3"/>
  <c r="BG1257" i="3"/>
  <c r="BF1257" i="3"/>
  <c r="T1257" i="3"/>
  <c r="R1257" i="3"/>
  <c r="P1257" i="3"/>
  <c r="BI1255" i="3"/>
  <c r="BH1255" i="3"/>
  <c r="BG1255" i="3"/>
  <c r="BF1255" i="3"/>
  <c r="T1255" i="3"/>
  <c r="R1255" i="3"/>
  <c r="P1255" i="3"/>
  <c r="BI1253" i="3"/>
  <c r="BH1253" i="3"/>
  <c r="BG1253" i="3"/>
  <c r="BF1253" i="3"/>
  <c r="T1253" i="3"/>
  <c r="R1253" i="3"/>
  <c r="P1253" i="3"/>
  <c r="BI1251" i="3"/>
  <c r="BH1251" i="3"/>
  <c r="BG1251" i="3"/>
  <c r="BF1251" i="3"/>
  <c r="T1251" i="3"/>
  <c r="R1251" i="3"/>
  <c r="P1251" i="3"/>
  <c r="BI1249" i="3"/>
  <c r="BH1249" i="3"/>
  <c r="BG1249" i="3"/>
  <c r="BF1249" i="3"/>
  <c r="T1249" i="3"/>
  <c r="R1249" i="3"/>
  <c r="P1249" i="3"/>
  <c r="BI1246" i="3"/>
  <c r="BH1246" i="3"/>
  <c r="BG1246" i="3"/>
  <c r="BF1246" i="3"/>
  <c r="T1246" i="3"/>
  <c r="R1246" i="3"/>
  <c r="P1246" i="3"/>
  <c r="BI1245" i="3"/>
  <c r="BH1245" i="3"/>
  <c r="BG1245" i="3"/>
  <c r="BF1245" i="3"/>
  <c r="T1245" i="3"/>
  <c r="R1245" i="3"/>
  <c r="P1245" i="3"/>
  <c r="BI1244" i="3"/>
  <c r="BH1244" i="3"/>
  <c r="BG1244" i="3"/>
  <c r="BF1244" i="3"/>
  <c r="T1244" i="3"/>
  <c r="R1244" i="3"/>
  <c r="P1244" i="3"/>
  <c r="BI1241" i="3"/>
  <c r="BH1241" i="3"/>
  <c r="BG1241" i="3"/>
  <c r="BF1241" i="3"/>
  <c r="T1241" i="3"/>
  <c r="R1241" i="3"/>
  <c r="P1241" i="3"/>
  <c r="BI1235" i="3"/>
  <c r="BH1235" i="3"/>
  <c r="BG1235" i="3"/>
  <c r="BF1235" i="3"/>
  <c r="T1235" i="3"/>
  <c r="R1235" i="3"/>
  <c r="P1235" i="3"/>
  <c r="BI1229" i="3"/>
  <c r="BH1229" i="3"/>
  <c r="BG1229" i="3"/>
  <c r="BF1229" i="3"/>
  <c r="T1229" i="3"/>
  <c r="R1229" i="3"/>
  <c r="P1229" i="3"/>
  <c r="BI1226" i="3"/>
  <c r="BH1226" i="3"/>
  <c r="BG1226" i="3"/>
  <c r="BF1226" i="3"/>
  <c r="T1226" i="3"/>
  <c r="R1226" i="3"/>
  <c r="P1226" i="3"/>
  <c r="BI1224" i="3"/>
  <c r="BH1224" i="3"/>
  <c r="BG1224" i="3"/>
  <c r="BF1224" i="3"/>
  <c r="T1224" i="3"/>
  <c r="R1224" i="3"/>
  <c r="P1224" i="3"/>
  <c r="BI1221" i="3"/>
  <c r="BH1221" i="3"/>
  <c r="BG1221" i="3"/>
  <c r="BF1221" i="3"/>
  <c r="T1221" i="3"/>
  <c r="R1221" i="3"/>
  <c r="P1221" i="3"/>
  <c r="BI1219" i="3"/>
  <c r="BH1219" i="3"/>
  <c r="BG1219" i="3"/>
  <c r="BF1219" i="3"/>
  <c r="T1219" i="3"/>
  <c r="R1219" i="3"/>
  <c r="P1219" i="3"/>
  <c r="BI1217" i="3"/>
  <c r="BH1217" i="3"/>
  <c r="BG1217" i="3"/>
  <c r="BF1217" i="3"/>
  <c r="T1217" i="3"/>
  <c r="R1217" i="3"/>
  <c r="P1217" i="3"/>
  <c r="BI1214" i="3"/>
  <c r="BH1214" i="3"/>
  <c r="BG1214" i="3"/>
  <c r="BF1214" i="3"/>
  <c r="T1214" i="3"/>
  <c r="R1214" i="3"/>
  <c r="P1214" i="3"/>
  <c r="BI1208" i="3"/>
  <c r="BH1208" i="3"/>
  <c r="BG1208" i="3"/>
  <c r="BF1208" i="3"/>
  <c r="T1208" i="3"/>
  <c r="R1208" i="3"/>
  <c r="P1208" i="3"/>
  <c r="BI1206" i="3"/>
  <c r="BH1206" i="3"/>
  <c r="BG1206" i="3"/>
  <c r="BF1206" i="3"/>
  <c r="T1206" i="3"/>
  <c r="R1206" i="3"/>
  <c r="P1206" i="3"/>
  <c r="BI1204" i="3"/>
  <c r="BH1204" i="3"/>
  <c r="BG1204" i="3"/>
  <c r="BF1204" i="3"/>
  <c r="T1204" i="3"/>
  <c r="R1204" i="3"/>
  <c r="P1204" i="3"/>
  <c r="BI1201" i="3"/>
  <c r="BH1201" i="3"/>
  <c r="BG1201" i="3"/>
  <c r="BF1201" i="3"/>
  <c r="T1201" i="3"/>
  <c r="R1201" i="3"/>
  <c r="P1201" i="3"/>
  <c r="BI1197" i="3"/>
  <c r="BH1197" i="3"/>
  <c r="BG1197" i="3"/>
  <c r="BF1197" i="3"/>
  <c r="T1197" i="3"/>
  <c r="R1197" i="3"/>
  <c r="P1197" i="3"/>
  <c r="BI1196" i="3"/>
  <c r="BH1196" i="3"/>
  <c r="BG1196" i="3"/>
  <c r="BF1196" i="3"/>
  <c r="T1196" i="3"/>
  <c r="R1196" i="3"/>
  <c r="P1196" i="3"/>
  <c r="BI1194" i="3"/>
  <c r="BH1194" i="3"/>
  <c r="BG1194" i="3"/>
  <c r="BF1194" i="3"/>
  <c r="T1194" i="3"/>
  <c r="R1194" i="3"/>
  <c r="P1194" i="3"/>
  <c r="BI1193" i="3"/>
  <c r="BH1193" i="3"/>
  <c r="BG1193" i="3"/>
  <c r="BF1193" i="3"/>
  <c r="T1193" i="3"/>
  <c r="R1193" i="3"/>
  <c r="P1193" i="3"/>
  <c r="BI1192" i="3"/>
  <c r="BH1192" i="3"/>
  <c r="BG1192" i="3"/>
  <c r="BF1192" i="3"/>
  <c r="T1192" i="3"/>
  <c r="R1192" i="3"/>
  <c r="P1192" i="3"/>
  <c r="BI1190" i="3"/>
  <c r="BH1190" i="3"/>
  <c r="BG1190" i="3"/>
  <c r="BF1190" i="3"/>
  <c r="T1190" i="3"/>
  <c r="R1190" i="3"/>
  <c r="P1190" i="3"/>
  <c r="BI1183" i="3"/>
  <c r="BH1183" i="3"/>
  <c r="BG1183" i="3"/>
  <c r="BF1183" i="3"/>
  <c r="T1183" i="3"/>
  <c r="R1183" i="3"/>
  <c r="P1183" i="3"/>
  <c r="BI1181" i="3"/>
  <c r="BH1181" i="3"/>
  <c r="BG1181" i="3"/>
  <c r="BF1181" i="3"/>
  <c r="T1181" i="3"/>
  <c r="R1181" i="3"/>
  <c r="P1181" i="3"/>
  <c r="BI1179" i="3"/>
  <c r="BH1179" i="3"/>
  <c r="BG1179" i="3"/>
  <c r="BF1179" i="3"/>
  <c r="T1179" i="3"/>
  <c r="R1179" i="3"/>
  <c r="P1179" i="3"/>
  <c r="BI1177" i="3"/>
  <c r="BH1177" i="3"/>
  <c r="BG1177" i="3"/>
  <c r="BF1177" i="3"/>
  <c r="T1177" i="3"/>
  <c r="R1177" i="3"/>
  <c r="P1177" i="3"/>
  <c r="BI1175" i="3"/>
  <c r="BH1175" i="3"/>
  <c r="BG1175" i="3"/>
  <c r="BF1175" i="3"/>
  <c r="T1175" i="3"/>
  <c r="R1175" i="3"/>
  <c r="P1175" i="3"/>
  <c r="BI1174" i="3"/>
  <c r="BH1174" i="3"/>
  <c r="BG1174" i="3"/>
  <c r="BF1174" i="3"/>
  <c r="T1174" i="3"/>
  <c r="R1174" i="3"/>
  <c r="P1174" i="3"/>
  <c r="BI1172" i="3"/>
  <c r="BH1172" i="3"/>
  <c r="BG1172" i="3"/>
  <c r="BF1172" i="3"/>
  <c r="T1172" i="3"/>
  <c r="R1172" i="3"/>
  <c r="P1172" i="3"/>
  <c r="BI1171" i="3"/>
  <c r="BH1171" i="3"/>
  <c r="BG1171" i="3"/>
  <c r="BF1171" i="3"/>
  <c r="T1171" i="3"/>
  <c r="R1171" i="3"/>
  <c r="P1171" i="3"/>
  <c r="BI1169" i="3"/>
  <c r="BH1169" i="3"/>
  <c r="BG1169" i="3"/>
  <c r="BF1169" i="3"/>
  <c r="T1169" i="3"/>
  <c r="R1169" i="3"/>
  <c r="P1169" i="3"/>
  <c r="BI1168" i="3"/>
  <c r="BH1168" i="3"/>
  <c r="BG1168" i="3"/>
  <c r="BF1168" i="3"/>
  <c r="T1168" i="3"/>
  <c r="R1168" i="3"/>
  <c r="P1168" i="3"/>
  <c r="BI1166" i="3"/>
  <c r="BH1166" i="3"/>
  <c r="BG1166" i="3"/>
  <c r="BF1166" i="3"/>
  <c r="T1166" i="3"/>
  <c r="R1166" i="3"/>
  <c r="P1166" i="3"/>
  <c r="BI1165" i="3"/>
  <c r="BH1165" i="3"/>
  <c r="BG1165" i="3"/>
  <c r="BF1165" i="3"/>
  <c r="T1165" i="3"/>
  <c r="R1165" i="3"/>
  <c r="P1165" i="3"/>
  <c r="BI1162" i="3"/>
  <c r="BH1162" i="3"/>
  <c r="BG1162" i="3"/>
  <c r="BF1162" i="3"/>
  <c r="T1162" i="3"/>
  <c r="R1162" i="3"/>
  <c r="P1162" i="3"/>
  <c r="BI1155" i="3"/>
  <c r="BH1155" i="3"/>
  <c r="BG1155" i="3"/>
  <c r="BF1155" i="3"/>
  <c r="T1155" i="3"/>
  <c r="R1155" i="3"/>
  <c r="P1155" i="3"/>
  <c r="BI1152" i="3"/>
  <c r="BH1152" i="3"/>
  <c r="BG1152" i="3"/>
  <c r="BF1152" i="3"/>
  <c r="T1152" i="3"/>
  <c r="R1152" i="3"/>
  <c r="P1152" i="3"/>
  <c r="BI1145" i="3"/>
  <c r="BH1145" i="3"/>
  <c r="BG1145" i="3"/>
  <c r="BF1145" i="3"/>
  <c r="T1145" i="3"/>
  <c r="R1145" i="3"/>
  <c r="P1145" i="3"/>
  <c r="BI1142" i="3"/>
  <c r="BH1142" i="3"/>
  <c r="BG1142" i="3"/>
  <c r="BF1142" i="3"/>
  <c r="T1142" i="3"/>
  <c r="R1142" i="3"/>
  <c r="P1142" i="3"/>
  <c r="BI1135" i="3"/>
  <c r="BH1135" i="3"/>
  <c r="BG1135" i="3"/>
  <c r="BF1135" i="3"/>
  <c r="T1135" i="3"/>
  <c r="R1135" i="3"/>
  <c r="P1135" i="3"/>
  <c r="BI1130" i="3"/>
  <c r="BH1130" i="3"/>
  <c r="BG1130" i="3"/>
  <c r="BF1130" i="3"/>
  <c r="T1130" i="3"/>
  <c r="R1130" i="3"/>
  <c r="P1130" i="3"/>
  <c r="BI1129" i="3"/>
  <c r="BH1129" i="3"/>
  <c r="BG1129" i="3"/>
  <c r="BF1129" i="3"/>
  <c r="T1129" i="3"/>
  <c r="R1129" i="3"/>
  <c r="P1129" i="3"/>
  <c r="BI1128" i="3"/>
  <c r="BH1128" i="3"/>
  <c r="BG1128" i="3"/>
  <c r="BF1128" i="3"/>
  <c r="T1128" i="3"/>
  <c r="R1128" i="3"/>
  <c r="P1128" i="3"/>
  <c r="BI1127" i="3"/>
  <c r="BH1127" i="3"/>
  <c r="BG1127" i="3"/>
  <c r="BF1127" i="3"/>
  <c r="T1127" i="3"/>
  <c r="R1127" i="3"/>
  <c r="P1127" i="3"/>
  <c r="BI1126" i="3"/>
  <c r="BH1126" i="3"/>
  <c r="BG1126" i="3"/>
  <c r="BF1126" i="3"/>
  <c r="T1126" i="3"/>
  <c r="R1126" i="3"/>
  <c r="P1126" i="3"/>
  <c r="BI1125" i="3"/>
  <c r="BH1125" i="3"/>
  <c r="BG1125" i="3"/>
  <c r="BF1125" i="3"/>
  <c r="T1125" i="3"/>
  <c r="R1125" i="3"/>
  <c r="P1125" i="3"/>
  <c r="BI1124" i="3"/>
  <c r="BH1124" i="3"/>
  <c r="BG1124" i="3"/>
  <c r="BF1124" i="3"/>
  <c r="T1124" i="3"/>
  <c r="R1124" i="3"/>
  <c r="P1124" i="3"/>
  <c r="BI1123" i="3"/>
  <c r="BH1123" i="3"/>
  <c r="BG1123" i="3"/>
  <c r="BF1123" i="3"/>
  <c r="T1123" i="3"/>
  <c r="R1123" i="3"/>
  <c r="P1123" i="3"/>
  <c r="BI1121" i="3"/>
  <c r="BH1121" i="3"/>
  <c r="BG1121" i="3"/>
  <c r="BF1121" i="3"/>
  <c r="T1121" i="3"/>
  <c r="R1121" i="3"/>
  <c r="P1121" i="3"/>
  <c r="BI1119" i="3"/>
  <c r="BH1119" i="3"/>
  <c r="BG1119" i="3"/>
  <c r="BF1119" i="3"/>
  <c r="T1119" i="3"/>
  <c r="R1119" i="3"/>
  <c r="P1119" i="3"/>
  <c r="BI1117" i="3"/>
  <c r="BH1117" i="3"/>
  <c r="BG1117" i="3"/>
  <c r="BF1117" i="3"/>
  <c r="T1117" i="3"/>
  <c r="R1117" i="3"/>
  <c r="P1117" i="3"/>
  <c r="BI1114" i="3"/>
  <c r="BH1114" i="3"/>
  <c r="BG1114" i="3"/>
  <c r="BF1114" i="3"/>
  <c r="T1114" i="3"/>
  <c r="R1114" i="3"/>
  <c r="P1114" i="3"/>
  <c r="BI1107" i="3"/>
  <c r="BH1107" i="3"/>
  <c r="BG1107" i="3"/>
  <c r="BF1107" i="3"/>
  <c r="T1107" i="3"/>
  <c r="R1107" i="3"/>
  <c r="P1107" i="3"/>
  <c r="BI1106" i="3"/>
  <c r="BH1106" i="3"/>
  <c r="BG1106" i="3"/>
  <c r="BF1106" i="3"/>
  <c r="T1106" i="3"/>
  <c r="R1106" i="3"/>
  <c r="P1106" i="3"/>
  <c r="BI1105" i="3"/>
  <c r="BH1105" i="3"/>
  <c r="BG1105" i="3"/>
  <c r="BF1105" i="3"/>
  <c r="T1105" i="3"/>
  <c r="R1105" i="3"/>
  <c r="P1105" i="3"/>
  <c r="BI1104" i="3"/>
  <c r="BH1104" i="3"/>
  <c r="BG1104" i="3"/>
  <c r="BF1104" i="3"/>
  <c r="T1104" i="3"/>
  <c r="R1104" i="3"/>
  <c r="P1104" i="3"/>
  <c r="BI1102" i="3"/>
  <c r="BH1102" i="3"/>
  <c r="BG1102" i="3"/>
  <c r="BF1102" i="3"/>
  <c r="T1102" i="3"/>
  <c r="R1102" i="3"/>
  <c r="P1102" i="3"/>
  <c r="BI1100" i="3"/>
  <c r="BH1100" i="3"/>
  <c r="BG1100" i="3"/>
  <c r="BF1100" i="3"/>
  <c r="T1100" i="3"/>
  <c r="R1100" i="3"/>
  <c r="P1100" i="3"/>
  <c r="BI1098" i="3"/>
  <c r="BH1098" i="3"/>
  <c r="BG1098" i="3"/>
  <c r="BF1098" i="3"/>
  <c r="T1098" i="3"/>
  <c r="R1098" i="3"/>
  <c r="P1098" i="3"/>
  <c r="BI1096" i="3"/>
  <c r="BH1096" i="3"/>
  <c r="BG1096" i="3"/>
  <c r="BF1096" i="3"/>
  <c r="T1096" i="3"/>
  <c r="R1096" i="3"/>
  <c r="P1096" i="3"/>
  <c r="BI1094" i="3"/>
  <c r="BH1094" i="3"/>
  <c r="BG1094" i="3"/>
  <c r="BF1094" i="3"/>
  <c r="T1094" i="3"/>
  <c r="R1094" i="3"/>
  <c r="P1094" i="3"/>
  <c r="BI1092" i="3"/>
  <c r="BH1092" i="3"/>
  <c r="BG1092" i="3"/>
  <c r="BF1092" i="3"/>
  <c r="T1092" i="3"/>
  <c r="R1092" i="3"/>
  <c r="P1092" i="3"/>
  <c r="BI1090" i="3"/>
  <c r="BH1090" i="3"/>
  <c r="BG1090" i="3"/>
  <c r="BF1090" i="3"/>
  <c r="T1090" i="3"/>
  <c r="R1090" i="3"/>
  <c r="P1090" i="3"/>
  <c r="BI1088" i="3"/>
  <c r="BH1088" i="3"/>
  <c r="BG1088" i="3"/>
  <c r="BF1088" i="3"/>
  <c r="T1088" i="3"/>
  <c r="R1088" i="3"/>
  <c r="P1088" i="3"/>
  <c r="BI1086" i="3"/>
  <c r="BH1086" i="3"/>
  <c r="BG1086" i="3"/>
  <c r="BF1086" i="3"/>
  <c r="T1086" i="3"/>
  <c r="R1086" i="3"/>
  <c r="P1086" i="3"/>
  <c r="BI1084" i="3"/>
  <c r="BH1084" i="3"/>
  <c r="BG1084" i="3"/>
  <c r="BF1084" i="3"/>
  <c r="T1084" i="3"/>
  <c r="R1084" i="3"/>
  <c r="P1084" i="3"/>
  <c r="BI1082" i="3"/>
  <c r="BH1082" i="3"/>
  <c r="BG1082" i="3"/>
  <c r="BF1082" i="3"/>
  <c r="T1082" i="3"/>
  <c r="R1082" i="3"/>
  <c r="P1082" i="3"/>
  <c r="BI1080" i="3"/>
  <c r="BH1080" i="3"/>
  <c r="BG1080" i="3"/>
  <c r="BF1080" i="3"/>
  <c r="T1080" i="3"/>
  <c r="R1080" i="3"/>
  <c r="P1080" i="3"/>
  <c r="BI1078" i="3"/>
  <c r="BH1078" i="3"/>
  <c r="BG1078" i="3"/>
  <c r="BF1078" i="3"/>
  <c r="T1078" i="3"/>
  <c r="R1078" i="3"/>
  <c r="P1078" i="3"/>
  <c r="BI1076" i="3"/>
  <c r="BH1076" i="3"/>
  <c r="BG1076" i="3"/>
  <c r="BF1076" i="3"/>
  <c r="T1076" i="3"/>
  <c r="R1076" i="3"/>
  <c r="P1076" i="3"/>
  <c r="BI1074" i="3"/>
  <c r="BH1074" i="3"/>
  <c r="BG1074" i="3"/>
  <c r="BF1074" i="3"/>
  <c r="T1074" i="3"/>
  <c r="R1074" i="3"/>
  <c r="P1074" i="3"/>
  <c r="BI1072" i="3"/>
  <c r="BH1072" i="3"/>
  <c r="BG1072" i="3"/>
  <c r="BF1072" i="3"/>
  <c r="T1072" i="3"/>
  <c r="R1072" i="3"/>
  <c r="P1072" i="3"/>
  <c r="BI1070" i="3"/>
  <c r="BH1070" i="3"/>
  <c r="BG1070" i="3"/>
  <c r="BF1070" i="3"/>
  <c r="T1070" i="3"/>
  <c r="R1070" i="3"/>
  <c r="P1070" i="3"/>
  <c r="BI1068" i="3"/>
  <c r="BH1068" i="3"/>
  <c r="BG1068" i="3"/>
  <c r="BF1068" i="3"/>
  <c r="T1068" i="3"/>
  <c r="R1068" i="3"/>
  <c r="P1068" i="3"/>
  <c r="BI1066" i="3"/>
  <c r="BH1066" i="3"/>
  <c r="BG1066" i="3"/>
  <c r="BF1066" i="3"/>
  <c r="T1066" i="3"/>
  <c r="R1066" i="3"/>
  <c r="P1066" i="3"/>
  <c r="BI1064" i="3"/>
  <c r="BH1064" i="3"/>
  <c r="BG1064" i="3"/>
  <c r="BF1064" i="3"/>
  <c r="T1064" i="3"/>
  <c r="R1064" i="3"/>
  <c r="P1064" i="3"/>
  <c r="BI1062" i="3"/>
  <c r="BH1062" i="3"/>
  <c r="BG1062" i="3"/>
  <c r="BF1062" i="3"/>
  <c r="T1062" i="3"/>
  <c r="R1062" i="3"/>
  <c r="P1062" i="3"/>
  <c r="BI1060" i="3"/>
  <c r="BH1060" i="3"/>
  <c r="BG1060" i="3"/>
  <c r="BF1060" i="3"/>
  <c r="T1060" i="3"/>
  <c r="R1060" i="3"/>
  <c r="P1060" i="3"/>
  <c r="BI1058" i="3"/>
  <c r="BH1058" i="3"/>
  <c r="BG1058" i="3"/>
  <c r="BF1058" i="3"/>
  <c r="T1058" i="3"/>
  <c r="R1058" i="3"/>
  <c r="P1058" i="3"/>
  <c r="BI1056" i="3"/>
  <c r="BH1056" i="3"/>
  <c r="BG1056" i="3"/>
  <c r="BF1056" i="3"/>
  <c r="T1056" i="3"/>
  <c r="R1056" i="3"/>
  <c r="P1056" i="3"/>
  <c r="BI1054" i="3"/>
  <c r="BH1054" i="3"/>
  <c r="BG1054" i="3"/>
  <c r="BF1054" i="3"/>
  <c r="T1054" i="3"/>
  <c r="R1054" i="3"/>
  <c r="P1054" i="3"/>
  <c r="BI1052" i="3"/>
  <c r="BH1052" i="3"/>
  <c r="BG1052" i="3"/>
  <c r="BF1052" i="3"/>
  <c r="T1052" i="3"/>
  <c r="R1052" i="3"/>
  <c r="P1052" i="3"/>
  <c r="BI1050" i="3"/>
  <c r="BH1050" i="3"/>
  <c r="BG1050" i="3"/>
  <c r="BF1050" i="3"/>
  <c r="T1050" i="3"/>
  <c r="R1050" i="3"/>
  <c r="P1050" i="3"/>
  <c r="BI1048" i="3"/>
  <c r="BH1048" i="3"/>
  <c r="BG1048" i="3"/>
  <c r="BF1048" i="3"/>
  <c r="T1048" i="3"/>
  <c r="R1048" i="3"/>
  <c r="P1048" i="3"/>
  <c r="BI1046" i="3"/>
  <c r="BH1046" i="3"/>
  <c r="BG1046" i="3"/>
  <c r="BF1046" i="3"/>
  <c r="T1046" i="3"/>
  <c r="R1046" i="3"/>
  <c r="P1046" i="3"/>
  <c r="BI1044" i="3"/>
  <c r="BH1044" i="3"/>
  <c r="BG1044" i="3"/>
  <c r="BF1044" i="3"/>
  <c r="T1044" i="3"/>
  <c r="R1044" i="3"/>
  <c r="P1044" i="3"/>
  <c r="BI1042" i="3"/>
  <c r="BH1042" i="3"/>
  <c r="BG1042" i="3"/>
  <c r="BF1042" i="3"/>
  <c r="T1042" i="3"/>
  <c r="R1042" i="3"/>
  <c r="P1042" i="3"/>
  <c r="BI1040" i="3"/>
  <c r="BH1040" i="3"/>
  <c r="BG1040" i="3"/>
  <c r="BF1040" i="3"/>
  <c r="T1040" i="3"/>
  <c r="R1040" i="3"/>
  <c r="P1040" i="3"/>
  <c r="BI1038" i="3"/>
  <c r="BH1038" i="3"/>
  <c r="BG1038" i="3"/>
  <c r="BF1038" i="3"/>
  <c r="T1038" i="3"/>
  <c r="R1038" i="3"/>
  <c r="P1038" i="3"/>
  <c r="BI1036" i="3"/>
  <c r="BH1036" i="3"/>
  <c r="BG1036" i="3"/>
  <c r="BF1036" i="3"/>
  <c r="T1036" i="3"/>
  <c r="R1036" i="3"/>
  <c r="P1036" i="3"/>
  <c r="BI1034" i="3"/>
  <c r="BH1034" i="3"/>
  <c r="BG1034" i="3"/>
  <c r="BF1034" i="3"/>
  <c r="T1034" i="3"/>
  <c r="R1034" i="3"/>
  <c r="P1034" i="3"/>
  <c r="BI1032" i="3"/>
  <c r="BH1032" i="3"/>
  <c r="BG1032" i="3"/>
  <c r="BF1032" i="3"/>
  <c r="T1032" i="3"/>
  <c r="R1032" i="3"/>
  <c r="P1032" i="3"/>
  <c r="BI1030" i="3"/>
  <c r="BH1030" i="3"/>
  <c r="BG1030" i="3"/>
  <c r="BF1030" i="3"/>
  <c r="T1030" i="3"/>
  <c r="R1030" i="3"/>
  <c r="P1030" i="3"/>
  <c r="BI1028" i="3"/>
  <c r="BH1028" i="3"/>
  <c r="BG1028" i="3"/>
  <c r="BF1028" i="3"/>
  <c r="T1028" i="3"/>
  <c r="R1028" i="3"/>
  <c r="P1028" i="3"/>
  <c r="BI1026" i="3"/>
  <c r="BH1026" i="3"/>
  <c r="BG1026" i="3"/>
  <c r="BF1026" i="3"/>
  <c r="T1026" i="3"/>
  <c r="R1026" i="3"/>
  <c r="P1026" i="3"/>
  <c r="BI1024" i="3"/>
  <c r="BH1024" i="3"/>
  <c r="BG1024" i="3"/>
  <c r="BF1024" i="3"/>
  <c r="T1024" i="3"/>
  <c r="R1024" i="3"/>
  <c r="P1024" i="3"/>
  <c r="BI1022" i="3"/>
  <c r="BH1022" i="3"/>
  <c r="BG1022" i="3"/>
  <c r="BF1022" i="3"/>
  <c r="T1022" i="3"/>
  <c r="R1022" i="3"/>
  <c r="P1022" i="3"/>
  <c r="BI1020" i="3"/>
  <c r="BH1020" i="3"/>
  <c r="BG1020" i="3"/>
  <c r="BF1020" i="3"/>
  <c r="T1020" i="3"/>
  <c r="R1020" i="3"/>
  <c r="P1020" i="3"/>
  <c r="BI1018" i="3"/>
  <c r="BH1018" i="3"/>
  <c r="BG1018" i="3"/>
  <c r="BF1018" i="3"/>
  <c r="T1018" i="3"/>
  <c r="R1018" i="3"/>
  <c r="P1018" i="3"/>
  <c r="BI1016" i="3"/>
  <c r="BH1016" i="3"/>
  <c r="BG1016" i="3"/>
  <c r="BF1016" i="3"/>
  <c r="T1016" i="3"/>
  <c r="R1016" i="3"/>
  <c r="P1016" i="3"/>
  <c r="BI1014" i="3"/>
  <c r="BH1014" i="3"/>
  <c r="BG1014" i="3"/>
  <c r="BF1014" i="3"/>
  <c r="T1014" i="3"/>
  <c r="R1014" i="3"/>
  <c r="P1014" i="3"/>
  <c r="BI1012" i="3"/>
  <c r="BH1012" i="3"/>
  <c r="BG1012" i="3"/>
  <c r="BF1012" i="3"/>
  <c r="T1012" i="3"/>
  <c r="R1012" i="3"/>
  <c r="P1012" i="3"/>
  <c r="BI1010" i="3"/>
  <c r="BH1010" i="3"/>
  <c r="BG1010" i="3"/>
  <c r="BF1010" i="3"/>
  <c r="T1010" i="3"/>
  <c r="R1010" i="3"/>
  <c r="P1010" i="3"/>
  <c r="BI1008" i="3"/>
  <c r="BH1008" i="3"/>
  <c r="BG1008" i="3"/>
  <c r="BF1008" i="3"/>
  <c r="T1008" i="3"/>
  <c r="R1008" i="3"/>
  <c r="P1008" i="3"/>
  <c r="BI1006" i="3"/>
  <c r="BH1006" i="3"/>
  <c r="BG1006" i="3"/>
  <c r="BF1006" i="3"/>
  <c r="T1006" i="3"/>
  <c r="R1006" i="3"/>
  <c r="P1006" i="3"/>
  <c r="BI1004" i="3"/>
  <c r="BH1004" i="3"/>
  <c r="BG1004" i="3"/>
  <c r="BF1004" i="3"/>
  <c r="T1004" i="3"/>
  <c r="R1004" i="3"/>
  <c r="P1004" i="3"/>
  <c r="BI1002" i="3"/>
  <c r="BH1002" i="3"/>
  <c r="BG1002" i="3"/>
  <c r="BF1002" i="3"/>
  <c r="T1002" i="3"/>
  <c r="R1002" i="3"/>
  <c r="P1002" i="3"/>
  <c r="BI1000" i="3"/>
  <c r="BH1000" i="3"/>
  <c r="BG1000" i="3"/>
  <c r="BF1000" i="3"/>
  <c r="T1000" i="3"/>
  <c r="R1000" i="3"/>
  <c r="P1000" i="3"/>
  <c r="BI998" i="3"/>
  <c r="BH998" i="3"/>
  <c r="BG998" i="3"/>
  <c r="BF998" i="3"/>
  <c r="T998" i="3"/>
  <c r="R998" i="3"/>
  <c r="P998" i="3"/>
  <c r="BI996" i="3"/>
  <c r="BH996" i="3"/>
  <c r="BG996" i="3"/>
  <c r="BF996" i="3"/>
  <c r="T996" i="3"/>
  <c r="R996" i="3"/>
  <c r="P996" i="3"/>
  <c r="BI994" i="3"/>
  <c r="BH994" i="3"/>
  <c r="BG994" i="3"/>
  <c r="BF994" i="3"/>
  <c r="T994" i="3"/>
  <c r="R994" i="3"/>
  <c r="P994" i="3"/>
  <c r="BI992" i="3"/>
  <c r="BH992" i="3"/>
  <c r="BG992" i="3"/>
  <c r="BF992" i="3"/>
  <c r="T992" i="3"/>
  <c r="R992" i="3"/>
  <c r="P992" i="3"/>
  <c r="BI990" i="3"/>
  <c r="BH990" i="3"/>
  <c r="BG990" i="3"/>
  <c r="BF990" i="3"/>
  <c r="T990" i="3"/>
  <c r="R990" i="3"/>
  <c r="P990" i="3"/>
  <c r="BI988" i="3"/>
  <c r="BH988" i="3"/>
  <c r="BG988" i="3"/>
  <c r="BF988" i="3"/>
  <c r="T988" i="3"/>
  <c r="R988" i="3"/>
  <c r="P988" i="3"/>
  <c r="BI986" i="3"/>
  <c r="BH986" i="3"/>
  <c r="BG986" i="3"/>
  <c r="BF986" i="3"/>
  <c r="T986" i="3"/>
  <c r="R986" i="3"/>
  <c r="P986" i="3"/>
  <c r="BI984" i="3"/>
  <c r="BH984" i="3"/>
  <c r="BG984" i="3"/>
  <c r="BF984" i="3"/>
  <c r="T984" i="3"/>
  <c r="R984" i="3"/>
  <c r="P984" i="3"/>
  <c r="BI982" i="3"/>
  <c r="BH982" i="3"/>
  <c r="BG982" i="3"/>
  <c r="BF982" i="3"/>
  <c r="T982" i="3"/>
  <c r="R982" i="3"/>
  <c r="P982" i="3"/>
  <c r="BI980" i="3"/>
  <c r="BH980" i="3"/>
  <c r="BG980" i="3"/>
  <c r="BF980" i="3"/>
  <c r="T980" i="3"/>
  <c r="R980" i="3"/>
  <c r="P980" i="3"/>
  <c r="BI978" i="3"/>
  <c r="BH978" i="3"/>
  <c r="BG978" i="3"/>
  <c r="BF978" i="3"/>
  <c r="T978" i="3"/>
  <c r="R978" i="3"/>
  <c r="P978" i="3"/>
  <c r="BI976" i="3"/>
  <c r="BH976" i="3"/>
  <c r="BG976" i="3"/>
  <c r="BF976" i="3"/>
  <c r="T976" i="3"/>
  <c r="R976" i="3"/>
  <c r="P976" i="3"/>
  <c r="BI974" i="3"/>
  <c r="BH974" i="3"/>
  <c r="BG974" i="3"/>
  <c r="BF974" i="3"/>
  <c r="T974" i="3"/>
  <c r="R974" i="3"/>
  <c r="P974" i="3"/>
  <c r="BI972" i="3"/>
  <c r="BH972" i="3"/>
  <c r="BG972" i="3"/>
  <c r="BF972" i="3"/>
  <c r="T972" i="3"/>
  <c r="R972" i="3"/>
  <c r="P972" i="3"/>
  <c r="BI970" i="3"/>
  <c r="BH970" i="3"/>
  <c r="BG970" i="3"/>
  <c r="BF970" i="3"/>
  <c r="T970" i="3"/>
  <c r="R970" i="3"/>
  <c r="P970" i="3"/>
  <c r="BI968" i="3"/>
  <c r="BH968" i="3"/>
  <c r="BG968" i="3"/>
  <c r="BF968" i="3"/>
  <c r="T968" i="3"/>
  <c r="R968" i="3"/>
  <c r="P968" i="3"/>
  <c r="BI966" i="3"/>
  <c r="BH966" i="3"/>
  <c r="BG966" i="3"/>
  <c r="BF966" i="3"/>
  <c r="T966" i="3"/>
  <c r="R966" i="3"/>
  <c r="P966" i="3"/>
  <c r="BI964" i="3"/>
  <c r="BH964" i="3"/>
  <c r="BG964" i="3"/>
  <c r="BF964" i="3"/>
  <c r="T964" i="3"/>
  <c r="R964" i="3"/>
  <c r="P964" i="3"/>
  <c r="BI963" i="3"/>
  <c r="BH963" i="3"/>
  <c r="BG963" i="3"/>
  <c r="BF963" i="3"/>
  <c r="T963" i="3"/>
  <c r="R963" i="3"/>
  <c r="P963" i="3"/>
  <c r="BI961" i="3"/>
  <c r="BH961" i="3"/>
  <c r="BG961" i="3"/>
  <c r="BF961" i="3"/>
  <c r="T961" i="3"/>
  <c r="R961" i="3"/>
  <c r="P961" i="3"/>
  <c r="BI959" i="3"/>
  <c r="BH959" i="3"/>
  <c r="BG959" i="3"/>
  <c r="BF959" i="3"/>
  <c r="T959" i="3"/>
  <c r="R959" i="3"/>
  <c r="P959" i="3"/>
  <c r="BI957" i="3"/>
  <c r="BH957" i="3"/>
  <c r="BG957" i="3"/>
  <c r="BF957" i="3"/>
  <c r="T957" i="3"/>
  <c r="R957" i="3"/>
  <c r="P957" i="3"/>
  <c r="BI955" i="3"/>
  <c r="BH955" i="3"/>
  <c r="BG955" i="3"/>
  <c r="BF955" i="3"/>
  <c r="T955" i="3"/>
  <c r="R955" i="3"/>
  <c r="P955" i="3"/>
  <c r="BI953" i="3"/>
  <c r="BH953" i="3"/>
  <c r="BG953" i="3"/>
  <c r="BF953" i="3"/>
  <c r="T953" i="3"/>
  <c r="R953" i="3"/>
  <c r="P953" i="3"/>
  <c r="BI951" i="3"/>
  <c r="BH951" i="3"/>
  <c r="BG951" i="3"/>
  <c r="BF951" i="3"/>
  <c r="T951" i="3"/>
  <c r="R951" i="3"/>
  <c r="P951" i="3"/>
  <c r="BI949" i="3"/>
  <c r="BH949" i="3"/>
  <c r="BG949" i="3"/>
  <c r="BF949" i="3"/>
  <c r="T949" i="3"/>
  <c r="R949" i="3"/>
  <c r="P949" i="3"/>
  <c r="BI947" i="3"/>
  <c r="BH947" i="3"/>
  <c r="BG947" i="3"/>
  <c r="BF947" i="3"/>
  <c r="T947" i="3"/>
  <c r="R947" i="3"/>
  <c r="P947" i="3"/>
  <c r="BI945" i="3"/>
  <c r="BH945" i="3"/>
  <c r="BG945" i="3"/>
  <c r="BF945" i="3"/>
  <c r="T945" i="3"/>
  <c r="R945" i="3"/>
  <c r="P945" i="3"/>
  <c r="BI943" i="3"/>
  <c r="BH943" i="3"/>
  <c r="BG943" i="3"/>
  <c r="BF943" i="3"/>
  <c r="T943" i="3"/>
  <c r="R943" i="3"/>
  <c r="P943" i="3"/>
  <c r="BI941" i="3"/>
  <c r="BH941" i="3"/>
  <c r="BG941" i="3"/>
  <c r="BF941" i="3"/>
  <c r="T941" i="3"/>
  <c r="R941" i="3"/>
  <c r="P941" i="3"/>
  <c r="BI939" i="3"/>
  <c r="BH939" i="3"/>
  <c r="BG939" i="3"/>
  <c r="BF939" i="3"/>
  <c r="T939" i="3"/>
  <c r="R939" i="3"/>
  <c r="P939" i="3"/>
  <c r="BI937" i="3"/>
  <c r="BH937" i="3"/>
  <c r="BG937" i="3"/>
  <c r="BF937" i="3"/>
  <c r="T937" i="3"/>
  <c r="R937" i="3"/>
  <c r="P937" i="3"/>
  <c r="BI934" i="3"/>
  <c r="BH934" i="3"/>
  <c r="BG934" i="3"/>
  <c r="BF934" i="3"/>
  <c r="T934" i="3"/>
  <c r="R934" i="3"/>
  <c r="P934" i="3"/>
  <c r="BI928" i="3"/>
  <c r="BH928" i="3"/>
  <c r="BG928" i="3"/>
  <c r="BF928" i="3"/>
  <c r="T928" i="3"/>
  <c r="R928" i="3"/>
  <c r="P928" i="3"/>
  <c r="BI922" i="3"/>
  <c r="BH922" i="3"/>
  <c r="BG922" i="3"/>
  <c r="BF922" i="3"/>
  <c r="T922" i="3"/>
  <c r="R922" i="3"/>
  <c r="P922" i="3"/>
  <c r="BI916" i="3"/>
  <c r="BH916" i="3"/>
  <c r="BG916" i="3"/>
  <c r="BF916" i="3"/>
  <c r="T916" i="3"/>
  <c r="R916" i="3"/>
  <c r="P916" i="3"/>
  <c r="BI910" i="3"/>
  <c r="BH910" i="3"/>
  <c r="BG910" i="3"/>
  <c r="BF910" i="3"/>
  <c r="T910" i="3"/>
  <c r="R910" i="3"/>
  <c r="P910" i="3"/>
  <c r="BI907" i="3"/>
  <c r="BH907" i="3"/>
  <c r="BG907" i="3"/>
  <c r="BF907" i="3"/>
  <c r="T907" i="3"/>
  <c r="R907" i="3"/>
  <c r="P907" i="3"/>
  <c r="BI906" i="3"/>
  <c r="BH906" i="3"/>
  <c r="BG906" i="3"/>
  <c r="BF906" i="3"/>
  <c r="T906" i="3"/>
  <c r="R906" i="3"/>
  <c r="P906" i="3"/>
  <c r="BI903" i="3"/>
  <c r="BH903" i="3"/>
  <c r="BG903" i="3"/>
  <c r="BF903" i="3"/>
  <c r="T903" i="3"/>
  <c r="R903" i="3"/>
  <c r="P903" i="3"/>
  <c r="BI901" i="3"/>
  <c r="BH901" i="3"/>
  <c r="BG901" i="3"/>
  <c r="BF901" i="3"/>
  <c r="T901" i="3"/>
  <c r="R901" i="3"/>
  <c r="P901" i="3"/>
  <c r="BI900" i="3"/>
  <c r="BH900" i="3"/>
  <c r="BG900" i="3"/>
  <c r="BF900" i="3"/>
  <c r="T900" i="3"/>
  <c r="R900" i="3"/>
  <c r="P900" i="3"/>
  <c r="BI898" i="3"/>
  <c r="BH898" i="3"/>
  <c r="BG898" i="3"/>
  <c r="BF898" i="3"/>
  <c r="T898" i="3"/>
  <c r="R898" i="3"/>
  <c r="P898" i="3"/>
  <c r="BI897" i="3"/>
  <c r="BH897" i="3"/>
  <c r="BG897" i="3"/>
  <c r="BF897" i="3"/>
  <c r="T897" i="3"/>
  <c r="R897" i="3"/>
  <c r="P897" i="3"/>
  <c r="BI894" i="3"/>
  <c r="BH894" i="3"/>
  <c r="BG894" i="3"/>
  <c r="BF894" i="3"/>
  <c r="T894" i="3"/>
  <c r="R894" i="3"/>
  <c r="P894" i="3"/>
  <c r="BI893" i="3"/>
  <c r="BH893" i="3"/>
  <c r="BG893" i="3"/>
  <c r="BF893" i="3"/>
  <c r="T893" i="3"/>
  <c r="R893" i="3"/>
  <c r="P893" i="3"/>
  <c r="BI888" i="3"/>
  <c r="BH888" i="3"/>
  <c r="BG888" i="3"/>
  <c r="BF888" i="3"/>
  <c r="T888" i="3"/>
  <c r="R888" i="3"/>
  <c r="P888" i="3"/>
  <c r="BI883" i="3"/>
  <c r="BH883" i="3"/>
  <c r="BG883" i="3"/>
  <c r="BF883" i="3"/>
  <c r="T883" i="3"/>
  <c r="R883" i="3"/>
  <c r="P883" i="3"/>
  <c r="BI882" i="3"/>
  <c r="BH882" i="3"/>
  <c r="BG882" i="3"/>
  <c r="BF882" i="3"/>
  <c r="T882" i="3"/>
  <c r="R882" i="3"/>
  <c r="P882" i="3"/>
  <c r="BI879" i="3"/>
  <c r="BH879" i="3"/>
  <c r="BG879" i="3"/>
  <c r="BF879" i="3"/>
  <c r="T879" i="3"/>
  <c r="R879" i="3"/>
  <c r="P879" i="3"/>
  <c r="BI878" i="3"/>
  <c r="BH878" i="3"/>
  <c r="BG878" i="3"/>
  <c r="BF878" i="3"/>
  <c r="T878" i="3"/>
  <c r="R878" i="3"/>
  <c r="P878" i="3"/>
  <c r="BI874" i="3"/>
  <c r="BH874" i="3"/>
  <c r="BG874" i="3"/>
  <c r="BF874" i="3"/>
  <c r="T874" i="3"/>
  <c r="R874" i="3"/>
  <c r="P874" i="3"/>
  <c r="BI871" i="3"/>
  <c r="BH871" i="3"/>
  <c r="BG871" i="3"/>
  <c r="BF871" i="3"/>
  <c r="T871" i="3"/>
  <c r="R871" i="3"/>
  <c r="P871" i="3"/>
  <c r="BI868" i="3"/>
  <c r="BH868" i="3"/>
  <c r="BG868" i="3"/>
  <c r="BF868" i="3"/>
  <c r="T868" i="3"/>
  <c r="R868" i="3"/>
  <c r="P868" i="3"/>
  <c r="BI866" i="3"/>
  <c r="BH866" i="3"/>
  <c r="BG866" i="3"/>
  <c r="BF866" i="3"/>
  <c r="T866" i="3"/>
  <c r="R866" i="3"/>
  <c r="P866" i="3"/>
  <c r="BI863" i="3"/>
  <c r="BH863" i="3"/>
  <c r="BG863" i="3"/>
  <c r="BF863" i="3"/>
  <c r="T863" i="3"/>
  <c r="R863" i="3"/>
  <c r="P863" i="3"/>
  <c r="BI860" i="3"/>
  <c r="BH860" i="3"/>
  <c r="BG860" i="3"/>
  <c r="BF860" i="3"/>
  <c r="T860" i="3"/>
  <c r="R860" i="3"/>
  <c r="P860" i="3"/>
  <c r="BI857" i="3"/>
  <c r="BH857" i="3"/>
  <c r="BG857" i="3"/>
  <c r="BF857" i="3"/>
  <c r="T857" i="3"/>
  <c r="R857" i="3"/>
  <c r="P857" i="3"/>
  <c r="BI855" i="3"/>
  <c r="BH855" i="3"/>
  <c r="BG855" i="3"/>
  <c r="BF855" i="3"/>
  <c r="T855" i="3"/>
  <c r="R855" i="3"/>
  <c r="P855" i="3"/>
  <c r="BI852" i="3"/>
  <c r="BH852" i="3"/>
  <c r="BG852" i="3"/>
  <c r="BF852" i="3"/>
  <c r="T852" i="3"/>
  <c r="R852" i="3"/>
  <c r="P852" i="3"/>
  <c r="BI849" i="3"/>
  <c r="BH849" i="3"/>
  <c r="BG849" i="3"/>
  <c r="BF849" i="3"/>
  <c r="T849" i="3"/>
  <c r="R849" i="3"/>
  <c r="P849" i="3"/>
  <c r="BI845" i="3"/>
  <c r="BH845" i="3"/>
  <c r="BG845" i="3"/>
  <c r="BF845" i="3"/>
  <c r="T845" i="3"/>
  <c r="R845" i="3"/>
  <c r="P845" i="3"/>
  <c r="BI841" i="3"/>
  <c r="BH841" i="3"/>
  <c r="BG841" i="3"/>
  <c r="BF841" i="3"/>
  <c r="T841" i="3"/>
  <c r="R841" i="3"/>
  <c r="P841" i="3"/>
  <c r="BI837" i="3"/>
  <c r="BH837" i="3"/>
  <c r="BG837" i="3"/>
  <c r="BF837" i="3"/>
  <c r="T837" i="3"/>
  <c r="R837" i="3"/>
  <c r="P837" i="3"/>
  <c r="BI835" i="3"/>
  <c r="BH835" i="3"/>
  <c r="BG835" i="3"/>
  <c r="BF835" i="3"/>
  <c r="T835" i="3"/>
  <c r="R835" i="3"/>
  <c r="P835" i="3"/>
  <c r="BI834" i="3"/>
  <c r="BH834" i="3"/>
  <c r="BG834" i="3"/>
  <c r="BF834" i="3"/>
  <c r="T834" i="3"/>
  <c r="R834" i="3"/>
  <c r="P834" i="3"/>
  <c r="BI833" i="3"/>
  <c r="BH833" i="3"/>
  <c r="BG833" i="3"/>
  <c r="BF833" i="3"/>
  <c r="T833" i="3"/>
  <c r="R833" i="3"/>
  <c r="P833" i="3"/>
  <c r="BI832" i="3"/>
  <c r="BH832" i="3"/>
  <c r="BG832" i="3"/>
  <c r="BF832" i="3"/>
  <c r="T832" i="3"/>
  <c r="R832" i="3"/>
  <c r="P832" i="3"/>
  <c r="BI831" i="3"/>
  <c r="BH831" i="3"/>
  <c r="BG831" i="3"/>
  <c r="BF831" i="3"/>
  <c r="T831" i="3"/>
  <c r="R831" i="3"/>
  <c r="P831" i="3"/>
  <c r="BI829" i="3"/>
  <c r="BH829" i="3"/>
  <c r="BG829" i="3"/>
  <c r="BF829" i="3"/>
  <c r="T829" i="3"/>
  <c r="R829" i="3"/>
  <c r="P829" i="3"/>
  <c r="BI821" i="3"/>
  <c r="BH821" i="3"/>
  <c r="BG821" i="3"/>
  <c r="BF821" i="3"/>
  <c r="T821" i="3"/>
  <c r="R821" i="3"/>
  <c r="P821" i="3"/>
  <c r="BI819" i="3"/>
  <c r="BH819" i="3"/>
  <c r="BG819" i="3"/>
  <c r="BF819" i="3"/>
  <c r="T819" i="3"/>
  <c r="R819" i="3"/>
  <c r="P819" i="3"/>
  <c r="BI816" i="3"/>
  <c r="BH816" i="3"/>
  <c r="BG816" i="3"/>
  <c r="BF816" i="3"/>
  <c r="T816" i="3"/>
  <c r="R816" i="3"/>
  <c r="P816" i="3"/>
  <c r="BI814" i="3"/>
  <c r="BH814" i="3"/>
  <c r="BG814" i="3"/>
  <c r="BF814" i="3"/>
  <c r="T814" i="3"/>
  <c r="R814" i="3"/>
  <c r="P814" i="3"/>
  <c r="BI811" i="3"/>
  <c r="BH811" i="3"/>
  <c r="BG811" i="3"/>
  <c r="BF811" i="3"/>
  <c r="T811" i="3"/>
  <c r="R811" i="3"/>
  <c r="P811" i="3"/>
  <c r="BI809" i="3"/>
  <c r="BH809" i="3"/>
  <c r="BG809" i="3"/>
  <c r="BF809" i="3"/>
  <c r="T809" i="3"/>
  <c r="R809" i="3"/>
  <c r="P809" i="3"/>
  <c r="BI806" i="3"/>
  <c r="BH806" i="3"/>
  <c r="BG806" i="3"/>
  <c r="BF806" i="3"/>
  <c r="T806" i="3"/>
  <c r="R806" i="3"/>
  <c r="P806" i="3"/>
  <c r="BI804" i="3"/>
  <c r="BH804" i="3"/>
  <c r="BG804" i="3"/>
  <c r="BF804" i="3"/>
  <c r="T804" i="3"/>
  <c r="R804" i="3"/>
  <c r="P804" i="3"/>
  <c r="BI801" i="3"/>
  <c r="BH801" i="3"/>
  <c r="BG801" i="3"/>
  <c r="BF801" i="3"/>
  <c r="T801" i="3"/>
  <c r="R801" i="3"/>
  <c r="P801" i="3"/>
  <c r="BI799" i="3"/>
  <c r="BH799" i="3"/>
  <c r="BG799" i="3"/>
  <c r="BF799" i="3"/>
  <c r="T799" i="3"/>
  <c r="R799" i="3"/>
  <c r="P799" i="3"/>
  <c r="BI796" i="3"/>
  <c r="BH796" i="3"/>
  <c r="BG796" i="3"/>
  <c r="BF796" i="3"/>
  <c r="T796" i="3"/>
  <c r="R796" i="3"/>
  <c r="P796" i="3"/>
  <c r="BI794" i="3"/>
  <c r="BH794" i="3"/>
  <c r="BG794" i="3"/>
  <c r="BF794" i="3"/>
  <c r="T794" i="3"/>
  <c r="R794" i="3"/>
  <c r="P794" i="3"/>
  <c r="BI791" i="3"/>
  <c r="BH791" i="3"/>
  <c r="BG791" i="3"/>
  <c r="BF791" i="3"/>
  <c r="T791" i="3"/>
  <c r="R791" i="3"/>
  <c r="P791" i="3"/>
  <c r="BI789" i="3"/>
  <c r="BH789" i="3"/>
  <c r="BG789" i="3"/>
  <c r="BF789" i="3"/>
  <c r="T789" i="3"/>
  <c r="R789" i="3"/>
  <c r="P789" i="3"/>
  <c r="BI786" i="3"/>
  <c r="BH786" i="3"/>
  <c r="BG786" i="3"/>
  <c r="BF786" i="3"/>
  <c r="T786" i="3"/>
  <c r="R786" i="3"/>
  <c r="P786" i="3"/>
  <c r="BI784" i="3"/>
  <c r="BH784" i="3"/>
  <c r="BG784" i="3"/>
  <c r="BF784" i="3"/>
  <c r="T784" i="3"/>
  <c r="R784" i="3"/>
  <c r="P784" i="3"/>
  <c r="BI781" i="3"/>
  <c r="BH781" i="3"/>
  <c r="BG781" i="3"/>
  <c r="BF781" i="3"/>
  <c r="T781" i="3"/>
  <c r="R781" i="3"/>
  <c r="P781" i="3"/>
  <c r="BI779" i="3"/>
  <c r="BH779" i="3"/>
  <c r="BG779" i="3"/>
  <c r="BF779" i="3"/>
  <c r="T779" i="3"/>
  <c r="R779" i="3"/>
  <c r="P779" i="3"/>
  <c r="BI776" i="3"/>
  <c r="BH776" i="3"/>
  <c r="BG776" i="3"/>
  <c r="BF776" i="3"/>
  <c r="T776" i="3"/>
  <c r="R776" i="3"/>
  <c r="P776" i="3"/>
  <c r="BI774" i="3"/>
  <c r="BH774" i="3"/>
  <c r="BG774" i="3"/>
  <c r="BF774" i="3"/>
  <c r="T774" i="3"/>
  <c r="R774" i="3"/>
  <c r="P774" i="3"/>
  <c r="BI771" i="3"/>
  <c r="BH771" i="3"/>
  <c r="BG771" i="3"/>
  <c r="BF771" i="3"/>
  <c r="T771" i="3"/>
  <c r="R771" i="3"/>
  <c r="P771" i="3"/>
  <c r="BI769" i="3"/>
  <c r="BH769" i="3"/>
  <c r="BG769" i="3"/>
  <c r="BF769" i="3"/>
  <c r="T769" i="3"/>
  <c r="R769" i="3"/>
  <c r="P769" i="3"/>
  <c r="BI766" i="3"/>
  <c r="BH766" i="3"/>
  <c r="BG766" i="3"/>
  <c r="BF766" i="3"/>
  <c r="T766" i="3"/>
  <c r="R766" i="3"/>
  <c r="P766" i="3"/>
  <c r="BI764" i="3"/>
  <c r="BH764" i="3"/>
  <c r="BG764" i="3"/>
  <c r="BF764" i="3"/>
  <c r="T764" i="3"/>
  <c r="R764" i="3"/>
  <c r="P764" i="3"/>
  <c r="BI761" i="3"/>
  <c r="BH761" i="3"/>
  <c r="BG761" i="3"/>
  <c r="BF761" i="3"/>
  <c r="T761" i="3"/>
  <c r="R761" i="3"/>
  <c r="P761" i="3"/>
  <c r="BI759" i="3"/>
  <c r="BH759" i="3"/>
  <c r="BG759" i="3"/>
  <c r="BF759" i="3"/>
  <c r="T759" i="3"/>
  <c r="R759" i="3"/>
  <c r="P759" i="3"/>
  <c r="BI756" i="3"/>
  <c r="BH756" i="3"/>
  <c r="BG756" i="3"/>
  <c r="BF756" i="3"/>
  <c r="T756" i="3"/>
  <c r="R756" i="3"/>
  <c r="P756" i="3"/>
  <c r="BI754" i="3"/>
  <c r="BH754" i="3"/>
  <c r="BG754" i="3"/>
  <c r="BF754" i="3"/>
  <c r="T754" i="3"/>
  <c r="R754" i="3"/>
  <c r="P754" i="3"/>
  <c r="BI750" i="3"/>
  <c r="BH750" i="3"/>
  <c r="BG750" i="3"/>
  <c r="BF750" i="3"/>
  <c r="T750" i="3"/>
  <c r="R750" i="3"/>
  <c r="P750" i="3"/>
  <c r="BI748" i="3"/>
  <c r="BH748" i="3"/>
  <c r="BG748" i="3"/>
  <c r="BF748" i="3"/>
  <c r="T748" i="3"/>
  <c r="R748" i="3"/>
  <c r="P748" i="3"/>
  <c r="BI744" i="3"/>
  <c r="BH744" i="3"/>
  <c r="BG744" i="3"/>
  <c r="BF744" i="3"/>
  <c r="T744" i="3"/>
  <c r="R744" i="3"/>
  <c r="P744" i="3"/>
  <c r="BI742" i="3"/>
  <c r="BH742" i="3"/>
  <c r="BG742" i="3"/>
  <c r="BF742" i="3"/>
  <c r="T742" i="3"/>
  <c r="R742" i="3"/>
  <c r="P742" i="3"/>
  <c r="BI738" i="3"/>
  <c r="BH738" i="3"/>
  <c r="BG738" i="3"/>
  <c r="BF738" i="3"/>
  <c r="T738" i="3"/>
  <c r="R738" i="3"/>
  <c r="P738" i="3"/>
  <c r="BI736" i="3"/>
  <c r="BH736" i="3"/>
  <c r="BG736" i="3"/>
  <c r="BF736" i="3"/>
  <c r="T736" i="3"/>
  <c r="R736" i="3"/>
  <c r="P736" i="3"/>
  <c r="BI732" i="3"/>
  <c r="BH732" i="3"/>
  <c r="BG732" i="3"/>
  <c r="BF732" i="3"/>
  <c r="T732" i="3"/>
  <c r="R732" i="3"/>
  <c r="P732" i="3"/>
  <c r="BI730" i="3"/>
  <c r="BH730" i="3"/>
  <c r="BG730" i="3"/>
  <c r="BF730" i="3"/>
  <c r="T730" i="3"/>
  <c r="R730" i="3"/>
  <c r="P730" i="3"/>
  <c r="BI728" i="3"/>
  <c r="BH728" i="3"/>
  <c r="BG728" i="3"/>
  <c r="BF728" i="3"/>
  <c r="T728" i="3"/>
  <c r="R728" i="3"/>
  <c r="P728" i="3"/>
  <c r="BI725" i="3"/>
  <c r="BH725" i="3"/>
  <c r="BG725" i="3"/>
  <c r="BF725" i="3"/>
  <c r="T725" i="3"/>
  <c r="R725" i="3"/>
  <c r="P725" i="3"/>
  <c r="BI723" i="3"/>
  <c r="BH723" i="3"/>
  <c r="BG723" i="3"/>
  <c r="BF723" i="3"/>
  <c r="T723" i="3"/>
  <c r="R723" i="3"/>
  <c r="P723" i="3"/>
  <c r="BI720" i="3"/>
  <c r="BH720" i="3"/>
  <c r="BG720" i="3"/>
  <c r="BF720" i="3"/>
  <c r="T720" i="3"/>
  <c r="R720" i="3"/>
  <c r="P720" i="3"/>
  <c r="BI711" i="3"/>
  <c r="BH711" i="3"/>
  <c r="BG711" i="3"/>
  <c r="BF711" i="3"/>
  <c r="T711" i="3"/>
  <c r="R711" i="3"/>
  <c r="P711" i="3"/>
  <c r="BI709" i="3"/>
  <c r="BH709" i="3"/>
  <c r="BG709" i="3"/>
  <c r="BF709" i="3"/>
  <c r="T709" i="3"/>
  <c r="R709" i="3"/>
  <c r="P709" i="3"/>
  <c r="BI705" i="3"/>
  <c r="BH705" i="3"/>
  <c r="BG705" i="3"/>
  <c r="BF705" i="3"/>
  <c r="T705" i="3"/>
  <c r="R705" i="3"/>
  <c r="P705" i="3"/>
  <c r="BI703" i="3"/>
  <c r="BH703" i="3"/>
  <c r="BG703" i="3"/>
  <c r="BF703" i="3"/>
  <c r="T703" i="3"/>
  <c r="R703" i="3"/>
  <c r="P703" i="3"/>
  <c r="BI700" i="3"/>
  <c r="BH700" i="3"/>
  <c r="BG700" i="3"/>
  <c r="BF700" i="3"/>
  <c r="T700" i="3"/>
  <c r="R700" i="3"/>
  <c r="P700" i="3"/>
  <c r="BI698" i="3"/>
  <c r="BH698" i="3"/>
  <c r="BG698" i="3"/>
  <c r="BF698" i="3"/>
  <c r="T698" i="3"/>
  <c r="R698" i="3"/>
  <c r="P698" i="3"/>
  <c r="BI694" i="3"/>
  <c r="BH694" i="3"/>
  <c r="BG694" i="3"/>
  <c r="BF694" i="3"/>
  <c r="T694" i="3"/>
  <c r="R694" i="3"/>
  <c r="P694" i="3"/>
  <c r="BI692" i="3"/>
  <c r="BH692" i="3"/>
  <c r="BG692" i="3"/>
  <c r="BF692" i="3"/>
  <c r="T692" i="3"/>
  <c r="R692" i="3"/>
  <c r="P692" i="3"/>
  <c r="BI690" i="3"/>
  <c r="BH690" i="3"/>
  <c r="BG690" i="3"/>
  <c r="BF690" i="3"/>
  <c r="T690" i="3"/>
  <c r="R690" i="3"/>
  <c r="P690" i="3"/>
  <c r="BI687" i="3"/>
  <c r="BH687" i="3"/>
  <c r="BG687" i="3"/>
  <c r="BF687" i="3"/>
  <c r="T687" i="3"/>
  <c r="R687" i="3"/>
  <c r="P687" i="3"/>
  <c r="BI685" i="3"/>
  <c r="BH685" i="3"/>
  <c r="BG685" i="3"/>
  <c r="BF685" i="3"/>
  <c r="T685" i="3"/>
  <c r="R685" i="3"/>
  <c r="P685" i="3"/>
  <c r="BI682" i="3"/>
  <c r="BH682" i="3"/>
  <c r="BG682" i="3"/>
  <c r="BF682" i="3"/>
  <c r="T682" i="3"/>
  <c r="R682" i="3"/>
  <c r="P682" i="3"/>
  <c r="BI680" i="3"/>
  <c r="BH680" i="3"/>
  <c r="BG680" i="3"/>
  <c r="BF680" i="3"/>
  <c r="T680" i="3"/>
  <c r="R680" i="3"/>
  <c r="P680" i="3"/>
  <c r="BI677" i="3"/>
  <c r="BH677" i="3"/>
  <c r="BG677" i="3"/>
  <c r="BF677" i="3"/>
  <c r="T677" i="3"/>
  <c r="R677" i="3"/>
  <c r="P677" i="3"/>
  <c r="BI675" i="3"/>
  <c r="BH675" i="3"/>
  <c r="BG675" i="3"/>
  <c r="BF675" i="3"/>
  <c r="T675" i="3"/>
  <c r="R675" i="3"/>
  <c r="P675" i="3"/>
  <c r="BI671" i="3"/>
  <c r="BH671" i="3"/>
  <c r="BG671" i="3"/>
  <c r="BF671" i="3"/>
  <c r="T671" i="3"/>
  <c r="R671" i="3"/>
  <c r="P671" i="3"/>
  <c r="BI669" i="3"/>
  <c r="BH669" i="3"/>
  <c r="BG669" i="3"/>
  <c r="BF669" i="3"/>
  <c r="T669" i="3"/>
  <c r="R669" i="3"/>
  <c r="P669" i="3"/>
  <c r="BI666" i="3"/>
  <c r="BH666" i="3"/>
  <c r="BG666" i="3"/>
  <c r="BF666" i="3"/>
  <c r="T666" i="3"/>
  <c r="R666" i="3"/>
  <c r="P666" i="3"/>
  <c r="BI664" i="3"/>
  <c r="BH664" i="3"/>
  <c r="BG664" i="3"/>
  <c r="BF664" i="3"/>
  <c r="T664" i="3"/>
  <c r="R664" i="3"/>
  <c r="P664" i="3"/>
  <c r="BI661" i="3"/>
  <c r="BH661" i="3"/>
  <c r="BG661" i="3"/>
  <c r="BF661" i="3"/>
  <c r="T661" i="3"/>
  <c r="R661" i="3"/>
  <c r="P661" i="3"/>
  <c r="BI659" i="3"/>
  <c r="BH659" i="3"/>
  <c r="BG659" i="3"/>
  <c r="BF659" i="3"/>
  <c r="T659" i="3"/>
  <c r="R659" i="3"/>
  <c r="P659" i="3"/>
  <c r="BI656" i="3"/>
  <c r="BH656" i="3"/>
  <c r="BG656" i="3"/>
  <c r="BF656" i="3"/>
  <c r="T656" i="3"/>
  <c r="R656" i="3"/>
  <c r="P656" i="3"/>
  <c r="BI654" i="3"/>
  <c r="BH654" i="3"/>
  <c r="BG654" i="3"/>
  <c r="BF654" i="3"/>
  <c r="T654" i="3"/>
  <c r="R654" i="3"/>
  <c r="P654" i="3"/>
  <c r="BI651" i="3"/>
  <c r="BH651" i="3"/>
  <c r="BG651" i="3"/>
  <c r="BF651" i="3"/>
  <c r="T651" i="3"/>
  <c r="R651" i="3"/>
  <c r="P651" i="3"/>
  <c r="BI649" i="3"/>
  <c r="BH649" i="3"/>
  <c r="BG649" i="3"/>
  <c r="BF649" i="3"/>
  <c r="T649" i="3"/>
  <c r="R649" i="3"/>
  <c r="P649" i="3"/>
  <c r="BI646" i="3"/>
  <c r="BH646" i="3"/>
  <c r="BG646" i="3"/>
  <c r="BF646" i="3"/>
  <c r="T646" i="3"/>
  <c r="R646" i="3"/>
  <c r="P646" i="3"/>
  <c r="BI644" i="3"/>
  <c r="BH644" i="3"/>
  <c r="BG644" i="3"/>
  <c r="BF644" i="3"/>
  <c r="T644" i="3"/>
  <c r="R644" i="3"/>
  <c r="P644" i="3"/>
  <c r="BI640" i="3"/>
  <c r="BH640" i="3"/>
  <c r="BG640" i="3"/>
  <c r="BF640" i="3"/>
  <c r="T640" i="3"/>
  <c r="R640" i="3"/>
  <c r="P640" i="3"/>
  <c r="BI638" i="3"/>
  <c r="BH638" i="3"/>
  <c r="BG638" i="3"/>
  <c r="BF638" i="3"/>
  <c r="T638" i="3"/>
  <c r="R638" i="3"/>
  <c r="P638" i="3"/>
  <c r="BI635" i="3"/>
  <c r="BH635" i="3"/>
  <c r="BG635" i="3"/>
  <c r="BF635" i="3"/>
  <c r="T635" i="3"/>
  <c r="R635" i="3"/>
  <c r="P635" i="3"/>
  <c r="BI633" i="3"/>
  <c r="BH633" i="3"/>
  <c r="BG633" i="3"/>
  <c r="BF633" i="3"/>
  <c r="T633" i="3"/>
  <c r="R633" i="3"/>
  <c r="P633" i="3"/>
  <c r="BI630" i="3"/>
  <c r="BH630" i="3"/>
  <c r="BG630" i="3"/>
  <c r="BF630" i="3"/>
  <c r="T630" i="3"/>
  <c r="R630" i="3"/>
  <c r="P630" i="3"/>
  <c r="BI629" i="3"/>
  <c r="BH629" i="3"/>
  <c r="BG629" i="3"/>
  <c r="BF629" i="3"/>
  <c r="T629" i="3"/>
  <c r="R629" i="3"/>
  <c r="P629" i="3"/>
  <c r="BI626" i="3"/>
  <c r="BH626" i="3"/>
  <c r="BG626" i="3"/>
  <c r="BF626" i="3"/>
  <c r="T626" i="3"/>
  <c r="R626" i="3"/>
  <c r="P626" i="3"/>
  <c r="BI623" i="3"/>
  <c r="BH623" i="3"/>
  <c r="BG623" i="3"/>
  <c r="BF623" i="3"/>
  <c r="T623" i="3"/>
  <c r="R623" i="3"/>
  <c r="P623" i="3"/>
  <c r="BI619" i="3"/>
  <c r="BH619" i="3"/>
  <c r="BG619" i="3"/>
  <c r="BF619" i="3"/>
  <c r="T619" i="3"/>
  <c r="R619" i="3"/>
  <c r="P619" i="3"/>
  <c r="BI617" i="3"/>
  <c r="BH617" i="3"/>
  <c r="BG617" i="3"/>
  <c r="BF617" i="3"/>
  <c r="T617" i="3"/>
  <c r="R617" i="3"/>
  <c r="P617" i="3"/>
  <c r="BI615" i="3"/>
  <c r="BH615" i="3"/>
  <c r="BG615" i="3"/>
  <c r="BF615" i="3"/>
  <c r="T615" i="3"/>
  <c r="R615" i="3"/>
  <c r="P615" i="3"/>
  <c r="BI613" i="3"/>
  <c r="BH613" i="3"/>
  <c r="BG613" i="3"/>
  <c r="BF613" i="3"/>
  <c r="T613" i="3"/>
  <c r="R613" i="3"/>
  <c r="P613" i="3"/>
  <c r="BI611" i="3"/>
  <c r="BH611" i="3"/>
  <c r="BG611" i="3"/>
  <c r="BF611" i="3"/>
  <c r="T611" i="3"/>
  <c r="R611" i="3"/>
  <c r="P611" i="3"/>
  <c r="BI610" i="3"/>
  <c r="BH610" i="3"/>
  <c r="BG610" i="3"/>
  <c r="BF610" i="3"/>
  <c r="T610" i="3"/>
  <c r="R610" i="3"/>
  <c r="P610" i="3"/>
  <c r="BI609" i="3"/>
  <c r="BH609" i="3"/>
  <c r="BG609" i="3"/>
  <c r="BF609" i="3"/>
  <c r="T609" i="3"/>
  <c r="R609" i="3"/>
  <c r="P609" i="3"/>
  <c r="BI607" i="3"/>
  <c r="BH607" i="3"/>
  <c r="BG607" i="3"/>
  <c r="BF607" i="3"/>
  <c r="T607" i="3"/>
  <c r="R607" i="3"/>
  <c r="P607" i="3"/>
  <c r="BI605" i="3"/>
  <c r="BH605" i="3"/>
  <c r="BG605" i="3"/>
  <c r="BF605" i="3"/>
  <c r="T605" i="3"/>
  <c r="R605" i="3"/>
  <c r="P605" i="3"/>
  <c r="BI603" i="3"/>
  <c r="BH603" i="3"/>
  <c r="BG603" i="3"/>
  <c r="BF603" i="3"/>
  <c r="T603" i="3"/>
  <c r="R603" i="3"/>
  <c r="P603" i="3"/>
  <c r="BI600" i="3"/>
  <c r="BH600" i="3"/>
  <c r="BG600" i="3"/>
  <c r="BF600" i="3"/>
  <c r="T600" i="3"/>
  <c r="R600" i="3"/>
  <c r="P600" i="3"/>
  <c r="BI598" i="3"/>
  <c r="BH598" i="3"/>
  <c r="BG598" i="3"/>
  <c r="BF598" i="3"/>
  <c r="T598" i="3"/>
  <c r="R598" i="3"/>
  <c r="P598" i="3"/>
  <c r="BI596" i="3"/>
  <c r="BH596" i="3"/>
  <c r="BG596" i="3"/>
  <c r="BF596" i="3"/>
  <c r="T596" i="3"/>
  <c r="R596" i="3"/>
  <c r="P596" i="3"/>
  <c r="BI594" i="3"/>
  <c r="BH594" i="3"/>
  <c r="BG594" i="3"/>
  <c r="BF594" i="3"/>
  <c r="T594" i="3"/>
  <c r="R594" i="3"/>
  <c r="P594" i="3"/>
  <c r="BI591" i="3"/>
  <c r="BH591" i="3"/>
  <c r="BG591" i="3"/>
  <c r="BF591" i="3"/>
  <c r="T591" i="3"/>
  <c r="R591" i="3"/>
  <c r="P591" i="3"/>
  <c r="BI588" i="3"/>
  <c r="BH588" i="3"/>
  <c r="BG588" i="3"/>
  <c r="BF588" i="3"/>
  <c r="T588" i="3"/>
  <c r="R588" i="3"/>
  <c r="P588" i="3"/>
  <c r="BI585" i="3"/>
  <c r="BH585" i="3"/>
  <c r="BG585" i="3"/>
  <c r="BF585" i="3"/>
  <c r="T585" i="3"/>
  <c r="R585" i="3"/>
  <c r="P585" i="3"/>
  <c r="BI581" i="3"/>
  <c r="BH581" i="3"/>
  <c r="BG581" i="3"/>
  <c r="BF581" i="3"/>
  <c r="T581" i="3"/>
  <c r="R581" i="3"/>
  <c r="P581" i="3"/>
  <c r="BI580" i="3"/>
  <c r="BH580" i="3"/>
  <c r="BG580" i="3"/>
  <c r="BF580" i="3"/>
  <c r="T580" i="3"/>
  <c r="R580" i="3"/>
  <c r="P580" i="3"/>
  <c r="BI579" i="3"/>
  <c r="BH579" i="3"/>
  <c r="BG579" i="3"/>
  <c r="BF579" i="3"/>
  <c r="T579" i="3"/>
  <c r="R579" i="3"/>
  <c r="P579" i="3"/>
  <c r="BI578" i="3"/>
  <c r="BH578" i="3"/>
  <c r="BG578" i="3"/>
  <c r="BF578" i="3"/>
  <c r="T578" i="3"/>
  <c r="R578" i="3"/>
  <c r="P578" i="3"/>
  <c r="BI577" i="3"/>
  <c r="BH577" i="3"/>
  <c r="BG577" i="3"/>
  <c r="BF577" i="3"/>
  <c r="T577" i="3"/>
  <c r="R577" i="3"/>
  <c r="P577" i="3"/>
  <c r="BI576" i="3"/>
  <c r="BH576" i="3"/>
  <c r="BG576" i="3"/>
  <c r="BF576" i="3"/>
  <c r="T576" i="3"/>
  <c r="R576" i="3"/>
  <c r="P576" i="3"/>
  <c r="BI574" i="3"/>
  <c r="BH574" i="3"/>
  <c r="BG574" i="3"/>
  <c r="BF574" i="3"/>
  <c r="T574" i="3"/>
  <c r="R574" i="3"/>
  <c r="P574" i="3"/>
  <c r="BI572" i="3"/>
  <c r="BH572" i="3"/>
  <c r="BG572" i="3"/>
  <c r="BF572" i="3"/>
  <c r="T572" i="3"/>
  <c r="R572" i="3"/>
  <c r="P572" i="3"/>
  <c r="BI571" i="3"/>
  <c r="BH571" i="3"/>
  <c r="BG571" i="3"/>
  <c r="BF571" i="3"/>
  <c r="T571" i="3"/>
  <c r="R571" i="3"/>
  <c r="P571" i="3"/>
  <c r="BI570" i="3"/>
  <c r="BH570" i="3"/>
  <c r="BG570" i="3"/>
  <c r="BF570" i="3"/>
  <c r="T570" i="3"/>
  <c r="R570" i="3"/>
  <c r="P570" i="3"/>
  <c r="BI567" i="3"/>
  <c r="BH567" i="3"/>
  <c r="BG567" i="3"/>
  <c r="BF567" i="3"/>
  <c r="T567" i="3"/>
  <c r="R567" i="3"/>
  <c r="P567" i="3"/>
  <c r="BI566" i="3"/>
  <c r="BH566" i="3"/>
  <c r="BG566" i="3"/>
  <c r="BF566" i="3"/>
  <c r="T566" i="3"/>
  <c r="R566" i="3"/>
  <c r="P566" i="3"/>
  <c r="BI565" i="3"/>
  <c r="BH565" i="3"/>
  <c r="BG565" i="3"/>
  <c r="BF565" i="3"/>
  <c r="T565" i="3"/>
  <c r="R565" i="3"/>
  <c r="P565" i="3"/>
  <c r="BI564" i="3"/>
  <c r="BH564" i="3"/>
  <c r="BG564" i="3"/>
  <c r="BF564" i="3"/>
  <c r="T564" i="3"/>
  <c r="R564" i="3"/>
  <c r="P564" i="3"/>
  <c r="BI561" i="3"/>
  <c r="BH561" i="3"/>
  <c r="BG561" i="3"/>
  <c r="BF561" i="3"/>
  <c r="T561" i="3"/>
  <c r="R561" i="3"/>
  <c r="P561" i="3"/>
  <c r="BI557" i="3"/>
  <c r="BH557" i="3"/>
  <c r="BG557" i="3"/>
  <c r="BF557" i="3"/>
  <c r="T557" i="3"/>
  <c r="R557" i="3"/>
  <c r="P557" i="3"/>
  <c r="BI554" i="3"/>
  <c r="BH554" i="3"/>
  <c r="BG554" i="3"/>
  <c r="BF554" i="3"/>
  <c r="T554" i="3"/>
  <c r="R554" i="3"/>
  <c r="P554" i="3"/>
  <c r="BI551" i="3"/>
  <c r="BH551" i="3"/>
  <c r="BG551" i="3"/>
  <c r="BF551" i="3"/>
  <c r="T551" i="3"/>
  <c r="R551" i="3"/>
  <c r="P551" i="3"/>
  <c r="BI550" i="3"/>
  <c r="BH550" i="3"/>
  <c r="BG550" i="3"/>
  <c r="BF550" i="3"/>
  <c r="T550" i="3"/>
  <c r="R550" i="3"/>
  <c r="P550" i="3"/>
  <c r="BI547" i="3"/>
  <c r="BH547" i="3"/>
  <c r="BG547" i="3"/>
  <c r="BF547" i="3"/>
  <c r="T547" i="3"/>
  <c r="R547" i="3"/>
  <c r="P547" i="3"/>
  <c r="BI545" i="3"/>
  <c r="BH545" i="3"/>
  <c r="BG545" i="3"/>
  <c r="BF545" i="3"/>
  <c r="T545" i="3"/>
  <c r="R545" i="3"/>
  <c r="P545" i="3"/>
  <c r="BI542" i="3"/>
  <c r="BH542" i="3"/>
  <c r="BG542" i="3"/>
  <c r="BF542" i="3"/>
  <c r="T542" i="3"/>
  <c r="R542" i="3"/>
  <c r="P542" i="3"/>
  <c r="BI539" i="3"/>
  <c r="BH539" i="3"/>
  <c r="BG539" i="3"/>
  <c r="BF539" i="3"/>
  <c r="T539" i="3"/>
  <c r="R539" i="3"/>
  <c r="P539" i="3"/>
  <c r="BI535" i="3"/>
  <c r="BH535" i="3"/>
  <c r="BG535" i="3"/>
  <c r="BF535" i="3"/>
  <c r="T535" i="3"/>
  <c r="R535" i="3"/>
  <c r="P535" i="3"/>
  <c r="BI534" i="3"/>
  <c r="BH534" i="3"/>
  <c r="BG534" i="3"/>
  <c r="BF534" i="3"/>
  <c r="T534" i="3"/>
  <c r="R534" i="3"/>
  <c r="P534" i="3"/>
  <c r="BI533" i="3"/>
  <c r="BH533" i="3"/>
  <c r="BG533" i="3"/>
  <c r="BF533" i="3"/>
  <c r="T533" i="3"/>
  <c r="R533" i="3"/>
  <c r="P533" i="3"/>
  <c r="BI532" i="3"/>
  <c r="BH532" i="3"/>
  <c r="BG532" i="3"/>
  <c r="BF532" i="3"/>
  <c r="T532" i="3"/>
  <c r="R532" i="3"/>
  <c r="P532" i="3"/>
  <c r="BI531" i="3"/>
  <c r="BH531" i="3"/>
  <c r="BG531" i="3"/>
  <c r="BF531" i="3"/>
  <c r="T531" i="3"/>
  <c r="R531" i="3"/>
  <c r="P531" i="3"/>
  <c r="BI529" i="3"/>
  <c r="BH529" i="3"/>
  <c r="BG529" i="3"/>
  <c r="BF529" i="3"/>
  <c r="T529" i="3"/>
  <c r="R529" i="3"/>
  <c r="P529" i="3"/>
  <c r="BI528" i="3"/>
  <c r="BH528" i="3"/>
  <c r="BG528" i="3"/>
  <c r="BF528" i="3"/>
  <c r="T528" i="3"/>
  <c r="R528" i="3"/>
  <c r="P528" i="3"/>
  <c r="BI527" i="3"/>
  <c r="BH527" i="3"/>
  <c r="BG527" i="3"/>
  <c r="BF527" i="3"/>
  <c r="T527" i="3"/>
  <c r="R527" i="3"/>
  <c r="P527" i="3"/>
  <c r="BI524" i="3"/>
  <c r="BH524" i="3"/>
  <c r="BG524" i="3"/>
  <c r="BF524" i="3"/>
  <c r="T524" i="3"/>
  <c r="R524" i="3"/>
  <c r="P524" i="3"/>
  <c r="BI521" i="3"/>
  <c r="BH521" i="3"/>
  <c r="BG521" i="3"/>
  <c r="BF521" i="3"/>
  <c r="T521" i="3"/>
  <c r="R521" i="3"/>
  <c r="P521" i="3"/>
  <c r="BI518" i="3"/>
  <c r="BH518" i="3"/>
  <c r="BG518" i="3"/>
  <c r="BF518" i="3"/>
  <c r="T518" i="3"/>
  <c r="R518" i="3"/>
  <c r="P518" i="3"/>
  <c r="BI511" i="3"/>
  <c r="BH511" i="3"/>
  <c r="BG511" i="3"/>
  <c r="BF511" i="3"/>
  <c r="T511" i="3"/>
  <c r="R511" i="3"/>
  <c r="P511" i="3"/>
  <c r="BI509" i="3"/>
  <c r="BH509" i="3"/>
  <c r="BG509" i="3"/>
  <c r="BF509" i="3"/>
  <c r="T509" i="3"/>
  <c r="R509" i="3"/>
  <c r="P509" i="3"/>
  <c r="BI502" i="3"/>
  <c r="BH502" i="3"/>
  <c r="BG502" i="3"/>
  <c r="BF502" i="3"/>
  <c r="T502" i="3"/>
  <c r="R502" i="3"/>
  <c r="P502" i="3"/>
  <c r="BI495" i="3"/>
  <c r="BH495" i="3"/>
  <c r="BG495" i="3"/>
  <c r="BF495" i="3"/>
  <c r="T495" i="3"/>
  <c r="R495" i="3"/>
  <c r="P495" i="3"/>
  <c r="BI493" i="3"/>
  <c r="BH493" i="3"/>
  <c r="BG493" i="3"/>
  <c r="BF493" i="3"/>
  <c r="T493" i="3"/>
  <c r="R493" i="3"/>
  <c r="P493" i="3"/>
  <c r="BI486" i="3"/>
  <c r="BH486" i="3"/>
  <c r="BG486" i="3"/>
  <c r="BF486" i="3"/>
  <c r="T486" i="3"/>
  <c r="R486" i="3"/>
  <c r="P486" i="3"/>
  <c r="BI481" i="3"/>
  <c r="BH481" i="3"/>
  <c r="BG481" i="3"/>
  <c r="BF481" i="3"/>
  <c r="T481" i="3"/>
  <c r="R481" i="3"/>
  <c r="P481" i="3"/>
  <c r="BI476" i="3"/>
  <c r="BH476" i="3"/>
  <c r="BG476" i="3"/>
  <c r="BF476" i="3"/>
  <c r="T476" i="3"/>
  <c r="T475" i="3"/>
  <c r="R476" i="3"/>
  <c r="R475" i="3" s="1"/>
  <c r="P476" i="3"/>
  <c r="P475" i="3"/>
  <c r="BI474" i="3"/>
  <c r="BH474" i="3"/>
  <c r="BG474" i="3"/>
  <c r="BF474" i="3"/>
  <c r="T474" i="3"/>
  <c r="R474" i="3"/>
  <c r="P474" i="3"/>
  <c r="BI467" i="3"/>
  <c r="BH467" i="3"/>
  <c r="BG467" i="3"/>
  <c r="BF467" i="3"/>
  <c r="T467" i="3"/>
  <c r="R467" i="3"/>
  <c r="P467" i="3"/>
  <c r="BI460" i="3"/>
  <c r="BH460" i="3"/>
  <c r="BG460" i="3"/>
  <c r="BF460" i="3"/>
  <c r="T460" i="3"/>
  <c r="R460" i="3"/>
  <c r="P460" i="3"/>
  <c r="BI456" i="3"/>
  <c r="BH456" i="3"/>
  <c r="BG456" i="3"/>
  <c r="BF456" i="3"/>
  <c r="T456" i="3"/>
  <c r="R456" i="3"/>
  <c r="P456" i="3"/>
  <c r="BI455" i="3"/>
  <c r="BH455" i="3"/>
  <c r="BG455" i="3"/>
  <c r="BF455" i="3"/>
  <c r="T455" i="3"/>
  <c r="R455" i="3"/>
  <c r="P455" i="3"/>
  <c r="BI451" i="3"/>
  <c r="BH451" i="3"/>
  <c r="BG451" i="3"/>
  <c r="BF451" i="3"/>
  <c r="T451" i="3"/>
  <c r="R451" i="3"/>
  <c r="P451" i="3"/>
  <c r="BI450" i="3"/>
  <c r="BH450" i="3"/>
  <c r="BG450" i="3"/>
  <c r="BF450" i="3"/>
  <c r="T450" i="3"/>
  <c r="R450" i="3"/>
  <c r="P450" i="3"/>
  <c r="BI447" i="3"/>
  <c r="BH447" i="3"/>
  <c r="BG447" i="3"/>
  <c r="BF447" i="3"/>
  <c r="T447" i="3"/>
  <c r="R447" i="3"/>
  <c r="P447" i="3"/>
  <c r="BI444" i="3"/>
  <c r="BH444" i="3"/>
  <c r="BG444" i="3"/>
  <c r="BF444" i="3"/>
  <c r="T444" i="3"/>
  <c r="R444" i="3"/>
  <c r="P444" i="3"/>
  <c r="BI439" i="3"/>
  <c r="BH439" i="3"/>
  <c r="BG439" i="3"/>
  <c r="BF439" i="3"/>
  <c r="T439" i="3"/>
  <c r="R439" i="3"/>
  <c r="P439" i="3"/>
  <c r="BI436" i="3"/>
  <c r="BH436" i="3"/>
  <c r="BG436" i="3"/>
  <c r="BF436" i="3"/>
  <c r="T436" i="3"/>
  <c r="R436" i="3"/>
  <c r="P436" i="3"/>
  <c r="BI433" i="3"/>
  <c r="BH433" i="3"/>
  <c r="BG433" i="3"/>
  <c r="BF433" i="3"/>
  <c r="T433" i="3"/>
  <c r="R433" i="3"/>
  <c r="P433" i="3"/>
  <c r="BI432" i="3"/>
  <c r="BH432" i="3"/>
  <c r="BG432" i="3"/>
  <c r="BF432" i="3"/>
  <c r="T432" i="3"/>
  <c r="R432" i="3"/>
  <c r="P432" i="3"/>
  <c r="BI431" i="3"/>
  <c r="BH431" i="3"/>
  <c r="BG431" i="3"/>
  <c r="BF431" i="3"/>
  <c r="T431" i="3"/>
  <c r="R431" i="3"/>
  <c r="P431" i="3"/>
  <c r="BI430" i="3"/>
  <c r="BH430" i="3"/>
  <c r="BG430" i="3"/>
  <c r="BF430" i="3"/>
  <c r="T430" i="3"/>
  <c r="R430" i="3"/>
  <c r="P430" i="3"/>
  <c r="BI426" i="3"/>
  <c r="BH426" i="3"/>
  <c r="BG426" i="3"/>
  <c r="BF426" i="3"/>
  <c r="T426" i="3"/>
  <c r="R426" i="3"/>
  <c r="P426" i="3"/>
  <c r="BI423" i="3"/>
  <c r="BH423" i="3"/>
  <c r="BG423" i="3"/>
  <c r="BF423" i="3"/>
  <c r="T423" i="3"/>
  <c r="R423" i="3"/>
  <c r="P423" i="3"/>
  <c r="BI419" i="3"/>
  <c r="BH419" i="3"/>
  <c r="BG419" i="3"/>
  <c r="BF419" i="3"/>
  <c r="T419" i="3"/>
  <c r="R419" i="3"/>
  <c r="P419" i="3"/>
  <c r="BI415" i="3"/>
  <c r="BH415" i="3"/>
  <c r="BG415" i="3"/>
  <c r="BF415" i="3"/>
  <c r="T415" i="3"/>
  <c r="R415" i="3"/>
  <c r="P415" i="3"/>
  <c r="BI412" i="3"/>
  <c r="BH412" i="3"/>
  <c r="BG412" i="3"/>
  <c r="BF412" i="3"/>
  <c r="T412" i="3"/>
  <c r="R412" i="3"/>
  <c r="P412" i="3"/>
  <c r="BI408" i="3"/>
  <c r="BH408" i="3"/>
  <c r="BG408" i="3"/>
  <c r="BF408" i="3"/>
  <c r="T408" i="3"/>
  <c r="R408" i="3"/>
  <c r="P408" i="3"/>
  <c r="BI405" i="3"/>
  <c r="BH405" i="3"/>
  <c r="BG405" i="3"/>
  <c r="BF405" i="3"/>
  <c r="T405" i="3"/>
  <c r="R405" i="3"/>
  <c r="P405" i="3"/>
  <c r="BI403" i="3"/>
  <c r="BH403" i="3"/>
  <c r="BG403" i="3"/>
  <c r="BF403" i="3"/>
  <c r="T403" i="3"/>
  <c r="R403" i="3"/>
  <c r="P403" i="3"/>
  <c r="BI402" i="3"/>
  <c r="BH402" i="3"/>
  <c r="BG402" i="3"/>
  <c r="BF402" i="3"/>
  <c r="T402" i="3"/>
  <c r="R402" i="3"/>
  <c r="P402" i="3"/>
  <c r="BI401" i="3"/>
  <c r="BH401" i="3"/>
  <c r="BG401" i="3"/>
  <c r="BF401" i="3"/>
  <c r="T401" i="3"/>
  <c r="R401" i="3"/>
  <c r="P401" i="3"/>
  <c r="BI400" i="3"/>
  <c r="BH400" i="3"/>
  <c r="BG400" i="3"/>
  <c r="BF400" i="3"/>
  <c r="T400" i="3"/>
  <c r="R400" i="3"/>
  <c r="P400" i="3"/>
  <c r="BI399" i="3"/>
  <c r="BH399" i="3"/>
  <c r="BG399" i="3"/>
  <c r="BF399" i="3"/>
  <c r="T399" i="3"/>
  <c r="R399" i="3"/>
  <c r="P399" i="3"/>
  <c r="BI394" i="3"/>
  <c r="BH394" i="3"/>
  <c r="BG394" i="3"/>
  <c r="BF394" i="3"/>
  <c r="T394" i="3"/>
  <c r="R394" i="3"/>
  <c r="P394" i="3"/>
  <c r="BI390" i="3"/>
  <c r="BH390" i="3"/>
  <c r="BG390" i="3"/>
  <c r="BF390" i="3"/>
  <c r="T390" i="3"/>
  <c r="R390" i="3"/>
  <c r="P390" i="3"/>
  <c r="BI387" i="3"/>
  <c r="BH387" i="3"/>
  <c r="BG387" i="3"/>
  <c r="BF387" i="3"/>
  <c r="T387" i="3"/>
  <c r="R387" i="3"/>
  <c r="P387" i="3"/>
  <c r="BI384" i="3"/>
  <c r="BH384" i="3"/>
  <c r="BG384" i="3"/>
  <c r="BF384" i="3"/>
  <c r="T384" i="3"/>
  <c r="R384" i="3"/>
  <c r="P384" i="3"/>
  <c r="BI382" i="3"/>
  <c r="BH382" i="3"/>
  <c r="BG382" i="3"/>
  <c r="BF382" i="3"/>
  <c r="T382" i="3"/>
  <c r="R382" i="3"/>
  <c r="P382" i="3"/>
  <c r="BI378" i="3"/>
  <c r="BH378" i="3"/>
  <c r="BG378" i="3"/>
  <c r="BF378" i="3"/>
  <c r="T378" i="3"/>
  <c r="R378" i="3"/>
  <c r="P378" i="3"/>
  <c r="BI376" i="3"/>
  <c r="BH376" i="3"/>
  <c r="BG376" i="3"/>
  <c r="BF376" i="3"/>
  <c r="T376" i="3"/>
  <c r="R376" i="3"/>
  <c r="P376" i="3"/>
  <c r="BI373" i="3"/>
  <c r="BH373" i="3"/>
  <c r="BG373" i="3"/>
  <c r="BF373" i="3"/>
  <c r="T373" i="3"/>
  <c r="R373" i="3"/>
  <c r="P373" i="3"/>
  <c r="BI371" i="3"/>
  <c r="BH371" i="3"/>
  <c r="BG371" i="3"/>
  <c r="BF371" i="3"/>
  <c r="T371" i="3"/>
  <c r="R371" i="3"/>
  <c r="P371" i="3"/>
  <c r="BI368" i="3"/>
  <c r="BH368" i="3"/>
  <c r="BG368" i="3"/>
  <c r="BF368" i="3"/>
  <c r="T368" i="3"/>
  <c r="R368" i="3"/>
  <c r="P368" i="3"/>
  <c r="BI366" i="3"/>
  <c r="BH366" i="3"/>
  <c r="BG366" i="3"/>
  <c r="BF366" i="3"/>
  <c r="T366" i="3"/>
  <c r="R366" i="3"/>
  <c r="P366" i="3"/>
  <c r="BI363" i="3"/>
  <c r="BH363" i="3"/>
  <c r="BG363" i="3"/>
  <c r="BF363" i="3"/>
  <c r="T363" i="3"/>
  <c r="R363" i="3"/>
  <c r="P363" i="3"/>
  <c r="BI361" i="3"/>
  <c r="BH361" i="3"/>
  <c r="BG361" i="3"/>
  <c r="BF361" i="3"/>
  <c r="T361" i="3"/>
  <c r="R361" i="3"/>
  <c r="P361" i="3"/>
  <c r="BI358" i="3"/>
  <c r="BH358" i="3"/>
  <c r="BG358" i="3"/>
  <c r="BF358" i="3"/>
  <c r="T358" i="3"/>
  <c r="R358" i="3"/>
  <c r="P358" i="3"/>
  <c r="BI356" i="3"/>
  <c r="BH356" i="3"/>
  <c r="BG356" i="3"/>
  <c r="BF356" i="3"/>
  <c r="T356" i="3"/>
  <c r="R356" i="3"/>
  <c r="P356" i="3"/>
  <c r="BI353" i="3"/>
  <c r="BH353" i="3"/>
  <c r="BG353" i="3"/>
  <c r="BF353" i="3"/>
  <c r="T353" i="3"/>
  <c r="R353" i="3"/>
  <c r="P353" i="3"/>
  <c r="BI352" i="3"/>
  <c r="BH352" i="3"/>
  <c r="BG352" i="3"/>
  <c r="BF352" i="3"/>
  <c r="T352" i="3"/>
  <c r="R352" i="3"/>
  <c r="P352" i="3"/>
  <c r="BI351" i="3"/>
  <c r="BH351" i="3"/>
  <c r="BG351" i="3"/>
  <c r="BF351" i="3"/>
  <c r="T351" i="3"/>
  <c r="R351" i="3"/>
  <c r="P351" i="3"/>
  <c r="BI343" i="3"/>
  <c r="BH343" i="3"/>
  <c r="BG343" i="3"/>
  <c r="BF343" i="3"/>
  <c r="T343" i="3"/>
  <c r="R343" i="3"/>
  <c r="P343" i="3"/>
  <c r="BI340" i="3"/>
  <c r="BH340" i="3"/>
  <c r="BG340" i="3"/>
  <c r="BF340" i="3"/>
  <c r="T340" i="3"/>
  <c r="R340" i="3"/>
  <c r="P340" i="3"/>
  <c r="BI337" i="3"/>
  <c r="BH337" i="3"/>
  <c r="BG337" i="3"/>
  <c r="BF337" i="3"/>
  <c r="T337" i="3"/>
  <c r="R337" i="3"/>
  <c r="P337" i="3"/>
  <c r="BI334" i="3"/>
  <c r="BH334" i="3"/>
  <c r="BG334" i="3"/>
  <c r="BF334" i="3"/>
  <c r="T334" i="3"/>
  <c r="R334" i="3"/>
  <c r="P334" i="3"/>
  <c r="BI331" i="3"/>
  <c r="BH331" i="3"/>
  <c r="BG331" i="3"/>
  <c r="BF331" i="3"/>
  <c r="T331" i="3"/>
  <c r="R331" i="3"/>
  <c r="P331" i="3"/>
  <c r="BI329" i="3"/>
  <c r="BH329" i="3"/>
  <c r="BG329" i="3"/>
  <c r="BF329" i="3"/>
  <c r="T329" i="3"/>
  <c r="R329" i="3"/>
  <c r="P329" i="3"/>
  <c r="BI326" i="3"/>
  <c r="BH326" i="3"/>
  <c r="BG326" i="3"/>
  <c r="BF326" i="3"/>
  <c r="T326" i="3"/>
  <c r="R326" i="3"/>
  <c r="P326" i="3"/>
  <c r="BI325" i="3"/>
  <c r="BH325" i="3"/>
  <c r="BG325" i="3"/>
  <c r="BF325" i="3"/>
  <c r="T325" i="3"/>
  <c r="R325" i="3"/>
  <c r="P325" i="3"/>
  <c r="BI322" i="3"/>
  <c r="BH322" i="3"/>
  <c r="BG322" i="3"/>
  <c r="BF322" i="3"/>
  <c r="T322" i="3"/>
  <c r="R322" i="3"/>
  <c r="P322" i="3"/>
  <c r="BI321" i="3"/>
  <c r="BH321" i="3"/>
  <c r="BG321" i="3"/>
  <c r="BF321" i="3"/>
  <c r="T321" i="3"/>
  <c r="R321" i="3"/>
  <c r="P321" i="3"/>
  <c r="BI319" i="3"/>
  <c r="BH319" i="3"/>
  <c r="BG319" i="3"/>
  <c r="BF319" i="3"/>
  <c r="T319" i="3"/>
  <c r="R319" i="3"/>
  <c r="P319" i="3"/>
  <c r="BI315" i="3"/>
  <c r="BH315" i="3"/>
  <c r="BG315" i="3"/>
  <c r="BF315" i="3"/>
  <c r="T315" i="3"/>
  <c r="R315" i="3"/>
  <c r="P315" i="3"/>
  <c r="BI313" i="3"/>
  <c r="BH313" i="3"/>
  <c r="BG313" i="3"/>
  <c r="BF313" i="3"/>
  <c r="T313" i="3"/>
  <c r="R313" i="3"/>
  <c r="P313" i="3"/>
  <c r="BI310" i="3"/>
  <c r="BH310" i="3"/>
  <c r="BG310" i="3"/>
  <c r="BF310" i="3"/>
  <c r="T310" i="3"/>
  <c r="R310" i="3"/>
  <c r="P310" i="3"/>
  <c r="BI308" i="3"/>
  <c r="BH308" i="3"/>
  <c r="BG308" i="3"/>
  <c r="BF308" i="3"/>
  <c r="T308" i="3"/>
  <c r="R308" i="3"/>
  <c r="P308" i="3"/>
  <c r="BI307" i="3"/>
  <c r="BH307" i="3"/>
  <c r="BG307" i="3"/>
  <c r="BF307" i="3"/>
  <c r="T307" i="3"/>
  <c r="R307" i="3"/>
  <c r="P307" i="3"/>
  <c r="BI306" i="3"/>
  <c r="BH306" i="3"/>
  <c r="BG306" i="3"/>
  <c r="BF306" i="3"/>
  <c r="T306" i="3"/>
  <c r="R306" i="3"/>
  <c r="P306" i="3"/>
  <c r="BI302" i="3"/>
  <c r="BH302" i="3"/>
  <c r="BG302" i="3"/>
  <c r="BF302" i="3"/>
  <c r="T302" i="3"/>
  <c r="R302" i="3"/>
  <c r="P302" i="3"/>
  <c r="BI299" i="3"/>
  <c r="BH299" i="3"/>
  <c r="BG299" i="3"/>
  <c r="BF299" i="3"/>
  <c r="T299" i="3"/>
  <c r="R299" i="3"/>
  <c r="P299" i="3"/>
  <c r="BI297" i="3"/>
  <c r="BH297" i="3"/>
  <c r="BG297" i="3"/>
  <c r="BF297" i="3"/>
  <c r="T297" i="3"/>
  <c r="R297" i="3"/>
  <c r="P297" i="3"/>
  <c r="BI296" i="3"/>
  <c r="BH296" i="3"/>
  <c r="BG296" i="3"/>
  <c r="BF296" i="3"/>
  <c r="T296" i="3"/>
  <c r="R296" i="3"/>
  <c r="P296" i="3"/>
  <c r="BI294" i="3"/>
  <c r="BH294" i="3"/>
  <c r="BG294" i="3"/>
  <c r="BF294" i="3"/>
  <c r="T294" i="3"/>
  <c r="R294" i="3"/>
  <c r="P294" i="3"/>
  <c r="BI291" i="3"/>
  <c r="BH291" i="3"/>
  <c r="BG291" i="3"/>
  <c r="BF291" i="3"/>
  <c r="T291" i="3"/>
  <c r="R291" i="3"/>
  <c r="P291" i="3"/>
  <c r="BI290" i="3"/>
  <c r="BH290" i="3"/>
  <c r="BG290" i="3"/>
  <c r="BF290" i="3"/>
  <c r="T290" i="3"/>
  <c r="R290" i="3"/>
  <c r="P290" i="3"/>
  <c r="BI289" i="3"/>
  <c r="BH289" i="3"/>
  <c r="BG289" i="3"/>
  <c r="BF289" i="3"/>
  <c r="T289" i="3"/>
  <c r="R289" i="3"/>
  <c r="P289" i="3"/>
  <c r="BI286" i="3"/>
  <c r="BH286" i="3"/>
  <c r="BG286" i="3"/>
  <c r="BF286" i="3"/>
  <c r="T286" i="3"/>
  <c r="R286" i="3"/>
  <c r="P286" i="3"/>
  <c r="BI283" i="3"/>
  <c r="BH283" i="3"/>
  <c r="BG283" i="3"/>
  <c r="BF283" i="3"/>
  <c r="T283" i="3"/>
  <c r="R283" i="3"/>
  <c r="P283" i="3"/>
  <c r="BI281" i="3"/>
  <c r="BH281" i="3"/>
  <c r="BG281" i="3"/>
  <c r="BF281" i="3"/>
  <c r="T281" i="3"/>
  <c r="T280" i="3"/>
  <c r="R281" i="3"/>
  <c r="R280" i="3"/>
  <c r="P281" i="3"/>
  <c r="P280" i="3" s="1"/>
  <c r="P273" i="3" s="1"/>
  <c r="BI277" i="3"/>
  <c r="BH277" i="3"/>
  <c r="BG277" i="3"/>
  <c r="BF277" i="3"/>
  <c r="T277" i="3"/>
  <c r="R277" i="3"/>
  <c r="P277" i="3"/>
  <c r="BI274" i="3"/>
  <c r="BH274" i="3"/>
  <c r="BG274" i="3"/>
  <c r="BF274" i="3"/>
  <c r="T274" i="3"/>
  <c r="T273" i="3" s="1"/>
  <c r="R274" i="3"/>
  <c r="R273" i="3" s="1"/>
  <c r="P274" i="3"/>
  <c r="BI272" i="3"/>
  <c r="BH272" i="3"/>
  <c r="BG272" i="3"/>
  <c r="BF272" i="3"/>
  <c r="T272" i="3"/>
  <c r="R272" i="3"/>
  <c r="P272" i="3"/>
  <c r="BI269" i="3"/>
  <c r="BH269" i="3"/>
  <c r="BG269" i="3"/>
  <c r="BF269" i="3"/>
  <c r="T269" i="3"/>
  <c r="R269" i="3"/>
  <c r="P269" i="3"/>
  <c r="BI268" i="3"/>
  <c r="BH268" i="3"/>
  <c r="BG268" i="3"/>
  <c r="BF268" i="3"/>
  <c r="T268" i="3"/>
  <c r="R268" i="3"/>
  <c r="P268" i="3"/>
  <c r="BI264" i="3"/>
  <c r="BH264" i="3"/>
  <c r="BG264" i="3"/>
  <c r="BF264" i="3"/>
  <c r="T264" i="3"/>
  <c r="R264" i="3"/>
  <c r="P264" i="3"/>
  <c r="BI260" i="3"/>
  <c r="BH260" i="3"/>
  <c r="BG260" i="3"/>
  <c r="BF260" i="3"/>
  <c r="T260" i="3"/>
  <c r="R260" i="3"/>
  <c r="P260" i="3"/>
  <c r="BI256" i="3"/>
  <c r="BH256" i="3"/>
  <c r="BG256" i="3"/>
  <c r="BF256" i="3"/>
  <c r="T256" i="3"/>
  <c r="R256" i="3"/>
  <c r="P256" i="3"/>
  <c r="BI253" i="3"/>
  <c r="BH253" i="3"/>
  <c r="BG253" i="3"/>
  <c r="BF253" i="3"/>
  <c r="T253" i="3"/>
  <c r="R253" i="3"/>
  <c r="P253" i="3"/>
  <c r="BI251" i="3"/>
  <c r="BH251" i="3"/>
  <c r="BG251" i="3"/>
  <c r="BF251" i="3"/>
  <c r="T251" i="3"/>
  <c r="R251" i="3"/>
  <c r="P251" i="3"/>
  <c r="BI250" i="3"/>
  <c r="BH250" i="3"/>
  <c r="BG250" i="3"/>
  <c r="BF250" i="3"/>
  <c r="T250" i="3"/>
  <c r="R250" i="3"/>
  <c r="P250" i="3"/>
  <c r="BI249" i="3"/>
  <c r="BH249" i="3"/>
  <c r="BG249" i="3"/>
  <c r="BF249" i="3"/>
  <c r="T249" i="3"/>
  <c r="R249" i="3"/>
  <c r="P249" i="3"/>
  <c r="BI248" i="3"/>
  <c r="BH248" i="3"/>
  <c r="BG248" i="3"/>
  <c r="BF248" i="3"/>
  <c r="T248" i="3"/>
  <c r="R248" i="3"/>
  <c r="P248" i="3"/>
  <c r="BI247" i="3"/>
  <c r="BH247" i="3"/>
  <c r="BG247" i="3"/>
  <c r="BF247" i="3"/>
  <c r="T247" i="3"/>
  <c r="R247" i="3"/>
  <c r="P247" i="3"/>
  <c r="BI246" i="3"/>
  <c r="BH246" i="3"/>
  <c r="BG246" i="3"/>
  <c r="BF246" i="3"/>
  <c r="T246" i="3"/>
  <c r="R246" i="3"/>
  <c r="P246" i="3"/>
  <c r="BI245" i="3"/>
  <c r="BH245" i="3"/>
  <c r="BG245" i="3"/>
  <c r="BF245" i="3"/>
  <c r="T245" i="3"/>
  <c r="R245" i="3"/>
  <c r="P245" i="3"/>
  <c r="BI244" i="3"/>
  <c r="BH244" i="3"/>
  <c r="BG244" i="3"/>
  <c r="BF244" i="3"/>
  <c r="T244" i="3"/>
  <c r="R244" i="3"/>
  <c r="P244" i="3"/>
  <c r="BI239" i="3"/>
  <c r="BH239" i="3"/>
  <c r="BG239" i="3"/>
  <c r="BF239" i="3"/>
  <c r="T239" i="3"/>
  <c r="R239" i="3"/>
  <c r="P239" i="3"/>
  <c r="BI234" i="3"/>
  <c r="BH234" i="3"/>
  <c r="BG234" i="3"/>
  <c r="BF234" i="3"/>
  <c r="T234" i="3"/>
  <c r="R234" i="3"/>
  <c r="P234" i="3"/>
  <c r="BI233" i="3"/>
  <c r="BH233" i="3"/>
  <c r="BG233" i="3"/>
  <c r="BF233" i="3"/>
  <c r="T233" i="3"/>
  <c r="R233" i="3"/>
  <c r="P233" i="3"/>
  <c r="BI230" i="3"/>
  <c r="BH230" i="3"/>
  <c r="BG230" i="3"/>
  <c r="BF230" i="3"/>
  <c r="T230" i="3"/>
  <c r="R230" i="3"/>
  <c r="P230" i="3"/>
  <c r="BI226" i="3"/>
  <c r="BH226" i="3"/>
  <c r="BG226" i="3"/>
  <c r="BF226" i="3"/>
  <c r="T226" i="3"/>
  <c r="R226" i="3"/>
  <c r="P226" i="3"/>
  <c r="BI223" i="3"/>
  <c r="BH223" i="3"/>
  <c r="BG223" i="3"/>
  <c r="BF223" i="3"/>
  <c r="T223" i="3"/>
  <c r="R223" i="3"/>
  <c r="P223" i="3"/>
  <c r="BI220" i="3"/>
  <c r="BH220" i="3"/>
  <c r="BG220" i="3"/>
  <c r="BF220" i="3"/>
  <c r="T220" i="3"/>
  <c r="R220" i="3"/>
  <c r="P220" i="3"/>
  <c r="BI218" i="3"/>
  <c r="BH218" i="3"/>
  <c r="BG218" i="3"/>
  <c r="BF218" i="3"/>
  <c r="T218" i="3"/>
  <c r="R218" i="3"/>
  <c r="P218" i="3"/>
  <c r="BI215" i="3"/>
  <c r="BH215" i="3"/>
  <c r="BG215" i="3"/>
  <c r="BF215" i="3"/>
  <c r="T215" i="3"/>
  <c r="R215" i="3"/>
  <c r="P215" i="3"/>
  <c r="BI212" i="3"/>
  <c r="BH212" i="3"/>
  <c r="BG212" i="3"/>
  <c r="BF212" i="3"/>
  <c r="T212" i="3"/>
  <c r="R212" i="3"/>
  <c r="P212" i="3"/>
  <c r="BI210" i="3"/>
  <c r="BH210" i="3"/>
  <c r="BG210" i="3"/>
  <c r="BF210" i="3"/>
  <c r="T210" i="3"/>
  <c r="R210" i="3"/>
  <c r="P210" i="3"/>
  <c r="BI209" i="3"/>
  <c r="BH209" i="3"/>
  <c r="BG209" i="3"/>
  <c r="BF209" i="3"/>
  <c r="T209" i="3"/>
  <c r="R209" i="3"/>
  <c r="P209" i="3"/>
  <c r="BI208" i="3"/>
  <c r="BH208" i="3"/>
  <c r="BG208" i="3"/>
  <c r="BF208" i="3"/>
  <c r="T208" i="3"/>
  <c r="R208" i="3"/>
  <c r="P208" i="3"/>
  <c r="BI206" i="3"/>
  <c r="BH206" i="3"/>
  <c r="BG206" i="3"/>
  <c r="BF206" i="3"/>
  <c r="T206" i="3"/>
  <c r="R206" i="3"/>
  <c r="P206" i="3"/>
  <c r="BI202" i="3"/>
  <c r="BH202" i="3"/>
  <c r="BG202" i="3"/>
  <c r="BF202" i="3"/>
  <c r="T202" i="3"/>
  <c r="R202" i="3"/>
  <c r="P202" i="3"/>
  <c r="BI200" i="3"/>
  <c r="BH200" i="3"/>
  <c r="BG200" i="3"/>
  <c r="BF200" i="3"/>
  <c r="T200" i="3"/>
  <c r="R200" i="3"/>
  <c r="P200" i="3"/>
  <c r="BI197" i="3"/>
  <c r="BH197" i="3"/>
  <c r="BG197" i="3"/>
  <c r="BF197" i="3"/>
  <c r="T197" i="3"/>
  <c r="R197" i="3"/>
  <c r="P197" i="3"/>
  <c r="BI194" i="3"/>
  <c r="BH194" i="3"/>
  <c r="BG194" i="3"/>
  <c r="BF194" i="3"/>
  <c r="T194" i="3"/>
  <c r="R194" i="3"/>
  <c r="P194" i="3"/>
  <c r="BI193" i="3"/>
  <c r="BH193" i="3"/>
  <c r="BG193" i="3"/>
  <c r="BF193" i="3"/>
  <c r="T193" i="3"/>
  <c r="R193" i="3"/>
  <c r="P193" i="3"/>
  <c r="BI191" i="3"/>
  <c r="BH191" i="3"/>
  <c r="BG191" i="3"/>
  <c r="BF191" i="3"/>
  <c r="T191" i="3"/>
  <c r="R191" i="3"/>
  <c r="P191" i="3"/>
  <c r="BI189" i="3"/>
  <c r="BH189" i="3"/>
  <c r="BG189" i="3"/>
  <c r="BF189" i="3"/>
  <c r="T189" i="3"/>
  <c r="R189" i="3"/>
  <c r="P189" i="3"/>
  <c r="BI187" i="3"/>
  <c r="BH187" i="3"/>
  <c r="BG187" i="3"/>
  <c r="BF187" i="3"/>
  <c r="T187" i="3"/>
  <c r="R187" i="3"/>
  <c r="P187" i="3"/>
  <c r="BI183" i="3"/>
  <c r="BH183" i="3"/>
  <c r="BG183" i="3"/>
  <c r="BF183" i="3"/>
  <c r="T183" i="3"/>
  <c r="R183" i="3"/>
  <c r="P183" i="3"/>
  <c r="BI181" i="3"/>
  <c r="BH181" i="3"/>
  <c r="BG181" i="3"/>
  <c r="BF181" i="3"/>
  <c r="T181" i="3"/>
  <c r="R181" i="3"/>
  <c r="P181" i="3"/>
  <c r="BI178" i="3"/>
  <c r="BH178" i="3"/>
  <c r="BG178" i="3"/>
  <c r="BF178" i="3"/>
  <c r="T178" i="3"/>
  <c r="R178" i="3"/>
  <c r="P178" i="3"/>
  <c r="BI176" i="3"/>
  <c r="BH176" i="3"/>
  <c r="BG176" i="3"/>
  <c r="BF176" i="3"/>
  <c r="T176" i="3"/>
  <c r="R176" i="3"/>
  <c r="P176" i="3"/>
  <c r="BI173" i="3"/>
  <c r="BH173" i="3"/>
  <c r="BG173" i="3"/>
  <c r="BF173" i="3"/>
  <c r="T173" i="3"/>
  <c r="R173" i="3"/>
  <c r="P173" i="3"/>
  <c r="BI170" i="3"/>
  <c r="BH170" i="3"/>
  <c r="BG170" i="3"/>
  <c r="BF170" i="3"/>
  <c r="T170" i="3"/>
  <c r="R170" i="3"/>
  <c r="P170" i="3"/>
  <c r="BI167" i="3"/>
  <c r="BH167" i="3"/>
  <c r="BG167" i="3"/>
  <c r="BF167" i="3"/>
  <c r="T167" i="3"/>
  <c r="R167" i="3"/>
  <c r="P167" i="3"/>
  <c r="BI164" i="3"/>
  <c r="BH164" i="3"/>
  <c r="BG164" i="3"/>
  <c r="BF164" i="3"/>
  <c r="T164" i="3"/>
  <c r="R164" i="3"/>
  <c r="P164" i="3"/>
  <c r="BI160" i="3"/>
  <c r="BH160" i="3"/>
  <c r="BG160" i="3"/>
  <c r="BF160" i="3"/>
  <c r="T160" i="3"/>
  <c r="R160" i="3"/>
  <c r="P160" i="3"/>
  <c r="BI156" i="3"/>
  <c r="BH156" i="3"/>
  <c r="BG156" i="3"/>
  <c r="BF156" i="3"/>
  <c r="T156" i="3"/>
  <c r="R156" i="3"/>
  <c r="P156" i="3"/>
  <c r="J149" i="3"/>
  <c r="F149" i="3"/>
  <c r="F147" i="3"/>
  <c r="E145" i="3"/>
  <c r="J93" i="3"/>
  <c r="F93" i="3"/>
  <c r="F91" i="3"/>
  <c r="E89" i="3"/>
  <c r="J26" i="3"/>
  <c r="E26" i="3"/>
  <c r="J150" i="3" s="1"/>
  <c r="J25" i="3"/>
  <c r="J20" i="3"/>
  <c r="E20" i="3"/>
  <c r="F150" i="3" s="1"/>
  <c r="J19" i="3"/>
  <c r="J14" i="3"/>
  <c r="J147" i="3"/>
  <c r="E7" i="3"/>
  <c r="E85" i="3"/>
  <c r="J37" i="2"/>
  <c r="J36" i="2"/>
  <c r="AY95" i="1" s="1"/>
  <c r="J35" i="2"/>
  <c r="AX95" i="1" s="1"/>
  <c r="BI166" i="2"/>
  <c r="BH166" i="2"/>
  <c r="BG166" i="2"/>
  <c r="BF166" i="2"/>
  <c r="T166" i="2"/>
  <c r="R166" i="2"/>
  <c r="P166" i="2"/>
  <c r="BI164" i="2"/>
  <c r="BH164" i="2"/>
  <c r="BG164" i="2"/>
  <c r="BF164" i="2"/>
  <c r="T164" i="2"/>
  <c r="R164" i="2"/>
  <c r="P164" i="2"/>
  <c r="BI163" i="2"/>
  <c r="BH163" i="2"/>
  <c r="BG163" i="2"/>
  <c r="BF163" i="2"/>
  <c r="T163" i="2"/>
  <c r="R163" i="2"/>
  <c r="P163" i="2"/>
  <c r="BI161" i="2"/>
  <c r="BH161" i="2"/>
  <c r="BG161" i="2"/>
  <c r="BF161" i="2"/>
  <c r="T161" i="2"/>
  <c r="R161" i="2"/>
  <c r="P161" i="2"/>
  <c r="BI158" i="2"/>
  <c r="BH158" i="2"/>
  <c r="BG158" i="2"/>
  <c r="BF158" i="2"/>
  <c r="T158" i="2"/>
  <c r="T157" i="2" s="1"/>
  <c r="R158" i="2"/>
  <c r="R157" i="2" s="1"/>
  <c r="P158" i="2"/>
  <c r="P157" i="2" s="1"/>
  <c r="BI156" i="2"/>
  <c r="BH156" i="2"/>
  <c r="BG156" i="2"/>
  <c r="BF156" i="2"/>
  <c r="T156" i="2"/>
  <c r="R156" i="2"/>
  <c r="P156" i="2"/>
  <c r="BI154" i="2"/>
  <c r="BH154" i="2"/>
  <c r="BG154" i="2"/>
  <c r="BF154" i="2"/>
  <c r="T154" i="2"/>
  <c r="R154" i="2"/>
  <c r="P154" i="2"/>
  <c r="BI152" i="2"/>
  <c r="BH152" i="2"/>
  <c r="BG152" i="2"/>
  <c r="BF152" i="2"/>
  <c r="T152" i="2"/>
  <c r="T151" i="2" s="1"/>
  <c r="R152" i="2"/>
  <c r="R151" i="2" s="1"/>
  <c r="P152" i="2"/>
  <c r="P151" i="2" s="1"/>
  <c r="BI149" i="2"/>
  <c r="BH149" i="2"/>
  <c r="BG149" i="2"/>
  <c r="BF149" i="2"/>
  <c r="T149" i="2"/>
  <c r="R149" i="2"/>
  <c r="P149" i="2"/>
  <c r="BI147" i="2"/>
  <c r="BH147" i="2"/>
  <c r="BG147" i="2"/>
  <c r="BF147" i="2"/>
  <c r="T147" i="2"/>
  <c r="R147" i="2"/>
  <c r="P147" i="2"/>
  <c r="BI145" i="2"/>
  <c r="BH145" i="2"/>
  <c r="BG145" i="2"/>
  <c r="BF145" i="2"/>
  <c r="T145" i="2"/>
  <c r="R145" i="2"/>
  <c r="P145" i="2"/>
  <c r="BI143" i="2"/>
  <c r="BH143" i="2"/>
  <c r="BG143" i="2"/>
  <c r="BF143" i="2"/>
  <c r="T143" i="2"/>
  <c r="R143" i="2"/>
  <c r="P143" i="2"/>
  <c r="BI140" i="2"/>
  <c r="BH140" i="2"/>
  <c r="BG140" i="2"/>
  <c r="BF140" i="2"/>
  <c r="T140" i="2"/>
  <c r="T139" i="2" s="1"/>
  <c r="R140" i="2"/>
  <c r="R139" i="2" s="1"/>
  <c r="P140" i="2"/>
  <c r="P139" i="2" s="1"/>
  <c r="BI138" i="2"/>
  <c r="BH138" i="2"/>
  <c r="BG138" i="2"/>
  <c r="BF138" i="2"/>
  <c r="T138" i="2"/>
  <c r="R138" i="2"/>
  <c r="P138" i="2"/>
  <c r="BI136" i="2"/>
  <c r="BH136" i="2"/>
  <c r="BG136" i="2"/>
  <c r="BF136" i="2"/>
  <c r="T136" i="2"/>
  <c r="R136" i="2"/>
  <c r="P136" i="2"/>
  <c r="BI134" i="2"/>
  <c r="BH134" i="2"/>
  <c r="BG134" i="2"/>
  <c r="BF134" i="2"/>
  <c r="T134" i="2"/>
  <c r="R134" i="2"/>
  <c r="P134" i="2"/>
  <c r="BI132" i="2"/>
  <c r="BH132" i="2"/>
  <c r="BG132" i="2"/>
  <c r="BF132" i="2"/>
  <c r="T132" i="2"/>
  <c r="R132" i="2"/>
  <c r="P132" i="2"/>
  <c r="BI131" i="2"/>
  <c r="BH131" i="2"/>
  <c r="BG131" i="2"/>
  <c r="BF131" i="2"/>
  <c r="T131" i="2"/>
  <c r="R131" i="2"/>
  <c r="P131" i="2"/>
  <c r="BI130" i="2"/>
  <c r="BH130" i="2"/>
  <c r="BG130" i="2"/>
  <c r="BF130" i="2"/>
  <c r="T130" i="2"/>
  <c r="R130" i="2"/>
  <c r="P130" i="2"/>
  <c r="BI129" i="2"/>
  <c r="BH129" i="2"/>
  <c r="BG129" i="2"/>
  <c r="BF129" i="2"/>
  <c r="T129" i="2"/>
  <c r="R129" i="2"/>
  <c r="P129" i="2"/>
  <c r="BI128" i="2"/>
  <c r="BH128" i="2"/>
  <c r="BG128" i="2"/>
  <c r="BF128" i="2"/>
  <c r="T128" i="2"/>
  <c r="R128" i="2"/>
  <c r="P128" i="2"/>
  <c r="BI127" i="2"/>
  <c r="BH127" i="2"/>
  <c r="BG127" i="2"/>
  <c r="BF127" i="2"/>
  <c r="T127" i="2"/>
  <c r="R127" i="2"/>
  <c r="P127" i="2"/>
  <c r="BI126" i="2"/>
  <c r="BH126" i="2"/>
  <c r="BG126" i="2"/>
  <c r="BF126" i="2"/>
  <c r="T126" i="2"/>
  <c r="R126" i="2"/>
  <c r="P126" i="2"/>
  <c r="J119" i="2"/>
  <c r="F119" i="2"/>
  <c r="F117" i="2"/>
  <c r="E115" i="2"/>
  <c r="J91" i="2"/>
  <c r="F91" i="2"/>
  <c r="F89" i="2"/>
  <c r="E87" i="2"/>
  <c r="J24" i="2"/>
  <c r="E24" i="2"/>
  <c r="J120" i="2" s="1"/>
  <c r="J23" i="2"/>
  <c r="J18" i="2"/>
  <c r="E18" i="2"/>
  <c r="F92" i="2" s="1"/>
  <c r="J17" i="2"/>
  <c r="J12" i="2"/>
  <c r="J117" i="2"/>
  <c r="E7" i="2"/>
  <c r="E85" i="2" s="1"/>
  <c r="L90" i="1"/>
  <c r="AM90" i="1"/>
  <c r="AM89" i="1"/>
  <c r="L89" i="1"/>
  <c r="AM87" i="1"/>
  <c r="L87" i="1"/>
  <c r="L85" i="1"/>
  <c r="L84" i="1"/>
  <c r="J154" i="2"/>
  <c r="BK158" i="2"/>
  <c r="J166" i="2"/>
  <c r="J158" i="2"/>
  <c r="BK129" i="2"/>
  <c r="BK149" i="2"/>
  <c r="BK161" i="2"/>
  <c r="AS139" i="1"/>
  <c r="AS114" i="1"/>
  <c r="BK1229" i="3"/>
  <c r="J1172" i="3"/>
  <c r="J1102" i="3"/>
  <c r="BK1064" i="3"/>
  <c r="BK1016" i="3"/>
  <c r="J963" i="3"/>
  <c r="BK941" i="3"/>
  <c r="BK863" i="3"/>
  <c r="J809" i="3"/>
  <c r="BK774" i="3"/>
  <c r="BK685" i="3"/>
  <c r="BK623" i="3"/>
  <c r="BK577" i="3"/>
  <c r="J511" i="3"/>
  <c r="BK450" i="3"/>
  <c r="J402" i="3"/>
  <c r="BK294" i="3"/>
  <c r="J253" i="3"/>
  <c r="J220" i="3"/>
  <c r="BK176" i="3"/>
  <c r="BK1246" i="3"/>
  <c r="BK1181" i="3"/>
  <c r="BK1142" i="3"/>
  <c r="J1064" i="3"/>
  <c r="BK1034" i="3"/>
  <c r="BK994" i="3"/>
  <c r="J947" i="3"/>
  <c r="BK871" i="3"/>
  <c r="BK811" i="3"/>
  <c r="J750" i="3"/>
  <c r="J666" i="3"/>
  <c r="J638" i="3"/>
  <c r="BK588" i="3"/>
  <c r="J554" i="3"/>
  <c r="BK511" i="3"/>
  <c r="BK439" i="3"/>
  <c r="BK402" i="3"/>
  <c r="J286" i="3"/>
  <c r="BK250" i="3"/>
  <c r="BK202" i="3"/>
  <c r="J1269" i="3"/>
  <c r="J1221" i="3"/>
  <c r="BK1194" i="3"/>
  <c r="J1142" i="3"/>
  <c r="J1104" i="3"/>
  <c r="BK1056" i="3"/>
  <c r="J1014" i="3"/>
  <c r="BK949" i="3"/>
  <c r="BK910" i="3"/>
  <c r="BK852" i="3"/>
  <c r="J806" i="3"/>
  <c r="J759" i="3"/>
  <c r="BK711" i="3"/>
  <c r="J675" i="3"/>
  <c r="BK640" i="3"/>
  <c r="BK581" i="3"/>
  <c r="BK570" i="3"/>
  <c r="BK534" i="3"/>
  <c r="J450" i="3"/>
  <c r="BK394" i="3"/>
  <c r="BK353" i="3"/>
  <c r="J290" i="3"/>
  <c r="J248" i="3"/>
  <c r="J202" i="3"/>
  <c r="BK1241" i="3"/>
  <c r="J705" i="3"/>
  <c r="BK671" i="3"/>
  <c r="BK630" i="3"/>
  <c r="BK596" i="3"/>
  <c r="J534" i="3"/>
  <c r="BK455" i="3"/>
  <c r="J408" i="3"/>
  <c r="J371" i="3"/>
  <c r="J331" i="3"/>
  <c r="BK272" i="3"/>
  <c r="J226" i="3"/>
  <c r="BK187" i="3"/>
  <c r="BK1277" i="3"/>
  <c r="J1251" i="3"/>
  <c r="BK1193" i="3"/>
  <c r="BK1088" i="3"/>
  <c r="J1030" i="3"/>
  <c r="J1006" i="3"/>
  <c r="BK978" i="3"/>
  <c r="J922" i="3"/>
  <c r="J879" i="3"/>
  <c r="BK831" i="3"/>
  <c r="J776" i="3"/>
  <c r="J732" i="3"/>
  <c r="J669" i="3"/>
  <c r="J630" i="3"/>
  <c r="J532" i="3"/>
  <c r="J439" i="3"/>
  <c r="J394" i="3"/>
  <c r="J340" i="3"/>
  <c r="BK297" i="3"/>
  <c r="BK264" i="3"/>
  <c r="BK206" i="3"/>
  <c r="BK164" i="3"/>
  <c r="BK1251" i="3"/>
  <c r="BK1162" i="3"/>
  <c r="BK1080" i="3"/>
  <c r="BK1038" i="3"/>
  <c r="J1002" i="3"/>
  <c r="BK893" i="3"/>
  <c r="J835" i="3"/>
  <c r="BK756" i="3"/>
  <c r="J1214" i="3"/>
  <c r="J1155" i="3"/>
  <c r="BK1104" i="3"/>
  <c r="J1092" i="3"/>
  <c r="J1068" i="3"/>
  <c r="BK1048" i="3"/>
  <c r="J1020" i="3"/>
  <c r="J978" i="3"/>
  <c r="J961" i="3"/>
  <c r="J882" i="3"/>
  <c r="BK832" i="3"/>
  <c r="J766" i="3"/>
  <c r="J711" i="3"/>
  <c r="BK656" i="3"/>
  <c r="J609" i="3"/>
  <c r="BK542" i="3"/>
  <c r="BK502" i="3"/>
  <c r="J433" i="3"/>
  <c r="J358" i="3"/>
  <c r="BK299" i="3"/>
  <c r="BK246" i="3"/>
  <c r="BK208" i="3"/>
  <c r="BK156" i="3"/>
  <c r="J988" i="3"/>
  <c r="BK882" i="3"/>
  <c r="J774" i="3"/>
  <c r="J566" i="3"/>
  <c r="J329" i="3"/>
  <c r="BK194" i="3"/>
  <c r="J229" i="4"/>
  <c r="J161" i="4"/>
  <c r="J257" i="4"/>
  <c r="BK229" i="4"/>
  <c r="BK180" i="4"/>
  <c r="J148" i="4"/>
  <c r="J249" i="4"/>
  <c r="J211" i="4"/>
  <c r="BK164" i="4"/>
  <c r="BK270" i="4"/>
  <c r="J246" i="4"/>
  <c r="BK173" i="4"/>
  <c r="BK246" i="4"/>
  <c r="BK198" i="4"/>
  <c r="J156" i="4"/>
  <c r="BK129" i="5"/>
  <c r="BK129" i="6"/>
  <c r="J453" i="7"/>
  <c r="J434" i="7"/>
  <c r="BK412" i="7"/>
  <c r="BK367" i="7"/>
  <c r="J332" i="7"/>
  <c r="BK302" i="7"/>
  <c r="J264" i="7"/>
  <c r="BK242" i="7"/>
  <c r="J179" i="7"/>
  <c r="J154" i="7"/>
  <c r="BK448" i="7"/>
  <c r="J423" i="7"/>
  <c r="J402" i="7"/>
  <c r="BK378" i="7"/>
  <c r="BK350" i="7"/>
  <c r="BK328" i="7"/>
  <c r="J280" i="7"/>
  <c r="J253" i="7"/>
  <c r="BK221" i="7"/>
  <c r="BK183" i="7"/>
  <c r="J159" i="7"/>
  <c r="J421" i="7"/>
  <c r="BK383" i="7"/>
  <c r="J269" i="7"/>
  <c r="BK233" i="7"/>
  <c r="J140" i="7"/>
  <c r="J455" i="7"/>
  <c r="BK435" i="7"/>
  <c r="BK408" i="7"/>
  <c r="BK398" i="7"/>
  <c r="J370" i="7"/>
  <c r="BK346" i="7"/>
  <c r="BK321" i="7"/>
  <c r="J290" i="7"/>
  <c r="BK259" i="7"/>
  <c r="BK238" i="7"/>
  <c r="BK152" i="7"/>
  <c r="BK465" i="7"/>
  <c r="J440" i="7"/>
  <c r="J416" i="7"/>
  <c r="BK387" i="7"/>
  <c r="BK356" i="7"/>
  <c r="J327" i="7"/>
  <c r="BK308" i="7"/>
  <c r="J262" i="7"/>
  <c r="J240" i="7"/>
  <c r="J205" i="7"/>
  <c r="J173" i="7"/>
  <c r="BK459" i="7"/>
  <c r="J425" i="7"/>
  <c r="BK407" i="7"/>
  <c r="J391" i="7"/>
  <c r="J378" i="7"/>
  <c r="J350" i="7"/>
  <c r="BK326" i="7"/>
  <c r="BK306" i="7"/>
  <c r="BK264" i="7"/>
  <c r="J215" i="7"/>
  <c r="J188" i="7"/>
  <c r="BK156" i="7"/>
  <c r="BK433" i="7"/>
  <c r="J418" i="7"/>
  <c r="J282" i="7"/>
  <c r="BK256" i="7"/>
  <c r="J223" i="7"/>
  <c r="BK198" i="7"/>
  <c r="BK146" i="7"/>
  <c r="BK187" i="8"/>
  <c r="J172" i="8"/>
  <c r="J140" i="8"/>
  <c r="J189" i="8"/>
  <c r="BK154" i="8"/>
  <c r="J198" i="8"/>
  <c r="BK205" i="8"/>
  <c r="BK162" i="8"/>
  <c r="BK181" i="8"/>
  <c r="BK144" i="8"/>
  <c r="J165" i="8"/>
  <c r="BK134" i="8"/>
  <c r="BK156" i="8"/>
  <c r="J403" i="9"/>
  <c r="J382" i="9"/>
  <c r="BK354" i="9"/>
  <c r="J333" i="9"/>
  <c r="BK293" i="9"/>
  <c r="BK253" i="9"/>
  <c r="J191" i="9"/>
  <c r="BK180" i="9"/>
  <c r="BK142" i="9"/>
  <c r="J402" i="9"/>
  <c r="BK366" i="9"/>
  <c r="BK325" i="9"/>
  <c r="BK296" i="9"/>
  <c r="J205" i="9"/>
  <c r="BK394" i="9"/>
  <c r="J366" i="9"/>
  <c r="J331" i="9"/>
  <c r="J296" i="9"/>
  <c r="BK264" i="9"/>
  <c r="BK223" i="9"/>
  <c r="BK176" i="9"/>
  <c r="BK153" i="9"/>
  <c r="BK403" i="9"/>
  <c r="J365" i="9"/>
  <c r="J350" i="9"/>
  <c r="J312" i="9"/>
  <c r="BK272" i="9"/>
  <c r="BK402" i="9"/>
  <c r="BK377" i="9"/>
  <c r="J355" i="9"/>
  <c r="BK323" i="9"/>
  <c r="BK291" i="9"/>
  <c r="J256" i="9"/>
  <c r="BK229" i="9"/>
  <c r="J223" i="9"/>
  <c r="BK199" i="9"/>
  <c r="J155" i="9"/>
  <c r="BK397" i="9"/>
  <c r="J377" i="9"/>
  <c r="J341" i="9"/>
  <c r="J313" i="9"/>
  <c r="BK146" i="9"/>
  <c r="BK380" i="9"/>
  <c r="J343" i="9"/>
  <c r="J320" i="9"/>
  <c r="BK298" i="9"/>
  <c r="BK285" i="9"/>
  <c r="J255" i="9"/>
  <c r="BK215" i="9"/>
  <c r="J177" i="9"/>
  <c r="BK152" i="9"/>
  <c r="BK381" i="9"/>
  <c r="J329" i="9"/>
  <c r="BK307" i="9"/>
  <c r="BK277" i="9"/>
  <c r="BK247" i="9"/>
  <c r="BK226" i="9"/>
  <c r="J195" i="9"/>
  <c r="J172" i="9"/>
  <c r="J142" i="9"/>
  <c r="J410" i="9"/>
  <c r="J397" i="9"/>
  <c r="J348" i="9"/>
  <c r="J311" i="9"/>
  <c r="J275" i="9"/>
  <c r="J235" i="9"/>
  <c r="J209" i="9"/>
  <c r="BK186" i="9"/>
  <c r="J164" i="9"/>
  <c r="BK259" i="10"/>
  <c r="BK246" i="10"/>
  <c r="J231" i="10"/>
  <c r="BK214" i="10"/>
  <c r="J185" i="10"/>
  <c r="BK257" i="10"/>
  <c r="BK240" i="10"/>
  <c r="BK228" i="10"/>
  <c r="BK206" i="10"/>
  <c r="BK179" i="10"/>
  <c r="J159" i="10"/>
  <c r="BK140" i="10"/>
  <c r="J254" i="10"/>
  <c r="BK219" i="10"/>
  <c r="BK203" i="10"/>
  <c r="J186" i="10"/>
  <c r="BK166" i="10"/>
  <c r="BK149" i="10"/>
  <c r="J249" i="10"/>
  <c r="J219" i="10"/>
  <c r="J195" i="10"/>
  <c r="BK176" i="10"/>
  <c r="J160" i="10"/>
  <c r="BK142" i="10"/>
  <c r="BK239" i="10"/>
  <c r="BK227" i="10"/>
  <c r="J210" i="10"/>
  <c r="J174" i="10"/>
  <c r="J165" i="10"/>
  <c r="BK143" i="10"/>
  <c r="BK254" i="10"/>
  <c r="J232" i="10"/>
  <c r="BK205" i="10"/>
  <c r="J191" i="10"/>
  <c r="J180" i="10"/>
  <c r="J151" i="10"/>
  <c r="J268" i="11"/>
  <c r="BK245" i="11"/>
  <c r="J219" i="11"/>
  <c r="J203" i="11"/>
  <c r="BK160" i="11"/>
  <c r="J143" i="11"/>
  <c r="J252" i="11"/>
  <c r="BK237" i="11"/>
  <c r="J202" i="11"/>
  <c r="J178" i="11"/>
  <c r="J145" i="11"/>
  <c r="J274" i="11"/>
  <c r="BK253" i="11"/>
  <c r="J222" i="11"/>
  <c r="BK201" i="11"/>
  <c r="J162" i="11"/>
  <c r="J148" i="11"/>
  <c r="J248" i="11"/>
  <c r="BK231" i="11"/>
  <c r="J201" i="11"/>
  <c r="J166" i="11"/>
  <c r="BK146" i="11"/>
  <c r="BK219" i="11"/>
  <c r="BK193" i="11"/>
  <c r="BK163" i="11"/>
  <c r="J259" i="11"/>
  <c r="BK238" i="11"/>
  <c r="BK208" i="11"/>
  <c r="J195" i="11"/>
  <c r="BK173" i="11"/>
  <c r="BK151" i="11"/>
  <c r="BK267" i="11"/>
  <c r="BK251" i="11"/>
  <c r="BK234" i="11"/>
  <c r="BK207" i="11"/>
  <c r="BK197" i="11"/>
  <c r="J182" i="11"/>
  <c r="BK272" i="11"/>
  <c r="J228" i="11"/>
  <c r="BK199" i="11"/>
  <c r="J150" i="11"/>
  <c r="J148" i="12"/>
  <c r="BK145" i="12"/>
  <c r="BK136" i="12"/>
  <c r="J150" i="12"/>
  <c r="BK132" i="12"/>
  <c r="BK138" i="12"/>
  <c r="J135" i="12"/>
  <c r="BK154" i="12"/>
  <c r="J131" i="12"/>
  <c r="J174" i="13"/>
  <c r="J156" i="13"/>
  <c r="J146" i="13"/>
  <c r="J188" i="13"/>
  <c r="BK152" i="13"/>
  <c r="BK185" i="13"/>
  <c r="J149" i="13"/>
  <c r="J136" i="13"/>
  <c r="BK139" i="13"/>
  <c r="BK176" i="13"/>
  <c r="BK150" i="13"/>
  <c r="BK133" i="13"/>
  <c r="BK151" i="13"/>
  <c r="BK189" i="13"/>
  <c r="BK174" i="13"/>
  <c r="BK154" i="13"/>
  <c r="J172" i="14"/>
  <c r="J145" i="14"/>
  <c r="J173" i="14"/>
  <c r="BK148" i="14"/>
  <c r="BK172" i="14"/>
  <c r="J148" i="14"/>
  <c r="BK181" i="14"/>
  <c r="J154" i="14"/>
  <c r="J143" i="14"/>
  <c r="J181" i="14"/>
  <c r="BK130" i="14"/>
  <c r="BK165" i="14"/>
  <c r="J147" i="14"/>
  <c r="J169" i="14"/>
  <c r="BK151" i="14"/>
  <c r="BK147" i="15"/>
  <c r="J139" i="15"/>
  <c r="BK145" i="15"/>
  <c r="J133" i="15"/>
  <c r="BK141" i="15"/>
  <c r="BK131" i="15"/>
  <c r="J179" i="17"/>
  <c r="BK159" i="17"/>
  <c r="J135" i="17"/>
  <c r="J169" i="17"/>
  <c r="BK183" i="17"/>
  <c r="BK151" i="17"/>
  <c r="J170" i="17"/>
  <c r="J139" i="17"/>
  <c r="BK166" i="17"/>
  <c r="J146" i="17"/>
  <c r="J174" i="17"/>
  <c r="J163" i="17"/>
  <c r="BK181" i="17"/>
  <c r="J166" i="17"/>
  <c r="BK146" i="17"/>
  <c r="BK170" i="18"/>
  <c r="BK154" i="18"/>
  <c r="J166" i="18"/>
  <c r="BK157" i="18"/>
  <c r="BK136" i="18"/>
  <c r="BK159" i="18"/>
  <c r="J137" i="18"/>
  <c r="J155" i="18"/>
  <c r="J133" i="18"/>
  <c r="BK149" i="18"/>
  <c r="BK163" i="18"/>
  <c r="J147" i="18"/>
  <c r="BK142" i="19"/>
  <c r="BK138" i="19"/>
  <c r="BK141" i="19"/>
  <c r="BK135" i="19"/>
  <c r="BK132" i="19"/>
  <c r="J150" i="20"/>
  <c r="J137" i="20"/>
  <c r="BK138" i="20"/>
  <c r="BK143" i="20"/>
  <c r="J131" i="20"/>
  <c r="BK129" i="20"/>
  <c r="J149" i="21"/>
  <c r="J143" i="21"/>
  <c r="J155" i="21"/>
  <c r="BK138" i="21"/>
  <c r="J147" i="21"/>
  <c r="J132" i="21"/>
  <c r="J145" i="21"/>
  <c r="BK171" i="22"/>
  <c r="J148" i="22"/>
  <c r="J137" i="22"/>
  <c r="BK140" i="22"/>
  <c r="BK173" i="22"/>
  <c r="BK142" i="22"/>
  <c r="J132" i="22"/>
  <c r="BK151" i="22"/>
  <c r="BK164" i="22"/>
  <c r="J140" i="22"/>
  <c r="BK162" i="22"/>
  <c r="BK139" i="22"/>
  <c r="BK134" i="22"/>
  <c r="BK136" i="23"/>
  <c r="J133" i="23"/>
  <c r="BK135" i="24"/>
  <c r="BK130" i="24"/>
  <c r="J131" i="24"/>
  <c r="BK136" i="25"/>
  <c r="BK128" i="25"/>
  <c r="BK131" i="25"/>
  <c r="BK167" i="26"/>
  <c r="BK136" i="26"/>
  <c r="BK169" i="26"/>
  <c r="J141" i="26"/>
  <c r="BK128" i="26"/>
  <c r="J167" i="26"/>
  <c r="J148" i="26"/>
  <c r="BK179" i="26"/>
  <c r="BK153" i="26"/>
  <c r="J178" i="26"/>
  <c r="J154" i="26"/>
  <c r="BK140" i="26"/>
  <c r="J180" i="26"/>
  <c r="BK150" i="26"/>
  <c r="BK147" i="26"/>
  <c r="J128" i="27"/>
  <c r="BK167" i="28"/>
  <c r="BK139" i="28"/>
  <c r="J167" i="28"/>
  <c r="BK143" i="28"/>
  <c r="J181" i="28"/>
  <c r="J153" i="28"/>
  <c r="J133" i="28"/>
  <c r="BK176" i="28"/>
  <c r="BK152" i="28"/>
  <c r="J154" i="28"/>
  <c r="BK186" i="28"/>
  <c r="BK168" i="28"/>
  <c r="J144" i="28"/>
  <c r="BK181" i="28"/>
  <c r="BK188" i="28"/>
  <c r="J162" i="28"/>
  <c r="J136" i="28"/>
  <c r="BK151" i="29"/>
  <c r="BK141" i="29"/>
  <c r="BK149" i="29"/>
  <c r="BK153" i="29"/>
  <c r="BK131" i="29"/>
  <c r="BK263" i="30"/>
  <c r="J206" i="30"/>
  <c r="J167" i="30"/>
  <c r="BK132" i="30"/>
  <c r="J232" i="30"/>
  <c r="J204" i="30"/>
  <c r="J140" i="30"/>
  <c r="BK267" i="30"/>
  <c r="J247" i="30"/>
  <c r="BK225" i="30"/>
  <c r="BK180" i="30"/>
  <c r="BK158" i="30"/>
  <c r="J134" i="30"/>
  <c r="BK232" i="30"/>
  <c r="J213" i="30"/>
  <c r="BK171" i="30"/>
  <c r="BK247" i="30"/>
  <c r="BK188" i="30"/>
  <c r="J144" i="30"/>
  <c r="J188" i="30"/>
  <c r="BK251" i="30"/>
  <c r="BK182" i="30"/>
  <c r="J142" i="30"/>
  <c r="BK213" i="31"/>
  <c r="J168" i="31"/>
  <c r="BK228" i="31"/>
  <c r="BK176" i="31"/>
  <c r="J151" i="31"/>
  <c r="BK129" i="31"/>
  <c r="J190" i="31"/>
  <c r="BK151" i="31"/>
  <c r="BK196" i="31"/>
  <c r="BK156" i="31"/>
  <c r="BK230" i="31"/>
  <c r="BK180" i="31"/>
  <c r="J145" i="31"/>
  <c r="BK237" i="31"/>
  <c r="BK174" i="31"/>
  <c r="J155" i="31"/>
  <c r="J205" i="31"/>
  <c r="J167" i="31"/>
  <c r="BK124" i="32"/>
  <c r="J176" i="33"/>
  <c r="BK146" i="33"/>
  <c r="BK158" i="33"/>
  <c r="J168" i="33"/>
  <c r="J173" i="33"/>
  <c r="J134" i="33"/>
  <c r="BK170" i="33"/>
  <c r="BK178" i="33"/>
  <c r="BK138" i="33"/>
  <c r="J146" i="33"/>
  <c r="BK166" i="33"/>
  <c r="J142" i="34"/>
  <c r="J145" i="34"/>
  <c r="BK141" i="34"/>
  <c r="BK139" i="34"/>
  <c r="J136" i="35"/>
  <c r="BK129" i="35"/>
  <c r="J129" i="35"/>
  <c r="J134" i="36"/>
  <c r="BK133" i="36"/>
  <c r="J136" i="36"/>
  <c r="J130" i="37"/>
  <c r="BK147" i="37"/>
  <c r="BK133" i="37"/>
  <c r="J141" i="37"/>
  <c r="J144" i="37"/>
  <c r="BK130" i="37"/>
  <c r="J133" i="38"/>
  <c r="J131" i="38"/>
  <c r="J143" i="38"/>
  <c r="J139" i="38"/>
  <c r="BK152" i="2"/>
  <c r="J134" i="2"/>
  <c r="J131" i="2"/>
  <c r="J143" i="2"/>
  <c r="BK1304" i="3"/>
  <c r="J1246" i="3"/>
  <c r="J1127" i="3"/>
  <c r="J1048" i="3"/>
  <c r="J980" i="3"/>
  <c r="BK903" i="3"/>
  <c r="BK764" i="3"/>
  <c r="J677" i="3"/>
  <c r="J567" i="3"/>
  <c r="BK419" i="3"/>
  <c r="BK319" i="3"/>
  <c r="J250" i="3"/>
  <c r="J1283" i="3"/>
  <c r="J1201" i="3"/>
  <c r="J1082" i="3"/>
  <c r="BK988" i="3"/>
  <c r="BK855" i="3"/>
  <c r="BK720" i="3"/>
  <c r="BK594" i="3"/>
  <c r="BK474" i="3"/>
  <c r="BK337" i="3"/>
  <c r="J244" i="3"/>
  <c r="BK1309" i="3"/>
  <c r="BK1206" i="3"/>
  <c r="BK1135" i="3"/>
  <c r="BK1074" i="3"/>
  <c r="BK990" i="3"/>
  <c r="BK900" i="3"/>
  <c r="BK804" i="3"/>
  <c r="J700" i="3"/>
  <c r="J615" i="3"/>
  <c r="J571" i="3"/>
  <c r="J455" i="3"/>
  <c r="J319" i="3"/>
  <c r="J212" i="3"/>
  <c r="J728" i="3"/>
  <c r="J640" i="3"/>
  <c r="J561" i="3"/>
  <c r="J382" i="3"/>
  <c r="J315" i="3"/>
  <c r="J218" i="3"/>
  <c r="BK1281" i="3"/>
  <c r="BK1204" i="3"/>
  <c r="J1100" i="3"/>
  <c r="BK996" i="3"/>
  <c r="BK934" i="3"/>
  <c r="J811" i="3"/>
  <c r="J680" i="3"/>
  <c r="J476" i="3"/>
  <c r="BK322" i="3"/>
  <c r="BK245" i="3"/>
  <c r="BK1307" i="3"/>
  <c r="J1124" i="3"/>
  <c r="BK970" i="3"/>
  <c r="BK868" i="3"/>
  <c r="BK1244" i="3"/>
  <c r="J1130" i="3"/>
  <c r="J1056" i="3"/>
  <c r="J1008" i="3"/>
  <c r="J897" i="3"/>
  <c r="BK732" i="3"/>
  <c r="J570" i="3"/>
  <c r="BK451" i="3"/>
  <c r="J337" i="3"/>
  <c r="BK212" i="3"/>
  <c r="J992" i="3"/>
  <c r="BK748" i="3"/>
  <c r="BK291" i="3"/>
  <c r="BK211" i="4"/>
  <c r="BK256" i="4"/>
  <c r="BK208" i="4"/>
  <c r="J256" i="4"/>
  <c r="BK157" i="4"/>
  <c r="J194" i="4"/>
  <c r="J208" i="4"/>
  <c r="J200" i="4"/>
  <c r="J125" i="6"/>
  <c r="BK411" i="7"/>
  <c r="BK355" i="7"/>
  <c r="BK290" i="7"/>
  <c r="J196" i="7"/>
  <c r="J428" i="7"/>
  <c r="BK374" i="7"/>
  <c r="BK310" i="7"/>
  <c r="BK241" i="7"/>
  <c r="BK181" i="7"/>
  <c r="BK323" i="7"/>
  <c r="J162" i="7"/>
  <c r="BK428" i="7"/>
  <c r="J386" i="7"/>
  <c r="J329" i="7"/>
  <c r="BK280" i="7"/>
  <c r="J227" i="7"/>
  <c r="J174" i="7"/>
  <c r="BK423" i="7"/>
  <c r="BK377" i="7"/>
  <c r="J334" i="7"/>
  <c r="BK286" i="7"/>
  <c r="J190" i="7"/>
  <c r="BK432" i="7"/>
  <c r="J394" i="7"/>
  <c r="J349" i="7"/>
  <c r="J298" i="7"/>
  <c r="BK213" i="7"/>
  <c r="J436" i="7"/>
  <c r="BK142" i="8"/>
  <c r="J342" i="9"/>
  <c r="J268" i="9"/>
  <c r="J185" i="9"/>
  <c r="J409" i="9"/>
  <c r="BK340" i="9"/>
  <c r="BK280" i="9"/>
  <c r="BK138" i="9"/>
  <c r="BK319" i="9"/>
  <c r="BK249" i="9"/>
  <c r="J178" i="9"/>
  <c r="BK401" i="9"/>
  <c r="J349" i="9"/>
  <c r="J287" i="9"/>
  <c r="J363" i="9"/>
  <c r="BK234" i="9"/>
  <c r="BK179" i="9"/>
  <c r="BK144" i="9"/>
  <c r="J364" i="9"/>
  <c r="J335" i="9"/>
  <c r="J290" i="9"/>
  <c r="J245" i="9"/>
  <c r="BK155" i="9"/>
  <c r="J325" i="9"/>
  <c r="J253" i="9"/>
  <c r="BK187" i="9"/>
  <c r="J413" i="9"/>
  <c r="BK362" i="9"/>
  <c r="BK270" i="9"/>
  <c r="J184" i="9"/>
  <c r="J144" i="9"/>
  <c r="J238" i="10"/>
  <c r="J204" i="10"/>
  <c r="BK135" i="10"/>
  <c r="J206" i="10"/>
  <c r="BK168" i="10"/>
  <c r="BK238" i="10"/>
  <c r="BK202" i="10"/>
  <c r="BK155" i="10"/>
  <c r="J225" i="11"/>
  <c r="J174" i="11"/>
  <c r="J273" i="11"/>
  <c r="J212" i="11"/>
  <c r="BK168" i="11"/>
  <c r="BK265" i="11"/>
  <c r="J214" i="11"/>
  <c r="BK164" i="11"/>
  <c r="J227" i="11"/>
  <c r="BK154" i="11"/>
  <c r="J198" i="11"/>
  <c r="BK258" i="11"/>
  <c r="J229" i="11"/>
  <c r="BK186" i="11"/>
  <c r="J140" i="11"/>
  <c r="J237" i="11"/>
  <c r="J188" i="11"/>
  <c r="BK249" i="11"/>
  <c r="J161" i="11"/>
  <c r="J130" i="12"/>
  <c r="BK135" i="12"/>
  <c r="J144" i="12"/>
  <c r="J149" i="12"/>
  <c r="J175" i="13"/>
  <c r="J185" i="13"/>
  <c r="BK157" i="13"/>
  <c r="J170" i="13"/>
  <c r="BK181" i="13"/>
  <c r="BK155" i="13"/>
  <c r="BK178" i="13"/>
  <c r="BK164" i="13"/>
  <c r="BK169" i="14"/>
  <c r="J135" i="14"/>
  <c r="BK157" i="14"/>
  <c r="J162" i="14"/>
  <c r="J141" i="14"/>
  <c r="J129" i="14"/>
  <c r="J182" i="14"/>
  <c r="BK149" i="14"/>
  <c r="J140" i="15"/>
  <c r="J134" i="15"/>
  <c r="BK144" i="15"/>
  <c r="J155" i="17"/>
  <c r="BK133" i="17"/>
  <c r="BK177" i="17"/>
  <c r="BK182" i="17"/>
  <c r="BK170" i="17"/>
  <c r="J137" i="17"/>
  <c r="BK132" i="17"/>
  <c r="J171" i="18"/>
  <c r="BK156" i="18"/>
  <c r="J151" i="18"/>
  <c r="BK152" i="18"/>
  <c r="J134" i="19"/>
  <c r="J147" i="19"/>
  <c r="J143" i="19"/>
  <c r="J142" i="20"/>
  <c r="BK137" i="20"/>
  <c r="BK137" i="21"/>
  <c r="BK133" i="21"/>
  <c r="J152" i="21"/>
  <c r="BK146" i="21"/>
  <c r="BK166" i="22"/>
  <c r="BK143" i="22"/>
  <c r="J154" i="22"/>
  <c r="J164" i="22"/>
  <c r="BK159" i="22"/>
  <c r="BK148" i="22"/>
  <c r="J132" i="23"/>
  <c r="BK136" i="24"/>
  <c r="J135" i="24"/>
  <c r="BK137" i="25"/>
  <c r="BK151" i="26"/>
  <c r="BK148" i="26"/>
  <c r="J173" i="26"/>
  <c r="J140" i="26"/>
  <c r="BK155" i="26"/>
  <c r="BK164" i="26"/>
  <c r="J134" i="26"/>
  <c r="BK131" i="26"/>
  <c r="BK173" i="28"/>
  <c r="J160" i="28"/>
  <c r="BK175" i="28"/>
  <c r="BK184" i="28"/>
  <c r="BK177" i="28"/>
  <c r="J164" i="28"/>
  <c r="J172" i="28"/>
  <c r="J157" i="28"/>
  <c r="J137" i="29"/>
  <c r="BK147" i="29"/>
  <c r="J141" i="29"/>
  <c r="BK192" i="30"/>
  <c r="BK253" i="30"/>
  <c r="J171" i="30"/>
  <c r="J243" i="30"/>
  <c r="BK165" i="30"/>
  <c r="J221" i="30"/>
  <c r="J160" i="30"/>
  <c r="J186" i="30"/>
  <c r="BK196" i="30"/>
  <c r="BK190" i="30"/>
  <c r="J238" i="31"/>
  <c r="BK163" i="31"/>
  <c r="J173" i="31"/>
  <c r="J236" i="31"/>
  <c r="J131" i="31"/>
  <c r="J180" i="31"/>
  <c r="BK220" i="31"/>
  <c r="BK222" i="31"/>
  <c r="BK148" i="31"/>
  <c r="J125" i="32"/>
  <c r="BK165" i="33"/>
  <c r="J138" i="33"/>
  <c r="J165" i="33"/>
  <c r="J140" i="33"/>
  <c r="BK128" i="33"/>
  <c r="BK135" i="34"/>
  <c r="BK142" i="34"/>
  <c r="BK131" i="35"/>
  <c r="J137" i="36"/>
  <c r="BK130" i="36"/>
  <c r="BK132" i="36"/>
  <c r="BK139" i="37"/>
  <c r="J147" i="37"/>
  <c r="BK136" i="37"/>
  <c r="J129" i="38"/>
  <c r="J126" i="38"/>
  <c r="BK143" i="2"/>
  <c r="BK140" i="2"/>
  <c r="BK131" i="2"/>
  <c r="BK145" i="2"/>
  <c r="J164" i="2"/>
  <c r="BK128" i="2"/>
  <c r="J156" i="2"/>
  <c r="J149" i="2"/>
  <c r="J126" i="2"/>
  <c r="J1290" i="3"/>
  <c r="BK1271" i="3"/>
  <c r="BK1255" i="3"/>
  <c r="J1197" i="3"/>
  <c r="BK1169" i="3"/>
  <c r="BK1105" i="3"/>
  <c r="J1036" i="3"/>
  <c r="J1010" i="3"/>
  <c r="J959" i="3"/>
  <c r="BK888" i="3"/>
  <c r="BK833" i="3"/>
  <c r="BK750" i="3"/>
  <c r="J709" i="3"/>
  <c r="BK664" i="3"/>
  <c r="BK610" i="3"/>
  <c r="BK564" i="3"/>
  <c r="J539" i="3"/>
  <c r="BK486" i="3"/>
  <c r="BK433" i="3"/>
  <c r="BK387" i="3"/>
  <c r="J325" i="3"/>
  <c r="J260" i="3"/>
  <c r="BK230" i="3"/>
  <c r="BK193" i="3"/>
  <c r="J1273" i="3"/>
  <c r="J1194" i="3"/>
  <c r="BK1166" i="3"/>
  <c r="BK1092" i="3"/>
  <c r="BK1072" i="3"/>
  <c r="J1028" i="3"/>
  <c r="BK972" i="3"/>
  <c r="BK951" i="3"/>
  <c r="BK906" i="3"/>
  <c r="J849" i="3"/>
  <c r="J799" i="3"/>
  <c r="BK759" i="3"/>
  <c r="BK659" i="3"/>
  <c r="BK600" i="3"/>
  <c r="J580" i="3"/>
  <c r="BK551" i="3"/>
  <c r="J495" i="3"/>
  <c r="J431" i="3"/>
  <c r="J376" i="3"/>
  <c r="J353" i="3"/>
  <c r="BK274" i="3"/>
  <c r="BK234" i="3"/>
  <c r="J183" i="3"/>
  <c r="J1286" i="3"/>
  <c r="BK1245" i="3"/>
  <c r="J1217" i="3"/>
  <c r="BK1190" i="3"/>
  <c r="BK1172" i="3"/>
  <c r="BK1127" i="3"/>
  <c r="BK1084" i="3"/>
  <c r="BK1030" i="3"/>
  <c r="J1000" i="3"/>
  <c r="J941" i="3"/>
  <c r="J874" i="3"/>
  <c r="J833" i="3"/>
  <c r="J789" i="3"/>
  <c r="J748" i="3"/>
  <c r="BK690" i="3"/>
  <c r="J659" i="3"/>
  <c r="BK603" i="3"/>
  <c r="BK578" i="3"/>
  <c r="BK561" i="3"/>
  <c r="J467" i="3"/>
  <c r="BK408" i="3"/>
  <c r="BK361" i="3"/>
  <c r="J310" i="3"/>
  <c r="J277" i="3"/>
  <c r="J245" i="3"/>
  <c r="J197" i="3"/>
  <c r="J736" i="3"/>
  <c r="J687" i="3"/>
  <c r="BK654" i="3"/>
  <c r="BK615" i="3"/>
  <c r="J578" i="3"/>
  <c r="BK521" i="3"/>
  <c r="BK431" i="3"/>
  <c r="J403" i="3"/>
  <c r="BK363" i="3"/>
  <c r="BK325" i="3"/>
  <c r="BK268" i="3"/>
  <c r="J223" i="3"/>
  <c r="J191" i="3"/>
  <c r="BK167" i="3"/>
  <c r="BK1221" i="3"/>
  <c r="BK1174" i="3"/>
  <c r="J1125" i="3"/>
  <c r="J1034" i="3"/>
  <c r="BK992" i="3"/>
  <c r="J949" i="3"/>
  <c r="BK898" i="3"/>
  <c r="BK849" i="3"/>
  <c r="J771" i="3"/>
  <c r="J720" i="3"/>
  <c r="BK635" i="3"/>
  <c r="BK565" i="3"/>
  <c r="J493" i="3"/>
  <c r="J412" i="3"/>
  <c r="BK390" i="3"/>
  <c r="BK313" i="3"/>
  <c r="BK289" i="3"/>
  <c r="BK247" i="3"/>
  <c r="J194" i="3"/>
  <c r="J160" i="3"/>
  <c r="J1255" i="3"/>
  <c r="BK1130" i="3"/>
  <c r="BK1086" i="3"/>
  <c r="J1060" i="3"/>
  <c r="BK1008" i="3"/>
  <c r="J916" i="3"/>
  <c r="J871" i="3"/>
  <c r="BK796" i="3"/>
  <c r="BK1275" i="3"/>
  <c r="J1219" i="3"/>
  <c r="J1190" i="3"/>
  <c r="J1145" i="3"/>
  <c r="BK1102" i="3"/>
  <c r="J1078" i="3"/>
  <c r="BK1052" i="3"/>
  <c r="J1032" i="3"/>
  <c r="BK998" i="3"/>
  <c r="J966" i="3"/>
  <c r="J934" i="3"/>
  <c r="J878" i="3"/>
  <c r="BK806" i="3"/>
  <c r="J742" i="3"/>
  <c r="BK709" i="3"/>
  <c r="J635" i="3"/>
  <c r="J613" i="3"/>
  <c r="J574" i="3"/>
  <c r="J529" i="3"/>
  <c r="J474" i="3"/>
  <c r="BK401" i="3"/>
  <c r="BK368" i="3"/>
  <c r="J321" i="3"/>
  <c r="BK283" i="3"/>
  <c r="J234" i="3"/>
  <c r="J1070" i="3"/>
  <c r="BK974" i="3"/>
  <c r="BK883" i="3"/>
  <c r="J786" i="3"/>
  <c r="BK572" i="3"/>
  <c r="BK331" i="3"/>
  <c r="BK181" i="3"/>
  <c r="BK215" i="4"/>
  <c r="BK152" i="4"/>
  <c r="BK267" i="4"/>
  <c r="BK245" i="4"/>
  <c r="BK169" i="4"/>
  <c r="J261" i="4"/>
  <c r="BK242" i="4"/>
  <c r="J225" i="4"/>
  <c r="J169" i="4"/>
  <c r="BK274" i="4"/>
  <c r="BK233" i="4"/>
  <c r="BK260" i="4"/>
  <c r="BK212" i="4"/>
  <c r="J173" i="4"/>
  <c r="J199" i="4"/>
  <c r="BK125" i="6"/>
  <c r="J463" i="7"/>
  <c r="J431" i="7"/>
  <c r="BK390" i="7"/>
  <c r="J364" i="7"/>
  <c r="BK353" i="7"/>
  <c r="BK331" i="7"/>
  <c r="J308" i="7"/>
  <c r="BK274" i="7"/>
  <c r="J259" i="7"/>
  <c r="BK223" i="7"/>
  <c r="BK194" i="7"/>
  <c r="J146" i="7"/>
  <c r="J437" i="7"/>
  <c r="J415" i="7"/>
  <c r="J397" i="7"/>
  <c r="BK362" i="7"/>
  <c r="J336" i="7"/>
  <c r="J288" i="7"/>
  <c r="BK258" i="7"/>
  <c r="J233" i="7"/>
  <c r="BK174" i="7"/>
  <c r="BK158" i="7"/>
  <c r="BK413" i="7"/>
  <c r="J333" i="7"/>
  <c r="J250" i="7"/>
  <c r="BK227" i="7"/>
  <c r="J447" i="7"/>
  <c r="J407" i="7"/>
  <c r="J395" i="7"/>
  <c r="BK359" i="7"/>
  <c r="J330" i="7"/>
  <c r="BK317" i="7"/>
  <c r="J270" i="7"/>
  <c r="J243" i="7"/>
  <c r="J198" i="7"/>
  <c r="BK162" i="7"/>
  <c r="BK470" i="7"/>
  <c r="BK434" i="7"/>
  <c r="J409" i="7"/>
  <c r="BK379" i="7"/>
  <c r="J353" i="7"/>
  <c r="BK347" i="7"/>
  <c r="J321" i="7"/>
  <c r="J294" i="7"/>
  <c r="BK239" i="7"/>
  <c r="BK196" i="7"/>
  <c r="BK164" i="7"/>
  <c r="J467" i="7"/>
  <c r="BK427" i="7"/>
  <c r="J403" i="7"/>
  <c r="BK384" i="7"/>
  <c r="J351" i="7"/>
  <c r="BK332" i="7"/>
  <c r="BK316" i="7"/>
  <c r="J286" i="7"/>
  <c r="BK246" i="7"/>
  <c r="BK178" i="7"/>
  <c r="J451" i="7"/>
  <c r="BK425" i="7"/>
  <c r="J417" i="7"/>
  <c r="J267" i="7"/>
  <c r="J246" i="7"/>
  <c r="J221" i="7"/>
  <c r="J177" i="7"/>
  <c r="BK183" i="8"/>
  <c r="BK203" i="8"/>
  <c r="BK170" i="8"/>
  <c r="BK136" i="8"/>
  <c r="BK177" i="8"/>
  <c r="BK152" i="8"/>
  <c r="J195" i="8"/>
  <c r="J160" i="8"/>
  <c r="BK165" i="8"/>
  <c r="BK192" i="8"/>
  <c r="J190" i="8"/>
  <c r="J161" i="8"/>
  <c r="BK185" i="8"/>
  <c r="J155" i="8"/>
  <c r="J394" i="9"/>
  <c r="BK373" i="9"/>
  <c r="BK348" i="9"/>
  <c r="J327" i="9"/>
  <c r="J284" i="9"/>
  <c r="J262" i="9"/>
  <c r="J231" i="9"/>
  <c r="BK184" i="9"/>
  <c r="J153" i="9"/>
  <c r="J381" i="9"/>
  <c r="BK352" i="9"/>
  <c r="J314" i="9"/>
  <c r="J291" i="9"/>
  <c r="BK221" i="9"/>
  <c r="BK387" i="9"/>
  <c r="BK363" i="9"/>
  <c r="J321" i="9"/>
  <c r="BK288" i="9"/>
  <c r="J271" i="9"/>
  <c r="J234" i="9"/>
  <c r="BK197" i="9"/>
  <c r="BK159" i="9"/>
  <c r="J411" i="9"/>
  <c r="BK395" i="9"/>
  <c r="BK359" i="9"/>
  <c r="J338" i="9"/>
  <c r="J307" i="9"/>
  <c r="J279" i="9"/>
  <c r="BK266" i="9"/>
  <c r="BK378" i="9"/>
  <c r="BK327" i="9"/>
  <c r="BK302" i="9"/>
  <c r="J266" i="9"/>
  <c r="J232" i="9"/>
  <c r="J224" i="9"/>
  <c r="J217" i="9"/>
  <c r="BK178" i="9"/>
  <c r="BK150" i="9"/>
  <c r="BK398" i="9"/>
  <c r="J347" i="9"/>
  <c r="BK334" i="9"/>
  <c r="BK292" i="9"/>
  <c r="BK281" i="9"/>
  <c r="J258" i="9"/>
  <c r="J219" i="9"/>
  <c r="BK189" i="9"/>
  <c r="J159" i="9"/>
  <c r="BK396" i="9"/>
  <c r="BK350" i="9"/>
  <c r="J316" i="9"/>
  <c r="J264" i="9"/>
  <c r="J249" i="9"/>
  <c r="BK224" i="9"/>
  <c r="J193" i="9"/>
  <c r="J162" i="9"/>
  <c r="BK413" i="9"/>
  <c r="BK406" i="9"/>
  <c r="BK369" i="9"/>
  <c r="J324" i="9"/>
  <c r="J298" i="9"/>
  <c r="J272" i="9"/>
  <c r="J227" i="9"/>
  <c r="J207" i="9"/>
  <c r="BK172" i="9"/>
  <c r="J150" i="9"/>
  <c r="J258" i="10"/>
  <c r="BK242" i="10"/>
  <c r="BK224" i="10"/>
  <c r="BK209" i="10"/>
  <c r="BK160" i="10"/>
  <c r="J263" i="10"/>
  <c r="BK252" i="10"/>
  <c r="BK234" i="10"/>
  <c r="J221" i="10"/>
  <c r="J205" i="10"/>
  <c r="BK191" i="10"/>
  <c r="BK172" i="10"/>
  <c r="J157" i="10"/>
  <c r="BK264" i="10"/>
  <c r="BK250" i="10"/>
  <c r="BK220" i="10"/>
  <c r="J196" i="10"/>
  <c r="BK185" i="10"/>
  <c r="J164" i="10"/>
  <c r="BK145" i="10"/>
  <c r="J135" i="10"/>
  <c r="J226" i="10"/>
  <c r="BK200" i="10"/>
  <c r="J166" i="10"/>
  <c r="J148" i="10"/>
  <c r="J244" i="10"/>
  <c r="BK230" i="10"/>
  <c r="J217" i="10"/>
  <c r="BK183" i="10"/>
  <c r="BK152" i="10"/>
  <c r="J142" i="10"/>
  <c r="BK253" i="10"/>
  <c r="J224" i="10"/>
  <c r="BK196" i="10"/>
  <c r="J189" i="10"/>
  <c r="BK163" i="10"/>
  <c r="BK274" i="11"/>
  <c r="BK247" i="11"/>
  <c r="J224" i="11"/>
  <c r="BK200" i="11"/>
  <c r="J164" i="11"/>
  <c r="BK144" i="11"/>
  <c r="J238" i="11"/>
  <c r="J211" i="11"/>
  <c r="J192" i="11"/>
  <c r="J159" i="11"/>
  <c r="BK279" i="11"/>
  <c r="J267" i="11"/>
  <c r="J232" i="11"/>
  <c r="J208" i="11"/>
  <c r="BK182" i="11"/>
  <c r="BK142" i="11"/>
  <c r="J249" i="11"/>
  <c r="BK216" i="11"/>
  <c r="J189" i="11"/>
  <c r="J163" i="11"/>
  <c r="BK271" i="11"/>
  <c r="BK229" i="11"/>
  <c r="BK205" i="11"/>
  <c r="BK166" i="11"/>
  <c r="BK150" i="11"/>
  <c r="BK241" i="11"/>
  <c r="BK232" i="11"/>
  <c r="J200" i="11"/>
  <c r="J185" i="11"/>
  <c r="BK156" i="11"/>
  <c r="J272" i="11"/>
  <c r="J258" i="11"/>
  <c r="BK211" i="11"/>
  <c r="BK198" i="11"/>
  <c r="J181" i="11"/>
  <c r="BK140" i="11"/>
  <c r="J242" i="11"/>
  <c r="J220" i="11"/>
  <c r="J172" i="11"/>
  <c r="BK139" i="11"/>
  <c r="BK131" i="12"/>
  <c r="BK148" i="12"/>
  <c r="BK144" i="12"/>
  <c r="J138" i="12"/>
  <c r="J145" i="12"/>
  <c r="J132" i="12"/>
  <c r="BK130" i="12"/>
  <c r="J143" i="12"/>
  <c r="BK184" i="13"/>
  <c r="BK166" i="13"/>
  <c r="J147" i="13"/>
  <c r="BK191" i="13"/>
  <c r="J172" i="13"/>
  <c r="J144" i="13"/>
  <c r="J133" i="13"/>
  <c r="BK168" i="13"/>
  <c r="BK148" i="13"/>
  <c r="BK130" i="13"/>
  <c r="J189" i="13"/>
  <c r="J169" i="13"/>
  <c r="BK159" i="13"/>
  <c r="BK180" i="13"/>
  <c r="BK143" i="13"/>
  <c r="BK187" i="13"/>
  <c r="J171" i="13"/>
  <c r="J150" i="13"/>
  <c r="J163" i="14"/>
  <c r="BK146" i="14"/>
  <c r="BK139" i="14"/>
  <c r="J158" i="14"/>
  <c r="BK135" i="14"/>
  <c r="BK166" i="14"/>
  <c r="J142" i="14"/>
  <c r="J166" i="14"/>
  <c r="J144" i="14"/>
  <c r="BK131" i="14"/>
  <c r="J149" i="14"/>
  <c r="J156" i="14"/>
  <c r="BK142" i="14"/>
  <c r="BK174" i="14"/>
  <c r="J155" i="14"/>
  <c r="J135" i="15"/>
  <c r="J147" i="15"/>
  <c r="BK138" i="15"/>
  <c r="BK139" i="15"/>
  <c r="BK130" i="15"/>
  <c r="BK127" i="16"/>
  <c r="J171" i="17"/>
  <c r="J145" i="17"/>
  <c r="J181" i="17"/>
  <c r="BK163" i="17"/>
  <c r="BK145" i="17"/>
  <c r="BK172" i="17"/>
  <c r="BK142" i="17"/>
  <c r="J158" i="17"/>
  <c r="J138" i="17"/>
  <c r="BK171" i="17"/>
  <c r="BK153" i="17"/>
  <c r="BK137" i="17"/>
  <c r="BK176" i="17"/>
  <c r="J147" i="17"/>
  <c r="BK178" i="17"/>
  <c r="J151" i="17"/>
  <c r="BK148" i="18"/>
  <c r="BK166" i="18"/>
  <c r="J145" i="18"/>
  <c r="J164" i="18"/>
  <c r="J144" i="18"/>
  <c r="J170" i="18"/>
  <c r="J134" i="18"/>
  <c r="J153" i="18"/>
  <c r="BK137" i="18"/>
  <c r="BK139" i="19"/>
  <c r="BK148" i="19"/>
  <c r="BK143" i="19"/>
  <c r="J128" i="19"/>
  <c r="J138" i="19"/>
  <c r="J141" i="19"/>
  <c r="BK142" i="20"/>
  <c r="BK130" i="20"/>
  <c r="J147" i="20"/>
  <c r="J136" i="20"/>
  <c r="J132" i="20"/>
  <c r="J134" i="20"/>
  <c r="BK153" i="21"/>
  <c r="J153" i="21"/>
  <c r="J135" i="21"/>
  <c r="BK155" i="21"/>
  <c r="BK139" i="21"/>
  <c r="J154" i="21"/>
  <c r="BK141" i="21"/>
  <c r="BK151" i="21"/>
  <c r="J173" i="22"/>
  <c r="J153" i="22"/>
  <c r="J169" i="22"/>
  <c r="J133" i="22"/>
  <c r="BK136" i="22"/>
  <c r="BK167" i="22"/>
  <c r="BK155" i="22"/>
  <c r="BK138" i="22"/>
  <c r="BK177" i="22"/>
  <c r="J134" i="22"/>
  <c r="J163" i="22"/>
  <c r="J141" i="22"/>
  <c r="J157" i="22"/>
  <c r="BK157" i="22"/>
  <c r="J140" i="23"/>
  <c r="BK140" i="23"/>
  <c r="BK138" i="23"/>
  <c r="J138" i="23"/>
  <c r="BK132" i="24"/>
  <c r="J130" i="24"/>
  <c r="BK130" i="25"/>
  <c r="BK129" i="25"/>
  <c r="J131" i="25"/>
  <c r="BK156" i="26"/>
  <c r="BK130" i="26"/>
  <c r="BK161" i="26"/>
  <c r="J139" i="26"/>
  <c r="J181" i="26"/>
  <c r="J169" i="26"/>
  <c r="BK158" i="26"/>
  <c r="BK135" i="26"/>
  <c r="BK174" i="26"/>
  <c r="J158" i="26"/>
  <c r="BK138" i="26"/>
  <c r="BK168" i="26"/>
  <c r="J147" i="26"/>
  <c r="J137" i="26"/>
  <c r="BK166" i="26"/>
  <c r="J142" i="26"/>
  <c r="J146" i="26"/>
  <c r="J188" i="28"/>
  <c r="BK178" i="28"/>
  <c r="BK149" i="28"/>
  <c r="BK133" i="28"/>
  <c r="BK157" i="28"/>
  <c r="BK140" i="28"/>
  <c r="BK179" i="28"/>
  <c r="J146" i="28"/>
  <c r="BK130" i="28"/>
  <c r="J158" i="28"/>
  <c r="BK129" i="28"/>
  <c r="BK148" i="28"/>
  <c r="J184" i="28"/>
  <c r="J152" i="28"/>
  <c r="J138" i="28"/>
  <c r="BK138" i="28"/>
  <c r="BK182" i="28"/>
  <c r="BK156" i="28"/>
  <c r="J131" i="29"/>
  <c r="BK155" i="29"/>
  <c r="J269" i="30"/>
  <c r="BK213" i="30"/>
  <c r="BK162" i="30"/>
  <c r="J279" i="30"/>
  <c r="J225" i="30"/>
  <c r="BK206" i="30"/>
  <c r="J182" i="30"/>
  <c r="BK273" i="30"/>
  <c r="BK241" i="30"/>
  <c r="BK202" i="30"/>
  <c r="J162" i="30"/>
  <c r="BK269" i="30"/>
  <c r="J249" i="30"/>
  <c r="BK215" i="30"/>
  <c r="BK152" i="30"/>
  <c r="J241" i="30"/>
  <c r="J173" i="30"/>
  <c r="BK271" i="30"/>
  <c r="BK138" i="30"/>
  <c r="BK208" i="30"/>
  <c r="J169" i="30"/>
  <c r="BK136" i="30"/>
  <c r="BK212" i="31"/>
  <c r="BK175" i="31"/>
  <c r="J220" i="31"/>
  <c r="J175" i="31"/>
  <c r="BK145" i="31"/>
  <c r="J233" i="31"/>
  <c r="J169" i="31"/>
  <c r="BK236" i="31"/>
  <c r="BK173" i="31"/>
  <c r="BK232" i="31"/>
  <c r="BK215" i="31"/>
  <c r="J170" i="31"/>
  <c r="BK242" i="31"/>
  <c r="J202" i="31"/>
  <c r="BK159" i="31"/>
  <c r="BK208" i="31"/>
  <c r="BK170" i="31"/>
  <c r="J123" i="32"/>
  <c r="BK151" i="33"/>
  <c r="BK130" i="33"/>
  <c r="BK143" i="33"/>
  <c r="J142" i="33"/>
  <c r="J170" i="33"/>
  <c r="BK183" i="33"/>
  <c r="BK154" i="33"/>
  <c r="BK164" i="33"/>
  <c r="BK160" i="33"/>
  <c r="J130" i="33"/>
  <c r="BK156" i="33"/>
  <c r="J136" i="34"/>
  <c r="BK130" i="34"/>
  <c r="BK145" i="34"/>
  <c r="J141" i="34"/>
  <c r="J128" i="35"/>
  <c r="J133" i="35"/>
  <c r="J131" i="35"/>
  <c r="J132" i="36"/>
  <c r="J128" i="36"/>
  <c r="J129" i="36"/>
  <c r="J145" i="37"/>
  <c r="BK141" i="37"/>
  <c r="J142" i="37"/>
  <c r="BK142" i="37"/>
  <c r="BK148" i="37"/>
  <c r="J143" i="37"/>
  <c r="J151" i="38"/>
  <c r="J136" i="38"/>
  <c r="J128" i="38"/>
  <c r="BK133" i="38"/>
  <c r="BK146" i="38"/>
  <c r="J145" i="2"/>
  <c r="BK147" i="2"/>
  <c r="J136" i="2"/>
  <c r="J163" i="2"/>
  <c r="J132" i="2"/>
  <c r="BK156" i="2"/>
  <c r="AS135" i="1"/>
  <c r="J130" i="2"/>
  <c r="BK1283" i="3"/>
  <c r="BK1263" i="3"/>
  <c r="J1244" i="3"/>
  <c r="J1179" i="3"/>
  <c r="BK1124" i="3"/>
  <c r="BK1096" i="3"/>
  <c r="BK1044" i="3"/>
  <c r="BK1004" i="3"/>
  <c r="J955" i="3"/>
  <c r="BK894" i="3"/>
  <c r="J831" i="3"/>
  <c r="J781" i="3"/>
  <c r="J725" i="3"/>
  <c r="J694" i="3"/>
  <c r="BK633" i="3"/>
  <c r="J579" i="3"/>
  <c r="BK547" i="3"/>
  <c r="J502" i="3"/>
  <c r="BK423" i="3"/>
  <c r="BK382" i="3"/>
  <c r="J322" i="3"/>
  <c r="BK277" i="3"/>
  <c r="J239" i="3"/>
  <c r="J156" i="3"/>
  <c r="J1267" i="3"/>
  <c r="J1208" i="3"/>
  <c r="BK1168" i="3"/>
  <c r="J1114" i="3"/>
  <c r="J1088" i="3"/>
  <c r="BK1050" i="3"/>
  <c r="J1016" i="3"/>
  <c r="BK955" i="3"/>
  <c r="J910" i="3"/>
  <c r="BK857" i="3"/>
  <c r="J804" i="3"/>
  <c r="BK771" i="3"/>
  <c r="BK700" i="3"/>
  <c r="J664" i="3"/>
  <c r="J619" i="3"/>
  <c r="BK574" i="3"/>
  <c r="BK528" i="3"/>
  <c r="J436" i="3"/>
  <c r="BK373" i="3"/>
  <c r="J307" i="3"/>
  <c r="BK260" i="3"/>
  <c r="J209" i="3"/>
  <c r="J1310" i="3"/>
  <c r="BK1253" i="3"/>
  <c r="J1224" i="3"/>
  <c r="J1204" i="3"/>
  <c r="BK1179" i="3"/>
  <c r="J1128" i="3"/>
  <c r="BK1114" i="3"/>
  <c r="BK1036" i="3"/>
  <c r="BK1006" i="3"/>
  <c r="BK968" i="3"/>
  <c r="J906" i="3"/>
  <c r="J863" i="3"/>
  <c r="BK819" i="3"/>
  <c r="BK781" i="3"/>
  <c r="BK736" i="3"/>
  <c r="BK682" i="3"/>
  <c r="J646" i="3"/>
  <c r="J596" i="3"/>
  <c r="J577" i="3"/>
  <c r="BK550" i="3"/>
  <c r="J460" i="3"/>
  <c r="J400" i="3"/>
  <c r="BK340" i="3"/>
  <c r="BK286" i="3"/>
  <c r="BK226" i="3"/>
  <c r="J181" i="3"/>
  <c r="BK1171" i="3"/>
  <c r="J682" i="3"/>
  <c r="J611" i="3"/>
  <c r="BK579" i="3"/>
  <c r="BK535" i="3"/>
  <c r="BK495" i="3"/>
  <c r="BK426" i="3"/>
  <c r="BK400" i="3"/>
  <c r="BK358" i="3"/>
  <c r="J306" i="3"/>
  <c r="J206" i="3"/>
  <c r="BK170" i="3"/>
  <c r="J1265" i="3"/>
  <c r="J1229" i="3"/>
  <c r="J1169" i="3"/>
  <c r="J1126" i="3"/>
  <c r="BK1062" i="3"/>
  <c r="BK1014" i="3"/>
  <c r="J984" i="3"/>
  <c r="BK939" i="3"/>
  <c r="J845" i="3"/>
  <c r="J814" i="3"/>
  <c r="J764" i="3"/>
  <c r="BK661" i="3"/>
  <c r="BK613" i="3"/>
  <c r="J531" i="3"/>
  <c r="BK467" i="3"/>
  <c r="BK403" i="3"/>
  <c r="BK315" i="3"/>
  <c r="J291" i="3"/>
  <c r="J178" i="3"/>
  <c r="BK1265" i="3"/>
  <c r="J1196" i="3"/>
  <c r="BK1121" i="3"/>
  <c r="J1074" i="3"/>
  <c r="BK1018" i="3"/>
  <c r="J964" i="3"/>
  <c r="BK879" i="3"/>
  <c r="BK814" i="3"/>
  <c r="J1307" i="3"/>
  <c r="BK1217" i="3"/>
  <c r="J1177" i="3"/>
  <c r="BK1126" i="3"/>
  <c r="J1096" i="3"/>
  <c r="J1072" i="3"/>
  <c r="BK1042" i="3"/>
  <c r="J986" i="3"/>
  <c r="J951" i="3"/>
  <c r="BK901" i="3"/>
  <c r="J855" i="3"/>
  <c r="BK794" i="3"/>
  <c r="J738" i="3"/>
  <c r="J690" i="3"/>
  <c r="J644" i="3"/>
  <c r="J607" i="3"/>
  <c r="J557" i="3"/>
  <c r="J527" i="3"/>
  <c r="J447" i="3"/>
  <c r="J399" i="3"/>
  <c r="BK351" i="3"/>
  <c r="BK308" i="3"/>
  <c r="J264" i="3"/>
  <c r="BK233" i="3"/>
  <c r="BK1106" i="3"/>
  <c r="BK986" i="3"/>
  <c r="J907" i="3"/>
  <c r="J796" i="3"/>
  <c r="J617" i="3"/>
  <c r="BK352" i="3"/>
  <c r="J294" i="3"/>
  <c r="BK160" i="3"/>
  <c r="BK225" i="4"/>
  <c r="J151" i="4"/>
  <c r="J258" i="4"/>
  <c r="BK234" i="4"/>
  <c r="BK194" i="4"/>
  <c r="BK134" i="4"/>
  <c r="J234" i="4"/>
  <c r="BK221" i="4"/>
  <c r="BK148" i="4"/>
  <c r="BK261" i="4"/>
  <c r="J245" i="4"/>
  <c r="BK142" i="4"/>
  <c r="J242" i="4"/>
  <c r="J183" i="4"/>
  <c r="BK151" i="4"/>
  <c r="J129" i="6"/>
  <c r="BK126" i="6"/>
  <c r="J457" i="7"/>
  <c r="BK436" i="7"/>
  <c r="J398" i="7"/>
  <c r="J362" i="7"/>
  <c r="BK352" i="7"/>
  <c r="BK320" i="7"/>
  <c r="J276" i="7"/>
  <c r="BK262" i="7"/>
  <c r="J237" i="7"/>
  <c r="J178" i="7"/>
  <c r="BK142" i="7"/>
  <c r="J432" i="7"/>
  <c r="J413" i="7"/>
  <c r="BK391" i="7"/>
  <c r="J368" i="7"/>
  <c r="BK344" i="7"/>
  <c r="BK300" i="7"/>
  <c r="BK267" i="7"/>
  <c r="BK248" i="7"/>
  <c r="J213" i="7"/>
  <c r="BK171" i="7"/>
  <c r="J426" i="7"/>
  <c r="J361" i="7"/>
  <c r="BK270" i="7"/>
  <c r="J231" i="7"/>
  <c r="J461" i="7"/>
  <c r="BK431" i="7"/>
  <c r="J412" i="7"/>
  <c r="J400" i="7"/>
  <c r="BK369" i="7"/>
  <c r="BK327" i="7"/>
  <c r="J304" i="7"/>
  <c r="J266" i="7"/>
  <c r="J241" i="7"/>
  <c r="J192" i="7"/>
  <c r="BK177" i="7"/>
  <c r="BK457" i="7"/>
  <c r="J419" i="7"/>
  <c r="BK403" i="7"/>
  <c r="BK376" i="7"/>
  <c r="BK351" i="7"/>
  <c r="J326" i="7"/>
  <c r="J306" i="7"/>
  <c r="J254" i="7"/>
  <c r="BK215" i="7"/>
  <c r="BK175" i="7"/>
  <c r="BK144" i="7"/>
  <c r="J430" i="7"/>
  <c r="J414" i="7"/>
  <c r="J392" i="7"/>
  <c r="J381" i="7"/>
  <c r="J354" i="7"/>
  <c r="BK336" i="7"/>
  <c r="J315" i="7"/>
  <c r="J274" i="7"/>
  <c r="J217" i="7"/>
  <c r="J186" i="7"/>
  <c r="BK140" i="7"/>
  <c r="J408" i="7"/>
  <c r="J405" i="7"/>
  <c r="BK397" i="7"/>
  <c r="BK395" i="7"/>
  <c r="BK392" i="7"/>
  <c r="BK386" i="7"/>
  <c r="J384" i="7"/>
  <c r="J376" i="7"/>
  <c r="J374" i="7"/>
  <c r="BK370" i="7"/>
  <c r="J369" i="7"/>
  <c r="BK368" i="7"/>
  <c r="J366" i="7"/>
  <c r="BK354" i="7"/>
  <c r="J352" i="7"/>
  <c r="J346" i="7"/>
  <c r="J338" i="7"/>
  <c r="BK334" i="7"/>
  <c r="BK330" i="7"/>
  <c r="BK325" i="7"/>
  <c r="J324" i="7"/>
  <c r="J319" i="7"/>
  <c r="J318" i="7"/>
  <c r="BK315" i="7"/>
  <c r="BK314" i="7"/>
  <c r="J302" i="7"/>
  <c r="J278" i="7"/>
  <c r="J247" i="7"/>
  <c r="BK240" i="7"/>
  <c r="BK207" i="7"/>
  <c r="J158" i="7"/>
  <c r="BK189" i="8"/>
  <c r="BK150" i="8"/>
  <c r="J177" i="8"/>
  <c r="J144" i="8"/>
  <c r="BK190" i="8"/>
  <c r="J170" i="8"/>
  <c r="J136" i="8"/>
  <c r="J191" i="8"/>
  <c r="BK200" i="8"/>
  <c r="J203" i="8"/>
  <c r="BK158" i="8"/>
  <c r="J187" i="8"/>
  <c r="J154" i="8"/>
  <c r="J168" i="8"/>
  <c r="J152" i="8"/>
  <c r="J398" i="9"/>
  <c r="J376" i="9"/>
  <c r="J340" i="9"/>
  <c r="BK326" i="9"/>
  <c r="BK279" i="9"/>
  <c r="J251" i="9"/>
  <c r="J211" i="9"/>
  <c r="J181" i="9"/>
  <c r="BK156" i="9"/>
  <c r="J391" i="9"/>
  <c r="J359" i="9"/>
  <c r="J334" i="9"/>
  <c r="J300" i="9"/>
  <c r="J243" i="9"/>
  <c r="J163" i="9"/>
  <c r="J373" i="9"/>
  <c r="BK343" i="9"/>
  <c r="J285" i="9"/>
  <c r="BK250" i="9"/>
  <c r="BK219" i="9"/>
  <c r="BK181" i="9"/>
  <c r="BK162" i="9"/>
  <c r="BK140" i="9"/>
  <c r="J387" i="9"/>
  <c r="J357" i="9"/>
  <c r="J326" i="9"/>
  <c r="J293" i="9"/>
  <c r="BK271" i="9"/>
  <c r="J399" i="9"/>
  <c r="J375" i="9"/>
  <c r="BK349" i="9"/>
  <c r="J270" i="9"/>
  <c r="BK251" i="9"/>
  <c r="BK205" i="9"/>
  <c r="J174" i="9"/>
  <c r="BK148" i="9"/>
  <c r="J389" i="9"/>
  <c r="BK342" i="9"/>
  <c r="J318" i="9"/>
  <c r="BK287" i="9"/>
  <c r="BK260" i="9"/>
  <c r="BK235" i="9"/>
  <c r="J218" i="9"/>
  <c r="J183" i="9"/>
  <c r="BK154" i="9"/>
  <c r="BK411" i="9"/>
  <c r="J401" i="9"/>
  <c r="BK361" i="9"/>
  <c r="BK312" i="9"/>
  <c r="J283" i="9"/>
  <c r="BK261" i="9"/>
  <c r="BK217" i="9"/>
  <c r="BK201" i="9"/>
  <c r="J176" i="9"/>
  <c r="J160" i="9"/>
  <c r="BK265" i="10"/>
  <c r="J252" i="10"/>
  <c r="BK229" i="10"/>
  <c r="BK210" i="10"/>
  <c r="J152" i="10"/>
  <c r="J256" i="10"/>
  <c r="J241" i="10"/>
  <c r="J229" i="10"/>
  <c r="J216" i="10"/>
  <c r="J202" i="10"/>
  <c r="BK189" i="10"/>
  <c r="J167" i="10"/>
  <c r="BK148" i="10"/>
  <c r="J259" i="10"/>
  <c r="J235" i="10"/>
  <c r="BK217" i="10"/>
  <c r="J199" i="10"/>
  <c r="BK181" i="10"/>
  <c r="J161" i="10"/>
  <c r="J143" i="10"/>
  <c r="BK244" i="10"/>
  <c r="J214" i="10"/>
  <c r="BK188" i="10"/>
  <c r="J163" i="10"/>
  <c r="J150" i="10"/>
  <c r="J137" i="10"/>
  <c r="J237" i="10"/>
  <c r="J223" i="10"/>
  <c r="BK204" i="10"/>
  <c r="BK173" i="10"/>
  <c r="J153" i="10"/>
  <c r="BK138" i="10"/>
  <c r="BK258" i="10"/>
  <c r="BK235" i="10"/>
  <c r="BK211" i="10"/>
  <c r="BK194" i="10"/>
  <c r="J184" i="10"/>
  <c r="BK161" i="10"/>
  <c r="BK270" i="11"/>
  <c r="J253" i="11"/>
  <c r="BK226" i="11"/>
  <c r="J206" i="11"/>
  <c r="J176" i="11"/>
  <c r="J154" i="11"/>
  <c r="BK260" i="11"/>
  <c r="J226" i="11"/>
  <c r="BK196" i="11"/>
  <c r="BK174" i="11"/>
  <c r="BK141" i="11"/>
  <c r="J271" i="11"/>
  <c r="J251" i="11"/>
  <c r="J221" i="11"/>
  <c r="J207" i="11"/>
  <c r="J184" i="11"/>
  <c r="BK158" i="11"/>
  <c r="BK261" i="11"/>
  <c r="BK220" i="11"/>
  <c r="BK176" i="11"/>
  <c r="BK157" i="11"/>
  <c r="BK235" i="11"/>
  <c r="BK210" i="11"/>
  <c r="BK171" i="11"/>
  <c r="J151" i="11"/>
  <c r="J246" i="11"/>
  <c r="J223" i="11"/>
  <c r="BK192" i="11"/>
  <c r="J171" i="11"/>
  <c r="J149" i="11"/>
  <c r="J261" i="11"/>
  <c r="BK248" i="11"/>
  <c r="BK227" i="11"/>
  <c r="J199" i="11"/>
  <c r="BK187" i="11"/>
  <c r="BK143" i="11"/>
  <c r="BK257" i="11"/>
  <c r="J230" i="11"/>
  <c r="BK204" i="11"/>
  <c r="J146" i="11"/>
  <c r="BK142" i="12"/>
  <c r="BK159" i="12"/>
  <c r="J137" i="12"/>
  <c r="J147" i="12"/>
  <c r="J157" i="12"/>
  <c r="BK153" i="12"/>
  <c r="J136" i="12"/>
  <c r="BK137" i="12"/>
  <c r="J178" i="13"/>
  <c r="J168" i="13"/>
  <c r="J154" i="13"/>
  <c r="J139" i="13"/>
  <c r="BK175" i="13"/>
  <c r="BK161" i="13"/>
  <c r="J132" i="13"/>
  <c r="BK162" i="13"/>
  <c r="BK146" i="13"/>
  <c r="BK145" i="13"/>
  <c r="BK172" i="13"/>
  <c r="BK163" i="13"/>
  <c r="J148" i="13"/>
  <c r="J173" i="13"/>
  <c r="BK131" i="13"/>
  <c r="BK183" i="13"/>
  <c r="BK156" i="13"/>
  <c r="BK134" i="13"/>
  <c r="BK153" i="14"/>
  <c r="BK171" i="14"/>
  <c r="BK141" i="14"/>
  <c r="BK162" i="14"/>
  <c r="BK138" i="14"/>
  <c r="J177" i="14"/>
  <c r="J153" i="14"/>
  <c r="BK140" i="14"/>
  <c r="BK160" i="14"/>
  <c r="J168" i="14"/>
  <c r="J151" i="14"/>
  <c r="BK132" i="14"/>
  <c r="BK159" i="14"/>
  <c r="BK137" i="15"/>
  <c r="J146" i="15"/>
  <c r="J137" i="15"/>
  <c r="BK146" i="15"/>
  <c r="BK133" i="15"/>
  <c r="J128" i="16"/>
  <c r="J165" i="17"/>
  <c r="BK140" i="17"/>
  <c r="BK179" i="17"/>
  <c r="BK155" i="17"/>
  <c r="BK143" i="17"/>
  <c r="J161" i="17"/>
  <c r="J134" i="17"/>
  <c r="BK150" i="17"/>
  <c r="J183" i="17"/>
  <c r="J164" i="17"/>
  <c r="J148" i="17"/>
  <c r="BK173" i="17"/>
  <c r="BK165" i="17"/>
  <c r="BK135" i="17"/>
  <c r="J176" i="17"/>
  <c r="J149" i="17"/>
  <c r="J168" i="18"/>
  <c r="J149" i="18"/>
  <c r="BK165" i="18"/>
  <c r="BK151" i="18"/>
  <c r="BK132" i="18"/>
  <c r="J148" i="18"/>
  <c r="J136" i="18"/>
  <c r="J150" i="18"/>
  <c r="J132" i="18"/>
  <c r="J154" i="18"/>
  <c r="J162" i="18"/>
  <c r="BK145" i="18"/>
  <c r="BK147" i="19"/>
  <c r="J132" i="19"/>
  <c r="BK129" i="19"/>
  <c r="BK137" i="19"/>
  <c r="J137" i="19"/>
  <c r="J139" i="19"/>
  <c r="BK132" i="20"/>
  <c r="J143" i="20"/>
  <c r="BK131" i="20"/>
  <c r="BK149" i="20"/>
  <c r="BK134" i="20"/>
  <c r="BK133" i="20"/>
  <c r="J151" i="21"/>
  <c r="J148" i="21"/>
  <c r="J136" i="21"/>
  <c r="BK152" i="21"/>
  <c r="J133" i="21"/>
  <c r="J142" i="21"/>
  <c r="BK154" i="21"/>
  <c r="BK132" i="21"/>
  <c r="J167" i="22"/>
  <c r="BK145" i="22"/>
  <c r="BK153" i="22"/>
  <c r="BK178" i="22"/>
  <c r="BK135" i="22"/>
  <c r="J166" i="22"/>
  <c r="BK152" i="22"/>
  <c r="J135" i="22"/>
  <c r="BK141" i="22"/>
  <c r="BK165" i="22"/>
  <c r="BK137" i="22"/>
  <c r="J142" i="22"/>
  <c r="BK141" i="23"/>
  <c r="BK130" i="23"/>
  <c r="J136" i="23"/>
  <c r="J130" i="23"/>
  <c r="J133" i="24"/>
  <c r="BK131" i="24"/>
  <c r="J138" i="25"/>
  <c r="J129" i="25"/>
  <c r="J133" i="25"/>
  <c r="BK176" i="26"/>
  <c r="BK146" i="26"/>
  <c r="BK175" i="26"/>
  <c r="BK154" i="26"/>
  <c r="J135" i="26"/>
  <c r="BK178" i="26"/>
  <c r="J166" i="26"/>
  <c r="J153" i="26"/>
  <c r="BK181" i="26"/>
  <c r="J164" i="26"/>
  <c r="J150" i="26"/>
  <c r="J128" i="26"/>
  <c r="BK162" i="26"/>
  <c r="BK142" i="26"/>
  <c r="J177" i="26"/>
  <c r="J160" i="26"/>
  <c r="J129" i="26"/>
  <c r="BK128" i="27"/>
  <c r="BK180" i="28"/>
  <c r="BK145" i="28"/>
  <c r="J175" i="28"/>
  <c r="BK155" i="28"/>
  <c r="J130" i="28"/>
  <c r="BK169" i="28"/>
  <c r="BK142" i="28"/>
  <c r="BK174" i="28"/>
  <c r="J134" i="28"/>
  <c r="BK187" i="28"/>
  <c r="J169" i="28"/>
  <c r="BK141" i="28"/>
  <c r="BK150" i="28"/>
  <c r="J186" i="28"/>
  <c r="J150" i="28"/>
  <c r="J153" i="29"/>
  <c r="J127" i="29"/>
  <c r="BK157" i="29"/>
  <c r="J135" i="29"/>
  <c r="BK137" i="29"/>
  <c r="BK143" i="29"/>
  <c r="BK221" i="30"/>
  <c r="BK175" i="30"/>
  <c r="BK144" i="30"/>
  <c r="J271" i="30"/>
  <c r="BK223" i="30"/>
  <c r="J194" i="30"/>
  <c r="BK134" i="30"/>
  <c r="J257" i="30"/>
  <c r="BK234" i="30"/>
  <c r="J198" i="30"/>
  <c r="J156" i="30"/>
  <c r="J273" i="30"/>
  <c r="BK243" i="30"/>
  <c r="BK219" i="30"/>
  <c r="BK194" i="30"/>
  <c r="BK275" i="30"/>
  <c r="J230" i="30"/>
  <c r="J158" i="30"/>
  <c r="BK245" i="30"/>
  <c r="J259" i="30"/>
  <c r="J192" i="30"/>
  <c r="BK167" i="30"/>
  <c r="J224" i="31"/>
  <c r="J196" i="31"/>
  <c r="BK240" i="31"/>
  <c r="BK167" i="31"/>
  <c r="BK131" i="31"/>
  <c r="J213" i="31"/>
  <c r="BK172" i="31"/>
  <c r="BK238" i="31"/>
  <c r="BK187" i="31"/>
  <c r="J139" i="31"/>
  <c r="J228" i="31"/>
  <c r="J193" i="31"/>
  <c r="J148" i="31"/>
  <c r="J240" i="31"/>
  <c r="J182" i="31"/>
  <c r="J215" i="31"/>
  <c r="J176" i="31"/>
  <c r="BK130" i="31"/>
  <c r="BK125" i="32"/>
  <c r="J158" i="33"/>
  <c r="BK168" i="33"/>
  <c r="J132" i="33"/>
  <c r="J136" i="33"/>
  <c r="J156" i="33"/>
  <c r="BK176" i="33"/>
  <c r="BK174" i="33"/>
  <c r="BK171" i="33"/>
  <c r="J144" i="33"/>
  <c r="J162" i="33"/>
  <c r="J144" i="34"/>
  <c r="BK133" i="34"/>
  <c r="J130" i="34"/>
  <c r="BK132" i="34"/>
  <c r="BK136" i="35"/>
  <c r="J130" i="35"/>
  <c r="BK130" i="35"/>
  <c r="BK138" i="36"/>
  <c r="J131" i="36"/>
  <c r="J138" i="36"/>
  <c r="J130" i="36"/>
  <c r="BK150" i="37"/>
  <c r="BK135" i="37"/>
  <c r="BK126" i="38"/>
  <c r="J154" i="38"/>
  <c r="BK139" i="38"/>
  <c r="BK128" i="38"/>
  <c r="J161" i="2"/>
  <c r="AS108" i="1"/>
  <c r="J128" i="2"/>
  <c r="J147" i="2"/>
  <c r="J127" i="2"/>
  <c r="BK130" i="2"/>
  <c r="BK1310" i="3"/>
  <c r="BK1286" i="3"/>
  <c r="BK1267" i="3"/>
  <c r="J1245" i="3"/>
  <c r="BK1129" i="3"/>
  <c r="J1107" i="3"/>
  <c r="BK1068" i="3"/>
  <c r="BK1028" i="3"/>
  <c r="J970" i="3"/>
  <c r="BK947" i="3"/>
  <c r="J860" i="3"/>
  <c r="J829" i="3"/>
  <c r="J784" i="3"/>
  <c r="BK703" i="3"/>
  <c r="BK651" i="3"/>
  <c r="BK607" i="3"/>
  <c r="J550" i="3"/>
  <c r="BK529" i="3"/>
  <c r="J456" i="3"/>
  <c r="BK412" i="3"/>
  <c r="J334" i="3"/>
  <c r="J283" i="3"/>
  <c r="BK223" i="3"/>
  <c r="BK191" i="3"/>
  <c r="J1275" i="3"/>
  <c r="J1241" i="3"/>
  <c r="BK1177" i="3"/>
  <c r="J1152" i="3"/>
  <c r="J1098" i="3"/>
  <c r="J1080" i="3"/>
  <c r="J1044" i="3"/>
  <c r="J1004" i="3"/>
  <c r="J945" i="3"/>
  <c r="BK897" i="3"/>
  <c r="BK837" i="3"/>
  <c r="BK791" i="3"/>
  <c r="BK744" i="3"/>
  <c r="BK680" i="3"/>
  <c r="BK646" i="3"/>
  <c r="BK591" i="3"/>
  <c r="J565" i="3"/>
  <c r="BK539" i="3"/>
  <c r="BK481" i="3"/>
  <c r="BK415" i="3"/>
  <c r="J363" i="3"/>
  <c r="J297" i="3"/>
  <c r="J256" i="3"/>
  <c r="J187" i="3"/>
  <c r="J1279" i="3"/>
  <c r="J1226" i="3"/>
  <c r="BK1197" i="3"/>
  <c r="BK1165" i="3"/>
  <c r="J1090" i="3"/>
  <c r="J1052" i="3"/>
  <c r="J994" i="3"/>
  <c r="J943" i="3"/>
  <c r="J866" i="3"/>
  <c r="BK816" i="3"/>
  <c r="J761" i="3"/>
  <c r="J723" i="3"/>
  <c r="BK666" i="3"/>
  <c r="J610" i="3"/>
  <c r="BK580" i="3"/>
  <c r="J545" i="3"/>
  <c r="BK447" i="3"/>
  <c r="J378" i="3"/>
  <c r="J343" i="3"/>
  <c r="BK306" i="3"/>
  <c r="BK249" i="3"/>
  <c r="BK209" i="3"/>
  <c r="J164" i="3"/>
  <c r="J698" i="3"/>
  <c r="J656" i="3"/>
  <c r="BK619" i="3"/>
  <c r="J588" i="3"/>
  <c r="BK545" i="3"/>
  <c r="BK493" i="3"/>
  <c r="J415" i="3"/>
  <c r="BK384" i="3"/>
  <c r="J361" i="3"/>
  <c r="BK310" i="3"/>
  <c r="J247" i="3"/>
  <c r="BK189" i="3"/>
  <c r="J1295" i="3"/>
  <c r="BK1257" i="3"/>
  <c r="BK1152" i="3"/>
  <c r="BK1119" i="3"/>
  <c r="J1050" i="3"/>
  <c r="BK1012" i="3"/>
  <c r="BK966" i="3"/>
  <c r="J903" i="3"/>
  <c r="BK860" i="3"/>
  <c r="J819" i="3"/>
  <c r="BK769" i="3"/>
  <c r="BK694" i="3"/>
  <c r="J649" i="3"/>
  <c r="BK571" i="3"/>
  <c r="J521" i="3"/>
  <c r="J432" i="3"/>
  <c r="BK376" i="3"/>
  <c r="J308" i="3"/>
  <c r="J281" i="3"/>
  <c r="J210" i="3"/>
  <c r="BK173" i="3"/>
  <c r="BK1273" i="3"/>
  <c r="J1206" i="3"/>
  <c r="BK1145" i="3"/>
  <c r="BK1098" i="3"/>
  <c r="J1042" i="3"/>
  <c r="J976" i="3"/>
  <c r="J883" i="3"/>
  <c r="BK866" i="3"/>
  <c r="J791" i="3"/>
  <c r="BK1269" i="3"/>
  <c r="J1192" i="3"/>
  <c r="J1165" i="3"/>
  <c r="J1117" i="3"/>
  <c r="BK1090" i="3"/>
  <c r="J1054" i="3"/>
  <c r="J1024" i="3"/>
  <c r="BK982" i="3"/>
  <c r="BK964" i="3"/>
  <c r="BK907" i="3"/>
  <c r="J868" i="3"/>
  <c r="BK809" i="3"/>
  <c r="BK761" i="3"/>
  <c r="BK687" i="3"/>
  <c r="J623" i="3"/>
  <c r="J600" i="3"/>
  <c r="J547" i="3"/>
  <c r="J518" i="3"/>
  <c r="BK436" i="3"/>
  <c r="J384" i="3"/>
  <c r="BK326" i="3"/>
  <c r="BK269" i="3"/>
  <c r="J215" i="3"/>
  <c r="J176" i="3"/>
  <c r="J990" i="3"/>
  <c r="BK961" i="3"/>
  <c r="J841" i="3"/>
  <c r="BK738" i="3"/>
  <c r="BK527" i="3"/>
  <c r="J296" i="3"/>
  <c r="BK238" i="4"/>
  <c r="BK177" i="4"/>
  <c r="BK137" i="4"/>
  <c r="J255" i="4"/>
  <c r="J221" i="4"/>
  <c r="BK156" i="4"/>
  <c r="J238" i="4"/>
  <c r="J152" i="4"/>
  <c r="J267" i="4"/>
  <c r="J204" i="4"/>
  <c r="BK130" i="4"/>
  <c r="BK230" i="4"/>
  <c r="J180" i="4"/>
  <c r="J142" i="4"/>
  <c r="BK125" i="5"/>
  <c r="J128" i="6"/>
  <c r="J448" i="7"/>
  <c r="BK424" i="7"/>
  <c r="J380" i="7"/>
  <c r="J359" i="7"/>
  <c r="J340" i="7"/>
  <c r="J312" i="7"/>
  <c r="J296" i="7"/>
  <c r="BK268" i="7"/>
  <c r="BK247" i="7"/>
  <c r="J211" i="7"/>
  <c r="BK169" i="7"/>
  <c r="BK150" i="7"/>
  <c r="BK440" i="7"/>
  <c r="BK421" i="7"/>
  <c r="BK381" i="7"/>
  <c r="BK360" i="7"/>
  <c r="BK340" i="7"/>
  <c r="BK304" i="7"/>
  <c r="J268" i="7"/>
  <c r="J252" i="7"/>
  <c r="J201" i="7"/>
  <c r="J156" i="7"/>
  <c r="BK396" i="7"/>
  <c r="J317" i="7"/>
  <c r="BK266" i="7"/>
  <c r="J229" i="7"/>
  <c r="J470" i="7"/>
  <c r="BK451" i="7"/>
  <c r="BK416" i="7"/>
  <c r="J406" i="7"/>
  <c r="J360" i="7"/>
  <c r="J323" i="7"/>
  <c r="BK298" i="7"/>
  <c r="BK252" i="7"/>
  <c r="BK225" i="7"/>
  <c r="BK179" i="7"/>
  <c r="J148" i="7"/>
  <c r="J444" i="7"/>
  <c r="BK430" i="7"/>
  <c r="BK406" i="7"/>
  <c r="J375" i="7"/>
  <c r="J342" i="7"/>
  <c r="BK319" i="7"/>
  <c r="J258" i="7"/>
  <c r="J219" i="7"/>
  <c r="BK186" i="7"/>
  <c r="BK148" i="7"/>
  <c r="J433" i="7"/>
  <c r="BK418" i="7"/>
  <c r="J390" i="7"/>
  <c r="J377" i="7"/>
  <c r="BK348" i="7"/>
  <c r="J320" i="7"/>
  <c r="J292" i="7"/>
  <c r="BK251" i="7"/>
  <c r="BK211" i="7"/>
  <c r="J181" i="7"/>
  <c r="BK461" i="7"/>
  <c r="BK429" i="7"/>
  <c r="BK415" i="7"/>
  <c r="J284" i="7"/>
  <c r="BK250" i="7"/>
  <c r="J235" i="7"/>
  <c r="J175" i="7"/>
  <c r="BK154" i="7"/>
  <c r="BK168" i="8"/>
  <c r="J185" i="8"/>
  <c r="BK155" i="8"/>
  <c r="BK195" i="8"/>
  <c r="BK160" i="8"/>
  <c r="J146" i="8"/>
  <c r="BK197" i="8"/>
  <c r="J158" i="8"/>
  <c r="J134" i="8"/>
  <c r="BK176" i="8"/>
  <c r="J138" i="8"/>
  <c r="J163" i="8"/>
  <c r="J197" i="8"/>
  <c r="J408" i="9"/>
  <c r="BK385" i="9"/>
  <c r="J362" i="9"/>
  <c r="J339" i="9"/>
  <c r="BK324" i="9"/>
  <c r="BK274" i="9"/>
  <c r="BK254" i="9"/>
  <c r="BK225" i="9"/>
  <c r="BK182" i="9"/>
  <c r="J168" i="9"/>
  <c r="J393" i="9"/>
  <c r="J345" i="9"/>
  <c r="J310" i="9"/>
  <c r="J254" i="9"/>
  <c r="BK185" i="9"/>
  <c r="BK379" i="9"/>
  <c r="BK355" i="9"/>
  <c r="BK306" i="9"/>
  <c r="J274" i="9"/>
  <c r="J237" i="9"/>
  <c r="BK211" i="9"/>
  <c r="J180" i="9"/>
  <c r="J157" i="9"/>
  <c r="J404" i="9"/>
  <c r="BK364" i="9"/>
  <c r="BK331" i="9"/>
  <c r="BK300" i="9"/>
  <c r="BK275" i="9"/>
  <c r="BK268" i="9"/>
  <c r="BK383" i="9"/>
  <c r="J361" i="9"/>
  <c r="J319" i="9"/>
  <c r="J294" i="9"/>
  <c r="BK284" i="9"/>
  <c r="BK239" i="9"/>
  <c r="J225" i="9"/>
  <c r="J215" i="9"/>
  <c r="BK157" i="9"/>
  <c r="BK399" i="9"/>
  <c r="J385" i="9"/>
  <c r="BK345" i="9"/>
  <c r="BK338" i="9"/>
  <c r="BK311" i="9"/>
  <c r="BK289" i="9"/>
  <c r="J247" i="9"/>
  <c r="J201" i="9"/>
  <c r="BK166" i="9"/>
  <c r="J140" i="9"/>
  <c r="BK374" i="9"/>
  <c r="BK321" i="9"/>
  <c r="J273" i="9"/>
  <c r="J252" i="9"/>
  <c r="BK230" i="9"/>
  <c r="J197" i="9"/>
  <c r="J182" i="9"/>
  <c r="J158" i="9"/>
  <c r="J412" i="9"/>
  <c r="BK404" i="9"/>
  <c r="BK341" i="9"/>
  <c r="J302" i="9"/>
  <c r="BK252" i="9"/>
  <c r="J222" i="9"/>
  <c r="BK195" i="9"/>
  <c r="J166" i="9"/>
  <c r="BK237" i="10"/>
  <c r="J200" i="10"/>
  <c r="J138" i="10"/>
  <c r="BK255" i="10"/>
  <c r="J236" i="10"/>
  <c r="J227" i="10"/>
  <c r="J193" i="10"/>
  <c r="BK165" i="10"/>
  <c r="J141" i="10"/>
  <c r="BK256" i="10"/>
  <c r="BK226" i="10"/>
  <c r="J211" i="10"/>
  <c r="BK190" i="10"/>
  <c r="BK170" i="10"/>
  <c r="BK156" i="10"/>
  <c r="BK261" i="10"/>
  <c r="BK231" i="10"/>
  <c r="J209" i="10"/>
  <c r="BK184" i="10"/>
  <c r="BK164" i="10"/>
  <c r="J147" i="10"/>
  <c r="J257" i="10"/>
  <c r="J228" i="10"/>
  <c r="BK208" i="10"/>
  <c r="BK180" i="10"/>
  <c r="J156" i="10"/>
  <c r="BK137" i="10"/>
  <c r="J255" i="10"/>
  <c r="J242" i="10"/>
  <c r="BK215" i="10"/>
  <c r="BK197" i="10"/>
  <c r="J190" i="10"/>
  <c r="J173" i="10"/>
  <c r="BK139" i="10"/>
  <c r="J262" i="11"/>
  <c r="J231" i="11"/>
  <c r="BK213" i="11"/>
  <c r="J165" i="11"/>
  <c r="J152" i="11"/>
  <c r="J270" i="11"/>
  <c r="J234" i="11"/>
  <c r="BK203" i="11"/>
  <c r="J183" i="11"/>
  <c r="J153" i="11"/>
  <c r="BK275" i="11"/>
  <c r="BK264" i="11"/>
  <c r="BK225" i="11"/>
  <c r="J196" i="11"/>
  <c r="J173" i="11"/>
  <c r="BK149" i="11"/>
  <c r="BK252" i="11"/>
  <c r="BK223" i="11"/>
  <c r="J190" i="11"/>
  <c r="BK153" i="11"/>
  <c r="BK243" i="11"/>
  <c r="J216" i="11"/>
  <c r="BK188" i="11"/>
  <c r="BK155" i="11"/>
  <c r="J255" i="11"/>
  <c r="BK236" i="11"/>
  <c r="BK212" i="11"/>
  <c r="J197" i="11"/>
  <c r="J167" i="11"/>
  <c r="J279" i="11"/>
  <c r="BK259" i="11"/>
  <c r="BK233" i="11"/>
  <c r="BK206" i="11"/>
  <c r="BK183" i="11"/>
  <c r="J141" i="11"/>
  <c r="J245" i="11"/>
  <c r="J218" i="11"/>
  <c r="BK152" i="11"/>
  <c r="BK151" i="12"/>
  <c r="BK156" i="12"/>
  <c r="J158" i="12"/>
  <c r="J129" i="12"/>
  <c r="J142" i="12"/>
  <c r="BK129" i="12"/>
  <c r="J141" i="12"/>
  <c r="BK149" i="12"/>
  <c r="J134" i="12"/>
  <c r="J140" i="12"/>
  <c r="J179" i="13"/>
  <c r="BK160" i="13"/>
  <c r="J143" i="13"/>
  <c r="J181" i="13"/>
  <c r="BK169" i="13"/>
  <c r="BK137" i="13"/>
  <c r="J183" i="13"/>
  <c r="J152" i="13"/>
  <c r="BK132" i="13"/>
  <c r="BK177" i="13"/>
  <c r="J166" i="13"/>
  <c r="BK149" i="13"/>
  <c r="J137" i="13"/>
  <c r="J153" i="13"/>
  <c r="BK135" i="13"/>
  <c r="J176" i="13"/>
  <c r="J161" i="13"/>
  <c r="BK144" i="13"/>
  <c r="J165" i="14"/>
  <c r="J152" i="14"/>
  <c r="J140" i="14"/>
  <c r="J157" i="14"/>
  <c r="J130" i="14"/>
  <c r="J160" i="14"/>
  <c r="BK134" i="14"/>
  <c r="BK173" i="14"/>
  <c r="J150" i="14"/>
  <c r="J139" i="14"/>
  <c r="J167" i="14"/>
  <c r="J179" i="14"/>
  <c r="BK152" i="14"/>
  <c r="J138" i="14"/>
  <c r="J171" i="14"/>
  <c r="BK168" i="14"/>
  <c r="BK128" i="15"/>
  <c r="J128" i="15"/>
  <c r="BK129" i="15"/>
  <c r="BK140" i="15"/>
  <c r="J145" i="15"/>
  <c r="BK134" i="15"/>
  <c r="BK128" i="16"/>
  <c r="BK169" i="17"/>
  <c r="BK152" i="17"/>
  <c r="J150" i="17"/>
  <c r="J142" i="17"/>
  <c r="BK164" i="17"/>
  <c r="J133" i="17"/>
  <c r="J156" i="17"/>
  <c r="J131" i="17"/>
  <c r="BK162" i="17"/>
  <c r="J182" i="17"/>
  <c r="J167" i="17"/>
  <c r="BK141" i="17"/>
  <c r="J180" i="17"/>
  <c r="J153" i="17"/>
  <c r="BK138" i="17"/>
  <c r="J161" i="18"/>
  <c r="J131" i="18"/>
  <c r="BK162" i="18"/>
  <c r="J141" i="18"/>
  <c r="J169" i="18"/>
  <c r="BK153" i="18"/>
  <c r="J138" i="18"/>
  <c r="J156" i="18"/>
  <c r="BK138" i="18"/>
  <c r="BK161" i="18"/>
  <c r="J139" i="18"/>
  <c r="BK155" i="18"/>
  <c r="J140" i="18"/>
  <c r="BK134" i="19"/>
  <c r="J130" i="19"/>
  <c r="J140" i="19"/>
  <c r="J142" i="19"/>
  <c r="BK144" i="19"/>
  <c r="J133" i="19"/>
  <c r="J130" i="20"/>
  <c r="J140" i="20"/>
  <c r="BK141" i="20"/>
  <c r="BK146" i="20"/>
  <c r="BK140" i="20"/>
  <c r="J146" i="20"/>
  <c r="J135" i="20"/>
  <c r="BK134" i="21"/>
  <c r="J140" i="21"/>
  <c r="J146" i="21"/>
  <c r="BK136" i="21"/>
  <c r="BK149" i="21"/>
  <c r="J137" i="21"/>
  <c r="J139" i="21"/>
  <c r="J160" i="22"/>
  <c r="BK144" i="22"/>
  <c r="BK149" i="22"/>
  <c r="BK176" i="22"/>
  <c r="BK133" i="22"/>
  <c r="J162" i="22"/>
  <c r="J139" i="22"/>
  <c r="J159" i="22"/>
  <c r="J176" i="22"/>
  <c r="J152" i="22"/>
  <c r="J171" i="22"/>
  <c r="J150" i="22"/>
  <c r="J146" i="22"/>
  <c r="J131" i="23"/>
  <c r="J129" i="23"/>
  <c r="BK135" i="23"/>
  <c r="BK132" i="23"/>
  <c r="BK128" i="24"/>
  <c r="J129" i="24"/>
  <c r="J134" i="25"/>
  <c r="BK133" i="25"/>
  <c r="J136" i="25"/>
  <c r="J130" i="25"/>
  <c r="BK152" i="26"/>
  <c r="BK177" i="26"/>
  <c r="BK149" i="26"/>
  <c r="J131" i="26"/>
  <c r="J172" i="26"/>
  <c r="J162" i="26"/>
  <c r="J155" i="26"/>
  <c r="J133" i="26"/>
  <c r="BK172" i="26"/>
  <c r="BK157" i="26"/>
  <c r="BK144" i="26"/>
  <c r="BK173" i="26"/>
  <c r="BK145" i="26"/>
  <c r="BK165" i="26"/>
  <c r="BK132" i="26"/>
  <c r="BK127" i="27"/>
  <c r="J182" i="28"/>
  <c r="BK160" i="28"/>
  <c r="J135" i="28"/>
  <c r="J170" i="28"/>
  <c r="J151" i="28"/>
  <c r="J187" i="28"/>
  <c r="J155" i="28"/>
  <c r="J139" i="28"/>
  <c r="BK164" i="28"/>
  <c r="J142" i="28"/>
  <c r="J149" i="28"/>
  <c r="BK170" i="28"/>
  <c r="BK147" i="28"/>
  <c r="J183" i="28"/>
  <c r="J131" i="28"/>
  <c r="J174" i="28"/>
  <c r="J140" i="28"/>
  <c r="J157" i="29"/>
  <c r="J143" i="29"/>
  <c r="J155" i="29"/>
  <c r="J139" i="29"/>
  <c r="J149" i="29"/>
  <c r="BK249" i="30"/>
  <c r="BK198" i="30"/>
  <c r="J152" i="30"/>
  <c r="J255" i="30"/>
  <c r="J217" i="30"/>
  <c r="BK186" i="30"/>
  <c r="BK279" i="30"/>
  <c r="BK255" i="30"/>
  <c r="BK230" i="30"/>
  <c r="BK200" i="30"/>
  <c r="J175" i="30"/>
  <c r="J146" i="30"/>
  <c r="BK261" i="30"/>
  <c r="BK227" i="30"/>
  <c r="J202" i="30"/>
  <c r="J150" i="30"/>
  <c r="J234" i="30"/>
  <c r="BK169" i="30"/>
  <c r="J132" i="30"/>
  <c r="J267" i="30"/>
  <c r="J245" i="30"/>
  <c r="BK173" i="30"/>
  <c r="J148" i="30"/>
  <c r="J222" i="31"/>
  <c r="BK190" i="31"/>
  <c r="BK153" i="31"/>
  <c r="J184" i="31"/>
  <c r="J153" i="31"/>
  <c r="J130" i="31"/>
  <c r="J199" i="31"/>
  <c r="BK168" i="31"/>
  <c r="BK233" i="31"/>
  <c r="BK150" i="31"/>
  <c r="J135" i="31"/>
  <c r="BK226" i="31"/>
  <c r="J179" i="31"/>
  <c r="BK135" i="31"/>
  <c r="BK199" i="31"/>
  <c r="J156" i="31"/>
  <c r="BK184" i="31"/>
  <c r="J163" i="31"/>
  <c r="J124" i="32"/>
  <c r="J175" i="33"/>
  <c r="BK140" i="33"/>
  <c r="J181" i="33"/>
  <c r="BK134" i="33"/>
  <c r="J143" i="33"/>
  <c r="BK172" i="33"/>
  <c r="J149" i="33"/>
  <c r="J160" i="33"/>
  <c r="J151" i="33"/>
  <c r="J183" i="33"/>
  <c r="J154" i="33"/>
  <c r="BK144" i="34"/>
  <c r="BK143" i="34"/>
  <c r="J137" i="34"/>
  <c r="BK138" i="34"/>
  <c r="J134" i="35"/>
  <c r="J135" i="35"/>
  <c r="BK140" i="36"/>
  <c r="J140" i="36"/>
  <c r="BK131" i="36"/>
  <c r="BK136" i="36"/>
  <c r="J146" i="37"/>
  <c r="BK149" i="37"/>
  <c r="BK143" i="37"/>
  <c r="J149" i="37"/>
  <c r="J133" i="37"/>
  <c r="BK131" i="37"/>
  <c r="BK148" i="38"/>
  <c r="J148" i="38"/>
  <c r="BK154" i="38"/>
  <c r="BK136" i="38"/>
  <c r="BK134" i="2"/>
  <c r="BK136" i="2"/>
  <c r="BK127" i="2"/>
  <c r="BK154" i="2"/>
  <c r="AS127" i="1"/>
  <c r="BK138" i="2"/>
  <c r="J129" i="2"/>
  <c r="BK1308" i="3"/>
  <c r="BK1279" i="3"/>
  <c r="J1253" i="3"/>
  <c r="J1181" i="3"/>
  <c r="BK1155" i="3"/>
  <c r="BK1117" i="3"/>
  <c r="J1058" i="3"/>
  <c r="BK1024" i="3"/>
  <c r="J996" i="3"/>
  <c r="BK953" i="3"/>
  <c r="J937" i="3"/>
  <c r="BK841" i="3"/>
  <c r="J794" i="3"/>
  <c r="BK742" i="3"/>
  <c r="BK638" i="3"/>
  <c r="BK605" i="3"/>
  <c r="BK554" i="3"/>
  <c r="BK533" i="3"/>
  <c r="BK476" i="3"/>
  <c r="BK405" i="3"/>
  <c r="BK329" i="3"/>
  <c r="J268" i="3"/>
  <c r="BK248" i="3"/>
  <c r="BK210" i="3"/>
  <c r="J1281" i="3"/>
  <c r="BK1224" i="3"/>
  <c r="J1171" i="3"/>
  <c r="J1119" i="3"/>
  <c r="J1094" i="3"/>
  <c r="BK1076" i="3"/>
  <c r="BK1040" i="3"/>
  <c r="J968" i="3"/>
  <c r="BK922" i="3"/>
  <c r="BK801" i="3"/>
  <c r="BK779" i="3"/>
  <c r="J685" i="3"/>
  <c r="J651" i="3"/>
  <c r="BK611" i="3"/>
  <c r="BK576" i="3"/>
  <c r="J542" i="3"/>
  <c r="J486" i="3"/>
  <c r="J426" i="3"/>
  <c r="J356" i="3"/>
  <c r="J272" i="3"/>
  <c r="BK215" i="3"/>
  <c r="J167" i="3"/>
  <c r="J1304" i="3"/>
  <c r="BK1249" i="3"/>
  <c r="BK1214" i="3"/>
  <c r="BK1183" i="3"/>
  <c r="J1129" i="3"/>
  <c r="BK1125" i="3"/>
  <c r="BK1078" i="3"/>
  <c r="BK1026" i="3"/>
  <c r="J972" i="3"/>
  <c r="J928" i="3"/>
  <c r="J888" i="3"/>
  <c r="J821" i="3"/>
  <c r="BK776" i="3"/>
  <c r="J754" i="3"/>
  <c r="BK705" i="3"/>
  <c r="J654" i="3"/>
  <c r="J605" i="3"/>
  <c r="BK585" i="3"/>
  <c r="J576" i="3"/>
  <c r="BK532" i="3"/>
  <c r="BK430" i="3"/>
  <c r="J326" i="3"/>
  <c r="BK296" i="3"/>
  <c r="J246" i="3"/>
  <c r="BK178" i="3"/>
  <c r="J1193" i="3"/>
  <c r="J692" i="3"/>
  <c r="J633" i="3"/>
  <c r="BK609" i="3"/>
  <c r="J572" i="3"/>
  <c r="BK518" i="3"/>
  <c r="J451" i="3"/>
  <c r="J405" i="3"/>
  <c r="BK378" i="3"/>
  <c r="J352" i="3"/>
  <c r="BK281" i="3"/>
  <c r="BK239" i="3"/>
  <c r="BK197" i="3"/>
  <c r="J1309" i="3"/>
  <c r="J1263" i="3"/>
  <c r="BK1208" i="3"/>
  <c r="BK1128" i="3"/>
  <c r="BK1070" i="3"/>
  <c r="J1018" i="3"/>
  <c r="J982" i="3"/>
  <c r="BK943" i="3"/>
  <c r="J893" i="3"/>
  <c r="J832" i="3"/>
  <c r="J779" i="3"/>
  <c r="BK723" i="3"/>
  <c r="BK644" i="3"/>
  <c r="BK567" i="3"/>
  <c r="BK509" i="3"/>
  <c r="J423" i="3"/>
  <c r="BK371" i="3"/>
  <c r="BK302" i="3"/>
  <c r="J274" i="3"/>
  <c r="J193" i="3"/>
  <c r="J1277" i="3"/>
  <c r="BK1235" i="3"/>
  <c r="J1168" i="3"/>
  <c r="BK1100" i="3"/>
  <c r="BK1066" i="3"/>
  <c r="J1022" i="3"/>
  <c r="J953" i="3"/>
  <c r="BK878" i="3"/>
  <c r="J857" i="3"/>
  <c r="BK1290" i="3"/>
  <c r="BK1226" i="3"/>
  <c r="J1175" i="3"/>
  <c r="J1121" i="3"/>
  <c r="BK1094" i="3"/>
  <c r="J1062" i="3"/>
  <c r="BK1046" i="3"/>
  <c r="BK1002" i="3"/>
  <c r="J974" i="3"/>
  <c r="BK945" i="3"/>
  <c r="J898" i="3"/>
  <c r="BK835" i="3"/>
  <c r="BK784" i="3"/>
  <c r="J730" i="3"/>
  <c r="BK669" i="3"/>
  <c r="J626" i="3"/>
  <c r="BK598" i="3"/>
  <c r="J533" i="3"/>
  <c r="J444" i="3"/>
  <c r="J390" i="3"/>
  <c r="J313" i="3"/>
  <c r="J249" i="3"/>
  <c r="BK220" i="3"/>
  <c r="J1040" i="3"/>
  <c r="BK984" i="3"/>
  <c r="J957" i="3"/>
  <c r="BK821" i="3"/>
  <c r="BK692" i="3"/>
  <c r="J351" i="3"/>
  <c r="J233" i="3"/>
  <c r="J251" i="4"/>
  <c r="J212" i="4"/>
  <c r="BK138" i="4"/>
  <c r="BK249" i="4"/>
  <c r="J215" i="4"/>
  <c r="BK161" i="4"/>
  <c r="J274" i="4"/>
  <c r="BK250" i="4"/>
  <c r="J230" i="4"/>
  <c r="BK183" i="4"/>
  <c r="J130" i="4"/>
  <c r="J250" i="4"/>
  <c r="J177" i="4"/>
  <c r="BK255" i="4"/>
  <c r="BK204" i="4"/>
  <c r="J164" i="4"/>
  <c r="J129" i="5"/>
  <c r="J126" i="6"/>
  <c r="BK128" i="6"/>
  <c r="BK437" i="7"/>
  <c r="J420" i="7"/>
  <c r="J379" i="7"/>
  <c r="J356" i="7"/>
  <c r="BK338" i="7"/>
  <c r="BK324" i="7"/>
  <c r="BK292" i="7"/>
  <c r="BK271" i="7"/>
  <c r="J238" i="7"/>
  <c r="J207" i="7"/>
  <c r="BK159" i="7"/>
  <c r="J459" i="7"/>
  <c r="J429" i="7"/>
  <c r="J411" i="7"/>
  <c r="BK385" i="7"/>
  <c r="BK361" i="7"/>
  <c r="BK333" i="7"/>
  <c r="BK296" i="7"/>
  <c r="J260" i="7"/>
  <c r="J225" i="7"/>
  <c r="BK190" i="7"/>
  <c r="BK455" i="7"/>
  <c r="J401" i="7"/>
  <c r="J322" i="7"/>
  <c r="J244" i="7"/>
  <c r="J194" i="7"/>
  <c r="BK467" i="7"/>
  <c r="BK446" i="7"/>
  <c r="BK422" i="7"/>
  <c r="J387" i="7"/>
  <c r="BK349" i="7"/>
  <c r="J328" i="7"/>
  <c r="J310" i="7"/>
  <c r="BK276" i="7"/>
  <c r="BK254" i="7"/>
  <c r="BK219" i="7"/>
  <c r="BK160" i="7"/>
  <c r="BK453" i="7"/>
  <c r="BK426" i="7"/>
  <c r="BK405" i="7"/>
  <c r="J367" i="7"/>
  <c r="J344" i="7"/>
  <c r="J316" i="7"/>
  <c r="BK284" i="7"/>
  <c r="J251" i="7"/>
  <c r="BK192" i="7"/>
  <c r="J166" i="7"/>
  <c r="J142" i="7"/>
  <c r="BK420" i="7"/>
  <c r="J396" i="7"/>
  <c r="J385" i="7"/>
  <c r="J371" i="7"/>
  <c r="J331" i="7"/>
  <c r="J314" i="7"/>
  <c r="BK282" i="7"/>
  <c r="J248" i="7"/>
  <c r="J209" i="7"/>
  <c r="BK166" i="7"/>
  <c r="J435" i="7"/>
  <c r="BK260" i="7"/>
  <c r="J242" i="7"/>
  <c r="BK217" i="7"/>
  <c r="BK173" i="7"/>
  <c r="BK193" i="8"/>
  <c r="J162" i="8"/>
  <c r="J183" i="8"/>
  <c r="J148" i="8"/>
  <c r="J205" i="8"/>
  <c r="J174" i="8"/>
  <c r="BK140" i="8"/>
  <c r="J192" i="8"/>
  <c r="J150" i="8"/>
  <c r="BK132" i="8"/>
  <c r="BK148" i="8"/>
  <c r="J179" i="8"/>
  <c r="BK198" i="8"/>
  <c r="BK146" i="8"/>
  <c r="BK393" i="9"/>
  <c r="BK360" i="9"/>
  <c r="BK336" i="9"/>
  <c r="BK320" i="9"/>
  <c r="BK265" i="9"/>
  <c r="BK245" i="9"/>
  <c r="BK207" i="9"/>
  <c r="BK174" i="9"/>
  <c r="BK410" i="9"/>
  <c r="J379" i="9"/>
  <c r="BK339" i="9"/>
  <c r="J304" i="9"/>
  <c r="BK255" i="9"/>
  <c r="BK209" i="9"/>
  <c r="J395" i="9"/>
  <c r="J371" i="9"/>
  <c r="J322" i="9"/>
  <c r="J292" i="9"/>
  <c r="BK273" i="9"/>
  <c r="BK241" i="9"/>
  <c r="BK213" i="9"/>
  <c r="J170" i="9"/>
  <c r="J406" i="9"/>
  <c r="J374" i="9"/>
  <c r="J352" i="9"/>
  <c r="BK314" i="9"/>
  <c r="BK290" i="9"/>
  <c r="J269" i="9"/>
  <c r="BK391" i="9"/>
  <c r="BK371" i="9"/>
  <c r="BK347" i="9"/>
  <c r="BK316" i="9"/>
  <c r="J288" i="9"/>
  <c r="J241" i="9"/>
  <c r="J226" i="9"/>
  <c r="BK218" i="9"/>
  <c r="BK194" i="9"/>
  <c r="J152" i="9"/>
  <c r="J396" i="9"/>
  <c r="J356" i="9"/>
  <c r="J317" i="9"/>
  <c r="BK269" i="9"/>
  <c r="J250" i="9"/>
  <c r="BK191" i="9"/>
  <c r="BK163" i="9"/>
  <c r="J136" i="9"/>
  <c r="BK365" i="9"/>
  <c r="BK335" i="9"/>
  <c r="J306" i="9"/>
  <c r="J261" i="9"/>
  <c r="BK237" i="9"/>
  <c r="BK220" i="9"/>
  <c r="J189" i="9"/>
  <c r="BK160" i="9"/>
  <c r="BK412" i="9"/>
  <c r="J405" i="9"/>
  <c r="J360" i="9"/>
  <c r="BK294" i="9"/>
  <c r="J265" i="9"/>
  <c r="BK232" i="9"/>
  <c r="J203" i="9"/>
  <c r="J179" i="9"/>
  <c r="J154" i="9"/>
  <c r="J253" i="10"/>
  <c r="BK201" i="10"/>
  <c r="J194" i="10"/>
  <c r="BK193" i="10"/>
  <c r="J187" i="10"/>
  <c r="BK186" i="10"/>
  <c r="J181" i="10"/>
  <c r="J179" i="10"/>
  <c r="J177" i="10"/>
  <c r="J176" i="10"/>
  <c r="J175" i="10"/>
  <c r="J171" i="10"/>
  <c r="J170" i="10"/>
  <c r="J169" i="10"/>
  <c r="J168" i="10"/>
  <c r="BK153" i="10"/>
  <c r="BK150" i="10"/>
  <c r="BK147" i="10"/>
  <c r="J139" i="10"/>
  <c r="J265" i="10"/>
  <c r="BK249" i="10"/>
  <c r="J212" i="10"/>
  <c r="J197" i="10"/>
  <c r="J145" i="10"/>
  <c r="J261" i="10"/>
  <c r="J250" i="10"/>
  <c r="BK233" i="10"/>
  <c r="J220" i="10"/>
  <c r="J207" i="10"/>
  <c r="BK198" i="10"/>
  <c r="BK175" i="10"/>
  <c r="J155" i="10"/>
  <c r="BK262" i="10"/>
  <c r="J233" i="10"/>
  <c r="BK216" i="10"/>
  <c r="BK192" i="10"/>
  <c r="J178" i="10"/>
  <c r="J158" i="10"/>
  <c r="J144" i="10"/>
  <c r="J251" i="10"/>
  <c r="BK222" i="10"/>
  <c r="J198" i="10"/>
  <c r="BK178" i="10"/>
  <c r="BK159" i="10"/>
  <c r="J140" i="10"/>
  <c r="BK251" i="10"/>
  <c r="J234" i="10"/>
  <c r="BK218" i="10"/>
  <c r="BK195" i="10"/>
  <c r="BK171" i="10"/>
  <c r="BK144" i="10"/>
  <c r="J260" i="10"/>
  <c r="BK241" i="10"/>
  <c r="J222" i="10"/>
  <c r="BK199" i="10"/>
  <c r="J188" i="10"/>
  <c r="BK167" i="10"/>
  <c r="J275" i="11"/>
  <c r="J257" i="11"/>
  <c r="BK228" i="11"/>
  <c r="BK214" i="11"/>
  <c r="J168" i="11"/>
  <c r="J142" i="11"/>
  <c r="J244" i="11"/>
  <c r="BK221" i="11"/>
  <c r="BK195" i="11"/>
  <c r="BK167" i="11"/>
  <c r="J277" i="11"/>
  <c r="BK262" i="11"/>
  <c r="BK230" i="11"/>
  <c r="J194" i="11"/>
  <c r="J156" i="11"/>
  <c r="BK255" i="11"/>
  <c r="BK240" i="11"/>
  <c r="J205" i="11"/>
  <c r="BK181" i="11"/>
  <c r="BK161" i="11"/>
  <c r="J265" i="11"/>
  <c r="BK215" i="11"/>
  <c r="BK184" i="11"/>
  <c r="J157" i="11"/>
  <c r="J247" i="11"/>
  <c r="J235" i="11"/>
  <c r="J204" i="11"/>
  <c r="BK194" i="11"/>
  <c r="BK169" i="11"/>
  <c r="BK148" i="11"/>
  <c r="J260" i="11"/>
  <c r="BK246" i="11"/>
  <c r="BK224" i="11"/>
  <c r="J193" i="11"/>
  <c r="J169" i="11"/>
  <c r="J139" i="11"/>
  <c r="J241" i="11"/>
  <c r="BK222" i="11"/>
  <c r="J187" i="11"/>
  <c r="BK158" i="12"/>
  <c r="J159" i="12"/>
  <c r="BK155" i="12"/>
  <c r="BK157" i="12"/>
  <c r="BK134" i="12"/>
  <c r="J151" i="12"/>
  <c r="J133" i="12"/>
  <c r="J155" i="12"/>
  <c r="BK141" i="12"/>
  <c r="J177" i="13"/>
  <c r="BK158" i="13"/>
  <c r="BK142" i="13"/>
  <c r="J164" i="13"/>
  <c r="BK140" i="13"/>
  <c r="J130" i="13"/>
  <c r="J155" i="13"/>
  <c r="J145" i="13"/>
  <c r="J159" i="13"/>
  <c r="BK188" i="13"/>
  <c r="J167" i="13"/>
  <c r="J158" i="13"/>
  <c r="J140" i="13"/>
  <c r="J142" i="13"/>
  <c r="J184" i="13"/>
  <c r="J162" i="13"/>
  <c r="J138" i="13"/>
  <c r="BK158" i="14"/>
  <c r="J180" i="14"/>
  <c r="BK155" i="14"/>
  <c r="BK129" i="14"/>
  <c r="BK150" i="14"/>
  <c r="BK182" i="14"/>
  <c r="BK161" i="14"/>
  <c r="J146" i="14"/>
  <c r="J132" i="14"/>
  <c r="J170" i="14"/>
  <c r="BK180" i="14"/>
  <c r="BK154" i="14"/>
  <c r="J137" i="14"/>
  <c r="J161" i="14"/>
  <c r="J159" i="14"/>
  <c r="BK135" i="15"/>
  <c r="J131" i="15"/>
  <c r="J132" i="15"/>
  <c r="J144" i="15"/>
  <c r="J129" i="15"/>
  <c r="J138" i="15"/>
  <c r="J127" i="16"/>
  <c r="BK156" i="17"/>
  <c r="BK180" i="17"/>
  <c r="BK149" i="17"/>
  <c r="BK131" i="17"/>
  <c r="J152" i="17"/>
  <c r="J172" i="17"/>
  <c r="J141" i="17"/>
  <c r="BK174" i="17"/>
  <c r="BK158" i="17"/>
  <c r="BK139" i="17"/>
  <c r="J159" i="17"/>
  <c r="BK136" i="17"/>
  <c r="J162" i="17"/>
  <c r="J140" i="17"/>
  <c r="J165" i="18"/>
  <c r="BK134" i="18"/>
  <c r="J152" i="18"/>
  <c r="J135" i="18"/>
  <c r="J158" i="18"/>
  <c r="BK144" i="18"/>
  <c r="BK133" i="18"/>
  <c r="BK147" i="18"/>
  <c r="BK164" i="18"/>
  <c r="BK135" i="18"/>
  <c r="BK150" i="18"/>
  <c r="BK131" i="18"/>
  <c r="BK146" i="19"/>
  <c r="BK131" i="19"/>
  <c r="J148" i="19"/>
  <c r="J146" i="19"/>
  <c r="J131" i="19"/>
  <c r="BK140" i="19"/>
  <c r="J141" i="20"/>
  <c r="J144" i="20"/>
  <c r="BK144" i="20"/>
  <c r="BK148" i="20"/>
  <c r="BK135" i="20"/>
  <c r="BK136" i="20"/>
  <c r="J133" i="20"/>
  <c r="BK135" i="21"/>
  <c r="J141" i="21"/>
  <c r="J130" i="21"/>
  <c r="BK142" i="21"/>
  <c r="BK130" i="21"/>
  <c r="BK145" i="21"/>
  <c r="J129" i="21"/>
  <c r="J174" i="22"/>
  <c r="BK161" i="22"/>
  <c r="BK132" i="22"/>
  <c r="J138" i="22"/>
  <c r="J161" i="22"/>
  <c r="J177" i="22"/>
  <c r="BK156" i="22"/>
  <c r="J136" i="22"/>
  <c r="BK169" i="22"/>
  <c r="BK174" i="22"/>
  <c r="J151" i="22"/>
  <c r="J131" i="22"/>
  <c r="J156" i="22"/>
  <c r="J155" i="22"/>
  <c r="BK133" i="23"/>
  <c r="J139" i="23"/>
  <c r="BK129" i="23"/>
  <c r="J135" i="23"/>
  <c r="J136" i="24"/>
  <c r="J132" i="24"/>
  <c r="BK132" i="25"/>
  <c r="J137" i="25"/>
  <c r="BK134" i="25"/>
  <c r="BK163" i="26"/>
  <c r="BK141" i="26"/>
  <c r="J174" i="26"/>
  <c r="J152" i="26"/>
  <c r="BK137" i="26"/>
  <c r="J179" i="26"/>
  <c r="BK160" i="26"/>
  <c r="BK143" i="26"/>
  <c r="BK180" i="26"/>
  <c r="J163" i="26"/>
  <c r="J151" i="26"/>
  <c r="BK129" i="26"/>
  <c r="J156" i="26"/>
  <c r="J143" i="26"/>
  <c r="J136" i="26"/>
  <c r="J161" i="26"/>
  <c r="BK134" i="26"/>
  <c r="J127" i="27"/>
  <c r="J179" i="28"/>
  <c r="J141" i="28"/>
  <c r="BK162" i="28"/>
  <c r="J147" i="28"/>
  <c r="BK131" i="28"/>
  <c r="J168" i="28"/>
  <c r="BK136" i="28"/>
  <c r="J177" i="28"/>
  <c r="BK153" i="28"/>
  <c r="J176" i="28"/>
  <c r="BK146" i="28"/>
  <c r="J180" i="28"/>
  <c r="J145" i="28"/>
  <c r="BK137" i="28"/>
  <c r="J178" i="28"/>
  <c r="J148" i="28"/>
  <c r="J151" i="29"/>
  <c r="BK133" i="29"/>
  <c r="J129" i="29"/>
  <c r="BK139" i="29"/>
  <c r="BK135" i="29"/>
  <c r="J147" i="29"/>
  <c r="J239" i="30"/>
  <c r="J177" i="30"/>
  <c r="BK146" i="30"/>
  <c r="J236" i="30"/>
  <c r="J208" i="30"/>
  <c r="BK148" i="30"/>
  <c r="J277" i="30"/>
  <c r="J251" i="30"/>
  <c r="J227" i="30"/>
  <c r="BK184" i="30"/>
  <c r="BK160" i="30"/>
  <c r="BK142" i="30"/>
  <c r="BK259" i="30"/>
  <c r="BK217" i="30"/>
  <c r="J190" i="30"/>
  <c r="J136" i="30"/>
  <c r="J196" i="30"/>
  <c r="BK140" i="30"/>
  <c r="J215" i="30"/>
  <c r="J253" i="30"/>
  <c r="BK204" i="30"/>
  <c r="BK156" i="30"/>
  <c r="J226" i="31"/>
  <c r="J187" i="31"/>
  <c r="BK139" i="31"/>
  <c r="BK202" i="31"/>
  <c r="J150" i="31"/>
  <c r="J242" i="31"/>
  <c r="BK182" i="31"/>
  <c r="BK128" i="31"/>
  <c r="BK193" i="31"/>
  <c r="BK169" i="31"/>
  <c r="J128" i="31"/>
  <c r="BK224" i="31"/>
  <c r="BK178" i="31"/>
  <c r="J129" i="31"/>
  <c r="J208" i="31"/>
  <c r="J232" i="31"/>
  <c r="BK179" i="31"/>
  <c r="BK159" i="33"/>
  <c r="BK175" i="33"/>
  <c r="J128" i="33"/>
  <c r="BK142" i="33"/>
  <c r="J171" i="33"/>
  <c r="BK144" i="33"/>
  <c r="BK173" i="33"/>
  <c r="BK149" i="33"/>
  <c r="J174" i="33"/>
  <c r="BK137" i="34"/>
  <c r="J143" i="34"/>
  <c r="J133" i="34"/>
  <c r="J135" i="34"/>
  <c r="BK133" i="35"/>
  <c r="BK128" i="35"/>
  <c r="BK129" i="36"/>
  <c r="J133" i="36"/>
  <c r="BK128" i="36"/>
  <c r="BK134" i="36"/>
  <c r="J136" i="37"/>
  <c r="BK144" i="37"/>
  <c r="J135" i="37"/>
  <c r="J137" i="37"/>
  <c r="BK137" i="37"/>
  <c r="J138" i="37"/>
  <c r="BK143" i="38"/>
  <c r="J141" i="38"/>
  <c r="J146" i="38"/>
  <c r="BK129" i="38"/>
  <c r="BK164" i="2"/>
  <c r="AS131" i="1"/>
  <c r="BK132" i="2"/>
  <c r="BK166" i="2"/>
  <c r="J140" i="2"/>
  <c r="BK163" i="2"/>
  <c r="BK126" i="2"/>
  <c r="J152" i="2"/>
  <c r="J138" i="2"/>
  <c r="AS102" i="1"/>
  <c r="J1261" i="3"/>
  <c r="BK1219" i="3"/>
  <c r="BK1175" i="3"/>
  <c r="J1123" i="3"/>
  <c r="BK1082" i="3"/>
  <c r="BK1032" i="3"/>
  <c r="BK1000" i="3"/>
  <c r="J939" i="3"/>
  <c r="J852" i="3"/>
  <c r="J801" i="3"/>
  <c r="J744" i="3"/>
  <c r="BK698" i="3"/>
  <c r="J585" i="3"/>
  <c r="J551" i="3"/>
  <c r="J528" i="3"/>
  <c r="J430" i="3"/>
  <c r="BK356" i="3"/>
  <c r="J302" i="3"/>
  <c r="J251" i="3"/>
  <c r="BK218" i="3"/>
  <c r="BK1295" i="3"/>
  <c r="J1257" i="3"/>
  <c r="BK1192" i="3"/>
  <c r="J1162" i="3"/>
  <c r="BK1107" i="3"/>
  <c r="J1086" i="3"/>
  <c r="BK1058" i="3"/>
  <c r="J1026" i="3"/>
  <c r="BK959" i="3"/>
  <c r="J900" i="3"/>
  <c r="BK829" i="3"/>
  <c r="BK786" i="3"/>
  <c r="BK728" i="3"/>
  <c r="J671" i="3"/>
  <c r="J629" i="3"/>
  <c r="J581" i="3"/>
  <c r="J564" i="3"/>
  <c r="J535" i="3"/>
  <c r="BK456" i="3"/>
  <c r="J368" i="3"/>
  <c r="BK290" i="3"/>
  <c r="BK251" i="3"/>
  <c r="J189" i="3"/>
  <c r="J1308" i="3"/>
  <c r="J1259" i="3"/>
  <c r="J1235" i="3"/>
  <c r="BK1201" i="3"/>
  <c r="J1166" i="3"/>
  <c r="J1106" i="3"/>
  <c r="J1066" i="3"/>
  <c r="BK1020" i="3"/>
  <c r="BK980" i="3"/>
  <c r="BK937" i="3"/>
  <c r="J894" i="3"/>
  <c r="J837" i="3"/>
  <c r="J769" i="3"/>
  <c r="BK730" i="3"/>
  <c r="BK677" i="3"/>
  <c r="BK626" i="3"/>
  <c r="J594" i="3"/>
  <c r="BK557" i="3"/>
  <c r="J524" i="3"/>
  <c r="BK444" i="3"/>
  <c r="J373" i="3"/>
  <c r="BK307" i="3"/>
  <c r="J269" i="3"/>
  <c r="J208" i="3"/>
  <c r="J173" i="3"/>
  <c r="BK725" i="3"/>
  <c r="J661" i="3"/>
  <c r="BK629" i="3"/>
  <c r="J603" i="3"/>
  <c r="BK566" i="3"/>
  <c r="J509" i="3"/>
  <c r="BK432" i="3"/>
  <c r="J401" i="3"/>
  <c r="BK366" i="3"/>
  <c r="BK321" i="3"/>
  <c r="BK253" i="3"/>
  <c r="BK200" i="3"/>
  <c r="J1271" i="3"/>
  <c r="J1249" i="3"/>
  <c r="J1135" i="3"/>
  <c r="J1076" i="3"/>
  <c r="J1046" i="3"/>
  <c r="J998" i="3"/>
  <c r="BK957" i="3"/>
  <c r="J901" i="3"/>
  <c r="BK834" i="3"/>
  <c r="BK799" i="3"/>
  <c r="J756" i="3"/>
  <c r="BK675" i="3"/>
  <c r="J598" i="3"/>
  <c r="BK524" i="3"/>
  <c r="BK460" i="3"/>
  <c r="BK399" i="3"/>
  <c r="J366" i="3"/>
  <c r="J299" i="3"/>
  <c r="BK256" i="3"/>
  <c r="J200" i="3"/>
  <c r="J170" i="3"/>
  <c r="BK1261" i="3"/>
  <c r="J1183" i="3"/>
  <c r="J1105" i="3"/>
  <c r="BK1054" i="3"/>
  <c r="J1012" i="3"/>
  <c r="BK928" i="3"/>
  <c r="BK874" i="3"/>
  <c r="J834" i="3"/>
  <c r="BK789" i="3"/>
  <c r="BK1259" i="3"/>
  <c r="BK1196" i="3"/>
  <c r="J1174" i="3"/>
  <c r="BK1123" i="3"/>
  <c r="J1084" i="3"/>
  <c r="BK1060" i="3"/>
  <c r="J1038" i="3"/>
  <c r="BK1010" i="3"/>
  <c r="BK976" i="3"/>
  <c r="BK916" i="3"/>
  <c r="J816" i="3"/>
  <c r="BK754" i="3"/>
  <c r="J703" i="3"/>
  <c r="BK649" i="3"/>
  <c r="BK617" i="3"/>
  <c r="J591" i="3"/>
  <c r="BK531" i="3"/>
  <c r="J481" i="3"/>
  <c r="J419" i="3"/>
  <c r="J387" i="3"/>
  <c r="BK334" i="3"/>
  <c r="J289" i="3"/>
  <c r="BK244" i="3"/>
  <c r="BK183" i="3"/>
  <c r="BK1022" i="3"/>
  <c r="BK963" i="3"/>
  <c r="BK845" i="3"/>
  <c r="BK766" i="3"/>
  <c r="BK343" i="3"/>
  <c r="J230" i="3"/>
  <c r="J270" i="4"/>
  <c r="BK165" i="4"/>
  <c r="J134" i="4"/>
  <c r="BK251" i="4"/>
  <c r="J165" i="4"/>
  <c r="J138" i="4"/>
  <c r="BK258" i="4"/>
  <c r="J233" i="4"/>
  <c r="BK199" i="4"/>
  <c r="J137" i="4"/>
  <c r="J260" i="4"/>
  <c r="J198" i="4"/>
  <c r="BK257" i="4"/>
  <c r="BK200" i="4"/>
  <c r="J157" i="4"/>
  <c r="J125" i="5"/>
  <c r="BK127" i="6"/>
  <c r="J127" i="6"/>
  <c r="J446" i="7"/>
  <c r="BK419" i="7"/>
  <c r="BK371" i="7"/>
  <c r="BK342" i="7"/>
  <c r="BK329" i="7"/>
  <c r="BK294" i="7"/>
  <c r="BK253" i="7"/>
  <c r="BK229" i="7"/>
  <c r="BK201" i="7"/>
  <c r="J164" i="7"/>
  <c r="BK463" i="7"/>
  <c r="J427" i="7"/>
  <c r="BK400" i="7"/>
  <c r="BK380" i="7"/>
  <c r="J355" i="7"/>
  <c r="BK322" i="7"/>
  <c r="BK269" i="7"/>
  <c r="BK237" i="7"/>
  <c r="J203" i="7"/>
  <c r="J169" i="7"/>
  <c r="J150" i="7"/>
  <c r="BK409" i="7"/>
  <c r="J300" i="7"/>
  <c r="J239" i="7"/>
  <c r="J183" i="7"/>
  <c r="J465" i="7"/>
  <c r="BK442" i="7"/>
  <c r="BK417" i="7"/>
  <c r="BK402" i="7"/>
  <c r="BK375" i="7"/>
  <c r="J325" i="7"/>
  <c r="BK288" i="7"/>
  <c r="J256" i="7"/>
  <c r="BK231" i="7"/>
  <c r="BK188" i="7"/>
  <c r="J144" i="7"/>
  <c r="J442" i="7"/>
  <c r="BK414" i="7"/>
  <c r="BK394" i="7"/>
  <c r="BK364" i="7"/>
  <c r="J348" i="7"/>
  <c r="BK318" i="7"/>
  <c r="J271" i="7"/>
  <c r="BK243" i="7"/>
  <c r="BK203" i="7"/>
  <c r="J152" i="7"/>
  <c r="BK444" i="7"/>
  <c r="J424" i="7"/>
  <c r="BK401" i="7"/>
  <c r="J383" i="7"/>
  <c r="BK366" i="7"/>
  <c r="J347" i="7"/>
  <c r="BK312" i="7"/>
  <c r="BK278" i="7"/>
  <c r="BK235" i="7"/>
  <c r="BK205" i="7"/>
  <c r="J171" i="7"/>
  <c r="BK447" i="7"/>
  <c r="J422" i="7"/>
  <c r="BK244" i="7"/>
  <c r="BK209" i="7"/>
  <c r="J160" i="7"/>
  <c r="J176" i="8"/>
  <c r="BK191" i="8"/>
  <c r="BK174" i="8"/>
  <c r="J142" i="8"/>
  <c r="BK179" i="8"/>
  <c r="J156" i="8"/>
  <c r="J132" i="8"/>
  <c r="BK163" i="8"/>
  <c r="J193" i="8"/>
  <c r="J200" i="8"/>
  <c r="BK172" i="8"/>
  <c r="J181" i="8"/>
  <c r="BK138" i="8"/>
  <c r="BK161" i="8"/>
  <c r="BK405" i="9"/>
  <c r="J383" i="9"/>
  <c r="J369" i="9"/>
  <c r="BK329" i="9"/>
  <c r="BK317" i="9"/>
  <c r="BK258" i="9"/>
  <c r="BK227" i="9"/>
  <c r="J187" i="9"/>
  <c r="BK177" i="9"/>
  <c r="J138" i="9"/>
  <c r="J378" i="9"/>
  <c r="BK322" i="9"/>
  <c r="J277" i="9"/>
  <c r="J199" i="9"/>
  <c r="BK382" i="9"/>
  <c r="BK357" i="9"/>
  <c r="BK318" i="9"/>
  <c r="BK283" i="9"/>
  <c r="BK243" i="9"/>
  <c r="J230" i="9"/>
  <c r="BK193" i="9"/>
  <c r="BK164" i="9"/>
  <c r="J148" i="9"/>
  <c r="J380" i="9"/>
  <c r="BK356" i="9"/>
  <c r="BK333" i="9"/>
  <c r="BK304" i="9"/>
  <c r="J280" i="9"/>
  <c r="BK408" i="9"/>
  <c r="BK310" i="9"/>
  <c r="J260" i="9"/>
  <c r="BK231" i="9"/>
  <c r="J221" i="9"/>
  <c r="BK203" i="9"/>
  <c r="BK170" i="9"/>
  <c r="BK136" i="9"/>
  <c r="BK389" i="9"/>
  <c r="J354" i="9"/>
  <c r="J323" i="9"/>
  <c r="BK309" i="9"/>
  <c r="BK262" i="9"/>
  <c r="BK222" i="9"/>
  <c r="BK183" i="9"/>
  <c r="J146" i="9"/>
  <c r="BK376" i="9"/>
  <c r="J336" i="9"/>
  <c r="J309" i="9"/>
  <c r="J281" i="9"/>
  <c r="BK256" i="9"/>
  <c r="J229" i="9"/>
  <c r="J213" i="9"/>
  <c r="J186" i="9"/>
  <c r="J156" i="9"/>
  <c r="BK409" i="9"/>
  <c r="BK375" i="9"/>
  <c r="BK313" i="9"/>
  <c r="J289" i="9"/>
  <c r="J239" i="9"/>
  <c r="J220" i="9"/>
  <c r="J194" i="9"/>
  <c r="BK168" i="9"/>
  <c r="BK158" i="9"/>
  <c r="J262" i="10"/>
  <c r="J247" i="10"/>
  <c r="BK232" i="10"/>
  <c r="J218" i="10"/>
  <c r="J264" i="10"/>
  <c r="BK247" i="10"/>
  <c r="J215" i="10"/>
  <c r="J201" i="10"/>
  <c r="BK177" i="10"/>
  <c r="BK158" i="10"/>
  <c r="BK263" i="10"/>
  <c r="J240" i="10"/>
  <c r="BK223" i="10"/>
  <c r="BK207" i="10"/>
  <c r="BK187" i="10"/>
  <c r="BK169" i="10"/>
  <c r="BK151" i="10"/>
  <c r="BK141" i="10"/>
  <c r="J239" i="10"/>
  <c r="BK212" i="10"/>
  <c r="BK174" i="10"/>
  <c r="BK157" i="10"/>
  <c r="BK260" i="10"/>
  <c r="BK236" i="10"/>
  <c r="BK221" i="10"/>
  <c r="J203" i="10"/>
  <c r="J172" i="10"/>
  <c r="J149" i="10"/>
  <c r="J136" i="10"/>
  <c r="J246" i="10"/>
  <c r="J230" i="10"/>
  <c r="J208" i="10"/>
  <c r="J192" i="10"/>
  <c r="J183" i="10"/>
  <c r="BK136" i="10"/>
  <c r="J264" i="11"/>
  <c r="J239" i="11"/>
  <c r="BK218" i="11"/>
  <c r="J186" i="11"/>
  <c r="J158" i="11"/>
  <c r="J280" i="11"/>
  <c r="BK239" i="11"/>
  <c r="J215" i="11"/>
  <c r="BK191" i="11"/>
  <c r="BK162" i="11"/>
  <c r="BK280" i="11"/>
  <c r="BK268" i="11"/>
  <c r="J243" i="11"/>
  <c r="J217" i="11"/>
  <c r="BK185" i="11"/>
  <c r="BK159" i="11"/>
  <c r="BK276" i="11"/>
  <c r="BK242" i="11"/>
  <c r="J210" i="11"/>
  <c r="BK172" i="11"/>
  <c r="J276" i="11"/>
  <c r="BK217" i="11"/>
  <c r="BK190" i="11"/>
  <c r="J160" i="11"/>
  <c r="BK145" i="11"/>
  <c r="J240" i="11"/>
  <c r="J233" i="11"/>
  <c r="BK202" i="11"/>
  <c r="BK178" i="11"/>
  <c r="BK165" i="11"/>
  <c r="BK277" i="11"/>
  <c r="BK244" i="11"/>
  <c r="J213" i="11"/>
  <c r="BK189" i="11"/>
  <c r="J155" i="11"/>
  <c r="BK273" i="11"/>
  <c r="J236" i="11"/>
  <c r="J191" i="11"/>
  <c r="J144" i="11"/>
  <c r="BK143" i="12"/>
  <c r="BK150" i="12"/>
  <c r="J154" i="12"/>
  <c r="J156" i="12"/>
  <c r="BK133" i="12"/>
  <c r="BK147" i="12"/>
  <c r="BK140" i="12"/>
  <c r="J153" i="12"/>
  <c r="J187" i="13"/>
  <c r="BK171" i="13"/>
  <c r="BK153" i="13"/>
  <c r="J131" i="13"/>
  <c r="J180" i="13"/>
  <c r="J163" i="13"/>
  <c r="J134" i="13"/>
  <c r="BK173" i="13"/>
  <c r="J151" i="13"/>
  <c r="J135" i="13"/>
  <c r="BK138" i="13"/>
  <c r="BK170" i="13"/>
  <c r="J160" i="13"/>
  <c r="BK147" i="13"/>
  <c r="BK179" i="13"/>
  <c r="J191" i="13"/>
  <c r="BK167" i="13"/>
  <c r="J157" i="13"/>
  <c r="BK136" i="13"/>
  <c r="BK156" i="14"/>
  <c r="BK143" i="14"/>
  <c r="BK163" i="14"/>
  <c r="BK144" i="14"/>
  <c r="BK170" i="14"/>
  <c r="BK137" i="14"/>
  <c r="J174" i="14"/>
  <c r="BK147" i="14"/>
  <c r="BK177" i="14"/>
  <c r="J134" i="14"/>
  <c r="BK167" i="14"/>
  <c r="BK145" i="14"/>
  <c r="BK179" i="14"/>
  <c r="J131" i="14"/>
  <c r="BK136" i="15"/>
  <c r="BK132" i="15"/>
  <c r="J136" i="15"/>
  <c r="J130" i="15"/>
  <c r="J141" i="15"/>
  <c r="J178" i="17"/>
  <c r="BK157" i="17"/>
  <c r="J136" i="17"/>
  <c r="J173" i="17"/>
  <c r="BK148" i="17"/>
  <c r="BK167" i="17"/>
  <c r="BK147" i="17"/>
  <c r="J177" i="17"/>
  <c r="BK161" i="17"/>
  <c r="J143" i="17"/>
  <c r="BK160" i="17"/>
  <c r="J160" i="17"/>
  <c r="J132" i="17"/>
  <c r="J157" i="17"/>
  <c r="BK134" i="17"/>
  <c r="J157" i="18"/>
  <c r="BK169" i="18"/>
  <c r="J159" i="18"/>
  <c r="BK139" i="18"/>
  <c r="J163" i="18"/>
  <c r="BK141" i="18"/>
  <c r="BK168" i="18"/>
  <c r="J143" i="18"/>
  <c r="BK171" i="18"/>
  <c r="BK140" i="18"/>
  <c r="BK158" i="18"/>
  <c r="BK143" i="18"/>
  <c r="J129" i="19"/>
  <c r="BK133" i="19"/>
  <c r="BK128" i="19"/>
  <c r="J144" i="19"/>
  <c r="BK130" i="19"/>
  <c r="J135" i="19"/>
  <c r="J138" i="20"/>
  <c r="J149" i="20"/>
  <c r="J129" i="20"/>
  <c r="J148" i="20"/>
  <c r="BK150" i="20"/>
  <c r="BK147" i="20"/>
  <c r="BK143" i="21"/>
  <c r="BK147" i="21"/>
  <c r="J134" i="21"/>
  <c r="BK140" i="21"/>
  <c r="BK129" i="21"/>
  <c r="J138" i="21"/>
  <c r="BK148" i="21"/>
  <c r="J172" i="22"/>
  <c r="BK150" i="22"/>
  <c r="J144" i="22"/>
  <c r="BK163" i="22"/>
  <c r="J178" i="22"/>
  <c r="BK160" i="22"/>
  <c r="J145" i="22"/>
  <c r="BK131" i="22"/>
  <c r="BK154" i="22"/>
  <c r="BK172" i="22"/>
  <c r="J143" i="22"/>
  <c r="J165" i="22"/>
  <c r="BK146" i="22"/>
  <c r="J149" i="22"/>
  <c r="J141" i="23"/>
  <c r="BK131" i="23"/>
  <c r="BK139" i="23"/>
  <c r="BK133" i="24"/>
  <c r="J128" i="24"/>
  <c r="BK129" i="24"/>
  <c r="J132" i="25"/>
  <c r="BK138" i="25"/>
  <c r="J128" i="25"/>
  <c r="BK170" i="26"/>
  <c r="J132" i="26"/>
  <c r="J168" i="26"/>
  <c r="J145" i="26"/>
  <c r="J130" i="26"/>
  <c r="J170" i="26"/>
  <c r="J159" i="26"/>
  <c r="J144" i="26"/>
  <c r="J175" i="26"/>
  <c r="BK159" i="26"/>
  <c r="BK133" i="26"/>
  <c r="J165" i="26"/>
  <c r="J149" i="26"/>
  <c r="J138" i="26"/>
  <c r="J176" i="26"/>
  <c r="J157" i="26"/>
  <c r="BK139" i="26"/>
  <c r="BK183" i="28"/>
  <c r="J156" i="28"/>
  <c r="BK134" i="28"/>
  <c r="BK158" i="28"/>
  <c r="BK132" i="28"/>
  <c r="BK171" i="28"/>
  <c r="BK144" i="28"/>
  <c r="J129" i="28"/>
  <c r="BK154" i="28"/>
  <c r="J173" i="28"/>
  <c r="J132" i="28"/>
  <c r="BK172" i="28"/>
  <c r="BK151" i="28"/>
  <c r="J137" i="28"/>
  <c r="BK135" i="28"/>
  <c r="J171" i="28"/>
  <c r="J143" i="28"/>
  <c r="J145" i="29"/>
  <c r="J133" i="29"/>
  <c r="BK145" i="29"/>
  <c r="BK127" i="29"/>
  <c r="BK129" i="29"/>
  <c r="BK257" i="30"/>
  <c r="J200" i="30"/>
  <c r="J154" i="30"/>
  <c r="BK277" i="30"/>
  <c r="J219" i="30"/>
  <c r="J184" i="30"/>
  <c r="J138" i="30"/>
  <c r="BK265" i="30"/>
  <c r="J211" i="30"/>
  <c r="BK177" i="30"/>
  <c r="BK150" i="30"/>
  <c r="J265" i="30"/>
  <c r="BK236" i="30"/>
  <c r="BK211" i="30"/>
  <c r="J180" i="30"/>
  <c r="J261" i="30"/>
  <c r="J223" i="30"/>
  <c r="BK154" i="30"/>
  <c r="J263" i="30"/>
  <c r="J275" i="30"/>
  <c r="BK239" i="30"/>
  <c r="J165" i="30"/>
  <c r="J237" i="31"/>
  <c r="J211" i="31"/>
  <c r="J159" i="31"/>
  <c r="BK218" i="31"/>
  <c r="BK155" i="31"/>
  <c r="J218" i="31"/>
  <c r="J178" i="31"/>
  <c r="J132" i="31"/>
  <c r="J230" i="31"/>
  <c r="BK143" i="31"/>
  <c r="BK132" i="31"/>
  <c r="BK205" i="31"/>
  <c r="J143" i="31"/>
  <c r="J212" i="31"/>
  <c r="J172" i="31"/>
  <c r="BK211" i="31"/>
  <c r="J174" i="31"/>
  <c r="BK123" i="32"/>
  <c r="BK181" i="33"/>
  <c r="J148" i="33"/>
  <c r="BK162" i="33"/>
  <c r="J178" i="33"/>
  <c r="BK132" i="33"/>
  <c r="BK148" i="33"/>
  <c r="J164" i="33"/>
  <c r="J172" i="33"/>
  <c r="J166" i="33"/>
  <c r="BK136" i="33"/>
  <c r="J159" i="33"/>
  <c r="J139" i="34"/>
  <c r="BK136" i="34"/>
  <c r="J138" i="34"/>
  <c r="J132" i="34"/>
  <c r="BK135" i="35"/>
  <c r="BK134" i="35"/>
  <c r="J139" i="36"/>
  <c r="BK139" i="36"/>
  <c r="BK137" i="36"/>
  <c r="J139" i="37"/>
  <c r="J150" i="37"/>
  <c r="BK145" i="37"/>
  <c r="J148" i="37"/>
  <c r="BK146" i="37"/>
  <c r="J131" i="37"/>
  <c r="BK138" i="37"/>
  <c r="BK141" i="38"/>
  <c r="BK151" i="38"/>
  <c r="BK131" i="38"/>
  <c r="T125" i="2" l="1"/>
  <c r="R125" i="2"/>
  <c r="P125" i="2"/>
  <c r="BK139" i="7"/>
  <c r="J139" i="7" s="1"/>
  <c r="J101" i="7" s="1"/>
  <c r="BK172" i="7"/>
  <c r="J172" i="7" s="1"/>
  <c r="J104" i="7" s="1"/>
  <c r="P180" i="7"/>
  <c r="P185" i="7"/>
  <c r="P200" i="7"/>
  <c r="BK358" i="7"/>
  <c r="J358" i="7"/>
  <c r="J109" i="7" s="1"/>
  <c r="T389" i="7"/>
  <c r="P450" i="7"/>
  <c r="T131" i="8"/>
  <c r="R167" i="8"/>
  <c r="P202" i="8"/>
  <c r="BK135" i="9"/>
  <c r="J135" i="9" s="1"/>
  <c r="J101" i="9" s="1"/>
  <c r="R198" i="9"/>
  <c r="P276" i="9"/>
  <c r="T276" i="9"/>
  <c r="R344" i="9"/>
  <c r="P384" i="9"/>
  <c r="P400" i="9"/>
  <c r="R146" i="10"/>
  <c r="BK182" i="10"/>
  <c r="J182" i="10" s="1"/>
  <c r="J104" i="10" s="1"/>
  <c r="BK225" i="10"/>
  <c r="J225" i="10"/>
  <c r="J106" i="10" s="1"/>
  <c r="BK248" i="10"/>
  <c r="J248" i="10" s="1"/>
  <c r="J109" i="10" s="1"/>
  <c r="T147" i="11"/>
  <c r="T170" i="11"/>
  <c r="BK209" i="11"/>
  <c r="J209" i="11"/>
  <c r="J106" i="11" s="1"/>
  <c r="P250" i="11"/>
  <c r="BK256" i="11"/>
  <c r="J256" i="11"/>
  <c r="J109" i="11" s="1"/>
  <c r="BK263" i="11"/>
  <c r="J263" i="11" s="1"/>
  <c r="J110" i="11" s="1"/>
  <c r="T266" i="11"/>
  <c r="R278" i="11"/>
  <c r="P128" i="12"/>
  <c r="T139" i="12"/>
  <c r="T141" i="13"/>
  <c r="R182" i="13"/>
  <c r="R128" i="14"/>
  <c r="BK176" i="14"/>
  <c r="J176" i="14" s="1"/>
  <c r="J103" i="14" s="1"/>
  <c r="R127" i="15"/>
  <c r="T144" i="17"/>
  <c r="P168" i="17"/>
  <c r="BK142" i="18"/>
  <c r="J142" i="18" s="1"/>
  <c r="J102" i="18" s="1"/>
  <c r="T146" i="18"/>
  <c r="T167" i="18"/>
  <c r="R145" i="19"/>
  <c r="R128" i="20"/>
  <c r="R139" i="20"/>
  <c r="BK144" i="21"/>
  <c r="J144" i="21" s="1"/>
  <c r="J102" i="21" s="1"/>
  <c r="R150" i="21"/>
  <c r="R130" i="22"/>
  <c r="BK158" i="22"/>
  <c r="J158" i="22"/>
  <c r="J103" i="22" s="1"/>
  <c r="R168" i="22"/>
  <c r="BK134" i="23"/>
  <c r="J134" i="23"/>
  <c r="J102" i="23" s="1"/>
  <c r="R137" i="23"/>
  <c r="P127" i="24"/>
  <c r="T134" i="24"/>
  <c r="P127" i="25"/>
  <c r="T135" i="25"/>
  <c r="T126" i="25" s="1"/>
  <c r="T127" i="26"/>
  <c r="BK126" i="27"/>
  <c r="J126" i="27" s="1"/>
  <c r="J101" i="27" s="1"/>
  <c r="T142" i="2"/>
  <c r="T160" i="2"/>
  <c r="P155" i="3"/>
  <c r="BK211" i="3"/>
  <c r="J211" i="3" s="1"/>
  <c r="J101" i="3" s="1"/>
  <c r="R211" i="3"/>
  <c r="T211" i="3"/>
  <c r="T238" i="3"/>
  <c r="P622" i="3"/>
  <c r="BK693" i="3"/>
  <c r="J693" i="3"/>
  <c r="J113" i="3" s="1"/>
  <c r="R693" i="3"/>
  <c r="T856" i="3"/>
  <c r="T940" i="3"/>
  <c r="R1041" i="3"/>
  <c r="R1122" i="3"/>
  <c r="R1191" i="3"/>
  <c r="T1220" i="3"/>
  <c r="R1243" i="3"/>
  <c r="P1306" i="3"/>
  <c r="P1289" i="3"/>
  <c r="T129" i="4"/>
  <c r="P176" i="4"/>
  <c r="BK269" i="4"/>
  <c r="J269" i="4" s="1"/>
  <c r="J105" i="4" s="1"/>
  <c r="R124" i="5"/>
  <c r="R123" i="5"/>
  <c r="R122" i="5"/>
  <c r="T124" i="6"/>
  <c r="T123" i="6" s="1"/>
  <c r="T122" i="6" s="1"/>
  <c r="P168" i="7"/>
  <c r="P172" i="7"/>
  <c r="R180" i="7"/>
  <c r="T185" i="7"/>
  <c r="P273" i="7"/>
  <c r="T358" i="7"/>
  <c r="R373" i="7"/>
  <c r="BK439" i="7"/>
  <c r="J439" i="7" s="1"/>
  <c r="J112" i="7" s="1"/>
  <c r="R450" i="7"/>
  <c r="BK131" i="8"/>
  <c r="J131" i="8"/>
  <c r="J101" i="8"/>
  <c r="BK180" i="8"/>
  <c r="J180" i="8"/>
  <c r="J104" i="8" s="1"/>
  <c r="R135" i="9"/>
  <c r="BK257" i="9"/>
  <c r="J257" i="9"/>
  <c r="J103" i="9"/>
  <c r="BK295" i="9"/>
  <c r="J295" i="9" s="1"/>
  <c r="J105" i="9" s="1"/>
  <c r="T344" i="9"/>
  <c r="BK384" i="9"/>
  <c r="J384" i="9" s="1"/>
  <c r="J109" i="9" s="1"/>
  <c r="R400" i="9"/>
  <c r="P134" i="10"/>
  <c r="P146" i="10"/>
  <c r="P162" i="10"/>
  <c r="BK213" i="10"/>
  <c r="J213" i="10"/>
  <c r="J105" i="10" s="1"/>
  <c r="T225" i="10"/>
  <c r="T248" i="10"/>
  <c r="BK147" i="11"/>
  <c r="J147" i="11" s="1"/>
  <c r="J102" i="11" s="1"/>
  <c r="R170" i="11"/>
  <c r="T175" i="11"/>
  <c r="R180" i="11"/>
  <c r="T256" i="11"/>
  <c r="T263" i="11"/>
  <c r="R269" i="11"/>
  <c r="BK128" i="12"/>
  <c r="J128" i="12"/>
  <c r="J101" i="12" s="1"/>
  <c r="R139" i="12"/>
  <c r="R141" i="13"/>
  <c r="BK182" i="13"/>
  <c r="J182" i="13"/>
  <c r="J104" i="13"/>
  <c r="T133" i="14"/>
  <c r="P143" i="15"/>
  <c r="T130" i="17"/>
  <c r="T154" i="17"/>
  <c r="P175" i="17"/>
  <c r="P130" i="18"/>
  <c r="P142" i="18"/>
  <c r="BK160" i="18"/>
  <c r="J160" i="18" s="1"/>
  <c r="J104" i="18" s="1"/>
  <c r="R167" i="18"/>
  <c r="T127" i="19"/>
  <c r="BK128" i="20"/>
  <c r="J128" i="20"/>
  <c r="J101" i="20"/>
  <c r="T139" i="20"/>
  <c r="R144" i="21"/>
  <c r="T130" i="22"/>
  <c r="P158" i="22"/>
  <c r="BK175" i="22"/>
  <c r="J175" i="22" s="1"/>
  <c r="J105" i="22" s="1"/>
  <c r="R128" i="23"/>
  <c r="BK137" i="23"/>
  <c r="J137" i="23" s="1"/>
  <c r="J103" i="23" s="1"/>
  <c r="BK134" i="24"/>
  <c r="J134" i="24"/>
  <c r="J102" i="24" s="1"/>
  <c r="BK135" i="25"/>
  <c r="J135" i="25"/>
  <c r="J102" i="25"/>
  <c r="BK127" i="26"/>
  <c r="J127" i="26"/>
  <c r="J101" i="26" s="1"/>
  <c r="R171" i="26"/>
  <c r="R128" i="28"/>
  <c r="P185" i="28"/>
  <c r="BK126" i="29"/>
  <c r="J126" i="29" s="1"/>
  <c r="J101" i="29" s="1"/>
  <c r="T179" i="30"/>
  <c r="T130" i="30" s="1"/>
  <c r="P238" i="30"/>
  <c r="R183" i="31"/>
  <c r="P217" i="31"/>
  <c r="P122" i="32"/>
  <c r="P121" i="32"/>
  <c r="AU132" i="1" s="1"/>
  <c r="AU131" i="1" s="1"/>
  <c r="BK127" i="33"/>
  <c r="J127" i="33"/>
  <c r="J99" i="33" s="1"/>
  <c r="BK163" i="33"/>
  <c r="J163" i="33" s="1"/>
  <c r="J102" i="33" s="1"/>
  <c r="R131" i="34"/>
  <c r="R128" i="34" s="1"/>
  <c r="P140" i="34"/>
  <c r="R127" i="35"/>
  <c r="R127" i="36"/>
  <c r="R129" i="37"/>
  <c r="R134" i="37"/>
  <c r="BK142" i="2"/>
  <c r="J142" i="2"/>
  <c r="J100" i="2" s="1"/>
  <c r="P160" i="2"/>
  <c r="T155" i="3"/>
  <c r="P211" i="3"/>
  <c r="BK238" i="3"/>
  <c r="J238" i="3" s="1"/>
  <c r="J102" i="3" s="1"/>
  <c r="R238" i="3"/>
  <c r="BK595" i="3"/>
  <c r="J595" i="3" s="1"/>
  <c r="J108" i="3" s="1"/>
  <c r="P602" i="3"/>
  <c r="T622" i="3"/>
  <c r="P693" i="3"/>
  <c r="BK830" i="3"/>
  <c r="J830" i="3"/>
  <c r="J115" i="3" s="1"/>
  <c r="BK856" i="3"/>
  <c r="J856" i="3"/>
  <c r="J117" i="3" s="1"/>
  <c r="R940" i="3"/>
  <c r="BK1041" i="3"/>
  <c r="J1041" i="3"/>
  <c r="J120" i="3"/>
  <c r="BK1103" i="3"/>
  <c r="J1103" i="3" s="1"/>
  <c r="J121" i="3" s="1"/>
  <c r="T1103" i="3"/>
  <c r="BK1191" i="3"/>
  <c r="J1191" i="3" s="1"/>
  <c r="J124" i="3" s="1"/>
  <c r="BK1248" i="3"/>
  <c r="J1248" i="3" s="1"/>
  <c r="J128" i="3" s="1"/>
  <c r="BK129" i="4"/>
  <c r="J129" i="4" s="1"/>
  <c r="J100" i="4" s="1"/>
  <c r="P220" i="4"/>
  <c r="P124" i="5"/>
  <c r="P123" i="5"/>
  <c r="P122" i="5" s="1"/>
  <c r="AU99" i="1" s="1"/>
  <c r="BK124" i="6"/>
  <c r="J124" i="6" s="1"/>
  <c r="J100" i="6" s="1"/>
  <c r="T200" i="7"/>
  <c r="P373" i="7"/>
  <c r="BK450" i="7"/>
  <c r="J450" i="7" s="1"/>
  <c r="J113" i="7" s="1"/>
  <c r="P167" i="8"/>
  <c r="P130" i="8" s="1"/>
  <c r="AU104" i="1" s="1"/>
  <c r="T198" i="9"/>
  <c r="P328" i="9"/>
  <c r="T166" i="28"/>
  <c r="P164" i="30"/>
  <c r="R164" i="30"/>
  <c r="P210" i="30"/>
  <c r="T210" i="30"/>
  <c r="T229" i="30"/>
  <c r="P166" i="31"/>
  <c r="P127" i="31"/>
  <c r="P126" i="31" s="1"/>
  <c r="P125" i="31" s="1"/>
  <c r="AU130" i="1" s="1"/>
  <c r="BK177" i="31"/>
  <c r="J177" i="31" s="1"/>
  <c r="J100" i="31" s="1"/>
  <c r="T177" i="31"/>
  <c r="T217" i="31"/>
  <c r="T122" i="32"/>
  <c r="T121" i="32" s="1"/>
  <c r="T127" i="33"/>
  <c r="T163" i="33"/>
  <c r="BK180" i="33"/>
  <c r="J180" i="33"/>
  <c r="J104" i="33" s="1"/>
  <c r="BK134" i="34"/>
  <c r="J134" i="34" s="1"/>
  <c r="J103" i="34" s="1"/>
  <c r="T140" i="34"/>
  <c r="P132" i="35"/>
  <c r="BK127" i="36"/>
  <c r="J127" i="36"/>
  <c r="J101" i="36" s="1"/>
  <c r="T135" i="36"/>
  <c r="T129" i="37"/>
  <c r="T140" i="37"/>
  <c r="BK155" i="3"/>
  <c r="J155" i="3" s="1"/>
  <c r="J100" i="3" s="1"/>
  <c r="R282" i="3"/>
  <c r="BK622" i="3"/>
  <c r="P731" i="3"/>
  <c r="BK836" i="3"/>
  <c r="J836" i="3" s="1"/>
  <c r="J116" i="3" s="1"/>
  <c r="R836" i="3"/>
  <c r="T836" i="3"/>
  <c r="BK940" i="3"/>
  <c r="J940" i="3" s="1"/>
  <c r="J118" i="3" s="1"/>
  <c r="T960" i="3"/>
  <c r="P1122" i="3"/>
  <c r="T1191" i="3"/>
  <c r="T1248" i="3"/>
  <c r="T1247" i="3" s="1"/>
  <c r="R1306" i="3"/>
  <c r="R1289" i="3" s="1"/>
  <c r="BK176" i="4"/>
  <c r="J176" i="4" s="1"/>
  <c r="J101" i="4" s="1"/>
  <c r="T176" i="4"/>
  <c r="P269" i="4"/>
  <c r="P268" i="4" s="1"/>
  <c r="P127" i="4" s="1"/>
  <c r="AU98" i="1" s="1"/>
  <c r="T124" i="5"/>
  <c r="T123" i="5" s="1"/>
  <c r="T122" i="5" s="1"/>
  <c r="T134" i="10"/>
  <c r="T162" i="10"/>
  <c r="R225" i="10"/>
  <c r="R248" i="10"/>
  <c r="R147" i="11"/>
  <c r="R175" i="11"/>
  <c r="R209" i="11"/>
  <c r="T250" i="11"/>
  <c r="R263" i="11"/>
  <c r="P266" i="11"/>
  <c r="P278" i="11"/>
  <c r="BK139" i="12"/>
  <c r="J139" i="12"/>
  <c r="J102" i="12"/>
  <c r="BK152" i="12"/>
  <c r="J152" i="12"/>
  <c r="J103" i="12" s="1"/>
  <c r="BK141" i="13"/>
  <c r="J141" i="13"/>
  <c r="J102" i="13" s="1"/>
  <c r="T165" i="13"/>
  <c r="BK133" i="14"/>
  <c r="J133" i="14" s="1"/>
  <c r="J102" i="14" s="1"/>
  <c r="R176" i="14"/>
  <c r="BK143" i="15"/>
  <c r="J143" i="15"/>
  <c r="J102" i="15" s="1"/>
  <c r="R130" i="17"/>
  <c r="R154" i="17"/>
  <c r="T168" i="17"/>
  <c r="T130" i="18"/>
  <c r="T142" i="18"/>
  <c r="R160" i="18"/>
  <c r="BK145" i="19"/>
  <c r="J145" i="19" s="1"/>
  <c r="J102" i="19" s="1"/>
  <c r="T128" i="20"/>
  <c r="BK145" i="20"/>
  <c r="J145" i="20"/>
  <c r="J103" i="20" s="1"/>
  <c r="T128" i="21"/>
  <c r="T150" i="21"/>
  <c r="BK147" i="22"/>
  <c r="J147" i="22"/>
  <c r="J102" i="22"/>
  <c r="R158" i="22"/>
  <c r="P175" i="22"/>
  <c r="P128" i="23"/>
  <c r="T134" i="23"/>
  <c r="P134" i="24"/>
  <c r="P135" i="25"/>
  <c r="P166" i="28"/>
  <c r="BK164" i="30"/>
  <c r="J164" i="30" s="1"/>
  <c r="J102" i="30" s="1"/>
  <c r="T164" i="30"/>
  <c r="BK238" i="30"/>
  <c r="J238" i="30"/>
  <c r="J106" i="30" s="1"/>
  <c r="BK166" i="31"/>
  <c r="J166" i="31"/>
  <c r="J99" i="31" s="1"/>
  <c r="P183" i="31"/>
  <c r="P235" i="31"/>
  <c r="P127" i="33"/>
  <c r="P153" i="33"/>
  <c r="R180" i="33"/>
  <c r="T131" i="34"/>
  <c r="T128" i="34"/>
  <c r="BK140" i="34"/>
  <c r="J140" i="34"/>
  <c r="J104" i="34" s="1"/>
  <c r="P127" i="35"/>
  <c r="P126" i="35"/>
  <c r="AU137" i="1" s="1"/>
  <c r="BK135" i="36"/>
  <c r="J135" i="36"/>
  <c r="J102" i="36" s="1"/>
  <c r="BK129" i="37"/>
  <c r="J129" i="37" s="1"/>
  <c r="J101" i="37" s="1"/>
  <c r="P134" i="37"/>
  <c r="P125" i="38"/>
  <c r="R142" i="2"/>
  <c r="R160" i="2"/>
  <c r="P282" i="3"/>
  <c r="T595" i="3"/>
  <c r="T480" i="3"/>
  <c r="T602" i="3"/>
  <c r="P614" i="3"/>
  <c r="T614" i="3"/>
  <c r="R731" i="3"/>
  <c r="T830" i="3"/>
  <c r="P836" i="3"/>
  <c r="BK960" i="3"/>
  <c r="J960" i="3"/>
  <c r="J119" i="3" s="1"/>
  <c r="T1041" i="3"/>
  <c r="P1103" i="3"/>
  <c r="BK1182" i="3"/>
  <c r="J1182" i="3"/>
  <c r="J123" i="3" s="1"/>
  <c r="R1182" i="3"/>
  <c r="T1182" i="3"/>
  <c r="P1220" i="3"/>
  <c r="BK1243" i="3"/>
  <c r="J1243" i="3" s="1"/>
  <c r="J126" i="3" s="1"/>
  <c r="T1243" i="3"/>
  <c r="T1306" i="3"/>
  <c r="T1289" i="3"/>
  <c r="P129" i="4"/>
  <c r="P128" i="4" s="1"/>
  <c r="R220" i="4"/>
  <c r="R269" i="4"/>
  <c r="R268" i="4" s="1"/>
  <c r="R124" i="6"/>
  <c r="R123" i="6"/>
  <c r="R122" i="6" s="1"/>
  <c r="T139" i="7"/>
  <c r="BK168" i="7"/>
  <c r="J168" i="7" s="1"/>
  <c r="J103" i="7" s="1"/>
  <c r="R172" i="7"/>
  <c r="BK185" i="7"/>
  <c r="J185" i="7"/>
  <c r="J106" i="7" s="1"/>
  <c r="R200" i="7"/>
  <c r="P358" i="7"/>
  <c r="P389" i="7"/>
  <c r="T439" i="7"/>
  <c r="R131" i="8"/>
  <c r="P180" i="8"/>
  <c r="BK202" i="8"/>
  <c r="J202" i="8" s="1"/>
  <c r="J106" i="8" s="1"/>
  <c r="T135" i="9"/>
  <c r="T257" i="9"/>
  <c r="R295" i="9"/>
  <c r="P344" i="9"/>
  <c r="T368" i="9"/>
  <c r="BK400" i="9"/>
  <c r="J400" i="9" s="1"/>
  <c r="J110" i="9"/>
  <c r="BK162" i="10"/>
  <c r="J162" i="10" s="1"/>
  <c r="J103" i="10" s="1"/>
  <c r="R182" i="10"/>
  <c r="P213" i="10"/>
  <c r="BK245" i="10"/>
  <c r="J245" i="10" s="1"/>
  <c r="J108" i="10" s="1"/>
  <c r="T245" i="10"/>
  <c r="P138" i="11"/>
  <c r="BK180" i="11"/>
  <c r="J180" i="11" s="1"/>
  <c r="J105" i="11" s="1"/>
  <c r="T180" i="11"/>
  <c r="BK250" i="11"/>
  <c r="J250" i="11"/>
  <c r="J107" i="11" s="1"/>
  <c r="R256" i="11"/>
  <c r="P263" i="11"/>
  <c r="R266" i="11"/>
  <c r="BK278" i="11"/>
  <c r="J278" i="11"/>
  <c r="J113" i="11" s="1"/>
  <c r="P152" i="12"/>
  <c r="P129" i="13"/>
  <c r="BK165" i="13"/>
  <c r="J165" i="13"/>
  <c r="J103" i="13" s="1"/>
  <c r="P182" i="13"/>
  <c r="P128" i="14"/>
  <c r="T128" i="14"/>
  <c r="T176" i="14"/>
  <c r="BK127" i="15"/>
  <c r="J127" i="15" s="1"/>
  <c r="J101" i="15" s="1"/>
  <c r="R143" i="15"/>
  <c r="R126" i="16"/>
  <c r="R125" i="16"/>
  <c r="P130" i="17"/>
  <c r="BK154" i="17"/>
  <c r="J154" i="17" s="1"/>
  <c r="J103" i="17" s="1"/>
  <c r="R168" i="17"/>
  <c r="R130" i="18"/>
  <c r="R146" i="18"/>
  <c r="BK167" i="18"/>
  <c r="J167" i="18" s="1"/>
  <c r="J105" i="18"/>
  <c r="BK127" i="19"/>
  <c r="J127" i="19" s="1"/>
  <c r="J101" i="19" s="1"/>
  <c r="T145" i="19"/>
  <c r="P128" i="20"/>
  <c r="P145" i="20"/>
  <c r="R128" i="21"/>
  <c r="R127" i="21"/>
  <c r="BK150" i="21"/>
  <c r="J150" i="21" s="1"/>
  <c r="J103" i="21" s="1"/>
  <c r="BK130" i="22"/>
  <c r="J130" i="22"/>
  <c r="J101" i="22"/>
  <c r="R147" i="22"/>
  <c r="P168" i="22"/>
  <c r="T175" i="22"/>
  <c r="BK128" i="23"/>
  <c r="J128" i="23"/>
  <c r="J101" i="23" s="1"/>
  <c r="R134" i="23"/>
  <c r="BK127" i="24"/>
  <c r="J127" i="24" s="1"/>
  <c r="J101" i="24" s="1"/>
  <c r="R134" i="24"/>
  <c r="R126" i="24" s="1"/>
  <c r="T127" i="25"/>
  <c r="BK171" i="26"/>
  <c r="J171" i="26"/>
  <c r="J102" i="26"/>
  <c r="R126" i="27"/>
  <c r="R125" i="27"/>
  <c r="BK128" i="28"/>
  <c r="J128" i="28" s="1"/>
  <c r="J101" i="28" s="1"/>
  <c r="R166" i="28"/>
  <c r="P126" i="29"/>
  <c r="P125" i="29"/>
  <c r="AU128" i="1" s="1"/>
  <c r="BK131" i="30"/>
  <c r="P179" i="30"/>
  <c r="T238" i="30"/>
  <c r="T166" i="31"/>
  <c r="T127" i="31"/>
  <c r="T126" i="31" s="1"/>
  <c r="T125" i="31" s="1"/>
  <c r="R177" i="31"/>
  <c r="R217" i="31"/>
  <c r="R127" i="33"/>
  <c r="T153" i="33"/>
  <c r="P134" i="34"/>
  <c r="BK127" i="35"/>
  <c r="J127" i="35" s="1"/>
  <c r="J101" i="35" s="1"/>
  <c r="R132" i="35"/>
  <c r="R135" i="36"/>
  <c r="P140" i="37"/>
  <c r="BK125" i="38"/>
  <c r="BK282" i="3"/>
  <c r="J282" i="3"/>
  <c r="J105" i="3" s="1"/>
  <c r="R595" i="3"/>
  <c r="R480" i="3" s="1"/>
  <c r="R602" i="3"/>
  <c r="R622" i="3"/>
  <c r="T693" i="3"/>
  <c r="R830" i="3"/>
  <c r="R856" i="3"/>
  <c r="P940" i="3"/>
  <c r="P1041" i="3"/>
  <c r="BK1122" i="3"/>
  <c r="J1122" i="3" s="1"/>
  <c r="J122" i="3" s="1"/>
  <c r="P1182" i="3"/>
  <c r="BK1220" i="3"/>
  <c r="J1220" i="3"/>
  <c r="J125" i="3" s="1"/>
  <c r="R1248" i="3"/>
  <c r="R1247" i="3" s="1"/>
  <c r="BK1306" i="3"/>
  <c r="J1306" i="3"/>
  <c r="J131" i="3" s="1"/>
  <c r="BK220" i="4"/>
  <c r="J220" i="4"/>
  <c r="J102" i="4" s="1"/>
  <c r="P124" i="6"/>
  <c r="P123" i="6" s="1"/>
  <c r="P122" i="6" s="1"/>
  <c r="AU100" i="1" s="1"/>
  <c r="R139" i="7"/>
  <c r="R168" i="7"/>
  <c r="T172" i="7"/>
  <c r="T180" i="7"/>
  <c r="BK273" i="7"/>
  <c r="R358" i="7"/>
  <c r="BK373" i="7"/>
  <c r="J373" i="7"/>
  <c r="J110" i="7"/>
  <c r="T373" i="7"/>
  <c r="R439" i="7"/>
  <c r="BK167" i="8"/>
  <c r="J167" i="8" s="1"/>
  <c r="J103" i="8" s="1"/>
  <c r="T167" i="8"/>
  <c r="P198" i="9"/>
  <c r="P257" i="9"/>
  <c r="R276" i="9"/>
  <c r="BK328" i="9"/>
  <c r="R328" i="9"/>
  <c r="BK368" i="9"/>
  <c r="J368" i="9"/>
  <c r="J108" i="9"/>
  <c r="R384" i="9"/>
  <c r="BK134" i="10"/>
  <c r="J134" i="10" s="1"/>
  <c r="J101" i="10" s="1"/>
  <c r="R162" i="10"/>
  <c r="T213" i="10"/>
  <c r="R138" i="11"/>
  <c r="P180" i="11"/>
  <c r="P256" i="11"/>
  <c r="P269" i="11"/>
  <c r="R152" i="12"/>
  <c r="P141" i="13"/>
  <c r="T182" i="13"/>
  <c r="BK128" i="14"/>
  <c r="J128" i="14"/>
  <c r="J101" i="14" s="1"/>
  <c r="P176" i="14"/>
  <c r="T143" i="15"/>
  <c r="BK126" i="16"/>
  <c r="BK125" i="16"/>
  <c r="J125" i="16" s="1"/>
  <c r="J100" i="16" s="1"/>
  <c r="P144" i="17"/>
  <c r="T175" i="17"/>
  <c r="R142" i="18"/>
  <c r="P167" i="18"/>
  <c r="P127" i="19"/>
  <c r="R145" i="20"/>
  <c r="P144" i="21"/>
  <c r="BK168" i="22"/>
  <c r="J168" i="22"/>
  <c r="J104" i="22" s="1"/>
  <c r="P134" i="23"/>
  <c r="P171" i="26"/>
  <c r="T128" i="28"/>
  <c r="BK185" i="28"/>
  <c r="J185" i="28" s="1"/>
  <c r="J103" i="28" s="1"/>
  <c r="T126" i="29"/>
  <c r="T125" i="29" s="1"/>
  <c r="T131" i="30"/>
  <c r="BK179" i="30"/>
  <c r="J179" i="30"/>
  <c r="J103" i="30" s="1"/>
  <c r="R210" i="30"/>
  <c r="BK229" i="30"/>
  <c r="J229" i="30" s="1"/>
  <c r="J105" i="30" s="1"/>
  <c r="R229" i="30"/>
  <c r="R166" i="31"/>
  <c r="R127" i="31"/>
  <c r="R126" i="31" s="1"/>
  <c r="R125" i="31" s="1"/>
  <c r="P177" i="31"/>
  <c r="BK217" i="31"/>
  <c r="J217" i="31"/>
  <c r="J103" i="31"/>
  <c r="BK235" i="31"/>
  <c r="J235" i="31"/>
  <c r="J104" i="31" s="1"/>
  <c r="R122" i="32"/>
  <c r="R121" i="32"/>
  <c r="R163" i="33"/>
  <c r="P180" i="33"/>
  <c r="P131" i="34"/>
  <c r="P128" i="34" s="1"/>
  <c r="AU136" i="1" s="1"/>
  <c r="R134" i="34"/>
  <c r="T127" i="35"/>
  <c r="P135" i="36"/>
  <c r="BK134" i="37"/>
  <c r="J134" i="37"/>
  <c r="J103" i="37"/>
  <c r="T134" i="37"/>
  <c r="R138" i="38"/>
  <c r="R145" i="38"/>
  <c r="R155" i="3"/>
  <c r="P238" i="3"/>
  <c r="T731" i="3"/>
  <c r="R960" i="3"/>
  <c r="R1103" i="3"/>
  <c r="P1248" i="3"/>
  <c r="P1247" i="3"/>
  <c r="R176" i="4"/>
  <c r="BK200" i="7"/>
  <c r="J200" i="7"/>
  <c r="J107" i="7" s="1"/>
  <c r="R273" i="7"/>
  <c r="BK389" i="7"/>
  <c r="J389" i="7" s="1"/>
  <c r="J111" i="7"/>
  <c r="P439" i="7"/>
  <c r="R180" i="8"/>
  <c r="T202" i="8"/>
  <c r="P135" i="9"/>
  <c r="R257" i="9"/>
  <c r="P295" i="9"/>
  <c r="BK344" i="9"/>
  <c r="J344" i="9"/>
  <c r="J107" i="9" s="1"/>
  <c r="R368" i="9"/>
  <c r="T384" i="9"/>
  <c r="BK146" i="10"/>
  <c r="J146" i="10"/>
  <c r="J102" i="10"/>
  <c r="T182" i="10"/>
  <c r="R213" i="10"/>
  <c r="P245" i="10"/>
  <c r="R245" i="10"/>
  <c r="P147" i="11"/>
  <c r="P170" i="11"/>
  <c r="P175" i="11"/>
  <c r="T209" i="11"/>
  <c r="BK269" i="11"/>
  <c r="J269" i="11"/>
  <c r="J112" i="11" s="1"/>
  <c r="T278" i="11"/>
  <c r="T128" i="12"/>
  <c r="T152" i="12"/>
  <c r="BK129" i="13"/>
  <c r="BK128" i="13"/>
  <c r="J128" i="13" s="1"/>
  <c r="J100" i="13" s="1"/>
  <c r="R129" i="13"/>
  <c r="P165" i="13"/>
  <c r="R133" i="14"/>
  <c r="R127" i="14"/>
  <c r="T127" i="15"/>
  <c r="T126" i="15"/>
  <c r="P126" i="16"/>
  <c r="P125" i="16" s="1"/>
  <c r="AU113" i="1"/>
  <c r="BK144" i="17"/>
  <c r="J144" i="17" s="1"/>
  <c r="J102" i="17" s="1"/>
  <c r="P154" i="17"/>
  <c r="BK175" i="17"/>
  <c r="J175" i="17"/>
  <c r="J105" i="17" s="1"/>
  <c r="BK146" i="18"/>
  <c r="J146" i="18" s="1"/>
  <c r="J103" i="18" s="1"/>
  <c r="P160" i="18"/>
  <c r="P145" i="19"/>
  <c r="P139" i="20"/>
  <c r="BK128" i="21"/>
  <c r="J128" i="21" s="1"/>
  <c r="J101" i="21" s="1"/>
  <c r="T144" i="21"/>
  <c r="P130" i="22"/>
  <c r="T147" i="22"/>
  <c r="T168" i="22"/>
  <c r="P137" i="23"/>
  <c r="T127" i="24"/>
  <c r="T126" i="24" s="1"/>
  <c r="BK127" i="25"/>
  <c r="R135" i="25"/>
  <c r="R127" i="26"/>
  <c r="R126" i="26"/>
  <c r="T126" i="27"/>
  <c r="T125" i="27" s="1"/>
  <c r="BK166" i="28"/>
  <c r="T185" i="28"/>
  <c r="R126" i="29"/>
  <c r="R125" i="29" s="1"/>
  <c r="P131" i="30"/>
  <c r="R179" i="30"/>
  <c r="R238" i="30"/>
  <c r="BK183" i="31"/>
  <c r="J183" i="31" s="1"/>
  <c r="J101" i="31" s="1"/>
  <c r="R235" i="31"/>
  <c r="BK153" i="33"/>
  <c r="J153" i="33"/>
  <c r="J101" i="33" s="1"/>
  <c r="R153" i="33"/>
  <c r="T180" i="33"/>
  <c r="BK131" i="34"/>
  <c r="J131" i="34"/>
  <c r="J102" i="34" s="1"/>
  <c r="T134" i="34"/>
  <c r="T132" i="35"/>
  <c r="T127" i="36"/>
  <c r="T126" i="36"/>
  <c r="BK140" i="37"/>
  <c r="J140" i="37" s="1"/>
  <c r="J104" i="37" s="1"/>
  <c r="R125" i="38"/>
  <c r="R124" i="38" s="1"/>
  <c r="R123" i="38" s="1"/>
  <c r="P138" i="38"/>
  <c r="BK145" i="38"/>
  <c r="J145" i="38" s="1"/>
  <c r="J101" i="38" s="1"/>
  <c r="P142" i="2"/>
  <c r="P124" i="2" s="1"/>
  <c r="P123" i="2" s="1"/>
  <c r="AU95" i="1" s="1"/>
  <c r="BK160" i="2"/>
  <c r="J160" i="2"/>
  <c r="J103" i="2" s="1"/>
  <c r="T282" i="3"/>
  <c r="P595" i="3"/>
  <c r="P480" i="3" s="1"/>
  <c r="BK602" i="3"/>
  <c r="J602" i="3"/>
  <c r="J109" i="3" s="1"/>
  <c r="BK614" i="3"/>
  <c r="J614" i="3" s="1"/>
  <c r="J110" i="3" s="1"/>
  <c r="R614" i="3"/>
  <c r="BK731" i="3"/>
  <c r="J731" i="3" s="1"/>
  <c r="J114" i="3" s="1"/>
  <c r="P830" i="3"/>
  <c r="P856" i="3"/>
  <c r="P960" i="3"/>
  <c r="T1122" i="3"/>
  <c r="P1191" i="3"/>
  <c r="R1220" i="3"/>
  <c r="P1243" i="3"/>
  <c r="R129" i="4"/>
  <c r="R128" i="4" s="1"/>
  <c r="R127" i="4" s="1"/>
  <c r="T220" i="4"/>
  <c r="T269" i="4"/>
  <c r="T268" i="4"/>
  <c r="BK124" i="5"/>
  <c r="J124" i="5" s="1"/>
  <c r="J100" i="5" s="1"/>
  <c r="P139" i="7"/>
  <c r="P138" i="7"/>
  <c r="AU103" i="1" s="1"/>
  <c r="T168" i="7"/>
  <c r="BK180" i="7"/>
  <c r="J180" i="7" s="1"/>
  <c r="J105" i="7" s="1"/>
  <c r="R185" i="7"/>
  <c r="T273" i="7"/>
  <c r="R389" i="7"/>
  <c r="T450" i="7"/>
  <c r="P131" i="8"/>
  <c r="T180" i="8"/>
  <c r="R202" i="8"/>
  <c r="BK198" i="9"/>
  <c r="J198" i="9"/>
  <c r="J102" i="9" s="1"/>
  <c r="BK276" i="9"/>
  <c r="J276" i="9"/>
  <c r="J104" i="9" s="1"/>
  <c r="T295" i="9"/>
  <c r="T328" i="9"/>
  <c r="P368" i="9"/>
  <c r="T400" i="9"/>
  <c r="R134" i="10"/>
  <c r="T146" i="10"/>
  <c r="P182" i="10"/>
  <c r="P225" i="10"/>
  <c r="P248" i="10"/>
  <c r="BK138" i="11"/>
  <c r="T138" i="11"/>
  <c r="BK170" i="11"/>
  <c r="J170" i="11" s="1"/>
  <c r="J103" i="11" s="1"/>
  <c r="BK175" i="11"/>
  <c r="J175" i="11" s="1"/>
  <c r="J104" i="11" s="1"/>
  <c r="P209" i="11"/>
  <c r="R250" i="11"/>
  <c r="BK266" i="11"/>
  <c r="J266" i="11" s="1"/>
  <c r="J111" i="11" s="1"/>
  <c r="T269" i="11"/>
  <c r="R128" i="12"/>
  <c r="R127" i="12"/>
  <c r="P139" i="12"/>
  <c r="T129" i="13"/>
  <c r="R165" i="13"/>
  <c r="P133" i="14"/>
  <c r="P127" i="15"/>
  <c r="P126" i="15" s="1"/>
  <c r="AU112" i="1" s="1"/>
  <c r="T126" i="16"/>
  <c r="T125" i="16" s="1"/>
  <c r="BK130" i="17"/>
  <c r="R144" i="17"/>
  <c r="BK168" i="17"/>
  <c r="J168" i="17" s="1"/>
  <c r="J104" i="17" s="1"/>
  <c r="R175" i="17"/>
  <c r="BK130" i="18"/>
  <c r="P146" i="18"/>
  <c r="T160" i="18"/>
  <c r="R127" i="19"/>
  <c r="R126" i="19"/>
  <c r="BK139" i="20"/>
  <c r="J139" i="20"/>
  <c r="J102" i="20" s="1"/>
  <c r="T145" i="20"/>
  <c r="P128" i="21"/>
  <c r="P127" i="21" s="1"/>
  <c r="AU119" i="1" s="1"/>
  <c r="P150" i="21"/>
  <c r="P147" i="22"/>
  <c r="T158" i="22"/>
  <c r="R175" i="22"/>
  <c r="T128" i="23"/>
  <c r="T127" i="23"/>
  <c r="T137" i="23"/>
  <c r="R127" i="24"/>
  <c r="R127" i="25"/>
  <c r="R126" i="25"/>
  <c r="P127" i="26"/>
  <c r="P126" i="26" s="1"/>
  <c r="AU124" i="1" s="1"/>
  <c r="T171" i="26"/>
  <c r="P126" i="27"/>
  <c r="P125" i="27"/>
  <c r="AU125" i="1" s="1"/>
  <c r="P128" i="28"/>
  <c r="P127" i="28" s="1"/>
  <c r="AU126" i="1" s="1"/>
  <c r="R185" i="28"/>
  <c r="R131" i="30"/>
  <c r="BK210" i="30"/>
  <c r="J210" i="30" s="1"/>
  <c r="J104" i="30" s="1"/>
  <c r="P229" i="30"/>
  <c r="T183" i="31"/>
  <c r="T235" i="31"/>
  <c r="BK122" i="32"/>
  <c r="BK121" i="32" s="1"/>
  <c r="J121" i="32" s="1"/>
  <c r="J98" i="32" s="1"/>
  <c r="P163" i="33"/>
  <c r="R140" i="34"/>
  <c r="BK132" i="35"/>
  <c r="BK126" i="35" s="1"/>
  <c r="J126" i="35" s="1"/>
  <c r="P127" i="36"/>
  <c r="P126" i="36" s="1"/>
  <c r="AU138" i="1" s="1"/>
  <c r="P129" i="37"/>
  <c r="P128" i="37"/>
  <c r="AU140" i="1" s="1"/>
  <c r="AU139" i="1" s="1"/>
  <c r="R140" i="37"/>
  <c r="T125" i="38"/>
  <c r="BK138" i="38"/>
  <c r="J138" i="38" s="1"/>
  <c r="J100" i="38" s="1"/>
  <c r="T138" i="38"/>
  <c r="P145" i="38"/>
  <c r="T145" i="38"/>
  <c r="BK125" i="2"/>
  <c r="J125" i="2"/>
  <c r="J98" i="2" s="1"/>
  <c r="BK199" i="8"/>
  <c r="J199" i="8"/>
  <c r="J105" i="8" s="1"/>
  <c r="BK480" i="3"/>
  <c r="BK1285" i="3"/>
  <c r="J1285" i="3" s="1"/>
  <c r="J129" i="3" s="1"/>
  <c r="BK165" i="7"/>
  <c r="J165" i="7" s="1"/>
  <c r="J102" i="7" s="1"/>
  <c r="BK273" i="3"/>
  <c r="J273" i="3" s="1"/>
  <c r="J103" i="3" s="1"/>
  <c r="BK280" i="3"/>
  <c r="J280" i="3" s="1"/>
  <c r="J104" i="3" s="1"/>
  <c r="BK475" i="3"/>
  <c r="J475" i="3"/>
  <c r="J106" i="3" s="1"/>
  <c r="BK266" i="4"/>
  <c r="J266" i="4"/>
  <c r="J103" i="4" s="1"/>
  <c r="BK139" i="2"/>
  <c r="J139" i="2"/>
  <c r="J99" i="2" s="1"/>
  <c r="BK157" i="2"/>
  <c r="J157" i="2" s="1"/>
  <c r="J102" i="2" s="1"/>
  <c r="BK241" i="31"/>
  <c r="J241" i="31" s="1"/>
  <c r="J105" i="31" s="1"/>
  <c r="BK177" i="33"/>
  <c r="J177" i="33" s="1"/>
  <c r="J103" i="33" s="1"/>
  <c r="BK129" i="34"/>
  <c r="J129" i="34" s="1"/>
  <c r="J101" i="34" s="1"/>
  <c r="BK243" i="10"/>
  <c r="J243" i="10" s="1"/>
  <c r="J107" i="10" s="1"/>
  <c r="BK214" i="31"/>
  <c r="J214" i="31"/>
  <c r="J102" i="31" s="1"/>
  <c r="BK132" i="37"/>
  <c r="J132" i="37"/>
  <c r="J102" i="37" s="1"/>
  <c r="BK469" i="7"/>
  <c r="J469" i="7"/>
  <c r="J114" i="7" s="1"/>
  <c r="BK127" i="31"/>
  <c r="BK150" i="33"/>
  <c r="J150" i="33" s="1"/>
  <c r="J100" i="33" s="1"/>
  <c r="BK135" i="38"/>
  <c r="J135" i="38" s="1"/>
  <c r="J99" i="38" s="1"/>
  <c r="BK164" i="8"/>
  <c r="J164" i="8" s="1"/>
  <c r="J102" i="8" s="1"/>
  <c r="BK1289" i="3"/>
  <c r="J1289" i="3" s="1"/>
  <c r="J130" i="3" s="1"/>
  <c r="BK254" i="11"/>
  <c r="J254" i="11"/>
  <c r="J108" i="11" s="1"/>
  <c r="BK150" i="38"/>
  <c r="J150" i="38"/>
  <c r="J102" i="38" s="1"/>
  <c r="BK153" i="38"/>
  <c r="J153" i="38"/>
  <c r="J103" i="38" s="1"/>
  <c r="E85" i="38"/>
  <c r="BE151" i="38"/>
  <c r="F92" i="38"/>
  <c r="J117" i="38"/>
  <c r="BE126" i="38"/>
  <c r="BE128" i="38"/>
  <c r="BE143" i="38"/>
  <c r="BE148" i="38"/>
  <c r="BE129" i="38"/>
  <c r="BE133" i="38"/>
  <c r="BE154" i="38"/>
  <c r="J92" i="38"/>
  <c r="BE131" i="38"/>
  <c r="BE136" i="38"/>
  <c r="BE139" i="38"/>
  <c r="BE141" i="38"/>
  <c r="BE146" i="38"/>
  <c r="F124" i="37"/>
  <c r="BE131" i="37"/>
  <c r="BE133" i="37"/>
  <c r="BE143" i="37"/>
  <c r="BE146" i="37"/>
  <c r="BK126" i="36"/>
  <c r="J126" i="36" s="1"/>
  <c r="J100" i="36" s="1"/>
  <c r="BE130" i="37"/>
  <c r="BE135" i="37"/>
  <c r="BE144" i="37"/>
  <c r="J96" i="37"/>
  <c r="BE136" i="37"/>
  <c r="BE142" i="37"/>
  <c r="E114" i="37"/>
  <c r="J124" i="37"/>
  <c r="BE145" i="37"/>
  <c r="J93" i="37"/>
  <c r="F125" i="37"/>
  <c r="BE137" i="37"/>
  <c r="BE138" i="37"/>
  <c r="BE139" i="37"/>
  <c r="BE149" i="37"/>
  <c r="BE150" i="37"/>
  <c r="BE141" i="37"/>
  <c r="BE147" i="37"/>
  <c r="BE148" i="37"/>
  <c r="J93" i="36"/>
  <c r="BE128" i="36"/>
  <c r="BE133" i="36"/>
  <c r="J95" i="36"/>
  <c r="BE130" i="36"/>
  <c r="BE132" i="36"/>
  <c r="E112" i="36"/>
  <c r="F123" i="36"/>
  <c r="BE138" i="36"/>
  <c r="F95" i="36"/>
  <c r="BE131" i="36"/>
  <c r="BE139" i="36"/>
  <c r="J96" i="36"/>
  <c r="BE134" i="36"/>
  <c r="BE129" i="36"/>
  <c r="BE136" i="36"/>
  <c r="BE137" i="36"/>
  <c r="BE140" i="36"/>
  <c r="J93" i="35"/>
  <c r="J96" i="35"/>
  <c r="J122" i="35"/>
  <c r="BE128" i="35"/>
  <c r="BE133" i="35"/>
  <c r="E85" i="35"/>
  <c r="BE135" i="35"/>
  <c r="F95" i="35"/>
  <c r="F96" i="35"/>
  <c r="BE129" i="35"/>
  <c r="BE130" i="35"/>
  <c r="BE131" i="35"/>
  <c r="BE134" i="35"/>
  <c r="BE136" i="35"/>
  <c r="BE133" i="34"/>
  <c r="BE142" i="34"/>
  <c r="F96" i="34"/>
  <c r="J124" i="34"/>
  <c r="BE130" i="34"/>
  <c r="BE137" i="34"/>
  <c r="F95" i="34"/>
  <c r="J96" i="34"/>
  <c r="BE135" i="34"/>
  <c r="BE136" i="34"/>
  <c r="BE138" i="34"/>
  <c r="BE145" i="34"/>
  <c r="BE139" i="34"/>
  <c r="BE144" i="34"/>
  <c r="J122" i="34"/>
  <c r="BE141" i="34"/>
  <c r="BE132" i="34"/>
  <c r="E85" i="34"/>
  <c r="BE143" i="34"/>
  <c r="BE130" i="33"/>
  <c r="BE132" i="33"/>
  <c r="BE143" i="33"/>
  <c r="BE164" i="33"/>
  <c r="BE168" i="33"/>
  <c r="J122" i="32"/>
  <c r="J99" i="32" s="1"/>
  <c r="J91" i="33"/>
  <c r="E114" i="33"/>
  <c r="BE142" i="33"/>
  <c r="F93" i="33"/>
  <c r="BE156" i="33"/>
  <c r="BE170" i="33"/>
  <c r="BE176" i="33"/>
  <c r="J122" i="33"/>
  <c r="BE136" i="33"/>
  <c r="BE140" i="33"/>
  <c r="BE160" i="33"/>
  <c r="J94" i="33"/>
  <c r="F123" i="33"/>
  <c r="BE166" i="33"/>
  <c r="BE183" i="33"/>
  <c r="BE144" i="33"/>
  <c r="BE146" i="33"/>
  <c r="BE148" i="33"/>
  <c r="BE154" i="33"/>
  <c r="BE158" i="33"/>
  <c r="BE162" i="33"/>
  <c r="BE165" i="33"/>
  <c r="BE128" i="33"/>
  <c r="BE134" i="33"/>
  <c r="BE138" i="33"/>
  <c r="BE149" i="33"/>
  <c r="BE151" i="33"/>
  <c r="BE171" i="33"/>
  <c r="BE173" i="33"/>
  <c r="BE174" i="33"/>
  <c r="BE175" i="33"/>
  <c r="BE178" i="33"/>
  <c r="BE181" i="33"/>
  <c r="BE159" i="33"/>
  <c r="BE172" i="33"/>
  <c r="F94" i="32"/>
  <c r="BE123" i="32"/>
  <c r="J115" i="32"/>
  <c r="J94" i="32"/>
  <c r="BE124" i="32"/>
  <c r="E85" i="32"/>
  <c r="BE125" i="32"/>
  <c r="E85" i="31"/>
  <c r="BE139" i="31"/>
  <c r="BE143" i="31"/>
  <c r="BE148" i="31"/>
  <c r="BE150" i="31"/>
  <c r="BE151" i="31"/>
  <c r="BE159" i="31"/>
  <c r="BE202" i="31"/>
  <c r="BE220" i="31"/>
  <c r="BE237" i="31"/>
  <c r="J89" i="31"/>
  <c r="F122" i="31"/>
  <c r="BE135" i="31"/>
  <c r="BE176" i="31"/>
  <c r="BE178" i="31"/>
  <c r="BE218" i="31"/>
  <c r="BE233" i="31"/>
  <c r="BE236" i="31"/>
  <c r="BE163" i="31"/>
  <c r="BE167" i="31"/>
  <c r="BE168" i="31"/>
  <c r="BE169" i="31"/>
  <c r="BE208" i="31"/>
  <c r="BE211" i="31"/>
  <c r="BE212" i="31"/>
  <c r="BE213" i="31"/>
  <c r="BE131" i="31"/>
  <c r="BE153" i="31"/>
  <c r="BE155" i="31"/>
  <c r="BE175" i="31"/>
  <c r="BE242" i="31"/>
  <c r="J92" i="31"/>
  <c r="BE129" i="31"/>
  <c r="BE130" i="31"/>
  <c r="BE145" i="31"/>
  <c r="BE156" i="31"/>
  <c r="BE184" i="31"/>
  <c r="BE205" i="31"/>
  <c r="BE222" i="31"/>
  <c r="BE224" i="31"/>
  <c r="BE226" i="31"/>
  <c r="BE228" i="31"/>
  <c r="BE230" i="31"/>
  <c r="BE232" i="31"/>
  <c r="BE238" i="31"/>
  <c r="BE240" i="31"/>
  <c r="BE128" i="31"/>
  <c r="BE132" i="31"/>
  <c r="BE170" i="31"/>
  <c r="BE179" i="31"/>
  <c r="BE182" i="31"/>
  <c r="BE187" i="31"/>
  <c r="BE190" i="31"/>
  <c r="BE193" i="31"/>
  <c r="BE196" i="31"/>
  <c r="BE199" i="31"/>
  <c r="BE215" i="31"/>
  <c r="BE172" i="31"/>
  <c r="BE173" i="31"/>
  <c r="BE174" i="31"/>
  <c r="BE180" i="31"/>
  <c r="E116" i="30"/>
  <c r="F127" i="30"/>
  <c r="BE160" i="30"/>
  <c r="BE162" i="30"/>
  <c r="BE180" i="30"/>
  <c r="BE186" i="30"/>
  <c r="BE188" i="30"/>
  <c r="BE198" i="30"/>
  <c r="BE200" i="30"/>
  <c r="BE211" i="30"/>
  <c r="BE213" i="30"/>
  <c r="BE215" i="30"/>
  <c r="BE217" i="30"/>
  <c r="BE279" i="30"/>
  <c r="BE148" i="30"/>
  <c r="BE154" i="30"/>
  <c r="BE190" i="30"/>
  <c r="BE221" i="30"/>
  <c r="BE225" i="30"/>
  <c r="BK125" i="29"/>
  <c r="J125" i="29" s="1"/>
  <c r="BE134" i="30"/>
  <c r="BE138" i="30"/>
  <c r="BE150" i="30"/>
  <c r="BE152" i="30"/>
  <c r="BE165" i="30"/>
  <c r="BE167" i="30"/>
  <c r="BE171" i="30"/>
  <c r="BE194" i="30"/>
  <c r="BE202" i="30"/>
  <c r="BE243" i="30"/>
  <c r="J124" i="30"/>
  <c r="J127" i="30"/>
  <c r="BE156" i="30"/>
  <c r="BE158" i="30"/>
  <c r="BE169" i="30"/>
  <c r="BE175" i="30"/>
  <c r="BE184" i="30"/>
  <c r="BE204" i="30"/>
  <c r="BE206" i="30"/>
  <c r="BE239" i="30"/>
  <c r="BE241" i="30"/>
  <c r="BE257" i="30"/>
  <c r="BE275" i="30"/>
  <c r="J126" i="30"/>
  <c r="BE132" i="30"/>
  <c r="BE140" i="30"/>
  <c r="BE182" i="30"/>
  <c r="BE208" i="30"/>
  <c r="BE223" i="30"/>
  <c r="BE245" i="30"/>
  <c r="BE269" i="30"/>
  <c r="BE271" i="30"/>
  <c r="BE277" i="30"/>
  <c r="BE136" i="30"/>
  <c r="BE144" i="30"/>
  <c r="BE146" i="30"/>
  <c r="BE177" i="30"/>
  <c r="BE192" i="30"/>
  <c r="BE230" i="30"/>
  <c r="BE247" i="30"/>
  <c r="BE249" i="30"/>
  <c r="BE251" i="30"/>
  <c r="BE259" i="30"/>
  <c r="BE261" i="30"/>
  <c r="BE263" i="30"/>
  <c r="BE265" i="30"/>
  <c r="BE267" i="30"/>
  <c r="BE273" i="30"/>
  <c r="F95" i="30"/>
  <c r="BE142" i="30"/>
  <c r="BE173" i="30"/>
  <c r="BE196" i="30"/>
  <c r="BE219" i="30"/>
  <c r="BE227" i="30"/>
  <c r="BE232" i="30"/>
  <c r="BE234" i="30"/>
  <c r="BE236" i="30"/>
  <c r="BE253" i="30"/>
  <c r="BE255" i="30"/>
  <c r="BE137" i="29"/>
  <c r="F96" i="29"/>
  <c r="BE135" i="29"/>
  <c r="J93" i="29"/>
  <c r="F121" i="29"/>
  <c r="BE151" i="29"/>
  <c r="J95" i="29"/>
  <c r="BE145" i="29"/>
  <c r="BE157" i="29"/>
  <c r="E85" i="29"/>
  <c r="J96" i="29"/>
  <c r="BE127" i="29"/>
  <c r="BE153" i="29"/>
  <c r="BE143" i="29"/>
  <c r="BE147" i="29"/>
  <c r="BE155" i="29"/>
  <c r="BE129" i="29"/>
  <c r="BE131" i="29"/>
  <c r="BE133" i="29"/>
  <c r="BE139" i="29"/>
  <c r="BE141" i="29"/>
  <c r="BE149" i="29"/>
  <c r="BK125" i="27"/>
  <c r="J125" i="27" s="1"/>
  <c r="J34" i="27" s="1"/>
  <c r="E85" i="28"/>
  <c r="J96" i="28"/>
  <c r="J123" i="28"/>
  <c r="BE152" i="28"/>
  <c r="BE153" i="28"/>
  <c r="BE158" i="28"/>
  <c r="F95" i="28"/>
  <c r="J121" i="28"/>
  <c r="F124" i="28"/>
  <c r="BE143" i="28"/>
  <c r="BE148" i="28"/>
  <c r="BE154" i="28"/>
  <c r="BE155" i="28"/>
  <c r="BE164" i="28"/>
  <c r="BE167" i="28"/>
  <c r="BE168" i="28"/>
  <c r="BE170" i="28"/>
  <c r="BE173" i="28"/>
  <c r="BE175" i="28"/>
  <c r="BE178" i="28"/>
  <c r="BE188" i="28"/>
  <c r="BE156" i="28"/>
  <c r="BE157" i="28"/>
  <c r="BE174" i="28"/>
  <c r="BE182" i="28"/>
  <c r="BE130" i="28"/>
  <c r="BE133" i="28"/>
  <c r="BE135" i="28"/>
  <c r="BE138" i="28"/>
  <c r="BE142" i="28"/>
  <c r="BE145" i="28"/>
  <c r="BE169" i="28"/>
  <c r="BE171" i="28"/>
  <c r="BE183" i="28"/>
  <c r="BE139" i="28"/>
  <c r="BE140" i="28"/>
  <c r="BE144" i="28"/>
  <c r="BE146" i="28"/>
  <c r="BE150" i="28"/>
  <c r="BE162" i="28"/>
  <c r="BE179" i="28"/>
  <c r="BE180" i="28"/>
  <c r="BE131" i="28"/>
  <c r="BE132" i="28"/>
  <c r="BE137" i="28"/>
  <c r="BE147" i="28"/>
  <c r="BE151" i="28"/>
  <c r="BE160" i="28"/>
  <c r="BE186" i="28"/>
  <c r="BE129" i="28"/>
  <c r="BE134" i="28"/>
  <c r="BE141" i="28"/>
  <c r="BE149" i="28"/>
  <c r="BE172" i="28"/>
  <c r="BE181" i="28"/>
  <c r="BE184" i="28"/>
  <c r="BE136" i="28"/>
  <c r="BE176" i="28"/>
  <c r="BE177" i="28"/>
  <c r="BE187" i="28"/>
  <c r="F96" i="27"/>
  <c r="BK126" i="26"/>
  <c r="J126" i="26" s="1"/>
  <c r="J100" i="26" s="1"/>
  <c r="J95" i="27"/>
  <c r="E111" i="27"/>
  <c r="BE128" i="27"/>
  <c r="J122" i="27"/>
  <c r="J93" i="27"/>
  <c r="BE127" i="27"/>
  <c r="F95" i="27"/>
  <c r="BE131" i="26"/>
  <c r="BE133" i="26"/>
  <c r="BE153" i="26"/>
  <c r="J93" i="26"/>
  <c r="J96" i="26"/>
  <c r="BE130" i="26"/>
  <c r="BE140" i="26"/>
  <c r="BE164" i="26"/>
  <c r="BE172" i="26"/>
  <c r="F123" i="26"/>
  <c r="BE139" i="26"/>
  <c r="BE141" i="26"/>
  <c r="BE158" i="26"/>
  <c r="BE159" i="26"/>
  <c r="BE166" i="26"/>
  <c r="BE167" i="26"/>
  <c r="BE136" i="26"/>
  <c r="BE142" i="26"/>
  <c r="BE143" i="26"/>
  <c r="BE148" i="26"/>
  <c r="BE149" i="26"/>
  <c r="BE152" i="26"/>
  <c r="BE154" i="26"/>
  <c r="BE156" i="26"/>
  <c r="BE170" i="26"/>
  <c r="BE173" i="26"/>
  <c r="BE176" i="26"/>
  <c r="BE177" i="26"/>
  <c r="E85" i="26"/>
  <c r="F122" i="26"/>
  <c r="BE132" i="26"/>
  <c r="BE146" i="26"/>
  <c r="BE147" i="26"/>
  <c r="BE157" i="26"/>
  <c r="BE163" i="26"/>
  <c r="BE165" i="26"/>
  <c r="BE168" i="26"/>
  <c r="BE180" i="26"/>
  <c r="BE134" i="26"/>
  <c r="BE151" i="26"/>
  <c r="BE160" i="26"/>
  <c r="BE178" i="26"/>
  <c r="J95" i="26"/>
  <c r="BE128" i="26"/>
  <c r="BE129" i="26"/>
  <c r="BE135" i="26"/>
  <c r="BE137" i="26"/>
  <c r="BE138" i="26"/>
  <c r="BE144" i="26"/>
  <c r="BE145" i="26"/>
  <c r="BE150" i="26"/>
  <c r="BE155" i="26"/>
  <c r="BE161" i="26"/>
  <c r="BE162" i="26"/>
  <c r="BE169" i="26"/>
  <c r="BE174" i="26"/>
  <c r="BE175" i="26"/>
  <c r="BE179" i="26"/>
  <c r="BE181" i="26"/>
  <c r="F96" i="25"/>
  <c r="F122" i="25"/>
  <c r="J95" i="25"/>
  <c r="J96" i="25"/>
  <c r="BE128" i="25"/>
  <c r="BK126" i="24"/>
  <c r="J126" i="24"/>
  <c r="J100" i="24"/>
  <c r="E85" i="25"/>
  <c r="J120" i="25"/>
  <c r="BE133" i="25"/>
  <c r="BE134" i="25"/>
  <c r="BE136" i="25"/>
  <c r="BE138" i="25"/>
  <c r="BE130" i="25"/>
  <c r="BE131" i="25"/>
  <c r="BE132" i="25"/>
  <c r="BE129" i="25"/>
  <c r="BE137" i="25"/>
  <c r="E85" i="24"/>
  <c r="J96" i="24"/>
  <c r="J122" i="24"/>
  <c r="BE133" i="24"/>
  <c r="J120" i="24"/>
  <c r="BK127" i="23"/>
  <c r="J127" i="23"/>
  <c r="J100" i="23" s="1"/>
  <c r="F95" i="24"/>
  <c r="F123" i="24"/>
  <c r="BE136" i="24"/>
  <c r="BE135" i="24"/>
  <c r="BE128" i="24"/>
  <c r="BE129" i="24"/>
  <c r="BE130" i="24"/>
  <c r="BE131" i="24"/>
  <c r="BE132" i="24"/>
  <c r="BK129" i="22"/>
  <c r="J129" i="22" s="1"/>
  <c r="E113" i="23"/>
  <c r="J124" i="23"/>
  <c r="BE131" i="23"/>
  <c r="F96" i="23"/>
  <c r="F123" i="23"/>
  <c r="BE136" i="23"/>
  <c r="J93" i="23"/>
  <c r="J123" i="23"/>
  <c r="BE132" i="23"/>
  <c r="BE133" i="23"/>
  <c r="BE135" i="23"/>
  <c r="BE140" i="23"/>
  <c r="BE130" i="23"/>
  <c r="BE138" i="23"/>
  <c r="BE141" i="23"/>
  <c r="BE129" i="23"/>
  <c r="BE139" i="23"/>
  <c r="BE132" i="22"/>
  <c r="BE138" i="22"/>
  <c r="BE139" i="22"/>
  <c r="BE140" i="22"/>
  <c r="BE144" i="22"/>
  <c r="BE153" i="22"/>
  <c r="BE161" i="22"/>
  <c r="BE162" i="22"/>
  <c r="BE166" i="22"/>
  <c r="BE171" i="22"/>
  <c r="BK127" i="21"/>
  <c r="J127" i="21" s="1"/>
  <c r="J100" i="21" s="1"/>
  <c r="J93" i="22"/>
  <c r="J96" i="22"/>
  <c r="BE131" i="22"/>
  <c r="BE152" i="22"/>
  <c r="BE172" i="22"/>
  <c r="BE176" i="22"/>
  <c r="F95" i="22"/>
  <c r="BE134" i="22"/>
  <c r="BE148" i="22"/>
  <c r="BE155" i="22"/>
  <c r="E115" i="22"/>
  <c r="F126" i="22"/>
  <c r="BE136" i="22"/>
  <c r="BE137" i="22"/>
  <c r="BE142" i="22"/>
  <c r="BE143" i="22"/>
  <c r="BE146" i="22"/>
  <c r="BE165" i="22"/>
  <c r="J95" i="22"/>
  <c r="BE151" i="22"/>
  <c r="BE178" i="22"/>
  <c r="BE145" i="22"/>
  <c r="BE150" i="22"/>
  <c r="BE154" i="22"/>
  <c r="BE167" i="22"/>
  <c r="BE169" i="22"/>
  <c r="BE173" i="22"/>
  <c r="BE174" i="22"/>
  <c r="BE141" i="22"/>
  <c r="BE156" i="22"/>
  <c r="BE157" i="22"/>
  <c r="BE159" i="22"/>
  <c r="BE160" i="22"/>
  <c r="BE164" i="22"/>
  <c r="BE133" i="22"/>
  <c r="BE135" i="22"/>
  <c r="BE149" i="22"/>
  <c r="BE163" i="22"/>
  <c r="BE177" i="22"/>
  <c r="F95" i="21"/>
  <c r="J123" i="21"/>
  <c r="BE130" i="21"/>
  <c r="BE134" i="21"/>
  <c r="BE138" i="21"/>
  <c r="BE141" i="21"/>
  <c r="BE142" i="21"/>
  <c r="BE147" i="21"/>
  <c r="BE153" i="21"/>
  <c r="E85" i="21"/>
  <c r="BE140" i="21"/>
  <c r="BE146" i="21"/>
  <c r="BE148" i="21"/>
  <c r="F96" i="21"/>
  <c r="BE143" i="21"/>
  <c r="BE145" i="21"/>
  <c r="BE149" i="21"/>
  <c r="BE154" i="21"/>
  <c r="BE155" i="21"/>
  <c r="J96" i="21"/>
  <c r="BE135" i="21"/>
  <c r="BE137" i="21"/>
  <c r="BE129" i="21"/>
  <c r="BE132" i="21"/>
  <c r="BE139" i="21"/>
  <c r="BE151" i="21"/>
  <c r="BE152" i="21"/>
  <c r="BK127" i="20"/>
  <c r="J127" i="20" s="1"/>
  <c r="J100" i="20" s="1"/>
  <c r="J93" i="21"/>
  <c r="BE133" i="21"/>
  <c r="BE136" i="21"/>
  <c r="BK126" i="19"/>
  <c r="J126" i="19" s="1"/>
  <c r="J34" i="19" s="1"/>
  <c r="F124" i="20"/>
  <c r="J96" i="20"/>
  <c r="BE130" i="20"/>
  <c r="BE131" i="20"/>
  <c r="BE132" i="20"/>
  <c r="BE140" i="20"/>
  <c r="J95" i="20"/>
  <c r="F123" i="20"/>
  <c r="BE138" i="20"/>
  <c r="BE144" i="20"/>
  <c r="BE146" i="20"/>
  <c r="BE147" i="20"/>
  <c r="J93" i="20"/>
  <c r="BE133" i="20"/>
  <c r="BE142" i="20"/>
  <c r="BE150" i="20"/>
  <c r="E113" i="20"/>
  <c r="BE134" i="20"/>
  <c r="BE143" i="20"/>
  <c r="BE129" i="20"/>
  <c r="BE141" i="20"/>
  <c r="BE148" i="20"/>
  <c r="BE149" i="20"/>
  <c r="BE135" i="20"/>
  <c r="BE136" i="20"/>
  <c r="BE137" i="20"/>
  <c r="F123" i="19"/>
  <c r="BE131" i="19"/>
  <c r="BE138" i="19"/>
  <c r="BE133" i="19"/>
  <c r="BE134" i="19"/>
  <c r="E85" i="19"/>
  <c r="J120" i="19"/>
  <c r="BE129" i="19"/>
  <c r="BE135" i="19"/>
  <c r="BE139" i="19"/>
  <c r="BE140" i="19"/>
  <c r="F95" i="19"/>
  <c r="J96" i="19"/>
  <c r="J122" i="19"/>
  <c r="BE132" i="19"/>
  <c r="BE137" i="19"/>
  <c r="BE142" i="19"/>
  <c r="BE143" i="19"/>
  <c r="BE144" i="19"/>
  <c r="BE147" i="19"/>
  <c r="BE148" i="19"/>
  <c r="BE128" i="19"/>
  <c r="BE130" i="19"/>
  <c r="BE141" i="19"/>
  <c r="BE146" i="19"/>
  <c r="E85" i="18"/>
  <c r="J123" i="18"/>
  <c r="BE136" i="18"/>
  <c r="BE139" i="18"/>
  <c r="BE144" i="18"/>
  <c r="BE149" i="18"/>
  <c r="BE152" i="18"/>
  <c r="BE157" i="18"/>
  <c r="BE161" i="18"/>
  <c r="F126" i="18"/>
  <c r="BE133" i="18"/>
  <c r="BE137" i="18"/>
  <c r="BE138" i="18"/>
  <c r="BE151" i="18"/>
  <c r="BE159" i="18"/>
  <c r="BE163" i="18"/>
  <c r="BE168" i="18"/>
  <c r="BE169" i="18"/>
  <c r="F125" i="18"/>
  <c r="J126" i="18"/>
  <c r="BE141" i="18"/>
  <c r="BE145" i="18"/>
  <c r="BE154" i="18"/>
  <c r="J125" i="18"/>
  <c r="BE134" i="18"/>
  <c r="BE135" i="18"/>
  <c r="BE143" i="18"/>
  <c r="BE162" i="18"/>
  <c r="BE165" i="18"/>
  <c r="BE171" i="18"/>
  <c r="BE131" i="18"/>
  <c r="BE140" i="18"/>
  <c r="BE147" i="18"/>
  <c r="BE150" i="18"/>
  <c r="BE158" i="18"/>
  <c r="BE164" i="18"/>
  <c r="BE132" i="18"/>
  <c r="BE148" i="18"/>
  <c r="BE153" i="18"/>
  <c r="BE155" i="18"/>
  <c r="BE156" i="18"/>
  <c r="BE166" i="18"/>
  <c r="BE170" i="18"/>
  <c r="J95" i="17"/>
  <c r="F126" i="17"/>
  <c r="BE136" i="17"/>
  <c r="BE160" i="17"/>
  <c r="BE169" i="17"/>
  <c r="E85" i="17"/>
  <c r="J96" i="17"/>
  <c r="J123" i="17"/>
  <c r="BE138" i="17"/>
  <c r="BE145" i="17"/>
  <c r="BE150" i="17"/>
  <c r="BE152" i="17"/>
  <c r="BE153" i="17"/>
  <c r="BE170" i="17"/>
  <c r="BE173" i="17"/>
  <c r="BE177" i="17"/>
  <c r="J126" i="16"/>
  <c r="J101" i="16" s="1"/>
  <c r="BE133" i="17"/>
  <c r="BE140" i="17"/>
  <c r="BE143" i="17"/>
  <c r="BE147" i="17"/>
  <c r="BE156" i="17"/>
  <c r="BE157" i="17"/>
  <c r="BE163" i="17"/>
  <c r="BE164" i="17"/>
  <c r="BE167" i="17"/>
  <c r="BE172" i="17"/>
  <c r="BE131" i="17"/>
  <c r="BE132" i="17"/>
  <c r="BE151" i="17"/>
  <c r="BE155" i="17"/>
  <c r="BE178" i="17"/>
  <c r="BE165" i="17"/>
  <c r="BE179" i="17"/>
  <c r="BE183" i="17"/>
  <c r="F125" i="17"/>
  <c r="BE134" i="17"/>
  <c r="BE135" i="17"/>
  <c r="BE137" i="17"/>
  <c r="BE139" i="17"/>
  <c r="BE158" i="17"/>
  <c r="BE159" i="17"/>
  <c r="BE166" i="17"/>
  <c r="BE171" i="17"/>
  <c r="BE182" i="17"/>
  <c r="BE141" i="17"/>
  <c r="BE142" i="17"/>
  <c r="BE146" i="17"/>
  <c r="BE148" i="17"/>
  <c r="BE149" i="17"/>
  <c r="BE161" i="17"/>
  <c r="BE162" i="17"/>
  <c r="BE174" i="17"/>
  <c r="BE176" i="17"/>
  <c r="BE180" i="17"/>
  <c r="BE181" i="17"/>
  <c r="BK126" i="15"/>
  <c r="J126" i="15"/>
  <c r="F121" i="16"/>
  <c r="J96" i="16"/>
  <c r="E85" i="16"/>
  <c r="J93" i="16"/>
  <c r="J95" i="16"/>
  <c r="BE128" i="16"/>
  <c r="F96" i="16"/>
  <c r="BE127" i="16"/>
  <c r="E85" i="15"/>
  <c r="J95" i="15"/>
  <c r="BE136" i="15"/>
  <c r="F123" i="15"/>
  <c r="BE129" i="15"/>
  <c r="BE133" i="15"/>
  <c r="J120" i="15"/>
  <c r="BE132" i="15"/>
  <c r="BK127" i="14"/>
  <c r="J127" i="14"/>
  <c r="J100" i="14" s="1"/>
  <c r="J123" i="15"/>
  <c r="BE147" i="15"/>
  <c r="F122" i="15"/>
  <c r="BE128" i="15"/>
  <c r="BE135" i="15"/>
  <c r="BE137" i="15"/>
  <c r="BE138" i="15"/>
  <c r="BE141" i="15"/>
  <c r="BE146" i="15"/>
  <c r="BE145" i="15"/>
  <c r="BE130" i="15"/>
  <c r="BE131" i="15"/>
  <c r="BE134" i="15"/>
  <c r="BE139" i="15"/>
  <c r="BE140" i="15"/>
  <c r="BE144" i="15"/>
  <c r="J96" i="14"/>
  <c r="F123" i="14"/>
  <c r="BE129" i="14"/>
  <c r="BE130" i="14"/>
  <c r="BE134" i="14"/>
  <c r="BE137" i="14"/>
  <c r="BE139" i="14"/>
  <c r="BE145" i="14"/>
  <c r="BE148" i="14"/>
  <c r="BE160" i="14"/>
  <c r="BE165" i="14"/>
  <c r="BE166" i="14"/>
  <c r="BE169" i="14"/>
  <c r="J129" i="13"/>
  <c r="J101" i="13"/>
  <c r="BE140" i="14"/>
  <c r="BE141" i="14"/>
  <c r="BE143" i="14"/>
  <c r="BE152" i="14"/>
  <c r="BE167" i="14"/>
  <c r="E113" i="14"/>
  <c r="BE131" i="14"/>
  <c r="BE149" i="14"/>
  <c r="BE161" i="14"/>
  <c r="BE170" i="14"/>
  <c r="BE174" i="14"/>
  <c r="J93" i="14"/>
  <c r="BE135" i="14"/>
  <c r="BE144" i="14"/>
  <c r="BE146" i="14"/>
  <c r="BE147" i="14"/>
  <c r="BE150" i="14"/>
  <c r="BE154" i="14"/>
  <c r="BE155" i="14"/>
  <c r="BE157" i="14"/>
  <c r="BE158" i="14"/>
  <c r="BE162" i="14"/>
  <c r="BE171" i="14"/>
  <c r="BE172" i="14"/>
  <c r="BE179" i="14"/>
  <c r="BE180" i="14"/>
  <c r="BE182" i="14"/>
  <c r="J95" i="14"/>
  <c r="F124" i="14"/>
  <c r="BE156" i="14"/>
  <c r="BE168" i="14"/>
  <c r="BE132" i="14"/>
  <c r="BE151" i="14"/>
  <c r="BE153" i="14"/>
  <c r="BE163" i="14"/>
  <c r="BE177" i="14"/>
  <c r="BE138" i="14"/>
  <c r="BE142" i="14"/>
  <c r="BE159" i="14"/>
  <c r="BE173" i="14"/>
  <c r="BE181" i="14"/>
  <c r="E85" i="13"/>
  <c r="BE133" i="13"/>
  <c r="BE135" i="13"/>
  <c r="BE142" i="13"/>
  <c r="BE143" i="13"/>
  <c r="BE153" i="13"/>
  <c r="BE160" i="13"/>
  <c r="BE173" i="13"/>
  <c r="BE178" i="13"/>
  <c r="BE188" i="13"/>
  <c r="J95" i="13"/>
  <c r="J125" i="13"/>
  <c r="BE137" i="13"/>
  <c r="BE148" i="13"/>
  <c r="BE149" i="13"/>
  <c r="BE150" i="13"/>
  <c r="BE158" i="13"/>
  <c r="BE159" i="13"/>
  <c r="BE162" i="13"/>
  <c r="BE163" i="13"/>
  <c r="BE168" i="13"/>
  <c r="BE169" i="13"/>
  <c r="BE177" i="13"/>
  <c r="BK127" i="12"/>
  <c r="J127" i="12"/>
  <c r="J34" i="12" s="1"/>
  <c r="F96" i="13"/>
  <c r="J122" i="13"/>
  <c r="BE130" i="13"/>
  <c r="BE131" i="13"/>
  <c r="BE132" i="13"/>
  <c r="BE138" i="13"/>
  <c r="BE139" i="13"/>
  <c r="BE146" i="13"/>
  <c r="BE164" i="13"/>
  <c r="BE175" i="13"/>
  <c r="BE179" i="13"/>
  <c r="BE180" i="13"/>
  <c r="BE185" i="13"/>
  <c r="BE134" i="13"/>
  <c r="BE147" i="13"/>
  <c r="BE154" i="13"/>
  <c r="BE157" i="13"/>
  <c r="BE166" i="13"/>
  <c r="BE172" i="13"/>
  <c r="BE181" i="13"/>
  <c r="BE187" i="13"/>
  <c r="F95" i="13"/>
  <c r="BE144" i="13"/>
  <c r="BE161" i="13"/>
  <c r="BE189" i="13"/>
  <c r="BE191" i="13"/>
  <c r="BE136" i="13"/>
  <c r="BE151" i="13"/>
  <c r="BE155" i="13"/>
  <c r="BE156" i="13"/>
  <c r="BE167" i="13"/>
  <c r="BE171" i="13"/>
  <c r="BE174" i="13"/>
  <c r="BE184" i="13"/>
  <c r="BE140" i="13"/>
  <c r="BE145" i="13"/>
  <c r="BE152" i="13"/>
  <c r="BE170" i="13"/>
  <c r="BE176" i="13"/>
  <c r="BE183" i="13"/>
  <c r="F95" i="12"/>
  <c r="BE129" i="12"/>
  <c r="BE130" i="12"/>
  <c r="BE148" i="12"/>
  <c r="J96" i="12"/>
  <c r="F124" i="12"/>
  <c r="BE131" i="12"/>
  <c r="BE132" i="12"/>
  <c r="BE133" i="12"/>
  <c r="BE135" i="12"/>
  <c r="BE144" i="12"/>
  <c r="BE145" i="12"/>
  <c r="BE150" i="12"/>
  <c r="BE151" i="12"/>
  <c r="BE156" i="12"/>
  <c r="J138" i="11"/>
  <c r="J101" i="11" s="1"/>
  <c r="BE136" i="12"/>
  <c r="BE142" i="12"/>
  <c r="BE157" i="12"/>
  <c r="E85" i="12"/>
  <c r="J123" i="12"/>
  <c r="BE137" i="12"/>
  <c r="J93" i="12"/>
  <c r="BE143" i="12"/>
  <c r="BE158" i="12"/>
  <c r="BE134" i="12"/>
  <c r="BE140" i="12"/>
  <c r="BE141" i="12"/>
  <c r="BE147" i="12"/>
  <c r="BE154" i="12"/>
  <c r="BE138" i="12"/>
  <c r="BE149" i="12"/>
  <c r="BE153" i="12"/>
  <c r="BE155" i="12"/>
  <c r="BE159" i="12"/>
  <c r="E123" i="11"/>
  <c r="BE142" i="11"/>
  <c r="BE159" i="11"/>
  <c r="BE164" i="11"/>
  <c r="BE176" i="11"/>
  <c r="BE182" i="11"/>
  <c r="BE185" i="11"/>
  <c r="BE189" i="11"/>
  <c r="BE197" i="11"/>
  <c r="BE203" i="11"/>
  <c r="BE210" i="11"/>
  <c r="BE219" i="11"/>
  <c r="BE247" i="11"/>
  <c r="BE145" i="11"/>
  <c r="BE161" i="11"/>
  <c r="BE191" i="11"/>
  <c r="BE208" i="11"/>
  <c r="BE216" i="11"/>
  <c r="BE217" i="11"/>
  <c r="BE220" i="11"/>
  <c r="BE240" i="11"/>
  <c r="BE255" i="11"/>
  <c r="BE264" i="11"/>
  <c r="BE274" i="11"/>
  <c r="BE276" i="11"/>
  <c r="F96" i="11"/>
  <c r="J131" i="11"/>
  <c r="BE153" i="11"/>
  <c r="BE154" i="11"/>
  <c r="BE158" i="11"/>
  <c r="BE160" i="11"/>
  <c r="BE162" i="11"/>
  <c r="BE163" i="11"/>
  <c r="BE190" i="11"/>
  <c r="BE198" i="11"/>
  <c r="BE215" i="11"/>
  <c r="BE242" i="11"/>
  <c r="BE243" i="11"/>
  <c r="BE248" i="11"/>
  <c r="BE265" i="11"/>
  <c r="BE270" i="11"/>
  <c r="J96" i="11"/>
  <c r="J133" i="11"/>
  <c r="BE141" i="11"/>
  <c r="BE146" i="11"/>
  <c r="BE148" i="11"/>
  <c r="BE169" i="11"/>
  <c r="BE173" i="11"/>
  <c r="BE178" i="11"/>
  <c r="BE192" i="11"/>
  <c r="BE196" i="11"/>
  <c r="BE201" i="11"/>
  <c r="BE214" i="11"/>
  <c r="BE222" i="11"/>
  <c r="BE223" i="11"/>
  <c r="BE225" i="11"/>
  <c r="BE226" i="11"/>
  <c r="BE227" i="11"/>
  <c r="BE231" i="11"/>
  <c r="BE232" i="11"/>
  <c r="BE233" i="11"/>
  <c r="BE239" i="11"/>
  <c r="BE241" i="11"/>
  <c r="BE245" i="11"/>
  <c r="BE249" i="11"/>
  <c r="BE252" i="11"/>
  <c r="BE260" i="11"/>
  <c r="BE268" i="11"/>
  <c r="BE275" i="11"/>
  <c r="BE280" i="11"/>
  <c r="F95" i="11"/>
  <c r="BE139" i="11"/>
  <c r="BE140" i="11"/>
  <c r="BE150" i="11"/>
  <c r="BE152" i="11"/>
  <c r="BE155" i="11"/>
  <c r="BE168" i="11"/>
  <c r="BE174" i="11"/>
  <c r="BE194" i="11"/>
  <c r="BE199" i="11"/>
  <c r="BE202" i="11"/>
  <c r="BE213" i="11"/>
  <c r="BE218" i="11"/>
  <c r="BE221" i="11"/>
  <c r="BE229" i="11"/>
  <c r="BE237" i="11"/>
  <c r="BE259" i="11"/>
  <c r="BE271" i="11"/>
  <c r="BE272" i="11"/>
  <c r="BE273" i="11"/>
  <c r="BE277" i="11"/>
  <c r="BE143" i="11"/>
  <c r="BE144" i="11"/>
  <c r="BE165" i="11"/>
  <c r="BE167" i="11"/>
  <c r="BE171" i="11"/>
  <c r="BE187" i="11"/>
  <c r="BE188" i="11"/>
  <c r="BE204" i="11"/>
  <c r="BE205" i="11"/>
  <c r="BE211" i="11"/>
  <c r="BE235" i="11"/>
  <c r="BE236" i="11"/>
  <c r="BE238" i="11"/>
  <c r="BE257" i="11"/>
  <c r="BE258" i="11"/>
  <c r="BE261" i="11"/>
  <c r="BE149" i="11"/>
  <c r="BE157" i="11"/>
  <c r="BE166" i="11"/>
  <c r="BE181" i="11"/>
  <c r="BE186" i="11"/>
  <c r="BE193" i="11"/>
  <c r="BE200" i="11"/>
  <c r="BE206" i="11"/>
  <c r="BE224" i="11"/>
  <c r="BE228" i="11"/>
  <c r="BE230" i="11"/>
  <c r="BE246" i="11"/>
  <c r="BE253" i="11"/>
  <c r="BE262" i="11"/>
  <c r="BE267" i="11"/>
  <c r="BE279" i="11"/>
  <c r="BE151" i="11"/>
  <c r="BE156" i="11"/>
  <c r="BE172" i="11"/>
  <c r="BE183" i="11"/>
  <c r="BE184" i="11"/>
  <c r="BE195" i="11"/>
  <c r="BE207" i="11"/>
  <c r="BE212" i="11"/>
  <c r="BE234" i="11"/>
  <c r="BE244" i="11"/>
  <c r="BE251" i="11"/>
  <c r="J93" i="10"/>
  <c r="BE135" i="10"/>
  <c r="BE144" i="10"/>
  <c r="BE152" i="10"/>
  <c r="BE153" i="10"/>
  <c r="BE159" i="10"/>
  <c r="BE160" i="10"/>
  <c r="BE165" i="10"/>
  <c r="BE166" i="10"/>
  <c r="BE181" i="10"/>
  <c r="BE193" i="10"/>
  <c r="BE201" i="10"/>
  <c r="BE207" i="10"/>
  <c r="BE218" i="10"/>
  <c r="BE219" i="10"/>
  <c r="BE220" i="10"/>
  <c r="BE221" i="10"/>
  <c r="BE231" i="10"/>
  <c r="BE239" i="10"/>
  <c r="BE240" i="10"/>
  <c r="BE249" i="10"/>
  <c r="BE250" i="10"/>
  <c r="BE251" i="10"/>
  <c r="BE252" i="10"/>
  <c r="BE257" i="10"/>
  <c r="E85" i="10"/>
  <c r="J129" i="10"/>
  <c r="BE140" i="10"/>
  <c r="BE141" i="10"/>
  <c r="BE163" i="10"/>
  <c r="BE167" i="10"/>
  <c r="BE176" i="10"/>
  <c r="BE178" i="10"/>
  <c r="BE179" i="10"/>
  <c r="BE202" i="10"/>
  <c r="BE216" i="10"/>
  <c r="BE226" i="10"/>
  <c r="BE238" i="10"/>
  <c r="BE242" i="10"/>
  <c r="BE256" i="10"/>
  <c r="BE139" i="10"/>
  <c r="BE145" i="10"/>
  <c r="BE161" i="10"/>
  <c r="BE172" i="10"/>
  <c r="BE173" i="10"/>
  <c r="BE175" i="10"/>
  <c r="BE194" i="10"/>
  <c r="BE210" i="10"/>
  <c r="BE211" i="10"/>
  <c r="BE229" i="10"/>
  <c r="BE230" i="10"/>
  <c r="BE233" i="10"/>
  <c r="BE247" i="10"/>
  <c r="BE262" i="10"/>
  <c r="F96" i="10"/>
  <c r="BE136" i="10"/>
  <c r="BE137" i="10"/>
  <c r="BE155" i="10"/>
  <c r="BE157" i="10"/>
  <c r="BE177" i="10"/>
  <c r="BE189" i="10"/>
  <c r="BE191" i="10"/>
  <c r="BE205" i="10"/>
  <c r="BE206" i="10"/>
  <c r="BE215" i="10"/>
  <c r="BE255" i="10"/>
  <c r="BE258" i="10"/>
  <c r="F95" i="10"/>
  <c r="BE143" i="10"/>
  <c r="BE147" i="10"/>
  <c r="BE150" i="10"/>
  <c r="BE151" i="10"/>
  <c r="BE169" i="10"/>
  <c r="BE170" i="10"/>
  <c r="BE171" i="10"/>
  <c r="BE184" i="10"/>
  <c r="BE186" i="10"/>
  <c r="BE187" i="10"/>
  <c r="BE188" i="10"/>
  <c r="BE192" i="10"/>
  <c r="BE195" i="10"/>
  <c r="BE196" i="10"/>
  <c r="BE197" i="10"/>
  <c r="BE203" i="10"/>
  <c r="BE204" i="10"/>
  <c r="BE212" i="10"/>
  <c r="BE214" i="10"/>
  <c r="BE232" i="10"/>
  <c r="BE246" i="10"/>
  <c r="BE253" i="10"/>
  <c r="BE254" i="10"/>
  <c r="BE260" i="10"/>
  <c r="BE264" i="10"/>
  <c r="BE265" i="10"/>
  <c r="BE142" i="10"/>
  <c r="BE148" i="10"/>
  <c r="BE156" i="10"/>
  <c r="BE164" i="10"/>
  <c r="BE168" i="10"/>
  <c r="BE180" i="10"/>
  <c r="BE183" i="10"/>
  <c r="BE190" i="10"/>
  <c r="BE217" i="10"/>
  <c r="BE224" i="10"/>
  <c r="BE234" i="10"/>
  <c r="BE259" i="10"/>
  <c r="BE261" i="10"/>
  <c r="J96" i="10"/>
  <c r="BE138" i="10"/>
  <c r="BE149" i="10"/>
  <c r="BE158" i="10"/>
  <c r="BE174" i="10"/>
  <c r="BE185" i="10"/>
  <c r="BE198" i="10"/>
  <c r="BE199" i="10"/>
  <c r="BE200" i="10"/>
  <c r="BE208" i="10"/>
  <c r="BE209" i="10"/>
  <c r="BE222" i="10"/>
  <c r="BE223" i="10"/>
  <c r="BE227" i="10"/>
  <c r="BE228" i="10"/>
  <c r="BE235" i="10"/>
  <c r="BE236" i="10"/>
  <c r="BE237" i="10"/>
  <c r="BE241" i="10"/>
  <c r="BE244" i="10"/>
  <c r="BE263" i="10"/>
  <c r="J93" i="9"/>
  <c r="J130" i="9"/>
  <c r="BE157" i="9"/>
  <c r="BE199" i="9"/>
  <c r="BE213" i="9"/>
  <c r="BE215" i="9"/>
  <c r="BE251" i="9"/>
  <c r="BE254" i="9"/>
  <c r="BE260" i="9"/>
  <c r="BE290" i="9"/>
  <c r="BE334" i="9"/>
  <c r="BE335" i="9"/>
  <c r="BE340" i="9"/>
  <c r="BE343" i="9"/>
  <c r="BE357" i="9"/>
  <c r="BE363" i="9"/>
  <c r="BE365" i="9"/>
  <c r="BE381" i="9"/>
  <c r="BE385" i="9"/>
  <c r="BE387" i="9"/>
  <c r="BE391" i="9"/>
  <c r="BE394" i="9"/>
  <c r="BE408" i="9"/>
  <c r="BE412" i="9"/>
  <c r="BE413" i="9"/>
  <c r="BE140" i="9"/>
  <c r="BE146" i="9"/>
  <c r="BE155" i="9"/>
  <c r="BE159" i="9"/>
  <c r="BE166" i="9"/>
  <c r="BE170" i="9"/>
  <c r="BE181" i="9"/>
  <c r="BE184" i="9"/>
  <c r="BE185" i="9"/>
  <c r="BE270" i="9"/>
  <c r="BE279" i="9"/>
  <c r="BE296" i="9"/>
  <c r="BE311" i="9"/>
  <c r="BE313" i="9"/>
  <c r="BE319" i="9"/>
  <c r="BE355" i="9"/>
  <c r="BE361" i="9"/>
  <c r="BE366" i="9"/>
  <c r="BE377" i="9"/>
  <c r="BE379" i="9"/>
  <c r="BE393" i="9"/>
  <c r="BE402" i="9"/>
  <c r="BE405" i="9"/>
  <c r="BK130" i="8"/>
  <c r="J130" i="8" s="1"/>
  <c r="J100" i="8" s="1"/>
  <c r="BE138" i="9"/>
  <c r="BE153" i="9"/>
  <c r="BE154" i="9"/>
  <c r="BE158" i="9"/>
  <c r="BE172" i="9"/>
  <c r="BE182" i="9"/>
  <c r="BE186" i="9"/>
  <c r="BE187" i="9"/>
  <c r="BE211" i="9"/>
  <c r="BE221" i="9"/>
  <c r="BE232" i="9"/>
  <c r="BE234" i="9"/>
  <c r="BE237" i="9"/>
  <c r="BE239" i="9"/>
  <c r="BE241" i="9"/>
  <c r="BE243" i="9"/>
  <c r="BE249" i="9"/>
  <c r="BE253" i="9"/>
  <c r="BE261" i="9"/>
  <c r="BE273" i="9"/>
  <c r="BE277" i="9"/>
  <c r="BE293" i="9"/>
  <c r="BE302" i="9"/>
  <c r="BE310" i="9"/>
  <c r="BE333" i="9"/>
  <c r="BE350" i="9"/>
  <c r="BE362" i="9"/>
  <c r="BE375" i="9"/>
  <c r="BE378" i="9"/>
  <c r="BE382" i="9"/>
  <c r="BE403" i="9"/>
  <c r="F96" i="9"/>
  <c r="BE142" i="9"/>
  <c r="BE148" i="9"/>
  <c r="BE168" i="9"/>
  <c r="BE176" i="9"/>
  <c r="BE177" i="9"/>
  <c r="BE193" i="9"/>
  <c r="BE197" i="9"/>
  <c r="BE220" i="9"/>
  <c r="BE230" i="9"/>
  <c r="BE268" i="9"/>
  <c r="BE274" i="9"/>
  <c r="BE281" i="9"/>
  <c r="BE289" i="9"/>
  <c r="BE292" i="9"/>
  <c r="BE298" i="9"/>
  <c r="BE314" i="9"/>
  <c r="BE321" i="9"/>
  <c r="BE324" i="9"/>
  <c r="BE325" i="9"/>
  <c r="BE342" i="9"/>
  <c r="BE373" i="9"/>
  <c r="BE406" i="9"/>
  <c r="BE283" i="9"/>
  <c r="BE284" i="9"/>
  <c r="BE288" i="9"/>
  <c r="BE316" i="9"/>
  <c r="BE320" i="9"/>
  <c r="BE322" i="9"/>
  <c r="BE327" i="9"/>
  <c r="BE329" i="9"/>
  <c r="BE369" i="9"/>
  <c r="BE399" i="9"/>
  <c r="BE409" i="9"/>
  <c r="BE410" i="9"/>
  <c r="E120" i="9"/>
  <c r="BE156" i="9"/>
  <c r="BE174" i="9"/>
  <c r="BE189" i="9"/>
  <c r="BE191" i="9"/>
  <c r="BE194" i="9"/>
  <c r="BE195" i="9"/>
  <c r="BE201" i="9"/>
  <c r="BE203" i="9"/>
  <c r="BE205" i="9"/>
  <c r="BE207" i="9"/>
  <c r="BE209" i="9"/>
  <c r="BE217" i="9"/>
  <c r="BE218" i="9"/>
  <c r="BE222" i="9"/>
  <c r="BE226" i="9"/>
  <c r="BE227" i="9"/>
  <c r="BE229" i="9"/>
  <c r="BE235" i="9"/>
  <c r="BE262" i="9"/>
  <c r="BE265" i="9"/>
  <c r="BE266" i="9"/>
  <c r="BE269" i="9"/>
  <c r="BE275" i="9"/>
  <c r="BE280" i="9"/>
  <c r="BE300" i="9"/>
  <c r="BE323" i="9"/>
  <c r="BE326" i="9"/>
  <c r="BE336" i="9"/>
  <c r="BE339" i="9"/>
  <c r="BE341" i="9"/>
  <c r="BE347" i="9"/>
  <c r="BE348" i="9"/>
  <c r="BE354" i="9"/>
  <c r="BE359" i="9"/>
  <c r="BE364" i="9"/>
  <c r="BE383" i="9"/>
  <c r="BE401" i="9"/>
  <c r="F95" i="9"/>
  <c r="J131" i="9"/>
  <c r="BE144" i="9"/>
  <c r="BE150" i="9"/>
  <c r="BE180" i="9"/>
  <c r="BE183" i="9"/>
  <c r="BE219" i="9"/>
  <c r="BE225" i="9"/>
  <c r="BE231" i="9"/>
  <c r="BE245" i="9"/>
  <c r="BE250" i="9"/>
  <c r="BE256" i="9"/>
  <c r="BE258" i="9"/>
  <c r="BE285" i="9"/>
  <c r="BE287" i="9"/>
  <c r="BE317" i="9"/>
  <c r="BE318" i="9"/>
  <c r="BE338" i="9"/>
  <c r="BE349" i="9"/>
  <c r="BE356" i="9"/>
  <c r="BE360" i="9"/>
  <c r="BE371" i="9"/>
  <c r="BE374" i="9"/>
  <c r="BE376" i="9"/>
  <c r="BE389" i="9"/>
  <c r="BE395" i="9"/>
  <c r="BE396" i="9"/>
  <c r="BE397" i="9"/>
  <c r="BE398" i="9"/>
  <c r="BE411" i="9"/>
  <c r="BE136" i="9"/>
  <c r="BE152" i="9"/>
  <c r="BE160" i="9"/>
  <c r="BE162" i="9"/>
  <c r="BE163" i="9"/>
  <c r="BE164" i="9"/>
  <c r="BE178" i="9"/>
  <c r="BE179" i="9"/>
  <c r="BE223" i="9"/>
  <c r="BE224" i="9"/>
  <c r="BE247" i="9"/>
  <c r="BE252" i="9"/>
  <c r="BE255" i="9"/>
  <c r="BE264" i="9"/>
  <c r="BE271" i="9"/>
  <c r="BE272" i="9"/>
  <c r="BE291" i="9"/>
  <c r="BE294" i="9"/>
  <c r="BE304" i="9"/>
  <c r="BE306" i="9"/>
  <c r="BE307" i="9"/>
  <c r="BE309" i="9"/>
  <c r="BE312" i="9"/>
  <c r="BE331" i="9"/>
  <c r="BE345" i="9"/>
  <c r="BE352" i="9"/>
  <c r="BE380" i="9"/>
  <c r="BE404" i="9"/>
  <c r="F96" i="8"/>
  <c r="J127" i="8"/>
  <c r="BE163" i="8"/>
  <c r="BE174" i="8"/>
  <c r="BE190" i="8"/>
  <c r="J93" i="8"/>
  <c r="BE144" i="8"/>
  <c r="BE156" i="8"/>
  <c r="BE158" i="8"/>
  <c r="BE170" i="8"/>
  <c r="BE193" i="8"/>
  <c r="BE142" i="8"/>
  <c r="BE160" i="8"/>
  <c r="BE165" i="8"/>
  <c r="BE191" i="8"/>
  <c r="BE195" i="8"/>
  <c r="E116" i="8"/>
  <c r="BE146" i="8"/>
  <c r="BE148" i="8"/>
  <c r="BE152" i="8"/>
  <c r="BE172" i="8"/>
  <c r="BE176" i="8"/>
  <c r="BE177" i="8"/>
  <c r="BE179" i="8"/>
  <c r="BE187" i="8"/>
  <c r="BE189" i="8"/>
  <c r="BE197" i="8"/>
  <c r="BE198" i="8"/>
  <c r="BE132" i="8"/>
  <c r="BE138" i="8"/>
  <c r="BE140" i="8"/>
  <c r="BE155" i="8"/>
  <c r="BE168" i="8"/>
  <c r="BE181" i="8"/>
  <c r="BE203" i="8"/>
  <c r="BE162" i="8"/>
  <c r="BE183" i="8"/>
  <c r="BE185" i="8"/>
  <c r="BE192" i="8"/>
  <c r="BE205" i="8"/>
  <c r="F95" i="8"/>
  <c r="J126" i="8"/>
  <c r="BE150" i="8"/>
  <c r="BE161" i="8"/>
  <c r="BE200" i="8"/>
  <c r="BE134" i="8"/>
  <c r="BE136" i="8"/>
  <c r="BE154" i="8"/>
  <c r="J134" i="7"/>
  <c r="BE142" i="7"/>
  <c r="BE144" i="7"/>
  <c r="BE181" i="7"/>
  <c r="BE194" i="7"/>
  <c r="BE196" i="7"/>
  <c r="BE203" i="7"/>
  <c r="BE205" i="7"/>
  <c r="BE225" i="7"/>
  <c r="BE227" i="7"/>
  <c r="BE254" i="7"/>
  <c r="BE259" i="7"/>
  <c r="BE274" i="7"/>
  <c r="BE276" i="7"/>
  <c r="BE280" i="7"/>
  <c r="BE306" i="7"/>
  <c r="BE308" i="7"/>
  <c r="BE323" i="7"/>
  <c r="BE367" i="7"/>
  <c r="BE378" i="7"/>
  <c r="BE379" i="7"/>
  <c r="BE380" i="7"/>
  <c r="BE381" i="7"/>
  <c r="BE383" i="7"/>
  <c r="BE390" i="7"/>
  <c r="BE391" i="7"/>
  <c r="BE394" i="7"/>
  <c r="BE432" i="7"/>
  <c r="BE446" i="7"/>
  <c r="F96" i="7"/>
  <c r="F134" i="7"/>
  <c r="BE154" i="7"/>
  <c r="BE164" i="7"/>
  <c r="BE173" i="7"/>
  <c r="BE174" i="7"/>
  <c r="BE175" i="7"/>
  <c r="BE177" i="7"/>
  <c r="BE183" i="7"/>
  <c r="BE231" i="7"/>
  <c r="BE233" i="7"/>
  <c r="BE242" i="7"/>
  <c r="BE243" i="7"/>
  <c r="BE250" i="7"/>
  <c r="BE271" i="7"/>
  <c r="BE290" i="7"/>
  <c r="BE310" i="7"/>
  <c r="BE334" i="7"/>
  <c r="BE346" i="7"/>
  <c r="BE359" i="7"/>
  <c r="BE360" i="7"/>
  <c r="BE361" i="7"/>
  <c r="BE362" i="7"/>
  <c r="BE364" i="7"/>
  <c r="BE376" i="7"/>
  <c r="BE395" i="7"/>
  <c r="BE398" i="7"/>
  <c r="BE400" i="7"/>
  <c r="BE411" i="7"/>
  <c r="BE412" i="7"/>
  <c r="BE413" i="7"/>
  <c r="BE417" i="7"/>
  <c r="BE431" i="7"/>
  <c r="BE437" i="7"/>
  <c r="BE440" i="7"/>
  <c r="BE442" i="7"/>
  <c r="BE447" i="7"/>
  <c r="BE448" i="7"/>
  <c r="BE451" i="7"/>
  <c r="BE453" i="7"/>
  <c r="BE455" i="7"/>
  <c r="BE457" i="7"/>
  <c r="BE140" i="7"/>
  <c r="BE160" i="7"/>
  <c r="BE162" i="7"/>
  <c r="BE169" i="7"/>
  <c r="BE171" i="7"/>
  <c r="BE201" i="7"/>
  <c r="BE238" i="7"/>
  <c r="BE252" i="7"/>
  <c r="BE268" i="7"/>
  <c r="BE270" i="7"/>
  <c r="BE282" i="7"/>
  <c r="BE298" i="7"/>
  <c r="BE300" i="7"/>
  <c r="BE324" i="7"/>
  <c r="BE325" i="7"/>
  <c r="BE333" i="7"/>
  <c r="BE338" i="7"/>
  <c r="BE340" i="7"/>
  <c r="BE352" i="7"/>
  <c r="BE355" i="7"/>
  <c r="BE386" i="7"/>
  <c r="BE401" i="7"/>
  <c r="BE402" i="7"/>
  <c r="BE433" i="7"/>
  <c r="E85" i="7"/>
  <c r="J96" i="7"/>
  <c r="BE146" i="7"/>
  <c r="BE150" i="7"/>
  <c r="BE159" i="7"/>
  <c r="BE178" i="7"/>
  <c r="BE186" i="7"/>
  <c r="BE223" i="7"/>
  <c r="BE229" i="7"/>
  <c r="BE237" i="7"/>
  <c r="BE248" i="7"/>
  <c r="BE253" i="7"/>
  <c r="BE262" i="7"/>
  <c r="BE264" i="7"/>
  <c r="BE269" i="7"/>
  <c r="BE302" i="7"/>
  <c r="BE312" i="7"/>
  <c r="BE315" i="7"/>
  <c r="BE344" i="7"/>
  <c r="BE347" i="7"/>
  <c r="BE348" i="7"/>
  <c r="BE374" i="7"/>
  <c r="BE385" i="7"/>
  <c r="BE397" i="7"/>
  <c r="BE427" i="7"/>
  <c r="BE459" i="7"/>
  <c r="BE463" i="7"/>
  <c r="J93" i="7"/>
  <c r="BE246" i="7"/>
  <c r="BE256" i="7"/>
  <c r="BE284" i="7"/>
  <c r="BE296" i="7"/>
  <c r="BE304" i="7"/>
  <c r="BE314" i="7"/>
  <c r="BE329" i="7"/>
  <c r="BE342" i="7"/>
  <c r="BE353" i="7"/>
  <c r="BE356" i="7"/>
  <c r="BE366" i="7"/>
  <c r="BE375" i="7"/>
  <c r="BE387" i="7"/>
  <c r="BE392" i="7"/>
  <c r="BE405" i="7"/>
  <c r="BE415" i="7"/>
  <c r="BE428" i="7"/>
  <c r="BE444" i="7"/>
  <c r="BK123" i="6"/>
  <c r="J123" i="6" s="1"/>
  <c r="J99" i="6" s="1"/>
  <c r="BE166" i="7"/>
  <c r="BE179" i="7"/>
  <c r="BE188" i="7"/>
  <c r="BE207" i="7"/>
  <c r="BE211" i="7"/>
  <c r="BE239" i="7"/>
  <c r="BE240" i="7"/>
  <c r="BE247" i="7"/>
  <c r="BE251" i="7"/>
  <c r="BE266" i="7"/>
  <c r="BE278" i="7"/>
  <c r="BE292" i="7"/>
  <c r="BE294" i="7"/>
  <c r="BE320" i="7"/>
  <c r="BE327" i="7"/>
  <c r="BE330" i="7"/>
  <c r="BE331" i="7"/>
  <c r="BE332" i="7"/>
  <c r="BE349" i="7"/>
  <c r="BE354" i="7"/>
  <c r="BE371" i="7"/>
  <c r="BE377" i="7"/>
  <c r="BE384" i="7"/>
  <c r="BE396" i="7"/>
  <c r="BE418" i="7"/>
  <c r="BE419" i="7"/>
  <c r="BE420" i="7"/>
  <c r="BE424" i="7"/>
  <c r="BE425" i="7"/>
  <c r="BE426" i="7"/>
  <c r="BE434" i="7"/>
  <c r="BE435" i="7"/>
  <c r="BE436" i="7"/>
  <c r="BE470" i="7"/>
  <c r="BE148" i="7"/>
  <c r="BE152" i="7"/>
  <c r="BE156" i="7"/>
  <c r="BE158" i="7"/>
  <c r="BE190" i="7"/>
  <c r="BE192" i="7"/>
  <c r="BE198" i="7"/>
  <c r="BE209" i="7"/>
  <c r="BE213" i="7"/>
  <c r="BE215" i="7"/>
  <c r="BE217" i="7"/>
  <c r="BE219" i="7"/>
  <c r="BE221" i="7"/>
  <c r="BE235" i="7"/>
  <c r="BE241" i="7"/>
  <c r="BE244" i="7"/>
  <c r="BE258" i="7"/>
  <c r="BE260" i="7"/>
  <c r="BE267" i="7"/>
  <c r="BE286" i="7"/>
  <c r="BE288" i="7"/>
  <c r="BE316" i="7"/>
  <c r="BE317" i="7"/>
  <c r="BE318" i="7"/>
  <c r="BE319" i="7"/>
  <c r="BE321" i="7"/>
  <c r="BE322" i="7"/>
  <c r="BE326" i="7"/>
  <c r="BE328" i="7"/>
  <c r="BE336" i="7"/>
  <c r="BE350" i="7"/>
  <c r="BE351" i="7"/>
  <c r="BE368" i="7"/>
  <c r="BE369" i="7"/>
  <c r="BE370" i="7"/>
  <c r="BE403" i="7"/>
  <c r="BE406" i="7"/>
  <c r="BE407" i="7"/>
  <c r="BE408" i="7"/>
  <c r="BE409" i="7"/>
  <c r="BE414" i="7"/>
  <c r="BE416" i="7"/>
  <c r="BE421" i="7"/>
  <c r="BE422" i="7"/>
  <c r="BE423" i="7"/>
  <c r="BE429" i="7"/>
  <c r="BE430" i="7"/>
  <c r="BE461" i="7"/>
  <c r="BE465" i="7"/>
  <c r="BE467" i="7"/>
  <c r="J91" i="6"/>
  <c r="J119" i="6"/>
  <c r="E85" i="6"/>
  <c r="BE126" i="6"/>
  <c r="BE127" i="6"/>
  <c r="BK123" i="5"/>
  <c r="J123" i="5" s="1"/>
  <c r="J99" i="5" s="1"/>
  <c r="F119" i="6"/>
  <c r="BE125" i="6"/>
  <c r="BE128" i="6"/>
  <c r="BE129" i="6"/>
  <c r="E85" i="5"/>
  <c r="F94" i="5"/>
  <c r="J116" i="5"/>
  <c r="J119" i="5"/>
  <c r="BK128" i="4"/>
  <c r="BK268" i="4"/>
  <c r="BK127" i="4" s="1"/>
  <c r="J127" i="4" s="1"/>
  <c r="J98" i="4" s="1"/>
  <c r="J268" i="4"/>
  <c r="J104" i="4" s="1"/>
  <c r="BE129" i="5"/>
  <c r="BE125" i="5"/>
  <c r="J94" i="4"/>
  <c r="BE156" i="4"/>
  <c r="BE180" i="4"/>
  <c r="BE204" i="4"/>
  <c r="BE230" i="4"/>
  <c r="E85" i="4"/>
  <c r="BE134" i="4"/>
  <c r="BE138" i="4"/>
  <c r="BE148" i="4"/>
  <c r="BE152" i="4"/>
  <c r="BE194" i="4"/>
  <c r="BE211" i="4"/>
  <c r="BE215" i="4"/>
  <c r="BE238" i="4"/>
  <c r="BE245" i="4"/>
  <c r="BE251" i="4"/>
  <c r="J622" i="3"/>
  <c r="J112" i="3"/>
  <c r="BK1247" i="3"/>
  <c r="J1247" i="3" s="1"/>
  <c r="J127" i="3" s="1"/>
  <c r="F124" i="4"/>
  <c r="BE169" i="4"/>
  <c r="BE234" i="4"/>
  <c r="BE242" i="4"/>
  <c r="BE249" i="4"/>
  <c r="BE256" i="4"/>
  <c r="BE258" i="4"/>
  <c r="BE142" i="4"/>
  <c r="BE151" i="4"/>
  <c r="BE161" i="4"/>
  <c r="BE165" i="4"/>
  <c r="BE177" i="4"/>
  <c r="BE198" i="4"/>
  <c r="BE212" i="4"/>
  <c r="BE229" i="4"/>
  <c r="BE246" i="4"/>
  <c r="BE257" i="4"/>
  <c r="BE260" i="4"/>
  <c r="BE267" i="4"/>
  <c r="BE270" i="4"/>
  <c r="BE274" i="4"/>
  <c r="J121" i="4"/>
  <c r="BE130" i="4"/>
  <c r="BE137" i="4"/>
  <c r="BE157" i="4"/>
  <c r="BE183" i="4"/>
  <c r="BE199" i="4"/>
  <c r="BE200" i="4"/>
  <c r="BE225" i="4"/>
  <c r="BE233" i="4"/>
  <c r="BE261" i="4"/>
  <c r="BE164" i="4"/>
  <c r="BE173" i="4"/>
  <c r="BE208" i="4"/>
  <c r="BE221" i="4"/>
  <c r="BE250" i="4"/>
  <c r="BE255" i="4"/>
  <c r="BE189" i="3"/>
  <c r="BE209" i="3"/>
  <c r="BE212" i="3"/>
  <c r="BE248" i="3"/>
  <c r="BE250" i="3"/>
  <c r="BE256" i="3"/>
  <c r="BE297" i="3"/>
  <c r="BE373" i="3"/>
  <c r="BE382" i="3"/>
  <c r="BE408" i="3"/>
  <c r="BE467" i="3"/>
  <c r="BE486" i="3"/>
  <c r="BE521" i="3"/>
  <c r="BE528" i="3"/>
  <c r="BE542" i="3"/>
  <c r="BE574" i="3"/>
  <c r="BE580" i="3"/>
  <c r="BE607" i="3"/>
  <c r="BE633" i="3"/>
  <c r="BE640" i="3"/>
  <c r="BE675" i="3"/>
  <c r="BE694" i="3"/>
  <c r="BE703" i="3"/>
  <c r="BE720" i="3"/>
  <c r="BE730" i="3"/>
  <c r="BE744" i="3"/>
  <c r="BE806" i="3"/>
  <c r="BE814" i="3"/>
  <c r="BE829" i="3"/>
  <c r="BE855" i="3"/>
  <c r="BE1012" i="3"/>
  <c r="BE1036" i="3"/>
  <c r="BE1048" i="3"/>
  <c r="BE1052" i="3"/>
  <c r="BE1084" i="3"/>
  <c r="BE1127" i="3"/>
  <c r="BE1130" i="3"/>
  <c r="F94" i="3"/>
  <c r="BE206" i="3"/>
  <c r="BE230" i="3"/>
  <c r="BE239" i="3"/>
  <c r="BE245" i="3"/>
  <c r="BE272" i="3"/>
  <c r="BE274" i="3"/>
  <c r="BE277" i="3"/>
  <c r="BE281" i="3"/>
  <c r="BE286" i="3"/>
  <c r="BE307" i="3"/>
  <c r="BE340" i="3"/>
  <c r="BE343" i="3"/>
  <c r="BE356" i="3"/>
  <c r="BE366" i="3"/>
  <c r="BE412" i="3"/>
  <c r="BE415" i="3"/>
  <c r="BE456" i="3"/>
  <c r="BE476" i="3"/>
  <c r="BE493" i="3"/>
  <c r="BE495" i="3"/>
  <c r="BE524" i="3"/>
  <c r="BE534" i="3"/>
  <c r="BE535" i="3"/>
  <c r="BE539" i="3"/>
  <c r="BE550" i="3"/>
  <c r="BE551" i="3"/>
  <c r="BE596" i="3"/>
  <c r="BE605" i="3"/>
  <c r="BE615" i="3"/>
  <c r="BE646" i="3"/>
  <c r="BE654" i="3"/>
  <c r="BE685" i="3"/>
  <c r="BE748" i="3"/>
  <c r="BE750" i="3"/>
  <c r="BE764" i="3"/>
  <c r="BE779" i="3"/>
  <c r="BE781" i="3"/>
  <c r="BE796" i="3"/>
  <c r="BE804" i="3"/>
  <c r="BE831" i="3"/>
  <c r="BE834" i="3"/>
  <c r="BE874" i="3"/>
  <c r="BE894" i="3"/>
  <c r="BE900" i="3"/>
  <c r="BE906" i="3"/>
  <c r="BE928" i="3"/>
  <c r="BE941" i="3"/>
  <c r="BE949" i="3"/>
  <c r="BE972" i="3"/>
  <c r="BE1006" i="3"/>
  <c r="BE1018" i="3"/>
  <c r="BE1040" i="3"/>
  <c r="BE1050" i="3"/>
  <c r="BE1058" i="3"/>
  <c r="BE1066" i="3"/>
  <c r="BE1070" i="3"/>
  <c r="BE1076" i="3"/>
  <c r="BE1107" i="3"/>
  <c r="BE1114" i="3"/>
  <c r="BE1125" i="3"/>
  <c r="BE1172" i="3"/>
  <c r="BE1183" i="3"/>
  <c r="BE1193" i="3"/>
  <c r="BE1194" i="3"/>
  <c r="BE1208" i="3"/>
  <c r="BE1229" i="3"/>
  <c r="BE1235" i="3"/>
  <c r="BE1241" i="3"/>
  <c r="BE1249" i="3"/>
  <c r="BE1251" i="3"/>
  <c r="BE1253" i="3"/>
  <c r="BE1255" i="3"/>
  <c r="BE754" i="3"/>
  <c r="BE784" i="3"/>
  <c r="BE794" i="3"/>
  <c r="BE809" i="3"/>
  <c r="BE811" i="3"/>
  <c r="BE863" i="3"/>
  <c r="BE910" i="3"/>
  <c r="BE922" i="3"/>
  <c r="BE934" i="3"/>
  <c r="BE959" i="3"/>
  <c r="BE974" i="3"/>
  <c r="BE982" i="3"/>
  <c r="BE998" i="3"/>
  <c r="BE1000" i="3"/>
  <c r="BE1016" i="3"/>
  <c r="BE1020" i="3"/>
  <c r="BE1028" i="3"/>
  <c r="BE1064" i="3"/>
  <c r="BE1078" i="3"/>
  <c r="BE1092" i="3"/>
  <c r="BE1094" i="3"/>
  <c r="BE1096" i="3"/>
  <c r="BE1123" i="3"/>
  <c r="BE1129" i="3"/>
  <c r="BE1142" i="3"/>
  <c r="BE1181" i="3"/>
  <c r="BE1204" i="3"/>
  <c r="BE1257" i="3"/>
  <c r="BE1259" i="3"/>
  <c r="BE1286" i="3"/>
  <c r="BE1290" i="3"/>
  <c r="BE1309" i="3"/>
  <c r="J91" i="3"/>
  <c r="E141" i="3"/>
  <c r="BE191" i="3"/>
  <c r="BE202" i="3"/>
  <c r="BE218" i="3"/>
  <c r="BE223" i="3"/>
  <c r="BE244" i="3"/>
  <c r="BE253" i="3"/>
  <c r="BE260" i="3"/>
  <c r="BE290" i="3"/>
  <c r="BE310" i="3"/>
  <c r="BE351" i="3"/>
  <c r="BE363" i="3"/>
  <c r="BE400" i="3"/>
  <c r="BE402" i="3"/>
  <c r="BE451" i="3"/>
  <c r="BE474" i="3"/>
  <c r="BE502" i="3"/>
  <c r="BE518" i="3"/>
  <c r="BE529" i="3"/>
  <c r="BE564" i="3"/>
  <c r="BE577" i="3"/>
  <c r="BE588" i="3"/>
  <c r="BE610" i="3"/>
  <c r="BE611" i="3"/>
  <c r="BE671" i="3"/>
  <c r="BE705" i="3"/>
  <c r="BE742" i="3"/>
  <c r="BE816" i="3"/>
  <c r="BE833" i="3"/>
  <c r="BE835" i="3"/>
  <c r="BE837" i="3"/>
  <c r="BE841" i="3"/>
  <c r="BE878" i="3"/>
  <c r="BE888" i="3"/>
  <c r="BE897" i="3"/>
  <c r="BE953" i="3"/>
  <c r="BE955" i="3"/>
  <c r="BE963" i="3"/>
  <c r="BE964" i="3"/>
  <c r="BE980" i="3"/>
  <c r="BE988" i="3"/>
  <c r="BE990" i="3"/>
  <c r="BE1004" i="3"/>
  <c r="BE1010" i="3"/>
  <c r="BE1042" i="3"/>
  <c r="BE1044" i="3"/>
  <c r="BE1054" i="3"/>
  <c r="BE1060" i="3"/>
  <c r="BE1068" i="3"/>
  <c r="BE1086" i="3"/>
  <c r="BE1098" i="3"/>
  <c r="BE1117" i="3"/>
  <c r="BE1124" i="3"/>
  <c r="BE1162" i="3"/>
  <c r="BE1165" i="3"/>
  <c r="BE1190" i="3"/>
  <c r="BE1192" i="3"/>
  <c r="BE1201" i="3"/>
  <c r="BE1224" i="3"/>
  <c r="BE1226" i="3"/>
  <c r="BE1267" i="3"/>
  <c r="BE1269" i="3"/>
  <c r="BE1273" i="3"/>
  <c r="BE1304" i="3"/>
  <c r="BE1310" i="3"/>
  <c r="J94" i="3"/>
  <c r="BE178" i="3"/>
  <c r="BE181" i="3"/>
  <c r="BE183" i="3"/>
  <c r="BE215" i="3"/>
  <c r="BE220" i="3"/>
  <c r="BE246" i="3"/>
  <c r="BE251" i="3"/>
  <c r="BE264" i="3"/>
  <c r="BE302" i="3"/>
  <c r="BE319" i="3"/>
  <c r="BE329" i="3"/>
  <c r="BE368" i="3"/>
  <c r="BE394" i="3"/>
  <c r="BE399" i="3"/>
  <c r="BE423" i="3"/>
  <c r="BE447" i="3"/>
  <c r="BE450" i="3"/>
  <c r="BE455" i="3"/>
  <c r="BE460" i="3"/>
  <c r="BE557" i="3"/>
  <c r="BE565" i="3"/>
  <c r="BE581" i="3"/>
  <c r="BE585" i="3"/>
  <c r="BE613" i="3"/>
  <c r="BE617" i="3"/>
  <c r="BE626" i="3"/>
  <c r="BE651" i="3"/>
  <c r="BE666" i="3"/>
  <c r="BE669" i="3"/>
  <c r="BE677" i="3"/>
  <c r="BE680" i="3"/>
  <c r="BE690" i="3"/>
  <c r="BE723" i="3"/>
  <c r="BE1174" i="3"/>
  <c r="BE1206" i="3"/>
  <c r="BE1221" i="3"/>
  <c r="BE187" i="3"/>
  <c r="BE193" i="3"/>
  <c r="BE194" i="3"/>
  <c r="BE200" i="3"/>
  <c r="BE210" i="3"/>
  <c r="BE247" i="3"/>
  <c r="BE283" i="3"/>
  <c r="BE291" i="3"/>
  <c r="BE294" i="3"/>
  <c r="BE315" i="3"/>
  <c r="BE322" i="3"/>
  <c r="BE325" i="3"/>
  <c r="BE334" i="3"/>
  <c r="BE337" i="3"/>
  <c r="BE352" i="3"/>
  <c r="BE376" i="3"/>
  <c r="BE390" i="3"/>
  <c r="BE403" i="3"/>
  <c r="BE405" i="3"/>
  <c r="BE419" i="3"/>
  <c r="BE433" i="3"/>
  <c r="BE436" i="3"/>
  <c r="BE439" i="3"/>
  <c r="BE511" i="3"/>
  <c r="BE533" i="3"/>
  <c r="BE547" i="3"/>
  <c r="BE554" i="3"/>
  <c r="BE591" i="3"/>
  <c r="BE600" i="3"/>
  <c r="BE609" i="3"/>
  <c r="BE623" i="3"/>
  <c r="BE635" i="3"/>
  <c r="BE638" i="3"/>
  <c r="BE644" i="3"/>
  <c r="BE656" i="3"/>
  <c r="BE664" i="3"/>
  <c r="BE687" i="3"/>
  <c r="BE698" i="3"/>
  <c r="BE709" i="3"/>
  <c r="BE728" i="3"/>
  <c r="BE732" i="3"/>
  <c r="BE766" i="3"/>
  <c r="BE786" i="3"/>
  <c r="BE799" i="3"/>
  <c r="BE801" i="3"/>
  <c r="BE857" i="3"/>
  <c r="BE860" i="3"/>
  <c r="BE871" i="3"/>
  <c r="BE893" i="3"/>
  <c r="BE898" i="3"/>
  <c r="BE907" i="3"/>
  <c r="BE947" i="3"/>
  <c r="BE951" i="3"/>
  <c r="BE1008" i="3"/>
  <c r="BE1032" i="3"/>
  <c r="BE1034" i="3"/>
  <c r="BE1062" i="3"/>
  <c r="BE1072" i="3"/>
  <c r="BE1082" i="3"/>
  <c r="BE1088" i="3"/>
  <c r="BE1100" i="3"/>
  <c r="BE1102" i="3"/>
  <c r="BE1105" i="3"/>
  <c r="BE1219" i="3"/>
  <c r="BE1244" i="3"/>
  <c r="BE1246" i="3"/>
  <c r="BE1261" i="3"/>
  <c r="BE1263" i="3"/>
  <c r="BE1281" i="3"/>
  <c r="BE1283" i="3"/>
  <c r="BE1295" i="3"/>
  <c r="BE1307" i="3"/>
  <c r="BE156" i="3"/>
  <c r="BE160" i="3"/>
  <c r="BE176" i="3"/>
  <c r="BE208" i="3"/>
  <c r="BE233" i="3"/>
  <c r="BE249" i="3"/>
  <c r="BE268" i="3"/>
  <c r="BE269" i="3"/>
  <c r="BE289" i="3"/>
  <c r="BE296" i="3"/>
  <c r="BE299" i="3"/>
  <c r="BE306" i="3"/>
  <c r="BE313" i="3"/>
  <c r="BE358" i="3"/>
  <c r="BE361" i="3"/>
  <c r="BE371" i="3"/>
  <c r="BE387" i="3"/>
  <c r="BE401" i="3"/>
  <c r="BE430" i="3"/>
  <c r="BE509" i="3"/>
  <c r="BE527" i="3"/>
  <c r="BE566" i="3"/>
  <c r="BE567" i="3"/>
  <c r="BE570" i="3"/>
  <c r="BE571" i="3"/>
  <c r="BE572" i="3"/>
  <c r="BE578" i="3"/>
  <c r="BE579" i="3"/>
  <c r="BE598" i="3"/>
  <c r="BE711" i="3"/>
  <c r="BE725" i="3"/>
  <c r="BE756" i="3"/>
  <c r="BE774" i="3"/>
  <c r="BE776" i="3"/>
  <c r="BE789" i="3"/>
  <c r="BE819" i="3"/>
  <c r="BE821" i="3"/>
  <c r="BE852" i="3"/>
  <c r="BE866" i="3"/>
  <c r="BE868" i="3"/>
  <c r="BE879" i="3"/>
  <c r="BE883" i="3"/>
  <c r="BE903" i="3"/>
  <c r="BE916" i="3"/>
  <c r="BE937" i="3"/>
  <c r="BE939" i="3"/>
  <c r="BE943" i="3"/>
  <c r="BE966" i="3"/>
  <c r="BE970" i="3"/>
  <c r="BE984" i="3"/>
  <c r="BE986" i="3"/>
  <c r="BE992" i="3"/>
  <c r="BE996" i="3"/>
  <c r="BE1002" i="3"/>
  <c r="BE1014" i="3"/>
  <c r="BE1024" i="3"/>
  <c r="BE1038" i="3"/>
  <c r="BE1090" i="3"/>
  <c r="BE1128" i="3"/>
  <c r="BE1135" i="3"/>
  <c r="BE1145" i="3"/>
  <c r="BE1155" i="3"/>
  <c r="BE1169" i="3"/>
  <c r="BE1175" i="3"/>
  <c r="BE1179" i="3"/>
  <c r="BE1197" i="3"/>
  <c r="BE1245" i="3"/>
  <c r="BE1265" i="3"/>
  <c r="BE1271" i="3"/>
  <c r="BE1279" i="3"/>
  <c r="BE1308" i="3"/>
  <c r="BE164" i="3"/>
  <c r="BE167" i="3"/>
  <c r="BE170" i="3"/>
  <c r="BE173" i="3"/>
  <c r="BE197" i="3"/>
  <c r="BE226" i="3"/>
  <c r="BE234" i="3"/>
  <c r="BE308" i="3"/>
  <c r="BE321" i="3"/>
  <c r="BE326" i="3"/>
  <c r="BE331" i="3"/>
  <c r="BE353" i="3"/>
  <c r="BE378" i="3"/>
  <c r="BE384" i="3"/>
  <c r="BE426" i="3"/>
  <c r="BE431" i="3"/>
  <c r="BE432" i="3"/>
  <c r="BE444" i="3"/>
  <c r="BE481" i="3"/>
  <c r="BE531" i="3"/>
  <c r="BE532" i="3"/>
  <c r="BE545" i="3"/>
  <c r="BE561" i="3"/>
  <c r="BE576" i="3"/>
  <c r="BE594" i="3"/>
  <c r="BE603" i="3"/>
  <c r="BE619" i="3"/>
  <c r="BE629" i="3"/>
  <c r="BE630" i="3"/>
  <c r="BE649" i="3"/>
  <c r="BE659" i="3"/>
  <c r="BE661" i="3"/>
  <c r="BE682" i="3"/>
  <c r="BE692" i="3"/>
  <c r="BE700" i="3"/>
  <c r="BE736" i="3"/>
  <c r="BE738" i="3"/>
  <c r="BE759" i="3"/>
  <c r="BE761" i="3"/>
  <c r="BE769" i="3"/>
  <c r="BE771" i="3"/>
  <c r="BE791" i="3"/>
  <c r="BE832" i="3"/>
  <c r="BE845" i="3"/>
  <c r="BE849" i="3"/>
  <c r="BE882" i="3"/>
  <c r="BE901" i="3"/>
  <c r="BE945" i="3"/>
  <c r="BE957" i="3"/>
  <c r="BE961" i="3"/>
  <c r="BE968" i="3"/>
  <c r="BE976" i="3"/>
  <c r="BE978" i="3"/>
  <c r="BE994" i="3"/>
  <c r="BE1022" i="3"/>
  <c r="BE1026" i="3"/>
  <c r="BE1030" i="3"/>
  <c r="BE1046" i="3"/>
  <c r="BE1056" i="3"/>
  <c r="BE1074" i="3"/>
  <c r="BE1080" i="3"/>
  <c r="BE1104" i="3"/>
  <c r="BE1106" i="3"/>
  <c r="BE1119" i="3"/>
  <c r="BE1121" i="3"/>
  <c r="BE1126" i="3"/>
  <c r="BE1152" i="3"/>
  <c r="BE1166" i="3"/>
  <c r="BE1168" i="3"/>
  <c r="BE1171" i="3"/>
  <c r="BE1177" i="3"/>
  <c r="BE1196" i="3"/>
  <c r="BE1214" i="3"/>
  <c r="BE1217" i="3"/>
  <c r="BE1275" i="3"/>
  <c r="BE1277" i="3"/>
  <c r="J89" i="2"/>
  <c r="F120" i="2"/>
  <c r="BE140" i="2"/>
  <c r="J92" i="2"/>
  <c r="BE131" i="2"/>
  <c r="BE132" i="2"/>
  <c r="BE134" i="2"/>
  <c r="BE145" i="2"/>
  <c r="BE161" i="2"/>
  <c r="BE166" i="2"/>
  <c r="E113" i="2"/>
  <c r="BE126" i="2"/>
  <c r="BE130" i="2"/>
  <c r="BE136" i="2"/>
  <c r="BE138" i="2"/>
  <c r="BE147" i="2"/>
  <c r="BE143" i="2"/>
  <c r="BE154" i="2"/>
  <c r="BE164" i="2"/>
  <c r="BE127" i="2"/>
  <c r="BE128" i="2"/>
  <c r="BE129" i="2"/>
  <c r="BE149" i="2"/>
  <c r="BE152" i="2"/>
  <c r="BE156" i="2"/>
  <c r="BE158" i="2"/>
  <c r="BE163" i="2"/>
  <c r="AS101" i="1"/>
  <c r="AS96" i="1" s="1"/>
  <c r="AS133" i="1"/>
  <c r="F39" i="3"/>
  <c r="BD97" i="1" s="1"/>
  <c r="F38" i="10"/>
  <c r="BA106" i="1" s="1"/>
  <c r="F39" i="11"/>
  <c r="BB107" i="1" s="1"/>
  <c r="F38" i="16"/>
  <c r="BA113" i="1"/>
  <c r="F38" i="18"/>
  <c r="BA116" i="1"/>
  <c r="F41" i="20"/>
  <c r="BD118" i="1"/>
  <c r="F38" i="22"/>
  <c r="BA120" i="1" s="1"/>
  <c r="F41" i="24"/>
  <c r="BD122" i="1" s="1"/>
  <c r="J38" i="27"/>
  <c r="AW125" i="1"/>
  <c r="F40" i="27"/>
  <c r="BC125" i="1"/>
  <c r="F41" i="27"/>
  <c r="BD125" i="1" s="1"/>
  <c r="F39" i="29"/>
  <c r="BB128" i="1" s="1"/>
  <c r="J38" i="30"/>
  <c r="AW129" i="1" s="1"/>
  <c r="J36" i="33"/>
  <c r="AW134" i="1"/>
  <c r="J38" i="35"/>
  <c r="AW137" i="1" s="1"/>
  <c r="F41" i="36"/>
  <c r="BD138" i="1" s="1"/>
  <c r="F37" i="38"/>
  <c r="BD141" i="1" s="1"/>
  <c r="J34" i="2"/>
  <c r="AW95" i="1" s="1"/>
  <c r="F38" i="3"/>
  <c r="BC97" i="1" s="1"/>
  <c r="F37" i="5"/>
  <c r="BB99" i="1"/>
  <c r="F37" i="6"/>
  <c r="BB100" i="1" s="1"/>
  <c r="F40" i="7"/>
  <c r="BC103" i="1" s="1"/>
  <c r="J38" i="8"/>
  <c r="AW104" i="1" s="1"/>
  <c r="J38" i="9"/>
  <c r="AW105" i="1" s="1"/>
  <c r="F41" i="10"/>
  <c r="BD106" i="1" s="1"/>
  <c r="F40" i="11"/>
  <c r="BC107" i="1" s="1"/>
  <c r="F41" i="13"/>
  <c r="BD110" i="1"/>
  <c r="J38" i="14"/>
  <c r="AW111" i="1" s="1"/>
  <c r="F40" i="15"/>
  <c r="BC112" i="1"/>
  <c r="F40" i="16"/>
  <c r="BC113" i="1"/>
  <c r="F40" i="17"/>
  <c r="BC115" i="1"/>
  <c r="J38" i="18"/>
  <c r="AW116" i="1" s="1"/>
  <c r="J38" i="19"/>
  <c r="AW117" i="1"/>
  <c r="F40" i="20"/>
  <c r="BC118" i="1"/>
  <c r="J38" i="21"/>
  <c r="AW119" i="1"/>
  <c r="F40" i="22"/>
  <c r="BC120" i="1" s="1"/>
  <c r="F38" i="24"/>
  <c r="BA122" i="1"/>
  <c r="F41" i="25"/>
  <c r="BD123" i="1"/>
  <c r="F39" i="26"/>
  <c r="BB124" i="1"/>
  <c r="F39" i="27"/>
  <c r="BB125" i="1" s="1"/>
  <c r="F38" i="29"/>
  <c r="BA128" i="1"/>
  <c r="J38" i="29"/>
  <c r="AW128" i="1"/>
  <c r="F40" i="29"/>
  <c r="BC128" i="1"/>
  <c r="F34" i="31"/>
  <c r="BA130" i="1" s="1"/>
  <c r="F35" i="31"/>
  <c r="BB130" i="1"/>
  <c r="F38" i="35"/>
  <c r="BA137" i="1" s="1"/>
  <c r="J38" i="36"/>
  <c r="AW138" i="1"/>
  <c r="F40" i="37"/>
  <c r="BC140" i="1"/>
  <c r="BC139" i="1"/>
  <c r="AY139" i="1" s="1"/>
  <c r="F35" i="2"/>
  <c r="BB95" i="1" s="1"/>
  <c r="F36" i="4"/>
  <c r="BA98" i="1" s="1"/>
  <c r="J36" i="4"/>
  <c r="AW98" i="1"/>
  <c r="F37" i="4"/>
  <c r="BB98" i="1"/>
  <c r="F38" i="4"/>
  <c r="BC98" i="1"/>
  <c r="F39" i="4"/>
  <c r="BD98" i="1" s="1"/>
  <c r="J36" i="5"/>
  <c r="AW99" i="1"/>
  <c r="F39" i="5"/>
  <c r="BD99" i="1"/>
  <c r="F39" i="6"/>
  <c r="BD100" i="1"/>
  <c r="F38" i="6"/>
  <c r="BC100" i="1" s="1"/>
  <c r="F39" i="7"/>
  <c r="BB103" i="1" s="1"/>
  <c r="F41" i="8"/>
  <c r="BD104" i="1"/>
  <c r="F40" i="9"/>
  <c r="BC105" i="1" s="1"/>
  <c r="J38" i="10"/>
  <c r="AW106" i="1"/>
  <c r="J38" i="11"/>
  <c r="AW107" i="1" s="1"/>
  <c r="F39" i="12"/>
  <c r="BB109" i="1" s="1"/>
  <c r="J38" i="12"/>
  <c r="AW109" i="1" s="1"/>
  <c r="J38" i="13"/>
  <c r="AW110" i="1"/>
  <c r="F41" i="14"/>
  <c r="BD111" i="1" s="1"/>
  <c r="J38" i="15"/>
  <c r="AW112" i="1" s="1"/>
  <c r="F41" i="16"/>
  <c r="BD113" i="1"/>
  <c r="F41" i="17"/>
  <c r="BD115" i="1"/>
  <c r="F40" i="18"/>
  <c r="BC116" i="1" s="1"/>
  <c r="F41" i="19"/>
  <c r="BD117" i="1" s="1"/>
  <c r="J38" i="20"/>
  <c r="AW118" i="1"/>
  <c r="F41" i="21"/>
  <c r="BD119" i="1"/>
  <c r="F39" i="22"/>
  <c r="BB120" i="1" s="1"/>
  <c r="F40" i="23"/>
  <c r="BC121" i="1" s="1"/>
  <c r="F40" i="24"/>
  <c r="BC122" i="1" s="1"/>
  <c r="F40" i="25"/>
  <c r="BC123" i="1"/>
  <c r="F41" i="26"/>
  <c r="BD124" i="1" s="1"/>
  <c r="F41" i="28"/>
  <c r="BD126" i="1"/>
  <c r="J34" i="29"/>
  <c r="F41" i="30"/>
  <c r="BD129" i="1"/>
  <c r="F39" i="32"/>
  <c r="BD132" i="1" s="1"/>
  <c r="BD131" i="1" s="1"/>
  <c r="F39" i="33"/>
  <c r="BD134" i="1"/>
  <c r="F40" i="34"/>
  <c r="BC136" i="1" s="1"/>
  <c r="F38" i="36"/>
  <c r="BA138" i="1"/>
  <c r="J38" i="37"/>
  <c r="AW140" i="1"/>
  <c r="F35" i="38"/>
  <c r="BB141" i="1"/>
  <c r="J32" i="32"/>
  <c r="F34" i="2"/>
  <c r="BA95" i="1" s="1"/>
  <c r="F37" i="3"/>
  <c r="BB97" i="1" s="1"/>
  <c r="F38" i="5"/>
  <c r="BC99" i="1" s="1"/>
  <c r="J36" i="6"/>
  <c r="AW100" i="1" s="1"/>
  <c r="F41" i="7"/>
  <c r="BD103" i="1" s="1"/>
  <c r="F38" i="8"/>
  <c r="BA104" i="1" s="1"/>
  <c r="F39" i="9"/>
  <c r="BB105" i="1" s="1"/>
  <c r="F40" i="10"/>
  <c r="BC106" i="1" s="1"/>
  <c r="F41" i="11"/>
  <c r="BD107" i="1" s="1"/>
  <c r="F40" i="13"/>
  <c r="BC110" i="1" s="1"/>
  <c r="F39" i="14"/>
  <c r="BB111" i="1" s="1"/>
  <c r="F38" i="15"/>
  <c r="BA112" i="1"/>
  <c r="J38" i="16"/>
  <c r="AW113" i="1" s="1"/>
  <c r="F39" i="17"/>
  <c r="BB115" i="1" s="1"/>
  <c r="F39" i="18"/>
  <c r="BB116" i="1" s="1"/>
  <c r="F38" i="20"/>
  <c r="BA118" i="1" s="1"/>
  <c r="F38" i="21"/>
  <c r="BA119" i="1" s="1"/>
  <c r="F41" i="22"/>
  <c r="BD120" i="1" s="1"/>
  <c r="F41" i="23"/>
  <c r="BD121" i="1" s="1"/>
  <c r="F38" i="25"/>
  <c r="BA123" i="1"/>
  <c r="J38" i="26"/>
  <c r="AW124" i="1" s="1"/>
  <c r="J38" i="28"/>
  <c r="AW126" i="1" s="1"/>
  <c r="F40" i="30"/>
  <c r="BC129" i="1" s="1"/>
  <c r="F38" i="32"/>
  <c r="BC132" i="1"/>
  <c r="BC131" i="1" s="1"/>
  <c r="AY131" i="1" s="1"/>
  <c r="J36" i="32"/>
  <c r="AW132" i="1" s="1"/>
  <c r="F38" i="33"/>
  <c r="BC134" i="1" s="1"/>
  <c r="J38" i="34"/>
  <c r="AW136" i="1" s="1"/>
  <c r="F40" i="35"/>
  <c r="BC137" i="1" s="1"/>
  <c r="F39" i="36"/>
  <c r="BB138" i="1" s="1"/>
  <c r="F34" i="38"/>
  <c r="BA141" i="1" s="1"/>
  <c r="F40" i="28"/>
  <c r="BC126" i="1"/>
  <c r="F38" i="30"/>
  <c r="BA129" i="1" s="1"/>
  <c r="F37" i="32"/>
  <c r="BB132" i="1" s="1"/>
  <c r="BB131" i="1" s="1"/>
  <c r="AX131" i="1" s="1"/>
  <c r="F36" i="33"/>
  <c r="BA134" i="1" s="1"/>
  <c r="F39" i="34"/>
  <c r="BB136" i="1" s="1"/>
  <c r="F40" i="36"/>
  <c r="BC138" i="1" s="1"/>
  <c r="F39" i="37"/>
  <c r="BB140" i="1" s="1"/>
  <c r="BB139" i="1"/>
  <c r="AX139" i="1"/>
  <c r="F36" i="38"/>
  <c r="BC141" i="1" s="1"/>
  <c r="J34" i="13"/>
  <c r="F37" i="2"/>
  <c r="BD95" i="1" s="1"/>
  <c r="F36" i="3"/>
  <c r="BA97" i="1"/>
  <c r="F36" i="5"/>
  <c r="BA99" i="1" s="1"/>
  <c r="F38" i="7"/>
  <c r="BA103" i="1"/>
  <c r="F39" i="8"/>
  <c r="BB104" i="1"/>
  <c r="F41" i="9"/>
  <c r="BD105" i="1" s="1"/>
  <c r="F39" i="10"/>
  <c r="BB106" i="1"/>
  <c r="F38" i="12"/>
  <c r="BA109" i="1"/>
  <c r="F41" i="12"/>
  <c r="BD109" i="1"/>
  <c r="F39" i="13"/>
  <c r="BB110" i="1" s="1"/>
  <c r="F40" i="14"/>
  <c r="BC111" i="1"/>
  <c r="F41" i="15"/>
  <c r="BD112" i="1"/>
  <c r="F39" i="16"/>
  <c r="BB113" i="1"/>
  <c r="J38" i="17"/>
  <c r="AW115" i="1" s="1"/>
  <c r="F41" i="18"/>
  <c r="BD116" i="1"/>
  <c r="F39" i="19"/>
  <c r="BB117" i="1"/>
  <c r="F39" i="21"/>
  <c r="BB119" i="1" s="1"/>
  <c r="J38" i="22"/>
  <c r="AW120" i="1" s="1"/>
  <c r="J34" i="22"/>
  <c r="F39" i="24"/>
  <c r="BB122" i="1"/>
  <c r="J38" i="25"/>
  <c r="AW123" i="1"/>
  <c r="F38" i="26"/>
  <c r="BA124" i="1" s="1"/>
  <c r="F38" i="27"/>
  <c r="BA125" i="1" s="1"/>
  <c r="F38" i="28"/>
  <c r="BA126" i="1" s="1"/>
  <c r="F39" i="30"/>
  <c r="BB129" i="1" s="1"/>
  <c r="F36" i="32"/>
  <c r="BA132" i="1" s="1"/>
  <c r="BA131" i="1" s="1"/>
  <c r="AW131" i="1" s="1"/>
  <c r="F37" i="33"/>
  <c r="BB134" i="1" s="1"/>
  <c r="F38" i="34"/>
  <c r="BA136" i="1"/>
  <c r="F41" i="35"/>
  <c r="BD137" i="1" s="1"/>
  <c r="F38" i="37"/>
  <c r="BA140" i="1" s="1"/>
  <c r="BA139" i="1" s="1"/>
  <c r="AW139" i="1" s="1"/>
  <c r="F36" i="2"/>
  <c r="BC95" i="1" s="1"/>
  <c r="J36" i="3"/>
  <c r="AW97" i="1"/>
  <c r="F36" i="6"/>
  <c r="BA100" i="1" s="1"/>
  <c r="J38" i="7"/>
  <c r="AW103" i="1" s="1"/>
  <c r="F40" i="8"/>
  <c r="BC104" i="1" s="1"/>
  <c r="F38" i="9"/>
  <c r="BA105" i="1" s="1"/>
  <c r="F38" i="11"/>
  <c r="BA107" i="1" s="1"/>
  <c r="F40" i="12"/>
  <c r="BC109" i="1" s="1"/>
  <c r="F38" i="13"/>
  <c r="BA110" i="1" s="1"/>
  <c r="F38" i="14"/>
  <c r="BA111" i="1" s="1"/>
  <c r="F39" i="15"/>
  <c r="BB112" i="1" s="1"/>
  <c r="J34" i="15"/>
  <c r="F38" i="17"/>
  <c r="BA115" i="1"/>
  <c r="F38" i="19"/>
  <c r="BA117" i="1" s="1"/>
  <c r="F40" i="19"/>
  <c r="BC117" i="1" s="1"/>
  <c r="F39" i="20"/>
  <c r="BB118" i="1"/>
  <c r="F40" i="21"/>
  <c r="BC119" i="1"/>
  <c r="J38" i="23"/>
  <c r="AW121" i="1" s="1"/>
  <c r="F38" i="23"/>
  <c r="BA121" i="1" s="1"/>
  <c r="F39" i="23"/>
  <c r="BB121" i="1"/>
  <c r="J38" i="24"/>
  <c r="AW122" i="1"/>
  <c r="F39" i="25"/>
  <c r="BB123" i="1" s="1"/>
  <c r="F40" i="26"/>
  <c r="BC124" i="1" s="1"/>
  <c r="F39" i="28"/>
  <c r="BB126" i="1"/>
  <c r="F41" i="29"/>
  <c r="BD128" i="1"/>
  <c r="F37" i="31"/>
  <c r="BD130" i="1" s="1"/>
  <c r="J34" i="31"/>
  <c r="AW130" i="1" s="1"/>
  <c r="F36" i="31"/>
  <c r="BC130" i="1" s="1"/>
  <c r="F41" i="34"/>
  <c r="BD136" i="1"/>
  <c r="F39" i="35"/>
  <c r="BB137" i="1" s="1"/>
  <c r="J34" i="35"/>
  <c r="F41" i="37"/>
  <c r="BD140" i="1" s="1"/>
  <c r="BD139" i="1" s="1"/>
  <c r="J34" i="38"/>
  <c r="AW141" i="1"/>
  <c r="R124" i="2" l="1"/>
  <c r="R123" i="2" s="1"/>
  <c r="T124" i="2"/>
  <c r="T123" i="2" s="1"/>
  <c r="J130" i="17"/>
  <c r="J101" i="17" s="1"/>
  <c r="BK129" i="17"/>
  <c r="J129" i="17" s="1"/>
  <c r="J273" i="7"/>
  <c r="J108" i="7" s="1"/>
  <c r="BK138" i="7"/>
  <c r="J138" i="7" s="1"/>
  <c r="J34" i="7" s="1"/>
  <c r="J34" i="16"/>
  <c r="J131" i="30"/>
  <c r="J101" i="30" s="1"/>
  <c r="BK130" i="30"/>
  <c r="J130" i="30" s="1"/>
  <c r="J100" i="30" s="1"/>
  <c r="J127" i="25"/>
  <c r="J101" i="25" s="1"/>
  <c r="BK126" i="25"/>
  <c r="J126" i="25" s="1"/>
  <c r="J34" i="25" s="1"/>
  <c r="R130" i="30"/>
  <c r="BK126" i="31"/>
  <c r="J126" i="31" s="1"/>
  <c r="J97" i="31" s="1"/>
  <c r="J127" i="31"/>
  <c r="J98" i="31" s="1"/>
  <c r="BK154" i="3"/>
  <c r="J154" i="3" s="1"/>
  <c r="J99" i="3" s="1"/>
  <c r="J480" i="3"/>
  <c r="J107" i="3" s="1"/>
  <c r="BK129" i="18"/>
  <c r="J129" i="18" s="1"/>
  <c r="J100" i="18" s="1"/>
  <c r="J130" i="18"/>
  <c r="J101" i="18" s="1"/>
  <c r="J328" i="9"/>
  <c r="J106" i="9" s="1"/>
  <c r="BK134" i="9"/>
  <c r="J134" i="9" s="1"/>
  <c r="J100" i="9" s="1"/>
  <c r="R133" i="10"/>
  <c r="J166" i="28"/>
  <c r="J102" i="28" s="1"/>
  <c r="BK127" i="28"/>
  <c r="J127" i="28" s="1"/>
  <c r="J100" i="28" s="1"/>
  <c r="J132" i="35"/>
  <c r="J102" i="35" s="1"/>
  <c r="BK126" i="33"/>
  <c r="J126" i="33" s="1"/>
  <c r="J32" i="33" s="1"/>
  <c r="AG134" i="1" s="1"/>
  <c r="AN134" i="1" s="1"/>
  <c r="T126" i="35"/>
  <c r="P127" i="20"/>
  <c r="AU118" i="1"/>
  <c r="R129" i="18"/>
  <c r="P124" i="38"/>
  <c r="P123" i="38" s="1"/>
  <c r="AU141" i="1" s="1"/>
  <c r="R126" i="36"/>
  <c r="R127" i="28"/>
  <c r="R127" i="23"/>
  <c r="T137" i="11"/>
  <c r="R138" i="7"/>
  <c r="BK124" i="38"/>
  <c r="BK123" i="38" s="1"/>
  <c r="J123" i="38" s="1"/>
  <c r="J96" i="38" s="1"/>
  <c r="P129" i="17"/>
  <c r="AU115" i="1" s="1"/>
  <c r="P127" i="14"/>
  <c r="AU111" i="1" s="1"/>
  <c r="R130" i="8"/>
  <c r="T127" i="21"/>
  <c r="R128" i="37"/>
  <c r="R154" i="3"/>
  <c r="BK133" i="10"/>
  <c r="J133" i="10" s="1"/>
  <c r="J100" i="10" s="1"/>
  <c r="T134" i="9"/>
  <c r="BK621" i="3"/>
  <c r="J621" i="3" s="1"/>
  <c r="J111" i="3" s="1"/>
  <c r="T126" i="26"/>
  <c r="P126" i="24"/>
  <c r="AU122" i="1" s="1"/>
  <c r="BK137" i="11"/>
  <c r="J137" i="11" s="1"/>
  <c r="J100" i="11" s="1"/>
  <c r="P134" i="9"/>
  <c r="AU105" i="1" s="1"/>
  <c r="P126" i="19"/>
  <c r="AU117" i="1"/>
  <c r="R126" i="33"/>
  <c r="T128" i="37"/>
  <c r="T129" i="22"/>
  <c r="P129" i="18"/>
  <c r="AU116" i="1" s="1"/>
  <c r="T128" i="13"/>
  <c r="P130" i="30"/>
  <c r="AU129" i="1"/>
  <c r="AU127" i="1" s="1"/>
  <c r="T138" i="7"/>
  <c r="P126" i="33"/>
  <c r="AU134" i="1" s="1"/>
  <c r="T126" i="19"/>
  <c r="T129" i="17"/>
  <c r="T124" i="38"/>
  <c r="T123" i="38"/>
  <c r="T127" i="12"/>
  <c r="P137" i="11"/>
  <c r="AU107" i="1"/>
  <c r="P127" i="23"/>
  <c r="AU121" i="1"/>
  <c r="T129" i="18"/>
  <c r="T126" i="33"/>
  <c r="T621" i="3"/>
  <c r="R126" i="35"/>
  <c r="R134" i="9"/>
  <c r="R129" i="22"/>
  <c r="T130" i="8"/>
  <c r="P129" i="22"/>
  <c r="AU120" i="1"/>
  <c r="R128" i="13"/>
  <c r="T127" i="28"/>
  <c r="R137" i="11"/>
  <c r="R621" i="3"/>
  <c r="P128" i="13"/>
  <c r="AU110" i="1" s="1"/>
  <c r="T127" i="20"/>
  <c r="R129" i="17"/>
  <c r="T133" i="10"/>
  <c r="T154" i="3"/>
  <c r="T153" i="3"/>
  <c r="T127" i="14"/>
  <c r="P133" i="10"/>
  <c r="AU106" i="1" s="1"/>
  <c r="T128" i="4"/>
  <c r="T127" i="4"/>
  <c r="P621" i="3"/>
  <c r="P154" i="3"/>
  <c r="P126" i="25"/>
  <c r="AU123" i="1" s="1"/>
  <c r="R127" i="20"/>
  <c r="R126" i="15"/>
  <c r="P127" i="12"/>
  <c r="AU109" i="1"/>
  <c r="AG110" i="1"/>
  <c r="BK151" i="2"/>
  <c r="J151" i="2" s="1"/>
  <c r="J101" i="2" s="1"/>
  <c r="AG132" i="1"/>
  <c r="BK128" i="37"/>
  <c r="J128" i="37"/>
  <c r="J100" i="37" s="1"/>
  <c r="BK128" i="34"/>
  <c r="J128" i="34"/>
  <c r="J100" i="34" s="1"/>
  <c r="J125" i="38"/>
  <c r="J98" i="38" s="1"/>
  <c r="AG137" i="1"/>
  <c r="J100" i="35"/>
  <c r="J98" i="33"/>
  <c r="BK125" i="31"/>
  <c r="J125" i="31" s="1"/>
  <c r="J30" i="31" s="1"/>
  <c r="AG130" i="1" s="1"/>
  <c r="AG128" i="1"/>
  <c r="J100" i="29"/>
  <c r="AG125" i="1"/>
  <c r="J100" i="27"/>
  <c r="AG123" i="1"/>
  <c r="J100" i="25"/>
  <c r="AG120" i="1"/>
  <c r="AN120" i="1" s="1"/>
  <c r="J100" i="22"/>
  <c r="AG117" i="1"/>
  <c r="J100" i="19"/>
  <c r="AG113" i="1"/>
  <c r="AG112" i="1"/>
  <c r="J100" i="15"/>
  <c r="AG109" i="1"/>
  <c r="AG108" i="1" s="1"/>
  <c r="J100" i="12"/>
  <c r="AG103" i="1"/>
  <c r="J100" i="7"/>
  <c r="BK122" i="6"/>
  <c r="J122" i="6" s="1"/>
  <c r="J32" i="6" s="1"/>
  <c r="AG100" i="1" s="1"/>
  <c r="BK122" i="5"/>
  <c r="J122" i="5" s="1"/>
  <c r="J98" i="5" s="1"/>
  <c r="J128" i="4"/>
  <c r="J99" i="4" s="1"/>
  <c r="BK153" i="3"/>
  <c r="J153" i="3" s="1"/>
  <c r="J98" i="3" s="1"/>
  <c r="AG131" i="1"/>
  <c r="J35" i="4"/>
  <c r="AV98" i="1"/>
  <c r="AT98" i="1" s="1"/>
  <c r="J37" i="9"/>
  <c r="AV105" i="1" s="1"/>
  <c r="AT105" i="1" s="1"/>
  <c r="F37" i="13"/>
  <c r="AZ110" i="1" s="1"/>
  <c r="F37" i="15"/>
  <c r="AZ112" i="1"/>
  <c r="BC108" i="1"/>
  <c r="AY108" i="1"/>
  <c r="F37" i="18"/>
  <c r="AZ116" i="1"/>
  <c r="J34" i="20"/>
  <c r="AG118" i="1" s="1"/>
  <c r="J34" i="21"/>
  <c r="AG119" i="1"/>
  <c r="F37" i="22"/>
  <c r="AZ120" i="1"/>
  <c r="J34" i="26"/>
  <c r="AG124" i="1"/>
  <c r="BB114" i="1"/>
  <c r="AX114" i="1" s="1"/>
  <c r="BD114" i="1"/>
  <c r="J37" i="29"/>
  <c r="AV128" i="1" s="1"/>
  <c r="AT128" i="1" s="1"/>
  <c r="AN128" i="1" s="1"/>
  <c r="F37" i="30"/>
  <c r="AZ129" i="1" s="1"/>
  <c r="BC135" i="1"/>
  <c r="AY135" i="1"/>
  <c r="J33" i="38"/>
  <c r="AV141" i="1" s="1"/>
  <c r="AT141" i="1" s="1"/>
  <c r="J35" i="3"/>
  <c r="AV97" i="1" s="1"/>
  <c r="AT97" i="1" s="1"/>
  <c r="F37" i="34"/>
  <c r="AZ136" i="1"/>
  <c r="F37" i="35"/>
  <c r="AZ137" i="1" s="1"/>
  <c r="J37" i="37"/>
  <c r="AV140" i="1"/>
  <c r="AT140" i="1" s="1"/>
  <c r="J32" i="4"/>
  <c r="AG98" i="1" s="1"/>
  <c r="J35" i="5"/>
  <c r="AV99" i="1"/>
  <c r="AT99" i="1" s="1"/>
  <c r="F35" i="6"/>
  <c r="AZ100" i="1"/>
  <c r="F37" i="7"/>
  <c r="AZ103" i="1" s="1"/>
  <c r="F37" i="12"/>
  <c r="AZ109" i="1"/>
  <c r="J37" i="14"/>
  <c r="AV111" i="1" s="1"/>
  <c r="AT111" i="1" s="1"/>
  <c r="BB108" i="1"/>
  <c r="AX108" i="1" s="1"/>
  <c r="F37" i="17"/>
  <c r="AZ115" i="1" s="1"/>
  <c r="J37" i="21"/>
  <c r="AV119" i="1"/>
  <c r="AT119" i="1" s="1"/>
  <c r="F37" i="24"/>
  <c r="AZ122" i="1"/>
  <c r="J37" i="26"/>
  <c r="AV124" i="1" s="1"/>
  <c r="AT124" i="1" s="1"/>
  <c r="BC127" i="1"/>
  <c r="AY127" i="1" s="1"/>
  <c r="J37" i="30"/>
  <c r="AV129" i="1"/>
  <c r="AT129" i="1"/>
  <c r="J37" i="36"/>
  <c r="AV138" i="1" s="1"/>
  <c r="AT138" i="1" s="1"/>
  <c r="F33" i="38"/>
  <c r="AZ141" i="1"/>
  <c r="F33" i="2"/>
  <c r="AZ95" i="1" s="1"/>
  <c r="BA102" i="1"/>
  <c r="AW102" i="1" s="1"/>
  <c r="J37" i="8"/>
  <c r="AV104" i="1"/>
  <c r="AT104" i="1" s="1"/>
  <c r="J37" i="10"/>
  <c r="AV106" i="1"/>
  <c r="AT106" i="1" s="1"/>
  <c r="J37" i="11"/>
  <c r="AV107" i="1" s="1"/>
  <c r="AT107" i="1" s="1"/>
  <c r="BA108" i="1"/>
  <c r="AW108" i="1" s="1"/>
  <c r="J37" i="19"/>
  <c r="AV117" i="1" s="1"/>
  <c r="AT117" i="1" s="1"/>
  <c r="AN117" i="1" s="1"/>
  <c r="J37" i="20"/>
  <c r="AV118" i="1" s="1"/>
  <c r="AT118" i="1" s="1"/>
  <c r="J37" i="23"/>
  <c r="AV121" i="1" s="1"/>
  <c r="AT121" i="1" s="1"/>
  <c r="F37" i="25"/>
  <c r="AZ123" i="1"/>
  <c r="BA114" i="1"/>
  <c r="AW114" i="1" s="1"/>
  <c r="F37" i="28"/>
  <c r="AZ126" i="1"/>
  <c r="J35" i="32"/>
  <c r="AV132" i="1" s="1"/>
  <c r="AT132" i="1" s="1"/>
  <c r="AN132" i="1" s="1"/>
  <c r="F35" i="33"/>
  <c r="AZ134" i="1" s="1"/>
  <c r="J37" i="35"/>
  <c r="AV137" i="1"/>
  <c r="AT137" i="1" s="1"/>
  <c r="AN137" i="1" s="1"/>
  <c r="J34" i="36"/>
  <c r="AG138" i="1"/>
  <c r="J33" i="2"/>
  <c r="AV95" i="1" s="1"/>
  <c r="AT95" i="1" s="1"/>
  <c r="BB102" i="1"/>
  <c r="BD102" i="1"/>
  <c r="BC102" i="1"/>
  <c r="F37" i="8"/>
  <c r="AZ104" i="1"/>
  <c r="J34" i="9"/>
  <c r="AG105" i="1" s="1"/>
  <c r="F37" i="10"/>
  <c r="AZ106" i="1"/>
  <c r="F37" i="11"/>
  <c r="AZ107" i="1" s="1"/>
  <c r="J37" i="16"/>
  <c r="AV113" i="1"/>
  <c r="AT113" i="1"/>
  <c r="AN113" i="1" s="1"/>
  <c r="F37" i="19"/>
  <c r="AZ117" i="1"/>
  <c r="F37" i="20"/>
  <c r="AZ118" i="1" s="1"/>
  <c r="F37" i="23"/>
  <c r="AZ121" i="1"/>
  <c r="J37" i="24"/>
  <c r="AV122" i="1" s="1"/>
  <c r="AT122" i="1" s="1"/>
  <c r="F37" i="26"/>
  <c r="AZ124" i="1" s="1"/>
  <c r="BD127" i="1"/>
  <c r="BB127" i="1"/>
  <c r="AX127" i="1" s="1"/>
  <c r="J33" i="31"/>
  <c r="AV130" i="1" s="1"/>
  <c r="AT130" i="1" s="1"/>
  <c r="F35" i="3"/>
  <c r="AZ97" i="1" s="1"/>
  <c r="J37" i="34"/>
  <c r="AV136" i="1" s="1"/>
  <c r="AT136" i="1" s="1"/>
  <c r="BD135" i="1"/>
  <c r="BB135" i="1"/>
  <c r="AX135" i="1"/>
  <c r="AU102" i="1"/>
  <c r="F35" i="4"/>
  <c r="AZ98" i="1" s="1"/>
  <c r="J34" i="8"/>
  <c r="AG104" i="1"/>
  <c r="AG102" i="1"/>
  <c r="F37" i="9"/>
  <c r="AZ105" i="1"/>
  <c r="J37" i="13"/>
  <c r="AV110" i="1" s="1"/>
  <c r="AT110" i="1" s="1"/>
  <c r="AN110" i="1" s="1"/>
  <c r="J34" i="14"/>
  <c r="AG111" i="1"/>
  <c r="J37" i="15"/>
  <c r="AV112" i="1"/>
  <c r="AT112" i="1" s="1"/>
  <c r="AN112" i="1" s="1"/>
  <c r="J37" i="17"/>
  <c r="AV115" i="1"/>
  <c r="AT115" i="1"/>
  <c r="F37" i="21"/>
  <c r="AZ119" i="1"/>
  <c r="J34" i="23"/>
  <c r="AG121" i="1" s="1"/>
  <c r="J34" i="24"/>
  <c r="AG122" i="1"/>
  <c r="J37" i="25"/>
  <c r="AV123" i="1" s="1"/>
  <c r="AT123" i="1" s="1"/>
  <c r="AN123" i="1" s="1"/>
  <c r="J37" i="27"/>
  <c r="AV125" i="1" s="1"/>
  <c r="AT125" i="1" s="1"/>
  <c r="AN125" i="1" s="1"/>
  <c r="J37" i="28"/>
  <c r="AV126" i="1" s="1"/>
  <c r="AT126" i="1" s="1"/>
  <c r="F33" i="31"/>
  <c r="AZ130" i="1" s="1"/>
  <c r="BA135" i="1"/>
  <c r="AW135" i="1" s="1"/>
  <c r="AU135" i="1"/>
  <c r="AS94" i="1"/>
  <c r="F35" i="5"/>
  <c r="AZ99" i="1"/>
  <c r="J35" i="6"/>
  <c r="AV100" i="1" s="1"/>
  <c r="AT100" i="1" s="1"/>
  <c r="J37" i="7"/>
  <c r="AV103" i="1"/>
  <c r="AT103" i="1"/>
  <c r="AN103" i="1" s="1"/>
  <c r="J37" i="12"/>
  <c r="AV109" i="1"/>
  <c r="AT109" i="1" s="1"/>
  <c r="F37" i="14"/>
  <c r="AZ111" i="1"/>
  <c r="F37" i="16"/>
  <c r="AZ113" i="1" s="1"/>
  <c r="BD108" i="1"/>
  <c r="J37" i="18"/>
  <c r="AV116" i="1" s="1"/>
  <c r="AT116" i="1" s="1"/>
  <c r="J37" i="22"/>
  <c r="AV120" i="1"/>
  <c r="AT120" i="1"/>
  <c r="F37" i="27"/>
  <c r="AZ125" i="1"/>
  <c r="BC114" i="1"/>
  <c r="AY114" i="1" s="1"/>
  <c r="J34" i="28"/>
  <c r="AG126" i="1"/>
  <c r="F37" i="29"/>
  <c r="AZ128" i="1" s="1"/>
  <c r="BA127" i="1"/>
  <c r="AW127" i="1"/>
  <c r="J34" i="30"/>
  <c r="AG129" i="1" s="1"/>
  <c r="AG127" i="1" s="1"/>
  <c r="F35" i="32"/>
  <c r="AZ132" i="1"/>
  <c r="AZ131" i="1"/>
  <c r="AV131" i="1" s="1"/>
  <c r="AT131" i="1" s="1"/>
  <c r="AN131" i="1" s="1"/>
  <c r="J35" i="33"/>
  <c r="AV134" i="1"/>
  <c r="AT134" i="1" s="1"/>
  <c r="F37" i="36"/>
  <c r="AZ138" i="1" s="1"/>
  <c r="F37" i="37"/>
  <c r="AZ140" i="1"/>
  <c r="AZ139" i="1"/>
  <c r="AV139" i="1"/>
  <c r="AT139" i="1" s="1"/>
  <c r="AN109" i="1" l="1"/>
  <c r="J100" i="17"/>
  <c r="J34" i="17"/>
  <c r="AG115" i="1" s="1"/>
  <c r="AN115" i="1" s="1"/>
  <c r="J34" i="18"/>
  <c r="AG116" i="1" s="1"/>
  <c r="R153" i="3"/>
  <c r="P153" i="3"/>
  <c r="AU97" i="1"/>
  <c r="BK124" i="2"/>
  <c r="J124" i="2" s="1"/>
  <c r="J97" i="2" s="1"/>
  <c r="J124" i="38"/>
  <c r="J97" i="38" s="1"/>
  <c r="AN138" i="1"/>
  <c r="J43" i="36"/>
  <c r="J43" i="35"/>
  <c r="J41" i="33"/>
  <c r="AN130" i="1"/>
  <c r="J96" i="31"/>
  <c r="J41" i="32"/>
  <c r="AN129" i="1"/>
  <c r="J39" i="31"/>
  <c r="J43" i="30"/>
  <c r="AN126" i="1"/>
  <c r="J43" i="29"/>
  <c r="J43" i="28"/>
  <c r="AN124" i="1"/>
  <c r="J43" i="27"/>
  <c r="J43" i="26"/>
  <c r="AN122" i="1"/>
  <c r="J43" i="25"/>
  <c r="AN121" i="1"/>
  <c r="J43" i="24"/>
  <c r="J43" i="23"/>
  <c r="AN119" i="1"/>
  <c r="J43" i="22"/>
  <c r="AN118" i="1"/>
  <c r="J43" i="21"/>
  <c r="J43" i="20"/>
  <c r="AN116" i="1"/>
  <c r="J43" i="19"/>
  <c r="J43" i="18"/>
  <c r="J43" i="17"/>
  <c r="J43" i="16"/>
  <c r="AN111" i="1"/>
  <c r="J43" i="15"/>
  <c r="J43" i="14"/>
  <c r="J43" i="13"/>
  <c r="J43" i="12"/>
  <c r="AN105" i="1"/>
  <c r="AN104" i="1"/>
  <c r="J43" i="9"/>
  <c r="J43" i="8"/>
  <c r="AN100" i="1"/>
  <c r="J98" i="6"/>
  <c r="J43" i="7"/>
  <c r="J41" i="6"/>
  <c r="AN98" i="1"/>
  <c r="J41" i="4"/>
  <c r="AU133" i="1"/>
  <c r="J34" i="11"/>
  <c r="AG107" i="1" s="1"/>
  <c r="BC101" i="1"/>
  <c r="AY101" i="1"/>
  <c r="AU114" i="1"/>
  <c r="J32" i="3"/>
  <c r="AG97" i="1"/>
  <c r="AG114" i="1"/>
  <c r="AZ135" i="1"/>
  <c r="AV135" i="1" s="1"/>
  <c r="AT135" i="1" s="1"/>
  <c r="AU108" i="1"/>
  <c r="J30" i="38"/>
  <c r="AG141" i="1" s="1"/>
  <c r="J34" i="34"/>
  <c r="AG136" i="1"/>
  <c r="J32" i="5"/>
  <c r="AG99" i="1" s="1"/>
  <c r="AN99" i="1" s="1"/>
  <c r="AZ114" i="1"/>
  <c r="AV114" i="1"/>
  <c r="AT114" i="1" s="1"/>
  <c r="AZ127" i="1"/>
  <c r="AV127" i="1" s="1"/>
  <c r="AT127" i="1" s="1"/>
  <c r="AN127" i="1" s="1"/>
  <c r="BA133" i="1"/>
  <c r="AW133" i="1"/>
  <c r="J34" i="10"/>
  <c r="AG106" i="1" s="1"/>
  <c r="AZ102" i="1"/>
  <c r="AV102" i="1"/>
  <c r="AT102" i="1"/>
  <c r="AN102" i="1" s="1"/>
  <c r="BA101" i="1"/>
  <c r="AW101" i="1"/>
  <c r="BC133" i="1"/>
  <c r="AY133" i="1" s="1"/>
  <c r="J34" i="37"/>
  <c r="AG140" i="1" s="1"/>
  <c r="AG139" i="1" s="1"/>
  <c r="AN139" i="1" s="1"/>
  <c r="AZ108" i="1"/>
  <c r="AV108" i="1"/>
  <c r="AT108" i="1"/>
  <c r="AN108" i="1" s="1"/>
  <c r="AX102" i="1"/>
  <c r="BD101" i="1"/>
  <c r="BD133" i="1"/>
  <c r="AY102" i="1"/>
  <c r="BB101" i="1"/>
  <c r="AX101" i="1"/>
  <c r="BB133" i="1"/>
  <c r="AX133" i="1" s="1"/>
  <c r="J43" i="34" l="1"/>
  <c r="J43" i="11"/>
  <c r="J39" i="38"/>
  <c r="J43" i="37"/>
  <c r="J43" i="10"/>
  <c r="BK123" i="2"/>
  <c r="J123" i="2" s="1"/>
  <c r="J30" i="2" s="1"/>
  <c r="AG95" i="1" s="1"/>
  <c r="AN95" i="1" s="1"/>
  <c r="J41" i="5"/>
  <c r="J41" i="3"/>
  <c r="AN97" i="1"/>
  <c r="AN114" i="1"/>
  <c r="AN141" i="1"/>
  <c r="AN140" i="1"/>
  <c r="AN106" i="1"/>
  <c r="AN107" i="1"/>
  <c r="AG135" i="1"/>
  <c r="AN135" i="1" s="1"/>
  <c r="AN136" i="1"/>
  <c r="AU101" i="1"/>
  <c r="BD96" i="1"/>
  <c r="AZ101" i="1"/>
  <c r="AV101" i="1" s="1"/>
  <c r="AT101" i="1" s="1"/>
  <c r="AZ133" i="1"/>
  <c r="AV133" i="1" s="1"/>
  <c r="AT133" i="1" s="1"/>
  <c r="BB96" i="1"/>
  <c r="AX96" i="1" s="1"/>
  <c r="AG101" i="1"/>
  <c r="BC96" i="1"/>
  <c r="AY96" i="1" s="1"/>
  <c r="BA96" i="1"/>
  <c r="AW96" i="1"/>
  <c r="J96" i="2" l="1"/>
  <c r="J39" i="2"/>
  <c r="AN101" i="1"/>
  <c r="AU96" i="1"/>
  <c r="AU94" i="1" s="1"/>
  <c r="AZ96" i="1"/>
  <c r="AV96" i="1" s="1"/>
  <c r="AT96" i="1" s="1"/>
  <c r="BD94" i="1"/>
  <c r="W33" i="1" s="1"/>
  <c r="AG133" i="1"/>
  <c r="BC94" i="1"/>
  <c r="AY94" i="1" s="1"/>
  <c r="AG96" i="1"/>
  <c r="BB94" i="1"/>
  <c r="W31" i="1" s="1"/>
  <c r="BA94" i="1"/>
  <c r="AW94" i="1" s="1"/>
  <c r="AK30" i="1" s="1"/>
  <c r="AN96" i="1" l="1"/>
  <c r="AN133" i="1"/>
  <c r="AG94" i="1"/>
  <c r="AK26" i="1" s="1"/>
  <c r="AX94" i="1"/>
  <c r="W32" i="1"/>
  <c r="W30" i="1"/>
  <c r="AZ94" i="1"/>
  <c r="AV94" i="1" s="1"/>
  <c r="AK29" i="1" s="1"/>
  <c r="AK35" i="1" l="1"/>
  <c r="AT94" i="1"/>
  <c r="W29" i="1"/>
  <c r="AN94" i="1" l="1"/>
</calcChain>
</file>

<file path=xl/sharedStrings.xml><?xml version="1.0" encoding="utf-8"?>
<sst xmlns="http://schemas.openxmlformats.org/spreadsheetml/2006/main" count="43660" uniqueCount="5652">
  <si>
    <t>Export Komplet</t>
  </si>
  <si>
    <t/>
  </si>
  <si>
    <t>2.0</t>
  </si>
  <si>
    <t>ZAMOK</t>
  </si>
  <si>
    <t>False</t>
  </si>
  <si>
    <t>{34765bd6-afd4-47c0-80ff-078873220508}</t>
  </si>
  <si>
    <t>0,01</t>
  </si>
  <si>
    <t>21</t>
  </si>
  <si>
    <t>12</t>
  </si>
  <si>
    <t>REKAPITULACE STAVBY</t>
  </si>
  <si>
    <t>v ---  níže se nacházejí doplnkové a pomocné údaje k sestavám  --- v</t>
  </si>
  <si>
    <t>Návod na vyplnění</t>
  </si>
  <si>
    <t>0,001</t>
  </si>
  <si>
    <t>Kód:</t>
  </si>
  <si>
    <t>N25-074_exp3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</si>
  <si>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</si>
  <si>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</si>
  <si>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NEMOCNICE TGM HODONÍN – VÝSTAVBA PAVILONU URGENTNÍHO PŘÍJMU ETAPA II.</t>
  </si>
  <si>
    <t>KSO:</t>
  </si>
  <si>
    <t>CC-CZ:</t>
  </si>
  <si>
    <t>Místo:</t>
  </si>
  <si>
    <t xml:space="preserve"> </t>
  </si>
  <si>
    <t>Datum:</t>
  </si>
  <si>
    <t>23. 6. 2025</t>
  </si>
  <si>
    <t>Zadavatel:</t>
  </si>
  <si>
    <t>IČ:</t>
  </si>
  <si>
    <t>NEMOCNICE TGM HODONÍN, p.o.</t>
  </si>
  <si>
    <t>DIČ:</t>
  </si>
  <si>
    <t>Uchazeč:</t>
  </si>
  <si>
    <t>Vyplň údaj</t>
  </si>
  <si>
    <t>Projektant:</t>
  </si>
  <si>
    <t>KANIA a.s.</t>
  </si>
  <si>
    <t>True</t>
  </si>
  <si>
    <t>Zpracovatel:</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</si>
  <si>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</si>
  <si>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 Zhotovitel je POVINEN před objednání všech materiálů si ověřit objem dodávek přímo na stavbě (v objemech / množství vykázaných ve VV jsou započítány předpokládané ztratné/ostatní kce, které se může lišit od skutečnosti) !!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</si>
  <si>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</si>
  <si>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</si>
  <si>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</si>
  <si>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</si>
  <si>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</si>
  <si>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</si>
  <si>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</si>
  <si>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</si>
  <si>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</si>
  <si>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</si>
  <si>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</si>
  <si>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</si>
  <si>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</si>
  <si>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</si>
  <si>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</si>
  <si>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</si>
  <si>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</si>
  <si>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</si>
  <si>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</si>
  <si>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</si>
  <si>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</si>
  <si>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</si>
  <si>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</si>
  <si>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</si>
  <si>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</si>
  <si>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</si>
  <si>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</si>
  <si>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</si>
  <si>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</si>
  <si>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</si>
  <si>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</si>
  <si>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</si>
  <si>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</si>
  <si>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</si>
  <si>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</si>
  <si>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</si>
  <si>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</si>
  <si>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</si>
  <si>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</si>
  <si>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</si>
  <si>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</si>
  <si>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</si>
  <si>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</si>
  <si>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</si>
  <si>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</si>
  <si>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t>
  </si>
  <si>
    <t>Příprava území</t>
  </si>
  <si>
    <t>STA</t>
  </si>
  <si>
    <t>1</t>
  </si>
  <si>
    <t>{8b9efea8-6b50-4ebc-92ca-aa52d10deb0e}</t>
  </si>
  <si>
    <t>2</t>
  </si>
  <si>
    <t>SO 01</t>
  </si>
  <si>
    <t>Pavilon urgentního příjmu</t>
  </si>
  <si>
    <t>{32d152e3-6864-4b2d-9f2a-058f0b22c27e}</t>
  </si>
  <si>
    <t>D.1.1</t>
  </si>
  <si>
    <t>Architektonicko-stavební řešení</t>
  </si>
  <si>
    <t>Soupis</t>
  </si>
  <si>
    <t>{23e7435c-ec4d-4c8f-a63a-325bc51b47f5}</t>
  </si>
  <si>
    <t>D.1.2.1</t>
  </si>
  <si>
    <t>Stavebně-konstrukční řešení-betonové kce</t>
  </si>
  <si>
    <t>{41c2ef03-996f-4dc5-a00d-fc831fa1e5e3}</t>
  </si>
  <si>
    <t>D.1.2.2</t>
  </si>
  <si>
    <t>Stavebně-konstrukční řešení-ocelové kce</t>
  </si>
  <si>
    <t>{5d2c080a-7d1d-4807-89d0-1edc3f36a801}</t>
  </si>
  <si>
    <t>D.1.3</t>
  </si>
  <si>
    <t>Požárně bezpečnostní řešení</t>
  </si>
  <si>
    <t>{e11e1bee-683b-4745-924b-81490abed217}</t>
  </si>
  <si>
    <t>D.1.4</t>
  </si>
  <si>
    <t>Technika prostředí staveb</t>
  </si>
  <si>
    <t>{fa56a2aa-e818-4bf0-a707-c485bc3ee480}</t>
  </si>
  <si>
    <t>D.1.4.1</t>
  </si>
  <si>
    <t>Zdravotně technické instalace</t>
  </si>
  <si>
    <t>3</t>
  </si>
  <si>
    <t>{cafe3886-f42a-4d47-af63-532ac7d7b817}</t>
  </si>
  <si>
    <t>4</t>
  </si>
  <si>
    <t>{bb43439a-fd8f-49d0-8d16-78cb978031e8}</t>
  </si>
  <si>
    <t>Venkovní rozvody</t>
  </si>
  <si>
    <t>{9700da54-2a9f-4d02-8266-d9a8f577f099}</t>
  </si>
  <si>
    <t>D.1.4.2</t>
  </si>
  <si>
    <t>Vzduchotechnika</t>
  </si>
  <si>
    <t>{1ea4db00-5707-4e53-884f-36f29d24acc7}</t>
  </si>
  <si>
    <t>D.1.4.3</t>
  </si>
  <si>
    <t>Vytápění</t>
  </si>
  <si>
    <t>{0dcbc92a-9c89-4723-9999-ff7c542fad18}</t>
  </si>
  <si>
    <t>D.1.4.4</t>
  </si>
  <si>
    <t>MaR</t>
  </si>
  <si>
    <t>{e9aabe9f-8b93-4ac1-8509-1463f26e87b7}</t>
  </si>
  <si>
    <t>D.1.4.5</t>
  </si>
  <si>
    <t>Silnoproudá elektrotechnika</t>
  </si>
  <si>
    <t>{d41f706e-7d90-4926-a9e0-4b9a13ceef9e}</t>
  </si>
  <si>
    <t>LPS</t>
  </si>
  <si>
    <t>{e9f290c9-96c7-4a8e-a510-ce1db6ec3e50}</t>
  </si>
  <si>
    <t>KT</t>
  </si>
  <si>
    <t>{0caea38b-3202-4e16-9bef-521863cc0c8a}</t>
  </si>
  <si>
    <t>SP</t>
  </si>
  <si>
    <t>{54c899a8-4b31-4caf-8419-668de2898310}</t>
  </si>
  <si>
    <t>SV</t>
  </si>
  <si>
    <t>{a487a618-4712-4a44-b8b1-bd1ffc041bcb}</t>
  </si>
  <si>
    <t>5</t>
  </si>
  <si>
    <t>Ostatní</t>
  </si>
  <si>
    <t>{a5e35295-d3da-4568-8425-342be71efbaa}</t>
  </si>
  <si>
    <t>D.1.4.6</t>
  </si>
  <si>
    <t>Slaboproudá elektrotechnika</t>
  </si>
  <si>
    <t>{d268bc13-16a3-4046-b906-71b285ab891a}</t>
  </si>
  <si>
    <t>ELEKTRICKÁ POŽÁRNÍ SIGNALIZACE - EPS</t>
  </si>
  <si>
    <t>{84b10426-2f3d-4b5a-9025-25697e0f0b18}</t>
  </si>
  <si>
    <t>NOUZOVÝ ZVUKOVÝ SYSTÉM - NZS</t>
  </si>
  <si>
    <t>{f29e8f60-416b-4ca7-b48c-c22967de0313}</t>
  </si>
  <si>
    <t>KAMEROVÝ SYSTÉM - CCTV</t>
  </si>
  <si>
    <t>{4b44bcba-b7ef-430c-bfc5-0ecf361950e8}</t>
  </si>
  <si>
    <t>PZTS-Poplachový zabezpečovací a tísňový systém</t>
  </si>
  <si>
    <t>{c8d062cd-787c-4f0d-a44b-ee7b9e21607c}</t>
  </si>
  <si>
    <t>EKV+DT Elektronická kontrola vstupu + Domovní telefony</t>
  </si>
  <si>
    <t>{cc5fc74b-0a8b-476f-b7fb-2c63d5ecb225}</t>
  </si>
  <si>
    <t>6</t>
  </si>
  <si>
    <t xml:space="preserve">STRUKTUROVANÁ KABELÁŽ - SK </t>
  </si>
  <si>
    <t>{214949ef-99fc-4fc8-94e1-b4624c2fd245}</t>
  </si>
  <si>
    <t>7</t>
  </si>
  <si>
    <t>STA - Společná televizní anténa</t>
  </si>
  <si>
    <t>{914ba7c4-01cc-4d3d-afcc-b7bf9f985be8}</t>
  </si>
  <si>
    <t>8</t>
  </si>
  <si>
    <t>Jednotný čas - JČ</t>
  </si>
  <si>
    <t>{ded4803a-51aa-467b-8c20-c767c4c4eaaa}</t>
  </si>
  <si>
    <t>9</t>
  </si>
  <si>
    <t>VYVOLÁVACÍ SYSTÉM - VS</t>
  </si>
  <si>
    <t>{0becaf8b-e8d5-4c6f-bfbe-25a30e0cbf70}</t>
  </si>
  <si>
    <t>10</t>
  </si>
  <si>
    <t>KABELOVÉ TRASY  - KT</t>
  </si>
  <si>
    <t>{b620bb08-d9c5-437e-b3b0-670c3494cd26}</t>
  </si>
  <si>
    <t>11</t>
  </si>
  <si>
    <t>Osttaní</t>
  </si>
  <si>
    <t>{a4d9500f-5211-4184-9242-e55750fc32fe}</t>
  </si>
  <si>
    <t>D.1.4.7</t>
  </si>
  <si>
    <t>Mediciální plyny</t>
  </si>
  <si>
    <t>{aac4a7df-cf23-44a8-9204-2bcf98c57c35}</t>
  </si>
  <si>
    <t>IN-SO 01</t>
  </si>
  <si>
    <t>Interiér</t>
  </si>
  <si>
    <t>{5105cb6a-d596-4adf-add5-887395925bf0}</t>
  </si>
  <si>
    <t xml:space="preserve">Pracovní linky </t>
  </si>
  <si>
    <t>{856e4af3-c745-4599-8af0-319fc5e2bac8}</t>
  </si>
  <si>
    <t>{d7c83189-1c56-43c1-bfab-2a6db2034726}</t>
  </si>
  <si>
    <t>SO 02</t>
  </si>
  <si>
    <t>Komunikace a zpevněné plochy</t>
  </si>
  <si>
    <t>{91ea030b-5e14-4223-b121-c8354b5ff64f}</t>
  </si>
  <si>
    <t>D.2</t>
  </si>
  <si>
    <t>Technická a technologická zařízení</t>
  </si>
  <si>
    <t>{21282e31-6c0c-4f0b-b0eb-3fd0af0fe9be}</t>
  </si>
  <si>
    <t>D.2.1</t>
  </si>
  <si>
    <t>Zdravotnická technologie</t>
  </si>
  <si>
    <t>{c3237af0-1821-4707-90fa-a314a27363c0}</t>
  </si>
  <si>
    <t>D.2.IO</t>
  </si>
  <si>
    <t>Inženýrské objekty</t>
  </si>
  <si>
    <t>{fb7146b8-8efa-456a-8bf2-25ccf96fe921}</t>
  </si>
  <si>
    <t>IO 01</t>
  </si>
  <si>
    <t>Prodloužení areálového vodovodu</t>
  </si>
  <si>
    <t>{f8b2992b-ce2d-4819-8219-d2ba692ac1e8}</t>
  </si>
  <si>
    <t>IO 02</t>
  </si>
  <si>
    <t>PŘELOŽKA AREÁLOVÉHO OSVĚTLENÍ</t>
  </si>
  <si>
    <t>{93a5986c-0258-4d95-94eb-41c17de86ea3}</t>
  </si>
  <si>
    <t>IO 02.1</t>
  </si>
  <si>
    <t>{124ee970-e632-4d5e-a939-ec57d015fb35}</t>
  </si>
  <si>
    <t>IO 02.2</t>
  </si>
  <si>
    <t>{3c7fb474-cac4-4e08-8597-65f1e7d21a9d}</t>
  </si>
  <si>
    <t>IO 02.3</t>
  </si>
  <si>
    <t>{2a353417-5d1e-48b0-b214-c7e83f7b7002}</t>
  </si>
  <si>
    <t>IO 03</t>
  </si>
  <si>
    <t>PŘELOŽKA NN - ROZVADĚCE</t>
  </si>
  <si>
    <t>{efb0a8c4-f6d4-4641-adc8-f4e6a5b251fb}</t>
  </si>
  <si>
    <t>IO 03.1</t>
  </si>
  <si>
    <t>{c372daeb-7e99-4aba-a46d-7303c10a92a6}</t>
  </si>
  <si>
    <t>VON</t>
  </si>
  <si>
    <t xml:space="preserve">Vedlejší a ostatní náklady stavby </t>
  </si>
  <si>
    <t>{78a7992e-6ebe-4a67-9e66-e0e5802d046c}</t>
  </si>
  <si>
    <t>KRYCÍ LIST SOUPISU PRACÍ</t>
  </si>
  <si>
    <t>Objekt:</t>
  </si>
  <si>
    <t>D.1 - Příprava území</t>
  </si>
  <si>
    <t>REKAPITULACE ČLENĚNÍ SOUPISU PRACÍ</t>
  </si>
  <si>
    <t>Kód dílu - Popis</t>
  </si>
  <si>
    <t>Cena celkem [CZK]</t>
  </si>
  <si>
    <t>Náklady ze soupisu prací</t>
  </si>
  <si>
    <t>-1</t>
  </si>
  <si>
    <t>HSV - Práce a dodávky HSV</t>
  </si>
  <si>
    <t xml:space="preserve">    1 - Zemní práce</t>
  </si>
  <si>
    <t xml:space="preserve">      18 - Povrchové úpravy terénu</t>
  </si>
  <si>
    <t xml:space="preserve">    17. - Technologie výsadby _ náhradní výsadba</t>
  </si>
  <si>
    <t xml:space="preserve">    9 - Ostatní konstrukce a práce, bourání</t>
  </si>
  <si>
    <t xml:space="preserve">      95 - Dokončovací konstrukce a práce pozemních staveb</t>
  </si>
  <si>
    <t xml:space="preserve">    997 - Přesun sutě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</si>
  <si>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</si>
  <si>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</si>
  <si>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</si>
  <si>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</si>
  <si>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</si>
  <si>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</si>
  <si>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</si>
  <si>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</si>
  <si>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</si>
  <si>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</si>
  <si>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</si>
  <si>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</si>
  <si>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</si>
  <si>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</si>
  <si>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</si>
  <si>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</si>
  <si>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</si>
  <si>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</si>
  <si>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111251101</t>
  </si>
  <si>
    <t>Odstranění křovin a stromů průměru kmene do 100 mm i s kořeny sklonu terénu do 1:5 z celkové plochy do 100 m2 strojně</t>
  </si>
  <si>
    <t>m2</t>
  </si>
  <si>
    <t>CS ÚRS 2025 01</t>
  </si>
  <si>
    <t>669671665</t>
  </si>
  <si>
    <t>112151352</t>
  </si>
  <si>
    <t>Kácení stromu s postupným spouštěním koruny a kmene D do 0,3 m</t>
  </si>
  <si>
    <t>kus</t>
  </si>
  <si>
    <t>-673191967</t>
  </si>
  <si>
    <t>112201113</t>
  </si>
  <si>
    <t>Odstranění pařezů D do 0,4 m v rovině a svahu do 1:5 s odklizením do 20 m a zasypáním jámy</t>
  </si>
  <si>
    <t>1871210857</t>
  </si>
  <si>
    <t>162201401</t>
  </si>
  <si>
    <t>Vodorovné přemístění větví stromů do 1 km D kmene přes 100 do 300 mm</t>
  </si>
  <si>
    <t>611920895</t>
  </si>
  <si>
    <t>162201411</t>
  </si>
  <si>
    <t>Vodorovné přemístění kmenů stromů do 1 km D kmene přes 100 do 300 mm</t>
  </si>
  <si>
    <t>-916367664</t>
  </si>
  <si>
    <t>162201422</t>
  </si>
  <si>
    <t>Vodorovné přemístění pařezů do 1 km D do 500 mm</t>
  </si>
  <si>
    <t>-1381968386</t>
  </si>
  <si>
    <t>162301931</t>
  </si>
  <si>
    <t>Příplatek k vodorovnému přemístění větví stromů D kmene přes 100 do 300 mm ZKD 1 km</t>
  </si>
  <si>
    <t>632352693</t>
  </si>
  <si>
    <t>VV</t>
  </si>
  <si>
    <t>28*15 'Přepočtené koeficientem množství</t>
  </si>
  <si>
    <t>162301951</t>
  </si>
  <si>
    <t>Příplatek k vodorovnému přemístění kmenů stromů D kmene přes 100 do 300 mm ZKD 1 km</t>
  </si>
  <si>
    <t>-435606222</t>
  </si>
  <si>
    <t>162301972</t>
  </si>
  <si>
    <t>Příplatek k vodorovnému přemístění pařezů D do 500 mm ZKD 1 km</t>
  </si>
  <si>
    <t>-1671768848</t>
  </si>
  <si>
    <t>115015R01</t>
  </si>
  <si>
    <t xml:space="preserve">Likvidace stromů, větví, pařezů _ dle zákona o odpadech </t>
  </si>
  <si>
    <t>kpl.</t>
  </si>
  <si>
    <t>CS VLASTNÍ</t>
  </si>
  <si>
    <t>-556205918</t>
  </si>
  <si>
    <t>18</t>
  </si>
  <si>
    <t>Povrchové úpravy terénu</t>
  </si>
  <si>
    <t>180015R01</t>
  </si>
  <si>
    <t xml:space="preserve">Hrubé terénní úpravy </t>
  </si>
  <si>
    <t>-1205044686</t>
  </si>
  <si>
    <t>P</t>
  </si>
  <si>
    <t>Poznámka k položce:_x000D_
JC obsahuje : kompletní provedení dle specifikace PD a TZ včetně všech přímo souvisejících prací/činností a dodávek + přesuny a likvidace vzniklých odpadů dle zákona o odpadech.</t>
  </si>
  <si>
    <t>17.</t>
  </si>
  <si>
    <t>Technologie výsadby _ náhradní výsadba</t>
  </si>
  <si>
    <t>170015R01</t>
  </si>
  <si>
    <t>Výsadba_(liguetrum vulgare)</t>
  </si>
  <si>
    <t>-2061788014</t>
  </si>
  <si>
    <t>Poznámka k položce:_x000D_
JC obsahuje: kompletní systémové dodávky a provedení dle specifikace PD a TZ včetně všech přímo souvisejících prací/činností a dodávek/doplňků a příslušenství_x000D_
----------------------------------------------------------------------------------------------------------------------------------------------------------------------------------------------------</t>
  </si>
  <si>
    <t>13</t>
  </si>
  <si>
    <t>170015R02</t>
  </si>
  <si>
    <t>Výsadba_(ambroň západní)</t>
  </si>
  <si>
    <t>-418763402</t>
  </si>
  <si>
    <t>14</t>
  </si>
  <si>
    <t>170015R03</t>
  </si>
  <si>
    <t>Výsadba_(skupina kalin á 5 kus)</t>
  </si>
  <si>
    <t>soubor</t>
  </si>
  <si>
    <t>-71010807</t>
  </si>
  <si>
    <t>15</t>
  </si>
  <si>
    <t>170015R04</t>
  </si>
  <si>
    <t>Výsadba_(jasan ztepilý)</t>
  </si>
  <si>
    <t>-1313730323</t>
  </si>
  <si>
    <t>Ostatní konstrukce a práce, bourání</t>
  </si>
  <si>
    <t>16</t>
  </si>
  <si>
    <t>961044111</t>
  </si>
  <si>
    <t>Bourání základů z betonu prostého</t>
  </si>
  <si>
    <t>m3</t>
  </si>
  <si>
    <t>1344545356</t>
  </si>
  <si>
    <t>Poznámka k položce:_x000D_
Skryté konstrukce _ odsouhlasení v dílenské dokumentaci.</t>
  </si>
  <si>
    <t>17</t>
  </si>
  <si>
    <t>961055111</t>
  </si>
  <si>
    <t>Bourání základů ze ŽB</t>
  </si>
  <si>
    <t>-1196350963</t>
  </si>
  <si>
    <t>981011316</t>
  </si>
  <si>
    <t>Demolice budov zděných na MVC podíl konstrukcí přes 30 do 35 % postupným rozebíráním</t>
  </si>
  <si>
    <t>419677274</t>
  </si>
  <si>
    <t>95</t>
  </si>
  <si>
    <t>Dokončovací konstrukce a práce pozemních staveb</t>
  </si>
  <si>
    <t>19</t>
  </si>
  <si>
    <t>950015R01</t>
  </si>
  <si>
    <t>Přesun sochy TGM Masaryka</t>
  </si>
  <si>
    <t>574462185</t>
  </si>
  <si>
    <t>Poznámka k položce:_x000D_
JC obsahuje : kompletní systémové dodávky a provedení dle specifikace PD a TZ včetně všech přímo souvisejících prací/činností a dodávek_x000D_
(detailní návrh bude odsouhlasen v dílenské dokumentaci)_x000D_
Upřesnění dle TZ:_x000D_
-Před zahájením prací je nutné přesunout sochu a památník, který se nachází ve středu daného pozemku z důvodu poničení během výstavby. Následně po dokončení výstavby bude navráceno zpět na původní místo._x000D_
------------------------------------------------------------</t>
  </si>
  <si>
    <t>997</t>
  </si>
  <si>
    <t>Přesun sutě</t>
  </si>
  <si>
    <t>20</t>
  </si>
  <si>
    <t>997013R31</t>
  </si>
  <si>
    <t xml:space="preserve">Poplatek za uložení na skládce (skládkovné) stavebního odpadu bez rozlišení </t>
  </si>
  <si>
    <t>t</t>
  </si>
  <si>
    <t>302547295</t>
  </si>
  <si>
    <t>Poznámka k položce:_x000D_
Jednotková cena stanovena pro stavební odpad BEZ ROZLIŠENÍ _x000D_
------------------------------------------------------------------------------</t>
  </si>
  <si>
    <t>997321511</t>
  </si>
  <si>
    <t>Vodorovná doprava suti a vybouraných hmot po suchu do 1 km</t>
  </si>
  <si>
    <t>-1953080602</t>
  </si>
  <si>
    <t>22</t>
  </si>
  <si>
    <t>997321519</t>
  </si>
  <si>
    <t>Příplatek ZKD 1 km vodorovné dopravy suti a vybouraných hmot po suchu</t>
  </si>
  <si>
    <t>1695978597</t>
  </si>
  <si>
    <t>42,64*20 'Přepočtené koeficientem množství</t>
  </si>
  <si>
    <t>23</t>
  </si>
  <si>
    <t>997321611</t>
  </si>
  <si>
    <t>Nakládání nebo překládání suti a vybouraných hmot</t>
  </si>
  <si>
    <t>1237139132</t>
  </si>
  <si>
    <t>SO 01 - Pavilon urgentního příjmu</t>
  </si>
  <si>
    <t>Soupis:</t>
  </si>
  <si>
    <t>D.1.1 - Architektonicko-stavební řešení</t>
  </si>
  <si>
    <t xml:space="preserve">    2 - Zakládání</t>
  </si>
  <si>
    <t xml:space="preserve">    3 - Svislé a kompletní konstrukce</t>
  </si>
  <si>
    <t xml:space="preserve">    4 - Vodorovné konstrukce</t>
  </si>
  <si>
    <t xml:space="preserve">      43 - Schodišťové konstrukce a rampy</t>
  </si>
  <si>
    <t xml:space="preserve">    6 - Úpravy povrchů, podlahy a osazování výplní</t>
  </si>
  <si>
    <t xml:space="preserve">    8 - Vedení trubní dálková a přípojná</t>
  </si>
  <si>
    <t xml:space="preserve">    998 - Přesun hmot</t>
  </si>
  <si>
    <t>PSV - Práce a dodávky PSV</t>
  </si>
  <si>
    <t xml:space="preserve">    711 - Izolace proti vodě, vlhkosti a plynům</t>
  </si>
  <si>
    <t xml:space="preserve">    712 - Povlakové krytiny</t>
  </si>
  <si>
    <t xml:space="preserve">    713 - Izolace tepelné</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</si>
  <si>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</si>
  <si>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</si>
  <si>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</si>
  <si>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</si>
  <si>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</si>
  <si>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</si>
  <si>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</si>
  <si>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</si>
  <si>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</si>
  <si>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</si>
  <si>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</si>
  <si>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</si>
  <si>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M</t>
  </si>
  <si>
    <t xml:space="preserve">    99-M - Výpisy ostatních prvků a výrobků </t>
  </si>
  <si>
    <t>HZS - Hodinové zúčtovací sazby</t>
  </si>
  <si>
    <t>N00 - Nepojmenované, ostatní práce a dodávky</t>
  </si>
  <si>
    <t xml:space="preserve">    N01 - Záchytný systém proti pádu </t>
  </si>
  <si>
    <t>115101201</t>
  </si>
  <si>
    <t>Čerpání vody na dopravní výšku do 10 m průměrný přítok do 500 l/min</t>
  </si>
  <si>
    <t>hod</t>
  </si>
  <si>
    <t>1217848372</t>
  </si>
  <si>
    <t>Poznámka k položce:_x000D_
JC, nad rámec ceníkového obsahu, také zahrnuje náklady na likvidaci čerpané vody (dle zákona)</t>
  </si>
  <si>
    <t>"předpoklad_bude odsouhlaseno v dílenské dokumentaci" (24,0)*4*15</t>
  </si>
  <si>
    <t>Součet</t>
  </si>
  <si>
    <t>131313701</t>
  </si>
  <si>
    <t>Hloubení nezapažených jam v soudržných horninách třídy těžitelnosti II skupiny 4 ručně</t>
  </si>
  <si>
    <t>-874938789</t>
  </si>
  <si>
    <t>"rozsah_D.1.1_SO 01_07,08,13-14, TZ_spodní stavba_odměř. elektronicky" (1633,078)*0,2</t>
  </si>
  <si>
    <t>(dokopávky, začištění stavební jámy)</t>
  </si>
  <si>
    <t>131351106</t>
  </si>
  <si>
    <t>Hloubení jam nezapažených v hornině třídy těžitelnosti II skupiny 4 objem do 5000 m3 strojně</t>
  </si>
  <si>
    <t>223168974</t>
  </si>
  <si>
    <t>"rozsah_D.1.1_SO 01_07,08,13-14, TZ_spodní stavba_odměř. elektronicky" (1633,078)*0,8</t>
  </si>
  <si>
    <t>139711111</t>
  </si>
  <si>
    <t>Vykopávky v uzavřených prostorech v hornině třídy těžitelnosti I skupiny 1 až 3 ručně</t>
  </si>
  <si>
    <t>797444351</t>
  </si>
  <si>
    <t>"rozsah_D.1.1_SO 01_02-06 B, TZ_ BP podlah 1.PP (rozvody ZTI + výtah. dojezd)" (50,0*1,0)+(30,375)</t>
  </si>
  <si>
    <t>161151113</t>
  </si>
  <si>
    <t>Svislé přemístění výkopku z horniny třídy těžitelnosti II skupiny 4 a 5 hl výkopu do 8 m</t>
  </si>
  <si>
    <t>1871684115</t>
  </si>
  <si>
    <t>"rozsah_D.1.1_SO 01_07,08,13-14, TZ_spodní stavba_odměř. elektronicky" (1633,078)*0,03</t>
  </si>
  <si>
    <t>162211311</t>
  </si>
  <si>
    <t>Vodorovné přemístění výkopku z horniny třídy těžitelnosti I skupiny 1 až 3 stavebním kolečkem do 10 m</t>
  </si>
  <si>
    <t>1643257615</t>
  </si>
  <si>
    <t>162211319</t>
  </si>
  <si>
    <t>Příplatek k vodorovnému přemístění výkopku z horniny třídy těžitelnosti I skupiny 1 až 3 stavebním kolečkem za každých dalších 10 m</t>
  </si>
  <si>
    <t>-1530489963</t>
  </si>
  <si>
    <t>80,375*4 'Přepočtené koeficientem množství</t>
  </si>
  <si>
    <t>162751117</t>
  </si>
  <si>
    <t>Vodorovné přemístění přes 9 000 do 10000 m výkopku/sypaniny z horniny třídy těžitelnosti I skupiny 1 až 3</t>
  </si>
  <si>
    <t>-2028186391</t>
  </si>
  <si>
    <t>162751119</t>
  </si>
  <si>
    <t>Příplatek k vodorovnému přemístění výkopku/sypaniny z horniny třídy těžitelnosti I skupiny 1 až 3 ZKD 1000 m přes 10000 m</t>
  </si>
  <si>
    <t>-55767949</t>
  </si>
  <si>
    <t>80,375*10 'Přepočtené koeficientem množství</t>
  </si>
  <si>
    <t>162751137</t>
  </si>
  <si>
    <t>Vodorovné přemístění přes 9 000 do 10000 m výkopku/sypaniny z horniny třídy těžitelnosti II skupiny 4 a 5</t>
  </si>
  <si>
    <t>-369415327</t>
  </si>
  <si>
    <t>"rozsah_D.1.1_SO 01_07,08,13-14, TZ_spodní stavba_odměř. elektronicky" (1633,078)</t>
  </si>
  <si>
    <t>(vv předpokládá nevhodnost výkopku pro zpětné využití_odsouhlasení v dílenské dokumentaci)</t>
  </si>
  <si>
    <t>162751139</t>
  </si>
  <si>
    <t>Příplatek k vodorovnému přemístění výkopku/sypaniny z horniny třídy těžitelnosti II skupiny 4 a 5 ZKD 1000 m přes 10000 m</t>
  </si>
  <si>
    <t>-1112620618</t>
  </si>
  <si>
    <t>1633,078*10 'Přepočtené koeficientem množství</t>
  </si>
  <si>
    <t>171201221</t>
  </si>
  <si>
    <t>Poplatek za uložení na skládce (skládkovné) zeminy a kamení kód odpadu 17 05 04</t>
  </si>
  <si>
    <t>1336181851</t>
  </si>
  <si>
    <t>80,375*2 'Přepočtené koeficientem množství</t>
  </si>
  <si>
    <t>-507898095</t>
  </si>
  <si>
    <t>1633,078*2 'Přepočtené koeficientem množství</t>
  </si>
  <si>
    <t>171251201</t>
  </si>
  <si>
    <t>Uložení sypaniny na skládky nebo meziskládky</t>
  </si>
  <si>
    <t>228135328</t>
  </si>
  <si>
    <t>-437676411</t>
  </si>
  <si>
    <t>174111102</t>
  </si>
  <si>
    <t>Zásyp v uzavřených prostorech sypaninou se zhutněním ručně</t>
  </si>
  <si>
    <t>-1372229858</t>
  </si>
  <si>
    <t>"rozsah_D.1.1_SO 01_02-06 B, TZ_ BP podlah 1.PP (rozvody ZTI + výtah. dojezd)" (48,225)</t>
  </si>
  <si>
    <t>M</t>
  </si>
  <si>
    <t>58344198R</t>
  </si>
  <si>
    <t xml:space="preserve">externí zásypový, nenamrzavý, zhutnitelný materiál _ specifikace dle PD a TZ </t>
  </si>
  <si>
    <t>-1755875429</t>
  </si>
  <si>
    <t>48,225*1,1 'Přepočtené koeficientem množství</t>
  </si>
  <si>
    <t>174151101</t>
  </si>
  <si>
    <t>Zásyp jam, šachet rýh nebo kolem objektů sypaninou se zhutněním</t>
  </si>
  <si>
    <t>-311439226</t>
  </si>
  <si>
    <t>"rozsah_D.1.1_SO 01_07,08,13-14, TZ_spodní stavba" ((326,616+1306,462)/2)-(100,776+14,85)+(11,65*26,25*2,25)</t>
  </si>
  <si>
    <t>-2064513896</t>
  </si>
  <si>
    <t>1388,991*1,1 'Přepočtené koeficientem množství</t>
  </si>
  <si>
    <t>181913112</t>
  </si>
  <si>
    <t>Úprava pláně v hornině třídy těžitelnosti II skupiny 4 se zhutněním ručně</t>
  </si>
  <si>
    <t>518224071</t>
  </si>
  <si>
    <t>181951114</t>
  </si>
  <si>
    <t>Úprava pláně v hornině třídy těžitelnosti II skupiny 4 a 5 se zhutněním strojně</t>
  </si>
  <si>
    <t>2004570129</t>
  </si>
  <si>
    <t>460371111</t>
  </si>
  <si>
    <t>Naložení výkopku ručně z hornin třídy I skupiny 1 až 3</t>
  </si>
  <si>
    <t>-1921003269</t>
  </si>
  <si>
    <t>Zakládání</t>
  </si>
  <si>
    <t>211531111</t>
  </si>
  <si>
    <t>Výplň odvodňovacích žeber nebo trativodů kamenivem hrubým drceným frakce 16 až 63 mm</t>
  </si>
  <si>
    <t>-828802036</t>
  </si>
  <si>
    <t>"rozsah_D.1.1_SO 01_07,08,13-14, TZ_spodní stavba_(drenážní systém)" (67,0)*0,8*0,6</t>
  </si>
  <si>
    <t>24</t>
  </si>
  <si>
    <t>211971110</t>
  </si>
  <si>
    <t>Zřízení opláštění žeber nebo trativodů geotextilií v rýze nebo zářezu sklonu do 1:2</t>
  </si>
  <si>
    <t>1397610743</t>
  </si>
  <si>
    <t>"rozsah_D.1.1_SO 01_07,08,13-14, TZ_spodní stavba_(drenážní systém)" (67,0)*(0,8+0,6)*2</t>
  </si>
  <si>
    <t>25</t>
  </si>
  <si>
    <t>69311081</t>
  </si>
  <si>
    <t>geotextilie netkaná separační, ochranná, filtrační, drenážní PES 300g/m2</t>
  </si>
  <si>
    <t>1039599515</t>
  </si>
  <si>
    <t>187,6*1,1845 'Přepočtené koeficientem množství</t>
  </si>
  <si>
    <t>26</t>
  </si>
  <si>
    <t>212755215</t>
  </si>
  <si>
    <t>Trativody z drenážních trubek plastových flexibilních DN 125 mm bez lože a obsypu</t>
  </si>
  <si>
    <t>m</t>
  </si>
  <si>
    <t>1039908745</t>
  </si>
  <si>
    <t>"rozsah_D.1.1_SO 01_07,08,13-14, TZ_spodní stavba_(drenážní systém)" (67,0)</t>
  </si>
  <si>
    <t>27</t>
  </si>
  <si>
    <t>213311151</t>
  </si>
  <si>
    <t>Polštáře zhutněné pod základy ze štěrkodrti netříděné</t>
  </si>
  <si>
    <t>2010821390</t>
  </si>
  <si>
    <t>"rozsah_D.1.1_SO 01_07,08,13-14, TZ_spodní stavba" 0,5*(15,9*26,25)</t>
  </si>
  <si>
    <t>28</t>
  </si>
  <si>
    <t>273322511</t>
  </si>
  <si>
    <t>Základové desky ze ŽB se zvýšenými nároky na prostředí tř. C 25/30</t>
  </si>
  <si>
    <t>-1031213647</t>
  </si>
  <si>
    <t>Poznámka k položce:_x000D_
JC obsahuje náklady na specifikaci betonové směsy : C 25/30 XC2</t>
  </si>
  <si>
    <t>"rozsah_D.1.1_SO 01_07,08,13-14, TZ_spodní stavba" (15,9*26,25)*0,15</t>
  </si>
  <si>
    <t>29</t>
  </si>
  <si>
    <t>273351121</t>
  </si>
  <si>
    <t>Zřízení bednění základových desek</t>
  </si>
  <si>
    <t>-601371455</t>
  </si>
  <si>
    <t>"rozsah_D.1.1_SO 01_07,08,13-14, TZ_spodní stavba" (15,9+26,25)*2*0,15</t>
  </si>
  <si>
    <t>30</t>
  </si>
  <si>
    <t>273351122</t>
  </si>
  <si>
    <t>Odstranění bednění základových desek</t>
  </si>
  <si>
    <t>-1760949938</t>
  </si>
  <si>
    <t>31</t>
  </si>
  <si>
    <t>273361821</t>
  </si>
  <si>
    <t>Výztuž základových desek betonářskou ocelí 10 505 (R)</t>
  </si>
  <si>
    <t>526519110</t>
  </si>
  <si>
    <t>"rozsah_D.1.1_SO 01_07,08,13-14, TZ_spodní stavba" (15,9*26,25)*0,15*180/1000</t>
  </si>
  <si>
    <t>(bude odsouhlaseno v dílenské dokumentaci)</t>
  </si>
  <si>
    <t>Svislé a kompletní konstrukce</t>
  </si>
  <si>
    <t>32</t>
  </si>
  <si>
    <t>311235141</t>
  </si>
  <si>
    <t>Zdivo jednovrstvé z cihel broušených přes P10 do P15 na tenkovrstvou maltu tl 240 mm</t>
  </si>
  <si>
    <t>1020864774</t>
  </si>
  <si>
    <t>Poznámka k položce:_x000D_
JC, nad rámec ceníkového obsahu, zahrnuje také náklady na :_x000D_
- systémové ukotvení zdiva k okolním konstrukcím_viz PD a TZ_x000D_
- podkladní prvky a napojení zdiva na okolní kce_viz PD a TZ_x000D_
---------------------------------------------------------------------------</t>
  </si>
  <si>
    <t>"svislý zděný systém_1.PP, 1.NP_odm. elektronicky" (2,85*(24,64))+(3,55*(57,65))</t>
  </si>
  <si>
    <t>"odečet výplní" -(20,974+61,08)</t>
  </si>
  <si>
    <t>33</t>
  </si>
  <si>
    <t>317168022</t>
  </si>
  <si>
    <t>Překlad keramický plochý š 145 mm dl 1250 mm</t>
  </si>
  <si>
    <t>1151189757</t>
  </si>
  <si>
    <t>34</t>
  </si>
  <si>
    <t>317168023</t>
  </si>
  <si>
    <t>Překlad keramický plochý š 145 mm dl 1500 mm</t>
  </si>
  <si>
    <t>632483915</t>
  </si>
  <si>
    <t>35</t>
  </si>
  <si>
    <t>317168024</t>
  </si>
  <si>
    <t>Překlad keramický plochý š 145 mm dl 1750 mm</t>
  </si>
  <si>
    <t>-1046565594</t>
  </si>
  <si>
    <t>36</t>
  </si>
  <si>
    <t>317168053</t>
  </si>
  <si>
    <t>Překlad keramický vysoký v 238 mm dl 1500 mm</t>
  </si>
  <si>
    <t>-1024245977</t>
  </si>
  <si>
    <t>37</t>
  </si>
  <si>
    <t>317168054</t>
  </si>
  <si>
    <t>Překlad keramický vysoký v 238 mm dl 1750 mm</t>
  </si>
  <si>
    <t>-787381075</t>
  </si>
  <si>
    <t>38</t>
  </si>
  <si>
    <t>317168057</t>
  </si>
  <si>
    <t>Překlad keramický vysoký v 238 mm dl 2500 mm</t>
  </si>
  <si>
    <t>247930920</t>
  </si>
  <si>
    <t>39</t>
  </si>
  <si>
    <t>317168061</t>
  </si>
  <si>
    <t>Překlad keramický vysoký v 238 mm dl 3500 mm</t>
  </si>
  <si>
    <t>-341281849</t>
  </si>
  <si>
    <t>40</t>
  </si>
  <si>
    <t>317944321</t>
  </si>
  <si>
    <t>Válcované nosníky do č.12 dodatečně osazované do připravených otvorů</t>
  </si>
  <si>
    <t>-1899346594</t>
  </si>
  <si>
    <t>Poznámka k položce:_x000D_
JC, nad rámec ceníkového obsahu, také zahrnuje náklady na vybourání souvisejících kapes + dodávka a provedení podkladních bloků</t>
  </si>
  <si>
    <t>41</t>
  </si>
  <si>
    <t>317998130</t>
  </si>
  <si>
    <t>Tepelná izolace mezi překlady v 24 cm z XPS tl do 30 mm</t>
  </si>
  <si>
    <t>747938993</t>
  </si>
  <si>
    <t>(1,5*7)+(1,75*1)+(2,5*1)+(1,5*21)+(3,5*1)</t>
  </si>
  <si>
    <t>42</t>
  </si>
  <si>
    <t>342244211</t>
  </si>
  <si>
    <t>Příčka z cihel broušených na tenkovrstvou maltu tloušťky 115 mm</t>
  </si>
  <si>
    <t>-368672119</t>
  </si>
  <si>
    <t>"svislý zděný systém_1.PP, 1.NP_odm. elektronicky" (2,85*(0,0))+(3,55*(3,35))</t>
  </si>
  <si>
    <t>43</t>
  </si>
  <si>
    <t>342244221</t>
  </si>
  <si>
    <t>Příčka z cihel broušených na tenkovrstvou maltu tloušťky 140 mm</t>
  </si>
  <si>
    <t>234757918</t>
  </si>
  <si>
    <t>"svislý zděný systém_1.PP, 1.NP_odm. elektronicky" (2,85*(14,2))+(3,55*(0,0))+(1,89)</t>
  </si>
  <si>
    <t>44</t>
  </si>
  <si>
    <t>342271531</t>
  </si>
  <si>
    <t>Příčka z vápenopískových přesných plných tvárnic přes P15 do P25 tl 150 mm</t>
  </si>
  <si>
    <t>499429948</t>
  </si>
  <si>
    <t>"svislý zděný systém_1.PP, 1.NP_odm. elektronicky" (2,85*(11,08))+(3,55*(0,0))</t>
  </si>
  <si>
    <t>45</t>
  </si>
  <si>
    <t>346244381</t>
  </si>
  <si>
    <t xml:space="preserve">Plentování jednostranné v do 200 mm válcovaných nosníků </t>
  </si>
  <si>
    <t>-22616450</t>
  </si>
  <si>
    <t>46</t>
  </si>
  <si>
    <t>346271113</t>
  </si>
  <si>
    <t>Přizdívky z cihel betonových tl 65 mm</t>
  </si>
  <si>
    <t>1833785657</t>
  </si>
  <si>
    <t>"rozsah_D.1.1_SO 01_07,08,13-14, TZ_spodní stavba_(svislé izolace)" (22,5)</t>
  </si>
  <si>
    <t>47</t>
  </si>
  <si>
    <t>346271129</t>
  </si>
  <si>
    <t>Příplatek k přizdívkám za ochranu izolace zaléváním maltou</t>
  </si>
  <si>
    <t>1631279231</t>
  </si>
  <si>
    <t>Vodorovné konstrukce</t>
  </si>
  <si>
    <t>48</t>
  </si>
  <si>
    <t>451315114</t>
  </si>
  <si>
    <t>Podkladní nebo výplňová vrstva z betonu C 12/15 tl do 100 mm</t>
  </si>
  <si>
    <t>-918869656</t>
  </si>
  <si>
    <t>"rozsah_D.1.1_SO 01_02-06 B, TZ_ doplnění podlah 1.PP (rozvody ZTI + výtah. dojezd)" (50,0+4,25)</t>
  </si>
  <si>
    <t>49</t>
  </si>
  <si>
    <t>452312162</t>
  </si>
  <si>
    <t>Sedlové lože z betonu prostého se zvýšenými nároky na prostředí tř. C 25/30 otevřený výkop</t>
  </si>
  <si>
    <t>1470109711</t>
  </si>
  <si>
    <t>"rozsah_D.1.1_SO 01_07,08,13-14, TZ_spodní stavba_(drenážní systém)" (67,0)*0,65*0,15</t>
  </si>
  <si>
    <t>Schodišťové konstrukce a rampy</t>
  </si>
  <si>
    <t>50</t>
  </si>
  <si>
    <t>430015R01</t>
  </si>
  <si>
    <t xml:space="preserve">Dodávka a provedení stavebních úprav exteriérové rampy </t>
  </si>
  <si>
    <t>1518630135</t>
  </si>
  <si>
    <t>Úpravy povrchů, podlahy a osazování výplní</t>
  </si>
  <si>
    <t>51</t>
  </si>
  <si>
    <t>611131100</t>
  </si>
  <si>
    <t>Vápenný postřik vnitřních stropů nanášený ručně</t>
  </si>
  <si>
    <t>2013650296</t>
  </si>
  <si>
    <t>"rozsah_D.1.1_SO 01_podhledové skladby_v.č. 17-18, TZ_1.PP_viz tab. místností" (99,18+0,0)</t>
  </si>
  <si>
    <t>52</t>
  </si>
  <si>
    <t>611131121</t>
  </si>
  <si>
    <t>Penetrační disperzní nátěr vnitřních stropů nanášený ručně</t>
  </si>
  <si>
    <t>-1146740454</t>
  </si>
  <si>
    <t>53</t>
  </si>
  <si>
    <t>611131303</t>
  </si>
  <si>
    <t>Vápenný postřik vnitřních schodišťových konstrukcí nanášený strojně</t>
  </si>
  <si>
    <t>-527760126</t>
  </si>
  <si>
    <t>54</t>
  </si>
  <si>
    <t>611131325</t>
  </si>
  <si>
    <t>Penetrační disperzní nátěr vnitřních schodišťových konstrukcí nanášený strojně</t>
  </si>
  <si>
    <t>-1825042246</t>
  </si>
  <si>
    <t>55</t>
  </si>
  <si>
    <t>611341121</t>
  </si>
  <si>
    <t>Sádrová nebo vápenosádrová omítka hladká jednovrstvá vnitřních stropů rovných nanášená ručně</t>
  </si>
  <si>
    <t>-991225343</t>
  </si>
  <si>
    <t>56</t>
  </si>
  <si>
    <t>611341191</t>
  </si>
  <si>
    <t>Příplatek k sádrové omítce vnitřních stropů za každých dalších 5 mm tloušťky ručně</t>
  </si>
  <si>
    <t>344980944</t>
  </si>
  <si>
    <t>99,18*2 'Přepočtené koeficientem množství</t>
  </si>
  <si>
    <t>57</t>
  </si>
  <si>
    <t>611341325</t>
  </si>
  <si>
    <t>Sádrová omítka hladká jednovrstvá vnitřních schodišťových konstrukcí nanášená strojně</t>
  </si>
  <si>
    <t>-754395543</t>
  </si>
  <si>
    <t>58</t>
  </si>
  <si>
    <t>611341395</t>
  </si>
  <si>
    <t>Příplatek k sádrové omítce schodišťových konstrukcí za každých dalších 5 mm tloušťky strojně</t>
  </si>
  <si>
    <t>2046104808</t>
  </si>
  <si>
    <t>126,65*2 'Přepočtené koeficientem množství</t>
  </si>
  <si>
    <t>59</t>
  </si>
  <si>
    <t>612131101</t>
  </si>
  <si>
    <t>Cementový postřik vnitřních stěn nanášený celoplošně ručně</t>
  </si>
  <si>
    <t>1192569761</t>
  </si>
  <si>
    <t>"povrchy svislých kcí_podklad viz keram. obklady" (543,145)</t>
  </si>
  <si>
    <t>60</t>
  </si>
  <si>
    <t>612131300</t>
  </si>
  <si>
    <t>Vápenný postřik vnitřních stěn nanášený strojně</t>
  </si>
  <si>
    <t>-1180392273</t>
  </si>
  <si>
    <t>"vnitřní povrchy svislých kcí_viz zděné kce" (2*(42,36+31,578+11,893))+(1*(197,828))+(114,188)+(2*118,652)+(0,25*(211,5))</t>
  </si>
  <si>
    <t>"odečet omítka schodišť" -(126,65)</t>
  </si>
  <si>
    <t>61</t>
  </si>
  <si>
    <t>612131321</t>
  </si>
  <si>
    <t>Penetrační disperzní nátěr vnitřních stěn nanášený strojně</t>
  </si>
  <si>
    <t>-520924814</t>
  </si>
  <si>
    <t>62</t>
  </si>
  <si>
    <t>612135101</t>
  </si>
  <si>
    <t>Hrubá výplň rýh ve stěnách maltou jakékoli šířky rýhy</t>
  </si>
  <si>
    <t>-1774713245</t>
  </si>
  <si>
    <t>63</t>
  </si>
  <si>
    <t>6121430R0</t>
  </si>
  <si>
    <t>Příplatek za dodávku a osazení veškerých omítkových lišt, rohovníků a profilů vnitřních omítek stěn a stropů - viz specifikace systému a TP výrobce, TZ</t>
  </si>
  <si>
    <t>1477453474</t>
  </si>
  <si>
    <t>Poznámka k položce:_x000D_
JC obsahuje : kompletní systémové dodávky a provedení dle specifikace PD a TZ včetně všech přímo souvisejících prací/činností a dodávek/doplňků a příslušenství_x000D_
"dle TP konkrétního výrobce omítkového systému + požadavky PD a TZ" _x000D_
"množství/rozsah vztažen na celkové štukové plochy"</t>
  </si>
  <si>
    <t>64</t>
  </si>
  <si>
    <t>612321111</t>
  </si>
  <si>
    <t>Vápenocementová omítka hrubá jednovrstvá zatřená vnitřních stěn nanášená ručně</t>
  </si>
  <si>
    <t>-739047702</t>
  </si>
  <si>
    <t>65</t>
  </si>
  <si>
    <t>612321191</t>
  </si>
  <si>
    <t>Příplatek k vápenocementové omítce vnitřních stěn za každých dalších 5 mm tloušťky ručně</t>
  </si>
  <si>
    <t>228227058</t>
  </si>
  <si>
    <t>543,145*2 'Přepočtené koeficientem množství</t>
  </si>
  <si>
    <t>66</t>
  </si>
  <si>
    <t>612341321</t>
  </si>
  <si>
    <t>Sádrová nebo vápenosádrová omítka hladká jednovrstvá vnitřních stěn nanášená strojně</t>
  </si>
  <si>
    <t>-1995647914</t>
  </si>
  <si>
    <t>67</t>
  </si>
  <si>
    <t>612341391</t>
  </si>
  <si>
    <t>Příplatek k sádrové omítce vnitřních stěn za každých dalších 5 mm tloušťky strojně</t>
  </si>
  <si>
    <t>-1425903896</t>
  </si>
  <si>
    <t>647,207*2 'Přepočtené koeficientem množství</t>
  </si>
  <si>
    <t>68</t>
  </si>
  <si>
    <t>615142012</t>
  </si>
  <si>
    <t>Pletivo rabicové vnitřních nosníků provizorně přichycené</t>
  </si>
  <si>
    <t>-1247332955</t>
  </si>
  <si>
    <t>69</t>
  </si>
  <si>
    <t>621131121</t>
  </si>
  <si>
    <t>Penetrační nátěr vnějších podhledů nanášený ručně</t>
  </si>
  <si>
    <t>1444644939</t>
  </si>
  <si>
    <t>"rozsah_D.1.1_SO 01_11-12,13-14, TZ_podhled. skladba_S2" (9,95*13,0)</t>
  </si>
  <si>
    <t>70</t>
  </si>
  <si>
    <t>621151031</t>
  </si>
  <si>
    <t>Penetrační silikonový nátěr vnějších pastovitých tenkovrstvých omítek podhledů</t>
  </si>
  <si>
    <t>-749122319</t>
  </si>
  <si>
    <t>71</t>
  </si>
  <si>
    <t>621221113</t>
  </si>
  <si>
    <t>Montáž kontaktního zateplení vnějších podhledů lepením a mechanickým kotvením desek z minerální vlny s kolmou orientací do dřeva přes 40 do 80 mm</t>
  </si>
  <si>
    <t>-1855293090</t>
  </si>
  <si>
    <t>72</t>
  </si>
  <si>
    <t>63151509R</t>
  </si>
  <si>
    <t>deska tepelně izolační minerální kontaktních fasád kolmé vlákno tl 60mm</t>
  </si>
  <si>
    <t>-1660388208</t>
  </si>
  <si>
    <t>129,35*1,1 'Přepočtené koeficientem množství</t>
  </si>
  <si>
    <t>73</t>
  </si>
  <si>
    <t>621251105</t>
  </si>
  <si>
    <t>Příplatek k cenám kontaktního zateplení podhledů za zápustnou montáž a použití tepelněizolačních zátek z minerální vlny</t>
  </si>
  <si>
    <t>1655144994</t>
  </si>
  <si>
    <t>74</t>
  </si>
  <si>
    <t>621531022</t>
  </si>
  <si>
    <t>Tenkovrstvá silikonová zatíraná omítka zrnitost 2,0 mm vnějších podhledů</t>
  </si>
  <si>
    <t>-650417093</t>
  </si>
  <si>
    <t>75</t>
  </si>
  <si>
    <t>622131101</t>
  </si>
  <si>
    <t>Cementový postřik vnějších stěn nanášený celoplošně ručně</t>
  </si>
  <si>
    <t>1522889191</t>
  </si>
  <si>
    <t>"rozsah_D.1.1_SO 01_07,08,13-14, TZ_spodní stavba_(svislé izolace)" ((1,75*(31,8))+(5,5*(26,25)))</t>
  </si>
  <si>
    <t>76</t>
  </si>
  <si>
    <t>-1917908650</t>
  </si>
  <si>
    <t>"rozsah_D.1.1_SO 01_11-12,13-14, TZ_atiky_viz S1" (83,6)*1,2</t>
  </si>
  <si>
    <t>77</t>
  </si>
  <si>
    <t>1759265137</t>
  </si>
  <si>
    <t>(podkladní - vyrovnávací vrstva podkladu)</t>
  </si>
  <si>
    <t>"rozsah_D.1.1_SO 01_13-15, TZ_fasádní skladba_F1" ((16,07*5,2*2)+(26,75*5,2))-55,5</t>
  </si>
  <si>
    <t>"rozsah_D.1.1_SO 01_13-15, TZ_fasádní skladba_F1_ostění" (141,8)*0,25</t>
  </si>
  <si>
    <t>"rozsah_D.1.1_SO 01_13-15, TZ_fasádní skladba_F2" ((16,07*3,15*2)+(5,75*3,15))-22,82</t>
  </si>
  <si>
    <t>"rozsah_D.1.1_SO 01_13-15, TZ_fasádní skladba_F3" ((26,75*0,3)+(16,0*0,4*2))</t>
  </si>
  <si>
    <t>"rozsah_D.1.1_SO 01_13-15, TZ_fasádní skladba_F2_ostění" (69,7)*0,2</t>
  </si>
  <si>
    <t>78</t>
  </si>
  <si>
    <t>622151031</t>
  </si>
  <si>
    <t>Penetrační silikonový nátěr vnějších pastovitých tenkovrstvých omítek stěn</t>
  </si>
  <si>
    <t>1302627105</t>
  </si>
  <si>
    <t>79</t>
  </si>
  <si>
    <t>1086102001</t>
  </si>
  <si>
    <t>80</t>
  </si>
  <si>
    <t>622211041</t>
  </si>
  <si>
    <t>Montáž kontaktního zateplení vnějších stěn lepením a mechanickým kotvením polystyrénových desek do betonu a zdiva tl přes 160 do 200 mm</t>
  </si>
  <si>
    <t>-701271135</t>
  </si>
  <si>
    <t>81</t>
  </si>
  <si>
    <t>28376022R</t>
  </si>
  <si>
    <t>deska perimetrická fasádní soklová tl 180mm</t>
  </si>
  <si>
    <t>-1718670713</t>
  </si>
  <si>
    <t>20,825*1,1 'Přepočtené koeficientem množství</t>
  </si>
  <si>
    <t>82</t>
  </si>
  <si>
    <t>622212051</t>
  </si>
  <si>
    <t>Montáž kontaktního zateplení vnějšího ostění, nadpraží nebo parapetu hl. špalety do 400 mm lepením desek z polystyrenu tl do 40 mm</t>
  </si>
  <si>
    <t>-1401395604</t>
  </si>
  <si>
    <t>"rozsah_D.1.1_SO 01_13-15, TZ_fasádní skladby_zateplení parapetů" (43,4)</t>
  </si>
  <si>
    <t>83</t>
  </si>
  <si>
    <t>28376416R</t>
  </si>
  <si>
    <t>deska XPS hrana polodrážková a hladký povrch tl 40mm</t>
  </si>
  <si>
    <t>-85479599</t>
  </si>
  <si>
    <t>43,4*0,25 'Přepočtené koeficientem množství</t>
  </si>
  <si>
    <t>84</t>
  </si>
  <si>
    <t>622221113</t>
  </si>
  <si>
    <t>Montáž kontaktního zateplení vnějších stěn lepením a mechanickým kotvením desek z minerální vlny s kolmou orientací do dřeva přes 40 do 80 mm</t>
  </si>
  <si>
    <t>1755771988</t>
  </si>
  <si>
    <t>"rozsah_D.1.1_SO 01_11-12,13-14, TZ_atiky_viz S2" (32,9)*1,1</t>
  </si>
  <si>
    <t>85</t>
  </si>
  <si>
    <t>1213390351</t>
  </si>
  <si>
    <t>36,19*1,1 'Přepočtené koeficientem množství</t>
  </si>
  <si>
    <t>86</t>
  </si>
  <si>
    <t>622221141</t>
  </si>
  <si>
    <t>Montáž kontaktního zateplení vnějších stěn lepením a mechanickým kotvením desek z minerální vlny s kolmou orientací do zdiva a betonu tl přes 160 do 200 mm</t>
  </si>
  <si>
    <t>-1442999644</t>
  </si>
  <si>
    <t>87</t>
  </si>
  <si>
    <t>63151535R</t>
  </si>
  <si>
    <t>deska tepelně izolační minerální kontaktních fasád kolmé vlákno tl 200mm</t>
  </si>
  <si>
    <t>642953320</t>
  </si>
  <si>
    <t>96,534*1,1 'Přepočtené koeficientem množství</t>
  </si>
  <si>
    <t>88</t>
  </si>
  <si>
    <t>622221151</t>
  </si>
  <si>
    <t>Montáž kontaktního zateplení vnějších stěn lepením a mechanickým kotvením desek z minerální vlny s kolmou orientací do zdiva a betonu tl přes 200 do 240 mm</t>
  </si>
  <si>
    <t>1411712608</t>
  </si>
  <si>
    <t>89</t>
  </si>
  <si>
    <t>63151536R</t>
  </si>
  <si>
    <t>deska tepelně izolační minerální kontaktních fasád kolmé vlákno tl 220mm</t>
  </si>
  <si>
    <t>-1761636372</t>
  </si>
  <si>
    <t>250,728*1,1 'Přepočtené koeficientem množství</t>
  </si>
  <si>
    <t>90</t>
  </si>
  <si>
    <t>622222051</t>
  </si>
  <si>
    <t>Montáž kontaktního zateplení vnějšího ostění, nadpraží nebo parapetu hl. špalety do 400 mm lepením desek z minerální vlny tl do 40 mm</t>
  </si>
  <si>
    <t>1052004302</t>
  </si>
  <si>
    <t>"rozsah_D.1.1_SO 01_13-15, TZ_fasádní skladba_F1_ostění" (141,8)</t>
  </si>
  <si>
    <t>"rozsah_D.1.1_SO 01_13-15, TZ_fasádní skladba_F2_ostění" (69,7)</t>
  </si>
  <si>
    <t>91</t>
  </si>
  <si>
    <t>63151507R</t>
  </si>
  <si>
    <t>deska tepelně izolační minerální kontaktních fasád kolmé vlákno tl 40mm</t>
  </si>
  <si>
    <t>552452344</t>
  </si>
  <si>
    <t>211,5*0,25 'Přepočtené koeficientem množství</t>
  </si>
  <si>
    <t>92</t>
  </si>
  <si>
    <t>622251101</t>
  </si>
  <si>
    <t>Příplatek k cenám kontaktního zateplení vnějších stěn za zápustnou montáž a použití tepelněizolačních zátek z polystyrenu</t>
  </si>
  <si>
    <t>505635429</t>
  </si>
  <si>
    <t>93</t>
  </si>
  <si>
    <t>622251105</t>
  </si>
  <si>
    <t>Příplatek k cenám kontaktního zateplení vnějších stěn za zápustnou montáž a použití tepelněizolačních zátek z minerální vlny</t>
  </si>
  <si>
    <t>715267771</t>
  </si>
  <si>
    <t>94</t>
  </si>
  <si>
    <t>-811944707</t>
  </si>
  <si>
    <t>622251209</t>
  </si>
  <si>
    <t>Příplatek k cenám kontaktního zateplení vnějších stěn za použití pancéřového sklovláknitého pletiva</t>
  </si>
  <si>
    <t>1503415598</t>
  </si>
  <si>
    <t>96</t>
  </si>
  <si>
    <t>622251211</t>
  </si>
  <si>
    <t>Příplatek k cenám kontaktního zateplení vnějších stěn za zesílení vyztužení základní vrstvy</t>
  </si>
  <si>
    <t>1860058338</t>
  </si>
  <si>
    <t>97</t>
  </si>
  <si>
    <t>622321111</t>
  </si>
  <si>
    <t>Vápenocementová omítka hrubá jednovrstvá zatřená vnějších stěn nanášená ručně</t>
  </si>
  <si>
    <t>-245062905</t>
  </si>
  <si>
    <t>98</t>
  </si>
  <si>
    <t>-1811869531</t>
  </si>
  <si>
    <t>99</t>
  </si>
  <si>
    <t>1500459724</t>
  </si>
  <si>
    <t>100</t>
  </si>
  <si>
    <t>622454R04</t>
  </si>
  <si>
    <t>Příplatek ke KZS za systémové doplňky a příslušenství</t>
  </si>
  <si>
    <t>551121629</t>
  </si>
  <si>
    <t xml:space="preserve">Poznámka k položce:_x000D_
JC obsahuje : kompletní systémové dodávky a provedení dle specifiakce PD a TZ včetně všech přímo souvisejících prací/činností a dodávek._x000D_
"dle TP konkrétního výrobce KZS + požadavky PD a TZ, PBŘ" _x000D_
-veškeré systémové lišty, rohovníky, profily_x000D_
ROZSAH VZTAŽEN NA PLOCHU KZS. </t>
  </si>
  <si>
    <t>101</t>
  </si>
  <si>
    <t>622531022</t>
  </si>
  <si>
    <t>Tenkovrstvá silikonová zatíraná omítka zrnitost 2,0 mm vnějších stěn</t>
  </si>
  <si>
    <t>-478860263</t>
  </si>
  <si>
    <t>102</t>
  </si>
  <si>
    <t>1428294649</t>
  </si>
  <si>
    <t>103</t>
  </si>
  <si>
    <t>629995105</t>
  </si>
  <si>
    <t>Očištění vnějších ploch čističem s následným omytím tlakovou vodou</t>
  </si>
  <si>
    <t>-1291955556</t>
  </si>
  <si>
    <t>"rozsah_D.1.1_SO 01_13-15, TZ_fasádní skladby_sjednocení" (255,375)</t>
  </si>
  <si>
    <t>104</t>
  </si>
  <si>
    <t>631311116</t>
  </si>
  <si>
    <t>Mazanina tl přes 50 do 80 mm z betonu prostého bez zvýšených nároků na prostředí tř. C 25/30</t>
  </si>
  <si>
    <t>-1956421378</t>
  </si>
  <si>
    <t xml:space="preserve">"rozsah_D.1.1_SO 01_podlahové skladby_v.č. 09-10, 13-14, TZ_viz tab. místností (1.PP+1.NP)" </t>
  </si>
  <si>
    <t>"P4" 80,92*0,075</t>
  </si>
  <si>
    <t>105</t>
  </si>
  <si>
    <t>631311126</t>
  </si>
  <si>
    <t>Mazanina tl přes 80 do 120 mm z betonu prostého bez zvýšených nároků na prostředí tř. C 25/30</t>
  </si>
  <si>
    <t>854124671</t>
  </si>
  <si>
    <t>"P5, P6, P7, P8" ((55,79+78,26)+4,97+4,35+18,26)*0,12</t>
  </si>
  <si>
    <t>106</t>
  </si>
  <si>
    <t>631311136</t>
  </si>
  <si>
    <t>Mazanina tl přes 120 do 240 mm z betonu prostého bez zvýšených nároků na prostředí tř. C 25/30</t>
  </si>
  <si>
    <t>-1036888632</t>
  </si>
  <si>
    <t>"rozsah_D.1.1_SO 01_02-06 B, TZ_ doplnění podlah 1.PP (rozvody ZTI + výtah. dojezd)" (50,0+4,25)*0,15</t>
  </si>
  <si>
    <t>107</t>
  </si>
  <si>
    <t>631311214</t>
  </si>
  <si>
    <t>Mazanina tl přes 50 do 80 mm z betonu prostého se zvýšenými nároky na prostředí tř. C 25/30</t>
  </si>
  <si>
    <t>2103690427</t>
  </si>
  <si>
    <t>"rozsah_D.1.1_SO 01_07,08,13-14, TZ_spodní stavba" (15,9*26,25)*0,07</t>
  </si>
  <si>
    <t>(ochranná vrstva !!)</t>
  </si>
  <si>
    <t>108</t>
  </si>
  <si>
    <t>631319171</t>
  </si>
  <si>
    <t>Příplatek k mazanině tl přes 50 do 80 mm za stržení povrchu spodní vrstvy před vložením výztuže</t>
  </si>
  <si>
    <t>1648740611</t>
  </si>
  <si>
    <t>109</t>
  </si>
  <si>
    <t>631319173</t>
  </si>
  <si>
    <t>Příplatek k mazanině tl přes 80 do 120 mm za stržení povrchu spodní vrstvy před vložením výztuže</t>
  </si>
  <si>
    <t>53616521</t>
  </si>
  <si>
    <t>110</t>
  </si>
  <si>
    <t>631319175</t>
  </si>
  <si>
    <t>Příplatek k mazanině tl přes 120 do 240 mm za stržení povrchu spodní vrstvy před vložením výztuže</t>
  </si>
  <si>
    <t>2021239813</t>
  </si>
  <si>
    <t>111</t>
  </si>
  <si>
    <t>63131921R</t>
  </si>
  <si>
    <t xml:space="preserve">Příplatek k mazaninám a potěrům za přidání PP mikrovláken _ specifikace dle PD a TZ </t>
  </si>
  <si>
    <t>-759874997</t>
  </si>
  <si>
    <t>(51,24*0,025)+(1183,0*0,05)+(7499,53*0,005)</t>
  </si>
  <si>
    <t>112</t>
  </si>
  <si>
    <t>631362021</t>
  </si>
  <si>
    <t>Výztuž mazanin svařovanými sítěmi Kari</t>
  </si>
  <si>
    <t>-1627327118</t>
  </si>
  <si>
    <t>"rozsah_D.1.1_SO 01_02-06 B, TZ_ doplnění podlah 1.PP (rozvody ZTI + výtah. dojezd)" (50,0+4,25)*1*(4,44*1,25)/1000</t>
  </si>
  <si>
    <t>113</t>
  </si>
  <si>
    <t>-1761532537</t>
  </si>
  <si>
    <t>"P4" 80,92*1*(7,9*1,25)/1000</t>
  </si>
  <si>
    <t>"P5, P6, P7, P8" ((55,79+78,26)+4,97+4,35+18,26)*1*(7,9*1,25)/1000</t>
  </si>
  <si>
    <t>114</t>
  </si>
  <si>
    <t>632450122</t>
  </si>
  <si>
    <t>Vyrovnávací cementový potěr tl přes 20 do 30 mm ze suchých směsí provedený v pásu</t>
  </si>
  <si>
    <t>1647605937</t>
  </si>
  <si>
    <t>"rozsah_D.1.1_SO 01_07,08,13-14, TZ_spodní stavba_(svislé izolace)" ((0,5*(31,8))+(0,5*(26,25)))</t>
  </si>
  <si>
    <t>115</t>
  </si>
  <si>
    <t>632450124</t>
  </si>
  <si>
    <t>Vyrovnávací cementový potěr tl přes 40 do 50 mm ze suchých směsí provedený v pásu</t>
  </si>
  <si>
    <t>-327199453</t>
  </si>
  <si>
    <t>"vyrovnání parapetního zdiva" (43,4*0,25)</t>
  </si>
  <si>
    <t>116</t>
  </si>
  <si>
    <t>632451101</t>
  </si>
  <si>
    <t>Cementový samonivelační potěr ze suchých směsí tl přes 2 do 5 mm</t>
  </si>
  <si>
    <t>-1285268633</t>
  </si>
  <si>
    <t>117</t>
  </si>
  <si>
    <t>632451103</t>
  </si>
  <si>
    <t>Cementový samonivelační potěr ze suchých směsí tl přes 5 do 10 mm</t>
  </si>
  <si>
    <t>1072058519</t>
  </si>
  <si>
    <t>"P16A, P21B" (88,08)</t>
  </si>
  <si>
    <t>118</t>
  </si>
  <si>
    <t>632451105</t>
  </si>
  <si>
    <t>Cementový samonivelační potěr ze suchých směsí tl přes 10 do 15 mm</t>
  </si>
  <si>
    <t>-1796154248</t>
  </si>
  <si>
    <t>119</t>
  </si>
  <si>
    <t>632451109</t>
  </si>
  <si>
    <t>Cementový samonivelační potěr ze suchých směsí tl přes 20 do 25 mm</t>
  </si>
  <si>
    <t>-1225557575</t>
  </si>
  <si>
    <t>"P13, P15, P17, P25, P26" (6,31+6,61+7,19+3,49+27,64)</t>
  </si>
  <si>
    <t>120</t>
  </si>
  <si>
    <t>632451254</t>
  </si>
  <si>
    <t>Potěr cementový samonivelační litý C30 tl přes 45 do 50 mm</t>
  </si>
  <si>
    <t>-699340561</t>
  </si>
  <si>
    <t>"P1, P2, P3" ((171,78+31,68)+106,54+15,63)</t>
  </si>
  <si>
    <t>"P4" 80,92</t>
  </si>
  <si>
    <t>"P11A, P11B, P12A, P12B, P14, P21A, P22A, P22B, P23, P24" ((162,04+15,66)+169,73+8,02+3,6+4,1+318,99+11,95+2,6+12,29+16,23)</t>
  </si>
  <si>
    <t>121</t>
  </si>
  <si>
    <t>632451293</t>
  </si>
  <si>
    <t>Příplatek k cementovému samonivelačnímu litému potěru C30 ZKD 5 mm tl přes 50 mm</t>
  </si>
  <si>
    <t>138023725</t>
  </si>
  <si>
    <t>"P1, P2, P3" ((171,78+31,68)+106,54+15,63)*6</t>
  </si>
  <si>
    <t>"P4" 80,92*2</t>
  </si>
  <si>
    <t>"P11A, P11B, P12A, P12B, P14, P21A, P22A, P22B, P23, P24" ((162,04+15,66)+169,73+8,02+3,6+4,1+318,99+11,95+2,6+12,29+16,23)*7</t>
  </si>
  <si>
    <t>"P13, P15, P17, P25, P26" (6,31+6,61+7,19+3,49+27,64)*6</t>
  </si>
  <si>
    <t>122</t>
  </si>
  <si>
    <t>633811111</t>
  </si>
  <si>
    <t>Broušení nerovností betonových podlah do 2 mm - stržení šlemu</t>
  </si>
  <si>
    <t>-501345433</t>
  </si>
  <si>
    <t>Vedení trubní dálková a přípojná</t>
  </si>
  <si>
    <t>123</t>
  </si>
  <si>
    <t>89481211R</t>
  </si>
  <si>
    <t xml:space="preserve">Revizní a čistící šachta z PP DN 315 včetně systémového poklopu </t>
  </si>
  <si>
    <t>-2077250594</t>
  </si>
  <si>
    <t>Poznámka k položce:_x000D_
JC obsahuje: kompletní systémové dodávky a provedení dle specifikace PD a TZ včetně všech přímo souvisejících prací/činností a dodávek/doplňků a příslušenství</t>
  </si>
  <si>
    <t>"rozsah_D.1.1_SO 01_07,08,13-14, TZ_spodní stavba_(drenážní systém)" (5,0)</t>
  </si>
  <si>
    <t>124</t>
  </si>
  <si>
    <t>919726123</t>
  </si>
  <si>
    <t>Geotextilie pro ochranu, separaci a filtraci netkaná měrná hm přes 300 do 500 g/m2</t>
  </si>
  <si>
    <t>1750767131</t>
  </si>
  <si>
    <t xml:space="preserve">"rozsah_D.1.1_SO 01_07,08,13-14, TZ_spodní stavba" </t>
  </si>
  <si>
    <t>"stavební jáma" (476,0)</t>
  </si>
  <si>
    <t>"základ. deska" (15,9*26,25)</t>
  </si>
  <si>
    <t>125</t>
  </si>
  <si>
    <t>941221112</t>
  </si>
  <si>
    <t>Montáž lešení řadového rámového těžkého zatížení do 300 kg/m2 š od 0,9 do 1,2 m v přes 10 do 25 m</t>
  </si>
  <si>
    <t>-2054595822</t>
  </si>
  <si>
    <t xml:space="preserve">"rozsah_D.1.1_SO 01_13-15, TZ_fasádní skladby" </t>
  </si>
  <si>
    <t>(26,1*8,25*2)</t>
  </si>
  <si>
    <t>((38,5*12,4)-(26,75*3,3))</t>
  </si>
  <si>
    <t>Mezisoučet</t>
  </si>
  <si>
    <t>"ostatní plocha a přesahy_odsouhlasení v dílenské dokumentaci" (0,2)*819,775</t>
  </si>
  <si>
    <t>126</t>
  </si>
  <si>
    <t>941221212</t>
  </si>
  <si>
    <t>Příplatek k lešení řadovému rámovému těžkému do 300 kg/m2 š 0,9 do 1,2 m v přes 10 do 25 m za každý den použití</t>
  </si>
  <si>
    <t>874247469</t>
  </si>
  <si>
    <t>983,73*60 'Přepočtené koeficientem množství</t>
  </si>
  <si>
    <t>127</t>
  </si>
  <si>
    <t>941221812</t>
  </si>
  <si>
    <t>Demontáž lešení řadového rámového těžkého zatížení do 300 kg/m2 š od 0,9 do 1,2 m v přes 10 do 25 m</t>
  </si>
  <si>
    <t>-1273093435</t>
  </si>
  <si>
    <t>128</t>
  </si>
  <si>
    <t>944511111</t>
  </si>
  <si>
    <t>Montáž ochranné sítě z textilie z umělých vláken</t>
  </si>
  <si>
    <t>1703904421</t>
  </si>
  <si>
    <t>129</t>
  </si>
  <si>
    <t>944511211</t>
  </si>
  <si>
    <t>Příplatek k ochranné síti za každý den použití</t>
  </si>
  <si>
    <t>-2127106257</t>
  </si>
  <si>
    <t>130</t>
  </si>
  <si>
    <t>944511811</t>
  </si>
  <si>
    <t>Demontáž ochranné sítě z textilie z umělých vláken</t>
  </si>
  <si>
    <t>1408097594</t>
  </si>
  <si>
    <t>131</t>
  </si>
  <si>
    <t>949101111</t>
  </si>
  <si>
    <t>Lešení pomocné pro objekty pozemních staveb s lešeňovou podlahou v do 1,9 m zatížení do 150 kg/m2</t>
  </si>
  <si>
    <t>2030404896</t>
  </si>
  <si>
    <t>"rozsah_D.1.1_SO 01_02-06 B, TZ_ BP 1.PP-1.NP_viz tab. místností" (205,11+520,21)</t>
  </si>
  <si>
    <t>132</t>
  </si>
  <si>
    <t>1226526446</t>
  </si>
  <si>
    <t>"1.PP + 1.NP" (568,18+873,1)</t>
  </si>
  <si>
    <t>133</t>
  </si>
  <si>
    <t>949101112</t>
  </si>
  <si>
    <t>Lešení pomocné pro objekty pozemních staveb s lešeňovou podlahou v přes 1,9 do 3,5 m zatížení do 150 kg/m2</t>
  </si>
  <si>
    <t>-910335472</t>
  </si>
  <si>
    <t>134</t>
  </si>
  <si>
    <t>156984164</t>
  </si>
  <si>
    <t>135</t>
  </si>
  <si>
    <t>949311111</t>
  </si>
  <si>
    <t>Montáž lešení trubkového do šachet o půdorysné ploše do 6 m2 v do 10 m</t>
  </si>
  <si>
    <t>1731661768</t>
  </si>
  <si>
    <t>136</t>
  </si>
  <si>
    <t>949311211</t>
  </si>
  <si>
    <t>Příplatek k lešení trubkovému do šachet do 6 m2 v do 10 m za každý den použití</t>
  </si>
  <si>
    <t>449768257</t>
  </si>
  <si>
    <t>8,26*30 'Přepočtené koeficientem množství</t>
  </si>
  <si>
    <t>137</t>
  </si>
  <si>
    <t>949311811</t>
  </si>
  <si>
    <t>Demontáž lešení trubkového do šachet o půdorysné ploše do 6 m2 v do 10 m</t>
  </si>
  <si>
    <t>739255116</t>
  </si>
  <si>
    <t>138</t>
  </si>
  <si>
    <t>952901111</t>
  </si>
  <si>
    <t>Vyčištění budov bytové a občanské výstavby při výšce podlaží do 4 m</t>
  </si>
  <si>
    <t>1890160143</t>
  </si>
  <si>
    <t>139</t>
  </si>
  <si>
    <t>953312125</t>
  </si>
  <si>
    <t>Vložky do svislých dilatačních spár z extrudovaných polystyrénových desek tl. přes 40 do 50 mm</t>
  </si>
  <si>
    <t>1288940801</t>
  </si>
  <si>
    <t>140</t>
  </si>
  <si>
    <t>953321113</t>
  </si>
  <si>
    <t>Vložky do svislých dilatačních spár z minerální plsti tl. přes 40 do 50 mm</t>
  </si>
  <si>
    <t>-127617029</t>
  </si>
  <si>
    <t>141</t>
  </si>
  <si>
    <t>1828535870</t>
  </si>
  <si>
    <t xml:space="preserve">"rozsah_D.1.1_SO 01_02-06 B, TZ" </t>
  </si>
  <si>
    <t>"základové kce" (0,225*2,65*1,5)+(0,5*2,65*1,5)</t>
  </si>
  <si>
    <t>142</t>
  </si>
  <si>
    <t>962031132</t>
  </si>
  <si>
    <t>Bourání příček nebo přizdívek z cihel pálených tl do 100 mm</t>
  </si>
  <si>
    <t>883853540</t>
  </si>
  <si>
    <t>"rozsah_D.1.1_SO 01_02-06 B, TZ_ BP 1.PP-1.NP (odměř. elektronicky)" (3,08*(17,13))+(3,85*(26,4))</t>
  </si>
  <si>
    <t>143</t>
  </si>
  <si>
    <t>962031133</t>
  </si>
  <si>
    <t>Bourání příček nebo přizdívek z cihel pálených tl přes 100 do 150 mm</t>
  </si>
  <si>
    <t>-355114172</t>
  </si>
  <si>
    <t>"rozsah_D.1.1_SO 01_02-06 B, TZ_ BP 1.PP-1.NP (odměř. elektronicky)" (3,08*(22,975))+(3,85*(26,965))</t>
  </si>
  <si>
    <t>144</t>
  </si>
  <si>
    <t>962032230</t>
  </si>
  <si>
    <t>Bourání zdiva z cihel pálených nebo vápenopískových na MV nebo MVC do 1 m3</t>
  </si>
  <si>
    <t>1795159160</t>
  </si>
  <si>
    <t>131,745*0,15 'Přepočtené koeficientem množství</t>
  </si>
  <si>
    <t>145</t>
  </si>
  <si>
    <t>962032231</t>
  </si>
  <si>
    <t>Bourání zdiva z cihel pálených nebo vápenopískových na MV nebo MVC přes 1 m3</t>
  </si>
  <si>
    <t>1632582746</t>
  </si>
  <si>
    <t>"rozsah_D.1.1_SO 01_02-06 B, TZ_ BP 1.PP-1.NP (odměř. elektronicky)" 131,745</t>
  </si>
  <si>
    <t>146</t>
  </si>
  <si>
    <t>962052211</t>
  </si>
  <si>
    <t>Bourání zdiva nadzákladového ze ŽB přes 1 m3</t>
  </si>
  <si>
    <t>1566613079</t>
  </si>
  <si>
    <t>147</t>
  </si>
  <si>
    <t>963051113</t>
  </si>
  <si>
    <t>Bourání ŽB stropů deskových tl přes 80 mm</t>
  </si>
  <si>
    <t>1294252655</t>
  </si>
  <si>
    <t>"rozsah_D.1.1_SO 01_02-06 B, TZ_ BP 1.PP (odměř. elektronicky)" (0,4*(20,95))</t>
  </si>
  <si>
    <t>148</t>
  </si>
  <si>
    <t>965042141</t>
  </si>
  <si>
    <t>Bourání podkladů pod dlažby nebo mazanin betonových nebo z litého asfaltu tl do 100 mm pl přes 4 m2</t>
  </si>
  <si>
    <t>-81841954</t>
  </si>
  <si>
    <t>"rozsah_D.1.1_SO 01_02-06 B, TZ_ BP podlah 1.PP-1.NP_viz tab. místností" (520,21)*0,1</t>
  </si>
  <si>
    <t>149</t>
  </si>
  <si>
    <t>965042241</t>
  </si>
  <si>
    <t>Bourání podkladů pod dlažby nebo mazanin betonových nebo z litého asfaltu tl přes 100 mm pl přes 4 m2</t>
  </si>
  <si>
    <t>1331209203</t>
  </si>
  <si>
    <t>"rozsah_D.1.1_SO 01_02-06 B, TZ_ BP podlah 1.PP-1.NP_viz tab. místností" (205,11)*0,12</t>
  </si>
  <si>
    <t>"rozsah_D.1.1_SO 01_02-06 B, TZ_ BP podlah 1.PP (rozvody ZTI)" 50,0*0,15</t>
  </si>
  <si>
    <t>150</t>
  </si>
  <si>
    <t>965043441</t>
  </si>
  <si>
    <t>Bourání podkladů pod dlažby betonových s potěrem nebo teracem tl do 150 mm pl přes 4 m2</t>
  </si>
  <si>
    <t>-2094662687</t>
  </si>
  <si>
    <t>"rozsah_D.1.1_SO 01_02-06 B, TZ_ BP podlah 1.PP-1.NP_viz tab. místností" (520,21)*0,12</t>
  </si>
  <si>
    <t>151</t>
  </si>
  <si>
    <t>965049111</t>
  </si>
  <si>
    <t>Příplatek k bourání betonových mazanin za bourání mazanin se svařovanou sítí tl do 100 mm</t>
  </si>
  <si>
    <t>-824073183</t>
  </si>
  <si>
    <t>152</t>
  </si>
  <si>
    <t>965049112</t>
  </si>
  <si>
    <t>Příplatek k bourání betonových mazanin za bourání mazanin se svařovanou sítí tl přes 100 mm</t>
  </si>
  <si>
    <t>-66196369</t>
  </si>
  <si>
    <t>153</t>
  </si>
  <si>
    <t>-1131653267</t>
  </si>
  <si>
    <t>154</t>
  </si>
  <si>
    <t>965082923</t>
  </si>
  <si>
    <t>Odstranění násypů pod podlahami tl do 100 mm pl přes 2 m2</t>
  </si>
  <si>
    <t>-1425581416</t>
  </si>
  <si>
    <t>155</t>
  </si>
  <si>
    <t>966080115</t>
  </si>
  <si>
    <t>Bourání kontaktního zateplení z desek z minerální vlny tl přes 120 do 180 mm</t>
  </si>
  <si>
    <t>1456153056</t>
  </si>
  <si>
    <t>156</t>
  </si>
  <si>
    <t>966080117</t>
  </si>
  <si>
    <t>Bourání kontaktního zateplení z desek z minerální vlny tl přes 180 mm</t>
  </si>
  <si>
    <t>598169174</t>
  </si>
  <si>
    <t>157</t>
  </si>
  <si>
    <t>968062R00</t>
  </si>
  <si>
    <t>Vybourání výplní otvorů bez materiálového a plošného rozlišení</t>
  </si>
  <si>
    <t>528907281</t>
  </si>
  <si>
    <t>Poznámka k položce:_x000D_
JC obsahuje : kompletní provedení dle specifikace PD a TZ včetně všech přímo souvisejících prací/činností a dodávek_x000D_
Specifikace / rozsah JC:_x000D_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</si>
  <si>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158</t>
  </si>
  <si>
    <t>968072455</t>
  </si>
  <si>
    <t>Vybourání dveřních zárubní pl do 2 m2</t>
  </si>
  <si>
    <t>19016951</t>
  </si>
  <si>
    <t>Poznámka k položce:_x000D_
Vybourání rámů oken s křídly, dveřních zárubní, vrat, stěn, ostění nebo obkladů dveřních zárubní, plochy do 2 m2. JC zahrnuje také náklady na demontáž křídel.</t>
  </si>
  <si>
    <t>159</t>
  </si>
  <si>
    <t>977151114</t>
  </si>
  <si>
    <t>Jádrové vrty diamantovými korunkami do stavebních materiálů D přes 50 do 60 mm</t>
  </si>
  <si>
    <t>-962783052</t>
  </si>
  <si>
    <t>160</t>
  </si>
  <si>
    <t>977151118</t>
  </si>
  <si>
    <t>Jádrové vrty diamantovými korunkami do stavebních materiálů D přes 90 do 100 mm</t>
  </si>
  <si>
    <t>869073104</t>
  </si>
  <si>
    <t>161</t>
  </si>
  <si>
    <t>977151123</t>
  </si>
  <si>
    <t>Jádrové vrty diamantovými korunkami do stavebních materiálů D přes 130 do 150 mm</t>
  </si>
  <si>
    <t>1880262605</t>
  </si>
  <si>
    <t>162</t>
  </si>
  <si>
    <t>977151125</t>
  </si>
  <si>
    <t>Jádrové vrty diamantovými korunkami do stavebních materiálů D přes 180 do 200 mm</t>
  </si>
  <si>
    <t>381275534</t>
  </si>
  <si>
    <t>163</t>
  </si>
  <si>
    <t>977211112</t>
  </si>
  <si>
    <t>Řezání pilou betonových nebo ŽB kcí s výztuží průměru do 16 mm hl přes 200 do 350 mm</t>
  </si>
  <si>
    <t>-418888992</t>
  </si>
  <si>
    <t>164</t>
  </si>
  <si>
    <t>977211114</t>
  </si>
  <si>
    <t>Řezání pilou betonových nebo ŽB kcí s výztuží průměru do 16 mm hl přes 420 do 520 mm</t>
  </si>
  <si>
    <t>-233696635</t>
  </si>
  <si>
    <t>"základové kce" (1,5*4)</t>
  </si>
  <si>
    <t>165</t>
  </si>
  <si>
    <t>978012191</t>
  </si>
  <si>
    <t>Otlučení (osekání) vnitřní vápenné nebo vápenocementové omítky stropů rákosových v rozsahu přes 50 do 100 %</t>
  </si>
  <si>
    <t>-871553028</t>
  </si>
  <si>
    <t>"rozsah_D.1.1_SO 01_02-06 B, TZ_ podhledy BP 1.PP-1.NP_viz tab. místností" (520,21)*0,7</t>
  </si>
  <si>
    <t>166</t>
  </si>
  <si>
    <t>978013191</t>
  </si>
  <si>
    <t>Otlučení (osekání) vnitřní vápenné nebo vápenocementové omítky stěn v rozsahu přes 50 do 100 %</t>
  </si>
  <si>
    <t>-850127262</t>
  </si>
  <si>
    <t>"rozsah_D.1.1_SO 01_02-06 B, TZ_ BP 1.PP-1.NP (odměř. elektronicky)" (3,08*(85,95))+(3,85*(133,62))</t>
  </si>
  <si>
    <t>167</t>
  </si>
  <si>
    <t>978059541</t>
  </si>
  <si>
    <t>Odsekání a odebrání obkladů stěn z vnitřních obkládaček plochy přes 1 m2</t>
  </si>
  <si>
    <t>-1484934828</t>
  </si>
  <si>
    <t>"rozsah_D.1.1_SO 01_02-06 B, TZ_ BP 1.PP-1.NP (odměř. elektronicky)" (2,5*(10,55+74,12))+(1,5*(3,0+10,16))</t>
  </si>
  <si>
    <t>168</t>
  </si>
  <si>
    <t>978059641</t>
  </si>
  <si>
    <t>Odsekání a odebrání obkladů stěn z vnějších obkládaček plochy přes 1 m2</t>
  </si>
  <si>
    <t>-2070143474</t>
  </si>
  <si>
    <t>169</t>
  </si>
  <si>
    <t>950015R11</t>
  </si>
  <si>
    <t>Dodávka a provedení _ čistící zóna tl. 20 mm (nerez rám , al lamely, kobercová vložka) včetně epoxido/PU přípravou podkladu (viz P17)</t>
  </si>
  <si>
    <t>-447816721</t>
  </si>
  <si>
    <t>Poznámka k položce:_x000D_
JC obsahuje : kompletní systémové dodávky a provedení dle specifikace PD a TZ včetně všech přímo souvisejících prací/činností a dodávek/doplňků a příslušenství</t>
  </si>
  <si>
    <t>170</t>
  </si>
  <si>
    <t>950015R12</t>
  </si>
  <si>
    <t>Dodávka a provedení _ skladba vinylové krytiny pro sportovní účely , včetně přípravou podkladu</t>
  </si>
  <si>
    <t>-157870301</t>
  </si>
  <si>
    <t>171</t>
  </si>
  <si>
    <t>950015R21</t>
  </si>
  <si>
    <t xml:space="preserve">Dodávka a provedení : pružná hydrooizolační stěrka betonových povrchů včetně penetrace podkladu a disperzního finálního nátěru </t>
  </si>
  <si>
    <t>1153222300</t>
  </si>
  <si>
    <t>Poznámka k položce:_x000D_
JC obsahuje: kompletní systémové dodávky a provedení dle specifikace PD a TZ včetně všech přímo souvisejících prací/činností a dodávek/doplňků a příslušenství.</t>
  </si>
  <si>
    <t>172</t>
  </si>
  <si>
    <t>997013113</t>
  </si>
  <si>
    <t xml:space="preserve">Vnitrostaveništní doprava suti a vybouraných hmot pro budovy v přes 9 do 12 m </t>
  </si>
  <si>
    <t>-516908622</t>
  </si>
  <si>
    <t>946,6*0,7 'Přepočtené koeficientem množství</t>
  </si>
  <si>
    <t>173</t>
  </si>
  <si>
    <t>997013153</t>
  </si>
  <si>
    <t>Vnitrostaveništní doprava suti a vybouraných hmot pro budovy v přes 9 do 12 m s omezením mechanizace</t>
  </si>
  <si>
    <t>209364426</t>
  </si>
  <si>
    <t>946,6*0,2 'Přepočtené koeficientem množství</t>
  </si>
  <si>
    <t>174</t>
  </si>
  <si>
    <t>997013213</t>
  </si>
  <si>
    <t>Vnitrostaveništní doprava suti a vybouraných hmot pro budovy v přes 9 do 12 m ručně</t>
  </si>
  <si>
    <t>-122872579</t>
  </si>
  <si>
    <t>946,6*0,1 'Přepočtené koeficientem množství</t>
  </si>
  <si>
    <t>175</t>
  </si>
  <si>
    <t>997013631</t>
  </si>
  <si>
    <t>Poplatek za uložení na skládce (skládkovné) stavebního odpadu směsného kód odpadu 17 09 04</t>
  </si>
  <si>
    <t>-705404190</t>
  </si>
  <si>
    <t>176</t>
  </si>
  <si>
    <t>-1075811427</t>
  </si>
  <si>
    <t>177</t>
  </si>
  <si>
    <t>2116213864</t>
  </si>
  <si>
    <t>946,6*20 'Přepočtené koeficientem množství</t>
  </si>
  <si>
    <t>178</t>
  </si>
  <si>
    <t>-2054828627</t>
  </si>
  <si>
    <t>998</t>
  </si>
  <si>
    <t>Přesun hmot</t>
  </si>
  <si>
    <t>179</t>
  </si>
  <si>
    <t>998011002</t>
  </si>
  <si>
    <t>Přesun hmot pro budovy zděné v přes 6 do 12 m</t>
  </si>
  <si>
    <t>-1528484223</t>
  </si>
  <si>
    <t>1290,668*0,7 'Přepočtené koeficientem množství</t>
  </si>
  <si>
    <t>180</t>
  </si>
  <si>
    <t>998011009</t>
  </si>
  <si>
    <t>Přesun hmot pro budovy zděné s omezením mechanizace pro budovy v přes 6 do 12 m</t>
  </si>
  <si>
    <t>-2127208277</t>
  </si>
  <si>
    <t>1290,668*0,2 'Přepočtené koeficientem množství</t>
  </si>
  <si>
    <t>181</t>
  </si>
  <si>
    <t>998018002</t>
  </si>
  <si>
    <t>Přesun hmot pro budovy ruční pro budovy v přes 6 do 12 m</t>
  </si>
  <si>
    <t>2042953695</t>
  </si>
  <si>
    <t>1290,668*0,1 'Přepočtené koeficientem množství</t>
  </si>
  <si>
    <t>PSV</t>
  </si>
  <si>
    <t>Práce a dodávky PSV</t>
  </si>
  <si>
    <t>711</t>
  </si>
  <si>
    <t>Izolace proti vodě, vlhkosti a plynům</t>
  </si>
  <si>
    <t>182</t>
  </si>
  <si>
    <t>711141821</t>
  </si>
  <si>
    <t>Odstranění izolace proti vodě, vlhkosti a plynům z pásů NAIP přitavených dvouvrstvých z plochy vodorovné</t>
  </si>
  <si>
    <t>234495110</t>
  </si>
  <si>
    <t>"rozsah_D.1.1_SO 01_02-06 B, TZ_ BP podlah 1.PP (rozvody ZTI)" 50,0</t>
  </si>
  <si>
    <t>183</t>
  </si>
  <si>
    <t>711161222</t>
  </si>
  <si>
    <t>Izolace proti zemní vlhkosti nopovou fólií s textilií svislá, výška nopu 8,0 mm, tl do 0,6 mm</t>
  </si>
  <si>
    <t>-63360039</t>
  </si>
  <si>
    <t>"rozsah_D.1.1_SO 01_07,08,13-14, TZ_spodní stavba_(svislé izolace)" ((1,5*(31,8))+(5,7*(26,25)))</t>
  </si>
  <si>
    <t>184</t>
  </si>
  <si>
    <t>711161383</t>
  </si>
  <si>
    <t>Izolace proti zemní vlhkosti nopovou fólií ukončení horní lištou</t>
  </si>
  <si>
    <t>1664529360</t>
  </si>
  <si>
    <t>185</t>
  </si>
  <si>
    <t>711411001</t>
  </si>
  <si>
    <t>Provedení izolace proti tlakové vodě vodorovné za studena nátěrem penetračním</t>
  </si>
  <si>
    <t>1812469610</t>
  </si>
  <si>
    <t>186</t>
  </si>
  <si>
    <t>11163150</t>
  </si>
  <si>
    <t>lak penetrační asfaltový</t>
  </si>
  <si>
    <t>-2027133978</t>
  </si>
  <si>
    <t>54,25*0,00033 'Přepočtené koeficientem množství</t>
  </si>
  <si>
    <t>187</t>
  </si>
  <si>
    <t>1470651172</t>
  </si>
  <si>
    <t>"rozsah_D.1.1_SO 01_07,08,13-14, TZ_spodní stavba" ((15,9*26,25)+10,0)*2</t>
  </si>
  <si>
    <t>188</t>
  </si>
  <si>
    <t>1306951892</t>
  </si>
  <si>
    <t>854,75*0,00033 'Přepočtené koeficientem množství</t>
  </si>
  <si>
    <t>189</t>
  </si>
  <si>
    <t>130902238</t>
  </si>
  <si>
    <t>"P5, P6, P7, P8" ((55,79+78,26)+4,97+4,35+18,26)*2</t>
  </si>
  <si>
    <t>190</t>
  </si>
  <si>
    <t>-1810947519</t>
  </si>
  <si>
    <t>323,26*0,00033 'Přepočtené koeficientem množství</t>
  </si>
  <si>
    <t>191</t>
  </si>
  <si>
    <t>711412001</t>
  </si>
  <si>
    <t>Provedení izolace proti tlakové vodě svislé za studena nátěrem penetračním</t>
  </si>
  <si>
    <t>1572323175</t>
  </si>
  <si>
    <t>"rozsah_D.1.1_SO 01_07,08,13-14, TZ_spodní stavba_(svislé izolace)" ((1,75*(31,8))+(5,5*(26,25))+22,5)*2</t>
  </si>
  <si>
    <t>192</t>
  </si>
  <si>
    <t>1249957102</t>
  </si>
  <si>
    <t>445,05*0,00034 'Přepočtené koeficientem množství</t>
  </si>
  <si>
    <t>193</t>
  </si>
  <si>
    <t>711441559</t>
  </si>
  <si>
    <t>Provedení izolace proti tlakové vodě vodorovné přitavením pásu NAIP</t>
  </si>
  <si>
    <t>855425328</t>
  </si>
  <si>
    <t>194</t>
  </si>
  <si>
    <t>62853004R</t>
  </si>
  <si>
    <t xml:space="preserve">pás asfaltový natavitelný modifikovaný SBS s vložkou a spalitelnou PE fólií nebo jemnozrnným minerálním posypem na horním povrchu tl 4,0mm_specifikace dle PD a TZ </t>
  </si>
  <si>
    <t>1825017222</t>
  </si>
  <si>
    <t>54,25*1,1655 'Přepočtené koeficientem množství</t>
  </si>
  <si>
    <t>195</t>
  </si>
  <si>
    <t>-529785974</t>
  </si>
  <si>
    <t>196</t>
  </si>
  <si>
    <t>62855001R</t>
  </si>
  <si>
    <t>1278722178</t>
  </si>
  <si>
    <t>197</t>
  </si>
  <si>
    <t>1716651876</t>
  </si>
  <si>
    <t>"rozsah_D.1.1_SO 01_07,08,13-14, TZ_spodní stavba" ((15,9*26,25)+10,0)</t>
  </si>
  <si>
    <t>198</t>
  </si>
  <si>
    <t>1826055216</t>
  </si>
  <si>
    <t>427,375*1,1655 'Přepočtené koeficientem množství</t>
  </si>
  <si>
    <t>199</t>
  </si>
  <si>
    <t>2062935984</t>
  </si>
  <si>
    <t>200</t>
  </si>
  <si>
    <t>730685551</t>
  </si>
  <si>
    <t>201</t>
  </si>
  <si>
    <t>1737197164</t>
  </si>
  <si>
    <t>"P5, P6, P7, P8" ((55,79+78,26)+4,97+4,35+18,26)</t>
  </si>
  <si>
    <t>202</t>
  </si>
  <si>
    <t>-100829744</t>
  </si>
  <si>
    <t>161,63*1,1655 'Přepočtené koeficientem množství</t>
  </si>
  <si>
    <t>203</t>
  </si>
  <si>
    <t>711442559</t>
  </si>
  <si>
    <t>Provedení izolace proti tlakové vodě svislé přitavením pásu NAIP</t>
  </si>
  <si>
    <t>1912003778</t>
  </si>
  <si>
    <t>"rozsah_D.1.1_SO 01_07,08,13-14, TZ_spodní stavba_(svislé izolace)" ((1,75*(31,8))+(5,5*(26,25))+22,5)</t>
  </si>
  <si>
    <t>204</t>
  </si>
  <si>
    <t>1439380476</t>
  </si>
  <si>
    <t>222,525*1,221 'Přepočtené koeficientem množství</t>
  </si>
  <si>
    <t>205</t>
  </si>
  <si>
    <t>-2084830817</t>
  </si>
  <si>
    <t>206</t>
  </si>
  <si>
    <t>-495507716</t>
  </si>
  <si>
    <t>207</t>
  </si>
  <si>
    <t>711491272</t>
  </si>
  <si>
    <t>Provedení doplňků izolace proti vodě na ploše svislé z textilií vrstva ochranná</t>
  </si>
  <si>
    <t>69335732</t>
  </si>
  <si>
    <t>208</t>
  </si>
  <si>
    <t>69311068</t>
  </si>
  <si>
    <t>geotextilie netkaná separační, ochranná, filtrační, drenážní PP 300g/m2</t>
  </si>
  <si>
    <t>527277916</t>
  </si>
  <si>
    <t>197,325*1,1 'Přepočtené koeficientem množství</t>
  </si>
  <si>
    <t>209</t>
  </si>
  <si>
    <t>998711112</t>
  </si>
  <si>
    <t>Přesun hmot tonážní pro izolace proti vodě, vlhkosti a plynům s omezením mechanizace v objektech v přes 6 do 12 m</t>
  </si>
  <si>
    <t>-483432187</t>
  </si>
  <si>
    <t>712</t>
  </si>
  <si>
    <t>Povlakové krytiny</t>
  </si>
  <si>
    <t>210</t>
  </si>
  <si>
    <t>712311101</t>
  </si>
  <si>
    <t>Provedení povlakové krytiny střech do 10° za studena lakem penetračním nebo asfaltovým</t>
  </si>
  <si>
    <t>-727420662</t>
  </si>
  <si>
    <t>"rozsah_D.1.1_SO 01_11-12,13-14, TZ_střešní skladba_S1" (15,05*26,75)</t>
  </si>
  <si>
    <t>"rozsah_D.1.1_SO 01_11-12,13-14, TZ_střešní skladba_S2" (9,95*13,0)</t>
  </si>
  <si>
    <t>211</t>
  </si>
  <si>
    <t>-1544616712</t>
  </si>
  <si>
    <t>531,938*0,00032 'Přepočtené koeficientem množství</t>
  </si>
  <si>
    <t>212</t>
  </si>
  <si>
    <t>712331111</t>
  </si>
  <si>
    <t>Provedení povlakové krytiny střech do 10° podkladní vrstvy pásy na sucho samolepící</t>
  </si>
  <si>
    <t>818885427</t>
  </si>
  <si>
    <t>"rozsah_D.1.1_SO 01_11-12,13-14, TZ_atiky_viz S2" (45,9)*0,7</t>
  </si>
  <si>
    <t>213</t>
  </si>
  <si>
    <t>62856002R</t>
  </si>
  <si>
    <t xml:space="preserve">pás asfaltový samolepicí modifikovaný SBS s vložkou a se spalitelnou fólií nebo jemnozrnným minerálním posypem nebo textilií na horním povrchu tl 4,0mm_specifikace dle PD a TZ </t>
  </si>
  <si>
    <t>473641242</t>
  </si>
  <si>
    <t>32,13*1,1655 'Přepočtené koeficientem množství</t>
  </si>
  <si>
    <t>214</t>
  </si>
  <si>
    <t>712341559</t>
  </si>
  <si>
    <t>Provedení povlakové krytiny střech do 10° pásy NAIP přitavením v plné ploše</t>
  </si>
  <si>
    <t>-149588920</t>
  </si>
  <si>
    <t>215</t>
  </si>
  <si>
    <t>62856011R</t>
  </si>
  <si>
    <t>1448257147</t>
  </si>
  <si>
    <t>531,938*1,1655 'Přepočtené koeficientem množství</t>
  </si>
  <si>
    <t>216</t>
  </si>
  <si>
    <t>712525R01</t>
  </si>
  <si>
    <t xml:space="preserve">Střešní povlaková krytina , mechanicky kotvená do nosného podkladu, mPVC folie tl. 2,0 mm - kompletní, systémové provedení </t>
  </si>
  <si>
    <t>1079190565</t>
  </si>
  <si>
    <t xml:space="preserve">Poznámka k položce:_x000D_
-JC obsahuje kompletní systémové dodávky a provedení dle specifikace PD a TZ vč. všech souvisejících prací/činností a dodávek/doplňků/příslušenství/kotevních prvků_x000D_
JC obsahuje kompletní systémové řešení jednoho výrobce_x000D_
-systémové lišty, doplňky, příslušenství, řešení detailů a ukončení_x000D_
-mechanické kotvení přes všechny vrstvy střešního pláště do nosné konstrukce_x000D_
(KOMPLETNÍ SYSTÉMOVÉ ŘEŠENÍ ROVNÝCH STŘECH / TERAS)_x000D_
(v jednotkové ceně zahrnuty všechny prořezy a navýšení materiálů)_x000D_
--------------------------------------------------------------------------_x000D_
Dopřesnění dodávky/součást JC:_x000D_
-střešní krytina je navržena rozměrově stálá střešní hydroizolační fólie z mPVC tloušťky DLE ZADÁVACÍ DOKUMENTACE ; fólie vyztužena. _x000D_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t>
  </si>
  <si>
    <t>"rozsah_D.1.1_SO 01_11-12,13-14, TZ_atiky_viz S2" (45,9)*1,0</t>
  </si>
  <si>
    <t>"rozsah_D.1.1_SO 01_11-12,13-14, TZ_atiky_viz S1" (83,6)*1,8</t>
  </si>
  <si>
    <t>217</t>
  </si>
  <si>
    <t>712811101</t>
  </si>
  <si>
    <t>Provedení povlakové krytiny vytažením na konstrukce za studena nátěrem penetračním</t>
  </si>
  <si>
    <t>192085471</t>
  </si>
  <si>
    <t>218</t>
  </si>
  <si>
    <t>-980678810</t>
  </si>
  <si>
    <t>100,32*0,00035 'Přepočtené koeficientem množství</t>
  </si>
  <si>
    <t>219</t>
  </si>
  <si>
    <t>712841559</t>
  </si>
  <si>
    <t>Provedení povlakové krytiny vytažením na konstrukce pásy přitavením NAIP</t>
  </si>
  <si>
    <t>1120650315</t>
  </si>
  <si>
    <t>220</t>
  </si>
  <si>
    <t>-2087501368</t>
  </si>
  <si>
    <t>100,32*1,2 'Přepočtené koeficientem množství</t>
  </si>
  <si>
    <t>221</t>
  </si>
  <si>
    <t>998712112</t>
  </si>
  <si>
    <t>Přesun hmot tonážní pro krytiny povlakové s omezením mechanizace v objektech v přes 6 do 12 m</t>
  </si>
  <si>
    <t>1724514059</t>
  </si>
  <si>
    <t>713</t>
  </si>
  <si>
    <t>Izolace tepelné</t>
  </si>
  <si>
    <t>222</t>
  </si>
  <si>
    <t>713121111</t>
  </si>
  <si>
    <t>Montáž izolace tepelné podlah volně kladenými rohožemi, pásy, dílci, deskami 1 vrstva</t>
  </si>
  <si>
    <t>1538193590</t>
  </si>
  <si>
    <t>223</t>
  </si>
  <si>
    <t>28375914R</t>
  </si>
  <si>
    <t>deska EPS 150 pro konstrukce s vysokým zatížením tl 100mm</t>
  </si>
  <si>
    <t>924596099</t>
  </si>
  <si>
    <t>325,63*1,1 'Přepočtené koeficientem množství</t>
  </si>
  <si>
    <t>224</t>
  </si>
  <si>
    <t>115260264</t>
  </si>
  <si>
    <t>225</t>
  </si>
  <si>
    <t>28376456R</t>
  </si>
  <si>
    <t>deska XPS hrana polodrážková a hladký povrch 500kPA tl 80mm</t>
  </si>
  <si>
    <t>605276669</t>
  </si>
  <si>
    <t>80,92*1,1 'Přepočtené koeficientem množství</t>
  </si>
  <si>
    <t>226</t>
  </si>
  <si>
    <t>-206025642</t>
  </si>
  <si>
    <t>227</t>
  </si>
  <si>
    <t>63231202</t>
  </si>
  <si>
    <t>deska čedičová minerální pro snížení kročejového hluku (max. zatížení 5 kN/m2) tl 30mm</t>
  </si>
  <si>
    <t>-692505074</t>
  </si>
  <si>
    <t>725,21*1,1 'Přepočtené koeficientem množství</t>
  </si>
  <si>
    <t>228</t>
  </si>
  <si>
    <t>60387080</t>
  </si>
  <si>
    <t>229</t>
  </si>
  <si>
    <t>63231200</t>
  </si>
  <si>
    <t>deska čedičová minerální pro snížení kročejového hluku (max. zatížení 5 kN/m2) tl 20mm</t>
  </si>
  <si>
    <t>-524103972</t>
  </si>
  <si>
    <t>51,24*1,1 'Přepočtené koeficientem množství</t>
  </si>
  <si>
    <t>230</t>
  </si>
  <si>
    <t>713131141</t>
  </si>
  <si>
    <t>Montáž izolace tepelné stěn lepením celoplošně rohoží, pásů, dílců, desek</t>
  </si>
  <si>
    <t>1060884027</t>
  </si>
  <si>
    <t>"rozsah_D.1.1_SO 01_07,08,13-14, TZ_spodní stavba_(svislé izolace)" ((1,0*(31,8))+(4,7*(26,25)))</t>
  </si>
  <si>
    <t>231</t>
  </si>
  <si>
    <t>28376459R</t>
  </si>
  <si>
    <t>deska XPS hrana polodrážková a hladký povrch 500kPA tl 140mm</t>
  </si>
  <si>
    <t>-1387693410</t>
  </si>
  <si>
    <t>155,175*1,1 'Přepočtené koeficientem množství</t>
  </si>
  <si>
    <t>232</t>
  </si>
  <si>
    <t>779956861</t>
  </si>
  <si>
    <t>233</t>
  </si>
  <si>
    <t>28376379R</t>
  </si>
  <si>
    <t>deska XPS hrana polodrážková a hladký povrch 500kPA tl 50mm</t>
  </si>
  <si>
    <t>1291406943</t>
  </si>
  <si>
    <t>29,025*1,1 'Přepočtené koeficientem množství</t>
  </si>
  <si>
    <t>234</t>
  </si>
  <si>
    <t>2114818221</t>
  </si>
  <si>
    <t>235</t>
  </si>
  <si>
    <t>28376382R</t>
  </si>
  <si>
    <t>deska XPS hrana polodrážková a hladký povrch 500kPA tl 100mm</t>
  </si>
  <si>
    <t>-1023342469</t>
  </si>
  <si>
    <t>22,5*1,1 'Přepočtené koeficientem množství</t>
  </si>
  <si>
    <t>236</t>
  </si>
  <si>
    <t>713141136</t>
  </si>
  <si>
    <t>Montáž izolace tepelné střech plochých lepené za studena nízkoexpanzní (PUR) pěnou 1 vrstva rohoží, pásů, dílců, desek</t>
  </si>
  <si>
    <t>1442659647</t>
  </si>
  <si>
    <t>237</t>
  </si>
  <si>
    <t>28375992R</t>
  </si>
  <si>
    <t>deska EPS 150 pro konstrukce s vysokým zatížením tl 180mm</t>
  </si>
  <si>
    <t>1696729857</t>
  </si>
  <si>
    <t>402,588*1,1 'Přepočtené koeficientem množství</t>
  </si>
  <si>
    <t>238</t>
  </si>
  <si>
    <t>402060910</t>
  </si>
  <si>
    <t>239</t>
  </si>
  <si>
    <t>63140400R</t>
  </si>
  <si>
    <t>deska tepelně izolační minerální plochých střech tl 60mm</t>
  </si>
  <si>
    <t>-883059325</t>
  </si>
  <si>
    <t>240</t>
  </si>
  <si>
    <t>713141338</t>
  </si>
  <si>
    <t>Montáž izolace tepelné střech plochých lepené za studena nízkoexpanzní (PUR) pěnou, spádová vrstva z dvouspádových klínů</t>
  </si>
  <si>
    <t>-251403798</t>
  </si>
  <si>
    <t>241</t>
  </si>
  <si>
    <t>28376142R</t>
  </si>
  <si>
    <t>klín izolační spádový EPS 150</t>
  </si>
  <si>
    <t>-1807125314</t>
  </si>
  <si>
    <t>402,588*0,175 'Přepočtené koeficientem množství</t>
  </si>
  <si>
    <t>242</t>
  </si>
  <si>
    <t>-2123797124</t>
  </si>
  <si>
    <t>243</t>
  </si>
  <si>
    <t>63152476R</t>
  </si>
  <si>
    <t xml:space="preserve">deska tepelně izolační minerální plochých střech _ spádová vrstva </t>
  </si>
  <si>
    <t>2129088444</t>
  </si>
  <si>
    <t>129,35*0,2 'Přepočtené koeficientem množství</t>
  </si>
  <si>
    <t>244</t>
  </si>
  <si>
    <t>713141358</t>
  </si>
  <si>
    <t>Montáž spádové izolace na zhlaví atiky š do 500 mm ukotvené šrouby</t>
  </si>
  <si>
    <t>-1721460461</t>
  </si>
  <si>
    <t>"rozsah_D.1.1_SO 01_11-12,13-14, TZ_atiky_viz S2" (32,9)</t>
  </si>
  <si>
    <t>245</t>
  </si>
  <si>
    <t>28376105</t>
  </si>
  <si>
    <t>klín izolační z XPS spádový</t>
  </si>
  <si>
    <t>217066656</t>
  </si>
  <si>
    <t>32,9*0,02 'Přepočtené koeficientem množství</t>
  </si>
  <si>
    <t>246</t>
  </si>
  <si>
    <t>1237010213</t>
  </si>
  <si>
    <t>"rozsah_D.1.1_SO 01_11-12,13-14, TZ_atiky_viz S1" (56,85)</t>
  </si>
  <si>
    <t>247</t>
  </si>
  <si>
    <t>100380563</t>
  </si>
  <si>
    <t>56,85*0,05 'Přepočtené koeficientem množství</t>
  </si>
  <si>
    <t>248</t>
  </si>
  <si>
    <t>713141396</t>
  </si>
  <si>
    <t>Montáž izolace tepelné stěn v do 1000 mm na atiky a prostupy střechou lepené nízkoexpanzní (PUR) pěnou</t>
  </si>
  <si>
    <t>-1993449852</t>
  </si>
  <si>
    <t>"rozsah_D.1.1_SO 01_11-12,13-14, TZ_atiky_viz S2" (45,9)*0,6</t>
  </si>
  <si>
    <t>249</t>
  </si>
  <si>
    <t>2029535750</t>
  </si>
  <si>
    <t>27,54*1,1 'Přepočtené koeficientem množství</t>
  </si>
  <si>
    <t>250</t>
  </si>
  <si>
    <t>-376271478</t>
  </si>
  <si>
    <t>"rozsah_D.1.1_SO 01_11-12,13-14, TZ_atiky_viz S1" (56,85)*1,2</t>
  </si>
  <si>
    <t>251</t>
  </si>
  <si>
    <t>28375990R</t>
  </si>
  <si>
    <t>deska EPS 150 pro konstrukce s vysokým zatížením tl 140mm</t>
  </si>
  <si>
    <t>-43773680</t>
  </si>
  <si>
    <t>68,22*1,1 'Přepočtené koeficientem množství</t>
  </si>
  <si>
    <t>252</t>
  </si>
  <si>
    <t>-1243428260</t>
  </si>
  <si>
    <t>"rozsah_D.1.1_SO 01_11-12,13-14, TZ_atiky_viz S1" (26,75)*1,2</t>
  </si>
  <si>
    <t>253</t>
  </si>
  <si>
    <t>63151532R</t>
  </si>
  <si>
    <t>deska tepelně izolační minerální kontaktních fasád kolmé vlákno tl 140mm</t>
  </si>
  <si>
    <t>-457276026</t>
  </si>
  <si>
    <t>32,1*1,1 'Přepočtené koeficientem množství</t>
  </si>
  <si>
    <t>254</t>
  </si>
  <si>
    <t>2121432538</t>
  </si>
  <si>
    <t>255</t>
  </si>
  <si>
    <t>28376523R</t>
  </si>
  <si>
    <t>deska izolační PIR tl 30mm</t>
  </si>
  <si>
    <t>-1103916156</t>
  </si>
  <si>
    <t>256</t>
  </si>
  <si>
    <t>713191R32</t>
  </si>
  <si>
    <t>Překrytí izolace tepelné separační a parotěsnou fólií tl 0,2 mm u podlah a stropů vč. vytažení na svislé konstrukce v = do cca 150 mm</t>
  </si>
  <si>
    <t>-218528191</t>
  </si>
  <si>
    <t>Poznámka k položce:_x000D_
JC obsahuje : kompletní systémové dodávky a provedení dle specifikace PD a TZ včetně všech přímo souvisejících prací/činností a dodávek/doplňků a příslušenství_x000D_
----------------------------------------------------------------------------------------------------------------------------------------------------------------------------------------------------_x000D_
JC zahrnuje také náklady na :_x000D_
-vytažení separační vrstvy na svislé konstrukce v = do cca 150 mm_x000D_
-vytvoření a vyplnění obvodových / dilatačních spár (profily/pásky) tl. min 10 mm v = min 150 mm</t>
  </si>
  <si>
    <t>"P1, P2, P3" ((171,78+31,68)+106,54+15,63)*1,15</t>
  </si>
  <si>
    <t>"P4" 80,92*1,15</t>
  </si>
  <si>
    <t>"P11A, P11B, P12A, P12B, P14, P21A, P22A, P22B, P23, P24" ((162,04+15,66)+169,73+8,02+3,6+4,1+318,99+11,95+2,6+12,29+16,23)*1,15</t>
  </si>
  <si>
    <t>"P13, P15, P17, P25, P26" (6,31+6,61+7,19+3,49+27,64)*1,15</t>
  </si>
  <si>
    <t>257</t>
  </si>
  <si>
    <t>998713112</t>
  </si>
  <si>
    <t>Přesun hmot tonážní pro izolace tepelné s omezením mechanizace v objektech v přes 6 do 12 m</t>
  </si>
  <si>
    <t>-214614631</t>
  </si>
  <si>
    <t>725</t>
  </si>
  <si>
    <t>Zdravotechnika - zařizovací předměty</t>
  </si>
  <si>
    <t>258</t>
  </si>
  <si>
    <t>725110811</t>
  </si>
  <si>
    <t>Demontáž klozetů splachovacích s nádrží</t>
  </si>
  <si>
    <t>-2134137020</t>
  </si>
  <si>
    <t>259</t>
  </si>
  <si>
    <t>725210821</t>
  </si>
  <si>
    <t>Demontáž umyvadel bez výtokových armatur</t>
  </si>
  <si>
    <t>-1133129463</t>
  </si>
  <si>
    <t>260</t>
  </si>
  <si>
    <t>725240811</t>
  </si>
  <si>
    <t>Demontáž kabin sprchových bez výtokových armatur</t>
  </si>
  <si>
    <t>806388050</t>
  </si>
  <si>
    <t>261</t>
  </si>
  <si>
    <t>725240812</t>
  </si>
  <si>
    <t>Demontáž vaniček sprchových bez výtokových armatur</t>
  </si>
  <si>
    <t>-367651043</t>
  </si>
  <si>
    <t>262</t>
  </si>
  <si>
    <t>725330840</t>
  </si>
  <si>
    <t>Demontáž výlevka litinová nebo ocelová</t>
  </si>
  <si>
    <t>-666035282</t>
  </si>
  <si>
    <t>762</t>
  </si>
  <si>
    <t>Konstrukce tesařské</t>
  </si>
  <si>
    <t>263</t>
  </si>
  <si>
    <t>762361332</t>
  </si>
  <si>
    <t>Konstrukční a vyrovnávací vrstva pod klempířské prvky (atiky) z vodovzdorné překližky tl 21 mm</t>
  </si>
  <si>
    <t>1592142239</t>
  </si>
  <si>
    <t>"rozsah_D.1.1_SO 01_11-12,13-14, TZ_atiky_viz S2" (32,9)*0,35</t>
  </si>
  <si>
    <t>"rozsah_D.1.1_SO 01_11-12,13-14, TZ_atiky_viz S1" (56,85)*0,65</t>
  </si>
  <si>
    <t>264</t>
  </si>
  <si>
    <t>76236133R</t>
  </si>
  <si>
    <t>Konstrukční a vyrovnávací vrstva vnějších podhledů z vodovzdorné překližky tl 21 mm kotvené do OK</t>
  </si>
  <si>
    <t>-727579978</t>
  </si>
  <si>
    <t>265</t>
  </si>
  <si>
    <t>76236134R</t>
  </si>
  <si>
    <t>Konstrukční a vyrovnávací vrstva vnějších stěn z vodovzdorné překližky tl 21 mm kotvené do OK</t>
  </si>
  <si>
    <t>-447627530</t>
  </si>
  <si>
    <t>"rozsah_D.1.1_SO 01_11-12,13-14, TZ_atiky_viz S2" (32,9)*1,55</t>
  </si>
  <si>
    <t>266</t>
  </si>
  <si>
    <t>762431033</t>
  </si>
  <si>
    <t xml:space="preserve">Obložení stěn z desek OSB tl 15 mm broušených na pero a drážku </t>
  </si>
  <si>
    <t>1118410501</t>
  </si>
  <si>
    <t>267</t>
  </si>
  <si>
    <t>762841812</t>
  </si>
  <si>
    <t>Demontáž podbíjení obkladů stropů a střech sklonu do 60° z hrubých prken s omítkou</t>
  </si>
  <si>
    <t>1325587788</t>
  </si>
  <si>
    <t>268</t>
  </si>
  <si>
    <t>998762112</t>
  </si>
  <si>
    <t>Přesun hmot tonážní pro kce tesařské s omezením mechanizace v objektech v přes 6 do 12 m</t>
  </si>
  <si>
    <t>-1147401117</t>
  </si>
  <si>
    <t>763</t>
  </si>
  <si>
    <t>Konstrukce suché výstavby</t>
  </si>
  <si>
    <t>269</t>
  </si>
  <si>
    <t>763111338</t>
  </si>
  <si>
    <t>SDK příčka tl 100 mm profil CW+UW 75 desky s vysokou mechanickou odolností 1xDFRIH2 12,5 s izolací EI 45 Rw do 51 dB</t>
  </si>
  <si>
    <t>664051161</t>
  </si>
  <si>
    <t>"svislý nenosný systém_1.PP, 1.NP_odm. elektronicky" (2,85*(10,675))+(3,55*(32,45))</t>
  </si>
  <si>
    <t>270</t>
  </si>
  <si>
    <t>763111491</t>
  </si>
  <si>
    <t>SDK příčka tl 125 mm profil CW+UW 75 desky s vysokou mechanickou odolností 2xDFRIH2 12,5 s izolací EI 90 Rw do 58 dB</t>
  </si>
  <si>
    <t>1049666618</t>
  </si>
  <si>
    <t>"svislý nenosný systém_1.PP, 1.NP_odm. elektronicky" (2,85*(197,31+10,425))+(3,55*(245,31+18,525))</t>
  </si>
  <si>
    <t>271</t>
  </si>
  <si>
    <t>763111717</t>
  </si>
  <si>
    <t>SDK příčka základní penetrační nátěr (oboustranně)</t>
  </si>
  <si>
    <t>-143237502</t>
  </si>
  <si>
    <t>(145,621+1528,659+8,964)</t>
  </si>
  <si>
    <t>272</t>
  </si>
  <si>
    <t>763111771</t>
  </si>
  <si>
    <t>Příplatek k SDK příčce za rovinnost kvality Q3</t>
  </si>
  <si>
    <t>236816453</t>
  </si>
  <si>
    <t>1683,244*2 'Přepočtené koeficientem množství</t>
  </si>
  <si>
    <t>273</t>
  </si>
  <si>
    <t>763113351</t>
  </si>
  <si>
    <t>SDK příčka itl 155 - 650 mm zdvojený profil CW+UW 50 desky 2xDFRIH2 12,5 s izolací EI 90 Rw do 62 dB</t>
  </si>
  <si>
    <t>-1631013762</t>
  </si>
  <si>
    <t>"svislý nenosný systém_1.PP, 1.NP_odm. elektronicky" (2,85*(0,0))+(3,55*(2,525))</t>
  </si>
  <si>
    <t>274</t>
  </si>
  <si>
    <t>763121458</t>
  </si>
  <si>
    <t>SDK stěna předsazená profil CW+UW 100 deska s vysokou mechanickou odolností 1xDFRIH2 12,5 s izolací EI 30 Rw do 15 dB</t>
  </si>
  <si>
    <t>128908998</t>
  </si>
  <si>
    <t>"svislý nenosný systém_1.PP, 1.NP_odm. elektronicky" (2,85*(37,12))+(3,55*(45,77))</t>
  </si>
  <si>
    <t>275</t>
  </si>
  <si>
    <t>76312157R</t>
  </si>
  <si>
    <t xml:space="preserve">SDK stěna předsazená desky s vysokou mechanickou odolností 2x DFRIH2 15 mm s izolací </t>
  </si>
  <si>
    <t>-1338701883</t>
  </si>
  <si>
    <t>"svislý nenosný systém_1.PP, 1.NP_odm. elektronicky" (2,85*(1,5))+(3,55*(4,7+29,52))</t>
  </si>
  <si>
    <t>276</t>
  </si>
  <si>
    <t>763121590</t>
  </si>
  <si>
    <t>SDK stěna předsazená pro osazení závěsného WC tl 150 - 250 mm profil CW+UW 50 desky 2xH2 12,5 bez TI</t>
  </si>
  <si>
    <t>-1120700600</t>
  </si>
  <si>
    <t>277</t>
  </si>
  <si>
    <t>763121714</t>
  </si>
  <si>
    <t>SDK stěna předsazená základní penetrační nátěr</t>
  </si>
  <si>
    <t>-472409186</t>
  </si>
  <si>
    <t>(268,276+125,756)</t>
  </si>
  <si>
    <t>278</t>
  </si>
  <si>
    <t>763121761</t>
  </si>
  <si>
    <t>Příplatek k SDK stěně předsazené za rovinnost kvality Q3</t>
  </si>
  <si>
    <t>2143964263</t>
  </si>
  <si>
    <t>279</t>
  </si>
  <si>
    <t>763131412</t>
  </si>
  <si>
    <t>SDK podhled desky 1xA 12,5 s izolací dvouvrstvá spodní kce profil CD+UD</t>
  </si>
  <si>
    <t>1158010023</t>
  </si>
  <si>
    <t>"rozsah_D.1.1_SO 01_podhledové skladby_v.č. 17-18, TZ_viz tab. místností"</t>
  </si>
  <si>
    <t>"1.PP" 2,68</t>
  </si>
  <si>
    <t>"1.NP" 0,0</t>
  </si>
  <si>
    <t>280</t>
  </si>
  <si>
    <t>763131432</t>
  </si>
  <si>
    <t>SDK podhled deska 1xDF 15 bez izolace dvouvrstvá spodní kce profil CD+UD REI 90</t>
  </si>
  <si>
    <t>-420619299</t>
  </si>
  <si>
    <t>"1.PP" 0,0</t>
  </si>
  <si>
    <t>"1.NP" 5,44</t>
  </si>
  <si>
    <t>281</t>
  </si>
  <si>
    <t>763131714</t>
  </si>
  <si>
    <t>SDK podhled základní penetrační nátěr</t>
  </si>
  <si>
    <t>48746536</t>
  </si>
  <si>
    <t>282</t>
  </si>
  <si>
    <t>763131721</t>
  </si>
  <si>
    <t>SDK podhled skoková změna v do 0,5 m</t>
  </si>
  <si>
    <t>707186393</t>
  </si>
  <si>
    <t>"rozsah_D.1.1_SO 01_podhledové skladby_v.č. 17-18, TZ" (1,2*(40,5+31,35))</t>
  </si>
  <si>
    <t>283</t>
  </si>
  <si>
    <t>763131751</t>
  </si>
  <si>
    <t>Montáž parotěsné zábrany do SDK podhledu</t>
  </si>
  <si>
    <t>1198900553</t>
  </si>
  <si>
    <t>284</t>
  </si>
  <si>
    <t>28329274R</t>
  </si>
  <si>
    <t>fólie PE vyztužená pro parotěsnou vrstvu</t>
  </si>
  <si>
    <t>1652138682</t>
  </si>
  <si>
    <t>8,12*1,1235 'Přepočtené koeficientem množství</t>
  </si>
  <si>
    <t>285</t>
  </si>
  <si>
    <t>763131752</t>
  </si>
  <si>
    <t>Montáž jedné vrstvy tepelné izolace do SDK podhledu</t>
  </si>
  <si>
    <t>899436718</t>
  </si>
  <si>
    <t>286</t>
  </si>
  <si>
    <t>63152097R</t>
  </si>
  <si>
    <t>pás tepelně izolační tl 60mm (obj. hmotnost 40 kg/m3)</t>
  </si>
  <si>
    <t>1039771913</t>
  </si>
  <si>
    <t>8,12*1,1 'Přepočtené koeficientem množství</t>
  </si>
  <si>
    <t>287</t>
  </si>
  <si>
    <t>763131766</t>
  </si>
  <si>
    <t>Příplatek k SDK podhledu za výšku zavěšení do 1,5 m</t>
  </si>
  <si>
    <t>-1995285042</t>
  </si>
  <si>
    <t>"rozsah_D.1.1_SO 01_podhledové skladby_v.č. 17-18, TZ" (0,0+5,44)+(2,68+0,0)</t>
  </si>
  <si>
    <t>288</t>
  </si>
  <si>
    <t>763131771</t>
  </si>
  <si>
    <t>Příplatek k SDK podhledu za rovinnost kvality Q3</t>
  </si>
  <si>
    <t>-686670846</t>
  </si>
  <si>
    <t>289</t>
  </si>
  <si>
    <t>763131821</t>
  </si>
  <si>
    <t>Demontáž SDK podhledu s dvouvrstvou nosnou kcí z ocelových profilů opláštění jednoduché</t>
  </si>
  <si>
    <t>451673659</t>
  </si>
  <si>
    <t>"rozsah_D.1.1_SO 01_02-06 B, TZ_ podhledy BP 1.PP-1.NP_viz tab. místností" 205,11</t>
  </si>
  <si>
    <t>290</t>
  </si>
  <si>
    <t>7631351R1</t>
  </si>
  <si>
    <t xml:space="preserve">Dodávka a montáž kazetového podhledu z kazet 600x600 mm na zavěšenou  nosnou konstrukci_PH1_600/600/15 mm </t>
  </si>
  <si>
    <t>-1608238347</t>
  </si>
  <si>
    <t>Poznámka k položce:_x000D_
JC zahrnuje: kompletní systémové dodávky a provedení dle specifikace PD a TZ včetně všech přímo souvisejících prací/činností a dodávek/doplňků a příslušenství_x000D_
(kompletní rozsah (součást JC) _ viz D.1.1_SO 01_v.č. 17, 18)</t>
  </si>
  <si>
    <t>"1.PP" 441,7</t>
  </si>
  <si>
    <t>"1.NP" 517,26</t>
  </si>
  <si>
    <t>291</t>
  </si>
  <si>
    <t>7631351R2</t>
  </si>
  <si>
    <t xml:space="preserve">Dodávka a montáž kazetového podhledu z kazet 600x600 mm na zavěšenou  nosnou konstrukci_PH2_600/600/15 mm </t>
  </si>
  <si>
    <t>1656697218</t>
  </si>
  <si>
    <t>"1.PP" 9,32</t>
  </si>
  <si>
    <t>"1.NP" 39,69</t>
  </si>
  <si>
    <t>292</t>
  </si>
  <si>
    <t>7631351R3</t>
  </si>
  <si>
    <t xml:space="preserve">Dodávka a montáž kazetového podhledu z kazet 600x600 mm na zavěšenou  nosnou konstrukci_PH3_600/600/20 mm </t>
  </si>
  <si>
    <t>-258786821</t>
  </si>
  <si>
    <t>"1.PP" 15,63</t>
  </si>
  <si>
    <t>"1.NP" 40,45</t>
  </si>
  <si>
    <t>293</t>
  </si>
  <si>
    <t>7631351R4</t>
  </si>
  <si>
    <t xml:space="preserve">Dodávka a montáž kazetového podhledu z kazet 600x600 mm na zavěšenou  nosnou konstrukci_PH4_600/600/20 mm </t>
  </si>
  <si>
    <t>-173119034</t>
  </si>
  <si>
    <t>"1.NP" 261,69</t>
  </si>
  <si>
    <t>294</t>
  </si>
  <si>
    <t>763135811</t>
  </si>
  <si>
    <t>Demontáž podhledu kazetového na roštu viditelném</t>
  </si>
  <si>
    <t>1625340771</t>
  </si>
  <si>
    <t>"rozsah_D.1.1_SO 01_02-06 B, TZ_ podhledy BP 1.PP-1.NP_viz tab. místností" (520,21)*0,3</t>
  </si>
  <si>
    <t>295</t>
  </si>
  <si>
    <t>763755R01</t>
  </si>
  <si>
    <t xml:space="preserve">Příplatek k vodorovným a svislým SDK konstrukcím </t>
  </si>
  <si>
    <t>-836428390</t>
  </si>
  <si>
    <t>Poznámka k položce:_x000D_
JC obsahuje náklady na :_x000D_
Příplatek za dodávku a osazení veškerých doplňkových prvků SDK konstrukcí (lišt, profilů, výztužných nosných profilů (kolem otvorů, pro zavěšení prvků/kcí/ZP) , ukončovacích prvků, dilatačních a přechod. prvků , napojení na okolní konstrukce, revízní dvířek, atd.)_x000D_
-kompletní systémová dodávka a provedení dle specifikace PD a TZ  vč. všech souvisejících prací/činností a dodávek_x000D_
SYSTÉMOVÉ PROVEDENÍ (DLE KONKRÉTNÍHO DODAVATELE SYSTÉMU)_x000D_
(specifikace materiálů dle PD a TZ)_SPECIFIKACE A ROZSAH DLE TP KONKRÉTNĚ VYBRANÉHO DODAVATELE _x000D_
-----------------------------------------------------------------------------------------------------------------------------------_x000D_
(JC = příplatek ke svislým a vodorovným SDK konstrukcím)_x000D_
"rozsah a množství vztaženo na celkovou plochu SDK konstrukcí"</t>
  </si>
  <si>
    <t>296</t>
  </si>
  <si>
    <t>998763322</t>
  </si>
  <si>
    <t>Přesun hmot tonážní pro konstrukce montované z desek s omezením mechanizace v objektech v přes 6 do 12 m</t>
  </si>
  <si>
    <t>1460508881</t>
  </si>
  <si>
    <t>764</t>
  </si>
  <si>
    <t>Konstrukce klempířské</t>
  </si>
  <si>
    <t>297</t>
  </si>
  <si>
    <t>764959C01</t>
  </si>
  <si>
    <t>K-01 - D+M Oplechování okenního parapetu, žárově pozink plech tl. 0,6mm, r.š. 350mm</t>
  </si>
  <si>
    <t>bm</t>
  </si>
  <si>
    <t>-1700329497</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</si>
  <si>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klempířských výrobků.</t>
  </si>
  <si>
    <t>298</t>
  </si>
  <si>
    <t>764959C02</t>
  </si>
  <si>
    <t>K-02 - D+M Oplechování okenního parapetu, žárově pozink plech tl. 0,6mm, r.š. 350mm</t>
  </si>
  <si>
    <t>1470234721</t>
  </si>
  <si>
    <t>299</t>
  </si>
  <si>
    <t>764959C03</t>
  </si>
  <si>
    <t>K-03 - D+M Oplechování okenního parapetu, žárově pozink plech tl. 0,6mm, r.š. 350mm</t>
  </si>
  <si>
    <t>1430431833</t>
  </si>
  <si>
    <t>300</t>
  </si>
  <si>
    <t>764959C04</t>
  </si>
  <si>
    <t>K-04 - D+M Oplechování okenního parapetu, žárově pozink plech tl. 0,6mm, r.š. 350mm</t>
  </si>
  <si>
    <t>1472222950</t>
  </si>
  <si>
    <t>301</t>
  </si>
  <si>
    <t>764959C05</t>
  </si>
  <si>
    <t>K-05 - D+M Okapnice háková, žárově pozink plech tl. 0,6mm, r.š. 250mm</t>
  </si>
  <si>
    <t>-921937649</t>
  </si>
  <si>
    <t>302</t>
  </si>
  <si>
    <t>764959C06</t>
  </si>
  <si>
    <t>K-06 - D+M Okapnice háková, žárově pozink plech tl. 0,6mm, r.š. 250mm</t>
  </si>
  <si>
    <t>859327000</t>
  </si>
  <si>
    <t>303</t>
  </si>
  <si>
    <t>764959C07</t>
  </si>
  <si>
    <t>K-07 - D+M Krycí lišta, žárově pozink plech tl. 0,6mm, r.š. 300mm</t>
  </si>
  <si>
    <t>-604138053</t>
  </si>
  <si>
    <t>304</t>
  </si>
  <si>
    <t>764959C08</t>
  </si>
  <si>
    <t>K-08 - D+M Kruhový dešťový svod prům. 120mm, žárově pozink plech tl. 0,6mm</t>
  </si>
  <si>
    <t>1397393759</t>
  </si>
  <si>
    <t>305</t>
  </si>
  <si>
    <t>764959C09</t>
  </si>
  <si>
    <t>K-09 - D+M Krycí lišta, AL plech tl. 0,8mm, r.š. 165mm</t>
  </si>
  <si>
    <t>-757436123</t>
  </si>
  <si>
    <t>306</t>
  </si>
  <si>
    <t>998764212</t>
  </si>
  <si>
    <t>Přesun hmot procentní pro konstrukce klempířské s omezením mechanizace v objektech v přes 6 do 12 m</t>
  </si>
  <si>
    <t>%</t>
  </si>
  <si>
    <t>-687345015</t>
  </si>
  <si>
    <t>766</t>
  </si>
  <si>
    <t>Konstrukce truhlářské</t>
  </si>
  <si>
    <t>307</t>
  </si>
  <si>
    <t>766629214</t>
  </si>
  <si>
    <t>Příplatek k montáži oken za izolaci pro rovné ostění připojovací spára do 15 mm - páska</t>
  </si>
  <si>
    <t>-1645307128</t>
  </si>
  <si>
    <t>Poznámka k položce:_x000D_
 V cenách " Příplatek k cenám za izolaci mezi ostěním a rámem okna jsou započteny náklady na izolaci vnější i vnitřní"_x000D_
ZPŮSOB MĚŘENÍ_x000D_
Délka izolace se určuje v metrech délky rámu okna.</t>
  </si>
  <si>
    <t>308</t>
  </si>
  <si>
    <t>766812830</t>
  </si>
  <si>
    <t>Demontáž kuchyňských linek dřevěných nebo kovových dl přes 1,5 do 1,8 m</t>
  </si>
  <si>
    <t>-2047609563</t>
  </si>
  <si>
    <t>309</t>
  </si>
  <si>
    <t>766957C01</t>
  </si>
  <si>
    <t>D-13L, 13P - D+M Interiérové dveře dřevěné, plné, protipožární, 800x2100mm, s PO</t>
  </si>
  <si>
    <t>ks</t>
  </si>
  <si>
    <t>-1605273801</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</si>
  <si>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dveří.</t>
  </si>
  <si>
    <t>310</t>
  </si>
  <si>
    <t>766957C02</t>
  </si>
  <si>
    <t>D-14P - D+M Interiérové dveře dřevěné, plné, protipožární, 800x2100mm, s PO</t>
  </si>
  <si>
    <t>-387784471</t>
  </si>
  <si>
    <t>311</t>
  </si>
  <si>
    <t>766957C03</t>
  </si>
  <si>
    <t>D-15L, 15P - D+M Interiérové dveře dřevěné, plné, protipožární, 900x2100mm, s PO</t>
  </si>
  <si>
    <t>408539122</t>
  </si>
  <si>
    <t>312</t>
  </si>
  <si>
    <t>766957C04</t>
  </si>
  <si>
    <t>D-16L - D+M Interiérové dveře dřevěné, plné, protipožární, 900x2100mm, s PO</t>
  </si>
  <si>
    <t>-965421878</t>
  </si>
  <si>
    <t>313</t>
  </si>
  <si>
    <t>766957C05</t>
  </si>
  <si>
    <t>D-17P - D+M Interiérové dveře dřevěné, plné, protipožární, 1100x2100mm, s PO</t>
  </si>
  <si>
    <t>-100694391</t>
  </si>
  <si>
    <t>314</t>
  </si>
  <si>
    <t>766957C06</t>
  </si>
  <si>
    <t>D-18L - D+M Interiérové dveře dřevěné, plné, protipožární, 1100x2100mm, s PO</t>
  </si>
  <si>
    <t>-543998664</t>
  </si>
  <si>
    <t>315</t>
  </si>
  <si>
    <t>766957C07</t>
  </si>
  <si>
    <t>D-19P - D+M Interiérové dveře dřevěné, plné, protipožární, 1250x2100mm, s PO</t>
  </si>
  <si>
    <t>-916825047</t>
  </si>
  <si>
    <t>316</t>
  </si>
  <si>
    <t>766957C08</t>
  </si>
  <si>
    <t>D-20L - D+M Interiérové dveře dřevěné, plné, protipožární, 1250x2100mm, s PO</t>
  </si>
  <si>
    <t>-1737203453</t>
  </si>
  <si>
    <t>317</t>
  </si>
  <si>
    <t>766957C09</t>
  </si>
  <si>
    <t>D-21L - D+M Interiérové dveře dřevěné, plné, protipožární, 1800x2300mm, s PO</t>
  </si>
  <si>
    <t>1242744061</t>
  </si>
  <si>
    <t>318</t>
  </si>
  <si>
    <t>766957C10</t>
  </si>
  <si>
    <t>D-22L, 22P - D+M Interiérové dveře dřevěné, plné, protipožární, 900x2100mm, s PO, včetně dveřních mřížek</t>
  </si>
  <si>
    <t>-2065271685</t>
  </si>
  <si>
    <t>319</t>
  </si>
  <si>
    <t>766957C11</t>
  </si>
  <si>
    <t>D-23L - D+M Interiérové dveře dřevěné, plné, 1250x2100mm</t>
  </si>
  <si>
    <t>-1079901652</t>
  </si>
  <si>
    <t>320</t>
  </si>
  <si>
    <t>766957C12</t>
  </si>
  <si>
    <t>D-24L - D+M Interiérové dveře dřevěné, plné, 1100x2100mm</t>
  </si>
  <si>
    <t>-1610254618</t>
  </si>
  <si>
    <t>321</t>
  </si>
  <si>
    <t>766957C13</t>
  </si>
  <si>
    <t>D-25L, 25P - D+M Interiérové dveře dřevěné, plné, 1100x2100mm, včetně dveřní mřížky</t>
  </si>
  <si>
    <t>-1524916589</t>
  </si>
  <si>
    <t>322</t>
  </si>
  <si>
    <t>766957C14</t>
  </si>
  <si>
    <t>D-26P - D+M Interiérové dveře dřevěné, plné, 1100x2100mm, včetně dveřní mřížky</t>
  </si>
  <si>
    <t>-2144127708</t>
  </si>
  <si>
    <t>323</t>
  </si>
  <si>
    <t>766957C15</t>
  </si>
  <si>
    <t>D-27P - D+M Interiérové dveře dřevěné, ze 2/3 prosklené, 900x2100mm</t>
  </si>
  <si>
    <t>471216615</t>
  </si>
  <si>
    <t>324</t>
  </si>
  <si>
    <t>766957C16</t>
  </si>
  <si>
    <t>D-28L, 28P - D+M Interiérové dveře dřevěné, plné, 900x2100mm, včetně dveřní mřížky</t>
  </si>
  <si>
    <t>2034762516</t>
  </si>
  <si>
    <t>325</t>
  </si>
  <si>
    <t>766957C17</t>
  </si>
  <si>
    <t>D-29L, 29P - D+M Interiérové dveře dřevěné, plné, 900x2100mm</t>
  </si>
  <si>
    <t>-1514243379</t>
  </si>
  <si>
    <t>326</t>
  </si>
  <si>
    <t>766957C18</t>
  </si>
  <si>
    <t>D-30P - D+M Interiérové dveře dřevěné, plné, 900x2100mm</t>
  </si>
  <si>
    <t>-1569294484</t>
  </si>
  <si>
    <t>327</t>
  </si>
  <si>
    <t>766957C19</t>
  </si>
  <si>
    <t>D-31L, 31P - D+M Interiérové dveře dřevěné, plné, 800x2100mm, včetně dveřní mřížky</t>
  </si>
  <si>
    <t>19587097</t>
  </si>
  <si>
    <t>328</t>
  </si>
  <si>
    <t>766957C20</t>
  </si>
  <si>
    <t>D-32L, 32P - D+M Interiérové dveře dřevěné, plné, 800x2100mm, včetně dveřní mřížky</t>
  </si>
  <si>
    <t>-447393341</t>
  </si>
  <si>
    <t>329</t>
  </si>
  <si>
    <t>766957C21</t>
  </si>
  <si>
    <t>D-33L - D+M Interiérové dveře dřevěné, plné, 800x2100mm, včetně dveřní mřížky</t>
  </si>
  <si>
    <t>-34751402</t>
  </si>
  <si>
    <t>330</t>
  </si>
  <si>
    <t>766957C22</t>
  </si>
  <si>
    <t>D-34L, 34P - D+M Interiérové dveře dřevěné, plné, 800x2100mm, včetně dveřní mřížky</t>
  </si>
  <si>
    <t>-632146016</t>
  </si>
  <si>
    <t>331</t>
  </si>
  <si>
    <t>766957C23</t>
  </si>
  <si>
    <t>D-35L, 35P - D+M Interiérové dveře dřevěné, plné, 800x2100mm</t>
  </si>
  <si>
    <t>-2074960681</t>
  </si>
  <si>
    <t>332</t>
  </si>
  <si>
    <t>766957C24</t>
  </si>
  <si>
    <t>D-36L - D+M Interiérové dveře dřevěné, plné, 800x2100mm</t>
  </si>
  <si>
    <t>-1472166137</t>
  </si>
  <si>
    <t>333</t>
  </si>
  <si>
    <t>766957C25</t>
  </si>
  <si>
    <t>D-37L, 37P - D+M Interiérové dveře dřevěné, plné, 800x2100mm</t>
  </si>
  <si>
    <t>-1513858850</t>
  </si>
  <si>
    <t>334</t>
  </si>
  <si>
    <t>766957C26</t>
  </si>
  <si>
    <t>D-38P - D+M Interiérové dveře dřevěné, plné, 800x2100mm</t>
  </si>
  <si>
    <t>1589621983</t>
  </si>
  <si>
    <t>335</t>
  </si>
  <si>
    <t>766957C27</t>
  </si>
  <si>
    <t>D-39L, 39P - D+M Interiérové dveře dřevěné, plné, 800x2100mm, včetně dveřní mřížky</t>
  </si>
  <si>
    <t>-852619757</t>
  </si>
  <si>
    <t>336</t>
  </si>
  <si>
    <t>766957C28</t>
  </si>
  <si>
    <t>D-40P - D+M Interiérové dveře dřevěné, plné, 700x2100mm, včetně dveřní mřížky</t>
  </si>
  <si>
    <t>389620994</t>
  </si>
  <si>
    <t>337</t>
  </si>
  <si>
    <t>766957C29</t>
  </si>
  <si>
    <t>D-41L, 41P - D+M Interiérové dveře dřevěné, plné, 700x2100mm, včetně dveřní mřížky</t>
  </si>
  <si>
    <t>1002357432</t>
  </si>
  <si>
    <t>338</t>
  </si>
  <si>
    <t>766957C30</t>
  </si>
  <si>
    <t>D-42L, 42P - D+M Interiérové dveře dřevěné, plné, 700x2100mm</t>
  </si>
  <si>
    <t>879483557</t>
  </si>
  <si>
    <t>339</t>
  </si>
  <si>
    <t>766957C31</t>
  </si>
  <si>
    <t>D-43P - D+M Interiérové dveře dřevěné, plné, 700x2100mm</t>
  </si>
  <si>
    <t>-1434825633</t>
  </si>
  <si>
    <t>340</t>
  </si>
  <si>
    <t>766957C32</t>
  </si>
  <si>
    <t>D-44 - D+M Interiérové dveře dřevěné, plné, posuvné, včetně stavebního pouzdra, křídlo 700x2100mm, vč. dveřní mřížky</t>
  </si>
  <si>
    <t>-1629031040</t>
  </si>
  <si>
    <t>341</t>
  </si>
  <si>
    <t>766957C33</t>
  </si>
  <si>
    <t>D-45 - D+M Interiérové dveře dřevěné, plné, posuvné, včetně stavebního pouzdra, křídlo 700x2100mm</t>
  </si>
  <si>
    <t>482778819</t>
  </si>
  <si>
    <t>342</t>
  </si>
  <si>
    <t>766957C34</t>
  </si>
  <si>
    <t>D-46 - D+M Interiérové dveře dřevěné, plné, posuvné, včetně stavebního pouzdra, křídlo 800x2100mm</t>
  </si>
  <si>
    <t>90476732</t>
  </si>
  <si>
    <t>343</t>
  </si>
  <si>
    <t>766957C35</t>
  </si>
  <si>
    <t>D-47 - D+M Interiérové dveře dřevěné, plné, posuvné, včetně stavebního pouzdra, křídlo 800x2100mm</t>
  </si>
  <si>
    <t>439912500</t>
  </si>
  <si>
    <t>344</t>
  </si>
  <si>
    <t>766957C36</t>
  </si>
  <si>
    <t>D-48 - D+M Interiérové dveře dřevěné, ze 2/3 prosklené, posuvné, včetně stavebního pouzdra, křídlo 800x2100mm</t>
  </si>
  <si>
    <t>-1001998136</t>
  </si>
  <si>
    <t>345</t>
  </si>
  <si>
    <t>766957C37</t>
  </si>
  <si>
    <t>D-49P - D+M Interiérové dveře dřevěné, plné, s výdejním AL oknem a protipožární roletou, 900x2100mm, s PO - roleta</t>
  </si>
  <si>
    <t>-328254276</t>
  </si>
  <si>
    <t>346</t>
  </si>
  <si>
    <t>766957C38</t>
  </si>
  <si>
    <t>D-50L - D+M Interiérové dveře dřevěné, plné, 800x2100mm</t>
  </si>
  <si>
    <t>-1524416373</t>
  </si>
  <si>
    <t>347</t>
  </si>
  <si>
    <t>998766212</t>
  </si>
  <si>
    <t>Přesun hmot procentní pro kce truhlářské s omezením mechanizace v objektech v přes 6 do 12 m</t>
  </si>
  <si>
    <t>-827287599</t>
  </si>
  <si>
    <t>767</t>
  </si>
  <si>
    <t>Konstrukce zámečnické</t>
  </si>
  <si>
    <t>348</t>
  </si>
  <si>
    <t>767958C01</t>
  </si>
  <si>
    <t>D-01L - D+M Exteriérové AL dveře prosklené, otvor 1275x2575mm</t>
  </si>
  <si>
    <t>-516132202</t>
  </si>
  <si>
    <t>349</t>
  </si>
  <si>
    <t>767958C02</t>
  </si>
  <si>
    <t>D-02P - D+M Exteriérové AL dveře prosklené, otvor 1300x2390mm</t>
  </si>
  <si>
    <t>1295352822</t>
  </si>
  <si>
    <t>350</t>
  </si>
  <si>
    <t>767958C03</t>
  </si>
  <si>
    <t>D-03 - D+M Exteriérová AL prosklená stěna s dveřmi, dveře automatické posuvné dvoukřídlé, otvor 3000x3135mm</t>
  </si>
  <si>
    <t>-452564469</t>
  </si>
  <si>
    <t>351</t>
  </si>
  <si>
    <t>767958C04</t>
  </si>
  <si>
    <t>D-04 - D+M Interiérová AL prosklená stěna s dveřmi, dveře automatické posuvné dvoukřídlé, otvor 3175x3550mm</t>
  </si>
  <si>
    <t>-1690752765</t>
  </si>
  <si>
    <t>352</t>
  </si>
  <si>
    <t>767958C05</t>
  </si>
  <si>
    <t>D-05P - D+M Interiérová AL prosklená stěna s dveřmi, otvor 5725x3700mm</t>
  </si>
  <si>
    <t>-69339185</t>
  </si>
  <si>
    <t>353</t>
  </si>
  <si>
    <t>767958C06</t>
  </si>
  <si>
    <t>D-06 - D+M Interiérová AL protipožární prosklená stěna s dveřmi, dveře automatické posuvné dvoukř., otvor 4025x3370mm, s PO</t>
  </si>
  <si>
    <t>689238891</t>
  </si>
  <si>
    <t>354</t>
  </si>
  <si>
    <t>767958C07</t>
  </si>
  <si>
    <t>D-07L, 07P - D+M Interiérová AL protipožární prosklená stěna s dveřmi, otvor 2650x3370mm, s PO</t>
  </si>
  <si>
    <t>915645204</t>
  </si>
  <si>
    <t>355</t>
  </si>
  <si>
    <t>767958C08</t>
  </si>
  <si>
    <t>D-08P - D+M Interiérové AL dveře protipožární, prosklené, otvor 2140x2375mm, s PO</t>
  </si>
  <si>
    <t>-248434757</t>
  </si>
  <si>
    <t>356</t>
  </si>
  <si>
    <t>767958C09</t>
  </si>
  <si>
    <t>D-09L - D+M Interiérová AL protipožární prosklená stěna s dveřmi, otvor 3750x2200mm, s PO</t>
  </si>
  <si>
    <t>66692705</t>
  </si>
  <si>
    <t>357</t>
  </si>
  <si>
    <t>767958C10</t>
  </si>
  <si>
    <t>D-10P - D+M Interiérové ocelové dveře, automatické posuvné, plné, protipožární, pro čisté prostory, 1300x2100mm, s PO</t>
  </si>
  <si>
    <t>945628350</t>
  </si>
  <si>
    <t>358</t>
  </si>
  <si>
    <t>767958C11</t>
  </si>
  <si>
    <t>D-11L - D+M Interiérové ocelové dveře, automatické posuvné, plné, pro čisté prostory, 1300x2100mm</t>
  </si>
  <si>
    <t>-1873607077</t>
  </si>
  <si>
    <t>359</t>
  </si>
  <si>
    <t>767958C12</t>
  </si>
  <si>
    <t>D-12 - D+M Interiérové AL dveře, automatické posuvné, prosklené, dvoukřídlé, pro čisté prostory, 1300x2100mm</t>
  </si>
  <si>
    <t>-1706397825</t>
  </si>
  <si>
    <t>360</t>
  </si>
  <si>
    <t>767958C13</t>
  </si>
  <si>
    <t>O-01 - D+M Exteriérové AL okno, 1250x1500mm, včetně vnitřního parapetu a vnitřní AL žaluzie</t>
  </si>
  <si>
    <t>1440696507</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</si>
  <si>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oken.</t>
  </si>
  <si>
    <t>361</t>
  </si>
  <si>
    <t>767958C14</t>
  </si>
  <si>
    <t>O-02 - D+M Exteriérové AL okno, 1250x2000mm, včetně vnitřního parapetu a vnitřní AL žaluzie</t>
  </si>
  <si>
    <t>955214072</t>
  </si>
  <si>
    <t>362</t>
  </si>
  <si>
    <t>767958C15</t>
  </si>
  <si>
    <t>O-03 - D+M Exteriérové AL okno, 1250x2000mm, včetně vnitřního parapetu a vnitřní AL žaluzie</t>
  </si>
  <si>
    <t>-1795009756</t>
  </si>
  <si>
    <t>363</t>
  </si>
  <si>
    <t>767958C16</t>
  </si>
  <si>
    <t>O-04 - D+M Exteriérové AL okno, 1250x2000mm, včetně vnitřního parapetu a vnitřní AL žaluzie</t>
  </si>
  <si>
    <t>-791491454</t>
  </si>
  <si>
    <t>364</t>
  </si>
  <si>
    <t>767958C17</t>
  </si>
  <si>
    <t>O-05 - D+M Exteriérové AL okno, 1250x2000mm, včetně vnitřního parapetu a vnitřní zatemňující rolety</t>
  </si>
  <si>
    <t>-90340449</t>
  </si>
  <si>
    <t>365</t>
  </si>
  <si>
    <t>767958C18</t>
  </si>
  <si>
    <t>O-06 - D+M Exteriérové AL okno protipožární, 1470x1000mm, včetně vnitřního parapetu, s PO</t>
  </si>
  <si>
    <t>773570858</t>
  </si>
  <si>
    <t>366</t>
  </si>
  <si>
    <t>767958C19</t>
  </si>
  <si>
    <t>O-07 - D+M Exteriérové AL okno protipožární, 2315x2000mm, vč. vnitřního parapetu, s PO</t>
  </si>
  <si>
    <t>1956163357</t>
  </si>
  <si>
    <t>367</t>
  </si>
  <si>
    <t>767958C20</t>
  </si>
  <si>
    <t>O-08 - D+M Exteriérové AL okno protipožární, 2625x2000mm, vč. vnitřního parapetu, s PO</t>
  </si>
  <si>
    <t>531840396</t>
  </si>
  <si>
    <t>368</t>
  </si>
  <si>
    <t>767958C21</t>
  </si>
  <si>
    <t>O-09 - D+M Interiérové AL okno protipožární, 2400x575mm, s PO</t>
  </si>
  <si>
    <t>952208485</t>
  </si>
  <si>
    <t>369</t>
  </si>
  <si>
    <t>767958C22</t>
  </si>
  <si>
    <t>O-10 - D+M Interiérové AL okno, 2000x1350mm, včetně parapetní desky</t>
  </si>
  <si>
    <t>930146808</t>
  </si>
  <si>
    <t>370</t>
  </si>
  <si>
    <t>767958C23</t>
  </si>
  <si>
    <t>O-11 - D+M Interiérové AL okno, 1750x800mm</t>
  </si>
  <si>
    <t>471099354</t>
  </si>
  <si>
    <t>371</t>
  </si>
  <si>
    <t>767958C24</t>
  </si>
  <si>
    <t>Z-01 - D+M Protipožární střešní výlez s dvojitým poklopem a skládacími schody, 700x1400mm, výška místnosti 2700mm, s PO</t>
  </si>
  <si>
    <t>1395566082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</si>
  <si>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zámečnických výrobků.</t>
  </si>
  <si>
    <t>372</t>
  </si>
  <si>
    <t>767958C25</t>
  </si>
  <si>
    <t>Z-02 - D+M Skleněné schodišťové zábradlí s nerez madly</t>
  </si>
  <si>
    <t>kpl</t>
  </si>
  <si>
    <t>1192519882</t>
  </si>
  <si>
    <t>373</t>
  </si>
  <si>
    <t>767958C26</t>
  </si>
  <si>
    <t>Z-03 - D+M Ochranný protinárazový sloupek pro ochranu posuvných dveří, z nerez oceli, výška 1000mm</t>
  </si>
  <si>
    <t>542038374</t>
  </si>
  <si>
    <t>374</t>
  </si>
  <si>
    <t>767958C27</t>
  </si>
  <si>
    <t>Z-04 - D+M Madla pro místnosti bezbariérového WC, z nerez oceli - celkem 8 madel v sestavě</t>
  </si>
  <si>
    <t>sestava</t>
  </si>
  <si>
    <t>924123411</t>
  </si>
  <si>
    <t>375</t>
  </si>
  <si>
    <t>767958C28</t>
  </si>
  <si>
    <t>Z-05 - D+M Ocelové táhlo pro zajištění stability opěrných stěn rampy, z nerez oceli</t>
  </si>
  <si>
    <t>kg</t>
  </si>
  <si>
    <t>-1039322643</t>
  </si>
  <si>
    <t>376</t>
  </si>
  <si>
    <t>767958C29</t>
  </si>
  <si>
    <t>Z-06 - D+M Ocelové zábradlí na opěrných stěnách rampy</t>
  </si>
  <si>
    <t>-1993205540</t>
  </si>
  <si>
    <t>377</t>
  </si>
  <si>
    <t>767958C30</t>
  </si>
  <si>
    <t xml:space="preserve">Z-07 - D+M Ocelová rolovací mříž </t>
  </si>
  <si>
    <t>-279696685</t>
  </si>
  <si>
    <t>378</t>
  </si>
  <si>
    <t>998767212</t>
  </si>
  <si>
    <t>Přesun hmot procentní pro zámečnické konstrukce s omezením mechanizace v objektech v přes 6 do 12 m</t>
  </si>
  <si>
    <t>-1256409727</t>
  </si>
  <si>
    <t>771</t>
  </si>
  <si>
    <t>Podlahy z dlaždic</t>
  </si>
  <si>
    <t>379</t>
  </si>
  <si>
    <t>771111011</t>
  </si>
  <si>
    <t>Vysátí podkladu před pokládkou dlažby</t>
  </si>
  <si>
    <t>1622527561</t>
  </si>
  <si>
    <t>380</t>
  </si>
  <si>
    <t>771121011</t>
  </si>
  <si>
    <t>Nátěr penetrační na podlahu</t>
  </si>
  <si>
    <t>1885977500</t>
  </si>
  <si>
    <t>381</t>
  </si>
  <si>
    <t>771151012</t>
  </si>
  <si>
    <t>Samonivelační stěrka podlah pevnosti 20 MPa tl přes 3 do 5 mm</t>
  </si>
  <si>
    <t>-1059239038</t>
  </si>
  <si>
    <t>382</t>
  </si>
  <si>
    <t>771574476</t>
  </si>
  <si>
    <t>Montáž podlah keramických pro mechanické zatížení lepených cementovým flexibilním lepidlem přes 9 do 12 ks/m2</t>
  </si>
  <si>
    <t>-1505357002</t>
  </si>
  <si>
    <t>Poznámka k položce:_x000D_
V jednotkové ceně , nad rámec ceníkového obsahu, zahrnuty také náklady na montáž souvisejících obvodových systémových soklů + veškerých lišt a profilů</t>
  </si>
  <si>
    <t>"nášlapné vrstvy_1.PP-1.NP" (19,98+58,07)</t>
  </si>
  <si>
    <t>"výklenky, ostatní_odsouhlasení v dílenské dokumentaci" (0,1)*78,05</t>
  </si>
  <si>
    <t>383</t>
  </si>
  <si>
    <t>59761R30</t>
  </si>
  <si>
    <t xml:space="preserve">dlaždice keramické protiskluzné 300/300 mm (slinutá, glazovaná, protiskluzná) _ specifikace dle PD a TZ </t>
  </si>
  <si>
    <t>-2124741248</t>
  </si>
  <si>
    <t xml:space="preserve">Poznámka k položce:_x000D_
-systémová dodávka + související systémové soklíky (viz PD a TZ)_x000D_
--------------------------------------------------------------------------------_x000D_
V jednotkové ceně zahrnuty náklady na veškeré doplňky a příslušenství dle PD a TZ._x000D_
(přechodové, dilatační a ukončovací lišty, ostatní doplňky)_x000D_
--------------------------------------------------------------------------------_x000D_
PŘESNÁ SPECIFIKACE _ VIZ PD A TZ </t>
  </si>
  <si>
    <t>85,855*1,15 'Přepočtené koeficientem množství</t>
  </si>
  <si>
    <t>384</t>
  </si>
  <si>
    <t>771577R04</t>
  </si>
  <si>
    <t>Příplatek k dlažbám za dodávku a montáž ukončovacích, rohových a koutových lišt/profilů</t>
  </si>
  <si>
    <t>-1159258911</t>
  </si>
  <si>
    <t>Poznámka k položce:_x000D_
JC obsahuje : kompletní systémové dodávky a provedení dle specifikace PD a TZ včetně všech přímo souvisejících prací/činností a dodávek/doplňků a příslušenství_x000D_
Množství/rozsah - VZTAŽEN NA CELKOVOU PLOCHU dlažeb._x000D_
(specifikace materiálů dle PD a TZ)_SPECIFIKACE A ROZSAH DLE TP KONKRÉTNĚ VYBRANÉHO DODAVATELE _x000D_
------------------------------------------------------------------------------------------------------------------------------------</t>
  </si>
  <si>
    <t>385</t>
  </si>
  <si>
    <t>77159111R</t>
  </si>
  <si>
    <t>Hydroizolace pod dlažbu stěrkou ve dvou vrstvách</t>
  </si>
  <si>
    <t>1356495853</t>
  </si>
  <si>
    <t>Poznámka k položce:_x000D_
JC obsahuje : kompletní systémové dodávky a provedení dle specifikace PD a TZ včetně všech přímo souvisejících prací/činností a dodávek/doplňků a příslušenství_x000D_
JC , také zahrnuje náklady na dodávku a montáž všech systémových rohových lišt a těsnících pásků_x000D_
(flexidbilní 2_složkový hydroizolační stěrkový systém)</t>
  </si>
  <si>
    <t>386</t>
  </si>
  <si>
    <t>998771112</t>
  </si>
  <si>
    <t>Přesun hmot tonážní pro podlahy z dlaždic s omezením mechanizace v objektech v přes 6 do 12 m</t>
  </si>
  <si>
    <t>-36621241</t>
  </si>
  <si>
    <t>776</t>
  </si>
  <si>
    <t>Podlahy povlakové</t>
  </si>
  <si>
    <t>387</t>
  </si>
  <si>
    <t>776111311</t>
  </si>
  <si>
    <t>Vysátí podkladu povlakových podlah</t>
  </si>
  <si>
    <t>1999051998</t>
  </si>
  <si>
    <t>388</t>
  </si>
  <si>
    <t>776111323</t>
  </si>
  <si>
    <t>Vysátí podkladu povlakových podlah schodišťových stupňů</t>
  </si>
  <si>
    <t>-776466529</t>
  </si>
  <si>
    <t>389</t>
  </si>
  <si>
    <t>776121111</t>
  </si>
  <si>
    <t>Vodou ředitelná penetrace savého podkladu povlakových podlah</t>
  </si>
  <si>
    <t>-1853359336</t>
  </si>
  <si>
    <t>390</t>
  </si>
  <si>
    <t>776121113</t>
  </si>
  <si>
    <t>Vodou ředitelná penetrace savého podkladu povlakových podlah schodišťových stupňů</t>
  </si>
  <si>
    <t>-587560379</t>
  </si>
  <si>
    <t>391</t>
  </si>
  <si>
    <t>776141122</t>
  </si>
  <si>
    <t>Stěrka podlahová nivelační pro vyrovnání podkladu povlakových podlah pevnosti 30 MPa tl přes 3 do 5 mm</t>
  </si>
  <si>
    <t>1124625275</t>
  </si>
  <si>
    <t>392</t>
  </si>
  <si>
    <t>776141222</t>
  </si>
  <si>
    <t>Stěrka podlahová nivelační pro vyrovnání podkladu povlakových podlah schodišťových stupňů pevnosti 35 MPa tl přes 3 do 5 mm</t>
  </si>
  <si>
    <t>42724126</t>
  </si>
  <si>
    <t>393</t>
  </si>
  <si>
    <t>776143132</t>
  </si>
  <si>
    <t>Tmelení schodišťových podstupnic povlakových podlah stěrkou tl přes 3 do 5 mm</t>
  </si>
  <si>
    <t>2020942618</t>
  </si>
  <si>
    <t>394</t>
  </si>
  <si>
    <t>776201811</t>
  </si>
  <si>
    <t>Demontáž lepených povlakových podlah bez podložky ručně</t>
  </si>
  <si>
    <t>-1251372222</t>
  </si>
  <si>
    <t>Poznámka k položce:_x000D_
V jednotkové ceně , nad rámec ceníkového obsahu, zahrnuty také náklady na demontáž souvisejících obvodových soklů.</t>
  </si>
  <si>
    <t>"rozsah_D.1.1_SO 01_02-06 B, TZ_ BP podlah 1.PP-1.NP_viz tab. místností" (205,11)</t>
  </si>
  <si>
    <t>"rozsah_D.1.1_SO 01_02-06 B, TZ_ BP podlah 1.PP-1.NP_viz tab. místností" (520,21)</t>
  </si>
  <si>
    <t>395</t>
  </si>
  <si>
    <t>776221111</t>
  </si>
  <si>
    <t>Lepení pásů z PVC standardním lepidlem</t>
  </si>
  <si>
    <t>2078241652</t>
  </si>
  <si>
    <t>Poznámka k položce:_x000D_
V jednotkové ceně , nad rámec ceníkového obsahu, zahrnuty také náklady na montáž souvisejících obvodových systémových soklů + veškerých lišt a profilů + spoj podlahovin svařováním</t>
  </si>
  <si>
    <t>"nášlapné vrstvy_1.PP-1.NP" (308,97+519,6)</t>
  </si>
  <si>
    <t>"výklenky, ostatní_odsouhlasení v dílenské dokumentaci" (0,1)*828,57</t>
  </si>
  <si>
    <t>396</t>
  </si>
  <si>
    <t>28411R00</t>
  </si>
  <si>
    <t xml:space="preserve">dodávka povlakové podlahové krytiny - zátěžová homogenní vinyl. podlaha pro zdravotnictví_specifikace dle PD a TZ </t>
  </si>
  <si>
    <t>-1716555431</t>
  </si>
  <si>
    <t>911,427*1,1 'Přepočtené koeficientem množství</t>
  </si>
  <si>
    <t>397</t>
  </si>
  <si>
    <t>776221121</t>
  </si>
  <si>
    <t>Lepení elektrostaticky vodivých pásů z PVC</t>
  </si>
  <si>
    <t>1494848868</t>
  </si>
  <si>
    <t>"nášlapné vrstvy_1.PP-1.NP" (257,81)</t>
  </si>
  <si>
    <t>"výklenky, ostatní_odsouhlasení v dílenské dokumentaci" (0,1)*257,81</t>
  </si>
  <si>
    <t>398</t>
  </si>
  <si>
    <t>28411R05</t>
  </si>
  <si>
    <t xml:space="preserve">dodávka povlakové podlahové krytiny - elektrostaticky vodivá homogenní vinyl. podlaha _ specifikace dle PD a TZ </t>
  </si>
  <si>
    <t>1244209910</t>
  </si>
  <si>
    <t>283,591*1,15 'Přepočtené koeficientem množství</t>
  </si>
  <si>
    <t>399</t>
  </si>
  <si>
    <t>776222111</t>
  </si>
  <si>
    <t>Lepení pásů z PVC 2-složkovým lepidlem</t>
  </si>
  <si>
    <t>-1987454201</t>
  </si>
  <si>
    <t>"nášlapné vrstvy_1.PP-1.NP" (31,68+6,2+15,66)</t>
  </si>
  <si>
    <t>"výklenky, ostatní_odsouhlasení v dílenské dokumentaci" (0,1)*53,54</t>
  </si>
  <si>
    <t>400</t>
  </si>
  <si>
    <t>28411R01</t>
  </si>
  <si>
    <t xml:space="preserve">dodávka povlakové podlahové krytiny - protiskluzná zátěžová heterogenní vinyl. podlaha pro zdravotnictví_specifikace dle PD a TZ </t>
  </si>
  <si>
    <t>-1555244041</t>
  </si>
  <si>
    <t>58,894*1,1 'Přepočtené koeficientem množství</t>
  </si>
  <si>
    <t>401</t>
  </si>
  <si>
    <t>776321111</t>
  </si>
  <si>
    <t>Montáž podlahovin z PVC na stupnice šířky do 300 mm</t>
  </si>
  <si>
    <t>1913679174</t>
  </si>
  <si>
    <t>402</t>
  </si>
  <si>
    <t>28411142R</t>
  </si>
  <si>
    <t xml:space="preserve">vinyl protiskluzný s výztuž. vrstvou _ schodišťový systém _ specifikace dle PD a TZ </t>
  </si>
  <si>
    <t>-721526245</t>
  </si>
  <si>
    <t>27,6*0,35 'Přepočtené koeficientem množství</t>
  </si>
  <si>
    <t>403</t>
  </si>
  <si>
    <t>776321211</t>
  </si>
  <si>
    <t>Montáž podlahovin z PVC na podstupnice výšky do 200 mm</t>
  </si>
  <si>
    <t>-205380732</t>
  </si>
  <si>
    <t>404</t>
  </si>
  <si>
    <t>28411142R.</t>
  </si>
  <si>
    <t xml:space="preserve">vinyl s výztuž. vrstvou _ schodišťový systém _ specifikace dle PD a TZ </t>
  </si>
  <si>
    <t>1777438324</t>
  </si>
  <si>
    <t>27,6*0,2 'Přepočtené koeficientem množství</t>
  </si>
  <si>
    <t>405</t>
  </si>
  <si>
    <t>776411121</t>
  </si>
  <si>
    <t>Montáž schodišťových soklíků výšky do 60 mm</t>
  </si>
  <si>
    <t>-964221859</t>
  </si>
  <si>
    <t>406</t>
  </si>
  <si>
    <t>28411007R</t>
  </si>
  <si>
    <t xml:space="preserve">lišta soklová PVC _ specifikace dle PD a TZ </t>
  </si>
  <si>
    <t>916304956</t>
  </si>
  <si>
    <t>10,465*1,1 'Přepočtené koeficientem množství</t>
  </si>
  <si>
    <t>407</t>
  </si>
  <si>
    <t>776431111</t>
  </si>
  <si>
    <t>Montáž schodišťových hran lepených</t>
  </si>
  <si>
    <t>-2035185611</t>
  </si>
  <si>
    <t>408</t>
  </si>
  <si>
    <t>28342160R</t>
  </si>
  <si>
    <t xml:space="preserve">hrana schodová s lemovým ukončením z PVC _ specifikace dle PD a TZ </t>
  </si>
  <si>
    <t>1738960402</t>
  </si>
  <si>
    <t>27,6*1,1 'Přepočtené koeficientem množství</t>
  </si>
  <si>
    <t>409</t>
  </si>
  <si>
    <t>77659111R</t>
  </si>
  <si>
    <t>Hydroizolace pod povlakové krytiny vyrovnávací stěrkou a vlákny ve dvou vrstvách</t>
  </si>
  <si>
    <t>-2112978479</t>
  </si>
  <si>
    <t>410</t>
  </si>
  <si>
    <t>776923R11</t>
  </si>
  <si>
    <t xml:space="preserve">Spoj povlakových podlahovin z PVC a vinylu svařováním </t>
  </si>
  <si>
    <t>244814342</t>
  </si>
  <si>
    <t>Poznámka k položce:_x000D_
JC obsahuje : kompletní systémové dodávky a provedení dle specifikace PD a TZ včetně všech přímo souvisejících prací/činností a dodávek/doplňků a příslušenství_x000D_
-----------------------------------------------------------------------------------------------------------------------------------------------------------------------------------------------------_x000D_
(naceněno dle technologických postupů a pravidel konkrétně vybraného dodavatele systémového řešení)_x000D_
ROZSAH A MNOŽSTVÍ _ VZTAŽENO NA PLOCHU POVLAKOVÝCH PODLAHOVÝCH KRYTIN</t>
  </si>
  <si>
    <t>411</t>
  </si>
  <si>
    <t>998776112</t>
  </si>
  <si>
    <t>Přesun hmot tonážní pro podlahy povlakové s omezením mechanizace v objektech v přes 6 do 12 m</t>
  </si>
  <si>
    <t>1240912753</t>
  </si>
  <si>
    <t>777</t>
  </si>
  <si>
    <t>Podlahy lité</t>
  </si>
  <si>
    <t>412</t>
  </si>
  <si>
    <t>77751112R</t>
  </si>
  <si>
    <t xml:space="preserve">Dodávka a provedení _ hydroizolační PU membrána (včetně systémové přípravy podkladu a finální povrchové úpravy na bázi epoxidu) _ podlahový stěrkový systém </t>
  </si>
  <si>
    <t>320068916</t>
  </si>
  <si>
    <t>Poznámka k položce:_x000D_
JC obsahuje : komletní systémové dodávky a provedení dle specifikace PD a TZ včetně všech přímo souvisejících prací/činností a dodávek/doplňků a příslušenství_x000D_
(JC dále obsahuje náklady na : přípravu podkladu + vytažení stěrkového systému na svislé kce + finální povrchovou úpravu)</t>
  </si>
  <si>
    <t>"nášlapné vrstvy_1.PP-1.NP" (105,45)</t>
  </si>
  <si>
    <t>"výklenky, ostatní_odsouhlasení v dílenské dokumentaci" (0,1)*105,45</t>
  </si>
  <si>
    <t>413</t>
  </si>
  <si>
    <t>998777112</t>
  </si>
  <si>
    <t>Přesun hmot tonážní pro podlahy lité s omezením mechanizace v objektech v přes 6 do 12 m</t>
  </si>
  <si>
    <t>1900112766</t>
  </si>
  <si>
    <t>781</t>
  </si>
  <si>
    <t>Dokončovací práce - obklady</t>
  </si>
  <si>
    <t>414</t>
  </si>
  <si>
    <t>781121011</t>
  </si>
  <si>
    <t>Nátěr penetrační na stěnu</t>
  </si>
  <si>
    <t>1725039088</t>
  </si>
  <si>
    <t>415</t>
  </si>
  <si>
    <t>931999445</t>
  </si>
  <si>
    <t>416</t>
  </si>
  <si>
    <t>781131112</t>
  </si>
  <si>
    <t>Izolace pod obklad nátěrem nebo stěrkou ve dvou vrstvách</t>
  </si>
  <si>
    <t>1032306612</t>
  </si>
  <si>
    <t>Poznámka k položce:_x000D_
JC , nad rámec ceníkového obsahu , také zahrnuje náklady na dodávku a montáž všech systémových rohových lišt a těsnících pásků</t>
  </si>
  <si>
    <t>417</t>
  </si>
  <si>
    <t>781131264</t>
  </si>
  <si>
    <t>Izolace pod obklad těsnícími pásy mezi podlahou a stěnou</t>
  </si>
  <si>
    <t>747790212</t>
  </si>
  <si>
    <t>418</t>
  </si>
  <si>
    <t>781474115</t>
  </si>
  <si>
    <t>Montáž obkladů keramických hladkých lepených cementovým flexibilním lepidlem přes 22 do 25 ks/m2</t>
  </si>
  <si>
    <t>-2014005645</t>
  </si>
  <si>
    <t>Poznámka k položce:_x000D_
V jednotkové ceně , nad rámec ceníkového obsahu, zahrnuty také náklady na montáž veškerých doplňků a příslušenství dle PD a TZ._x000D_
(listely, dekory - specifikované v PD) _x000D_
-------------------------------------------</t>
  </si>
  <si>
    <t>(2,5*(40,95+171,88))+(1,8*(2,85+3,3))</t>
  </si>
  <si>
    <t>419</t>
  </si>
  <si>
    <t>59761R00</t>
  </si>
  <si>
    <t xml:space="preserve">obklad keramický hladký_specifikace dle PD a TZ </t>
  </si>
  <si>
    <t>1612779152</t>
  </si>
  <si>
    <t>Poznámka k položce:_x000D_
V jednotkové ceně zahrnuty náklady na veškeré doplňky a příslušenství dle PD a TZ._x000D_
(listely, dekory - specifikované v PD) _x000D_
-------------------------------------------_x000D_
-přesná specifikace _ viz PD a TZ</t>
  </si>
  <si>
    <t>543,145*1,1 'Přepočtené koeficientem množství</t>
  </si>
  <si>
    <t>420</t>
  </si>
  <si>
    <t>781477R00</t>
  </si>
  <si>
    <t>Příplatek k vnitřním obladům za dodávku a montáž ukončovacích, rohových a koutových profilů</t>
  </si>
  <si>
    <t>2126696763</t>
  </si>
  <si>
    <t>Poznámka k položce:_x000D_
JC obsahuje : kompletní systémové dodávky a provedení dle specifikace PD a TZ včetně všech přímo souvisejících prací/činností a dodávek/doplňků a příslušenství_x000D_
Množství/rozsah - VZTAŽEN NA CELKOVOU PLOCHU vnitřních obkladů._x000D_
(specifikace materiálů dle PD a TZ)_SPECIFIKACE A ROZSAH DLE TP KONKRÉTNĚ VYBRANÉHO DODAVATELE _x000D_
------------------------------------------------------------------------------------------------------------------------------------</t>
  </si>
  <si>
    <t>421</t>
  </si>
  <si>
    <t>781495115</t>
  </si>
  <si>
    <t>Spárování vnitřních obkladů silikonem</t>
  </si>
  <si>
    <t>-1699672293</t>
  </si>
  <si>
    <t>218,98*1,75 'Přepočtené koeficientem množství</t>
  </si>
  <si>
    <t>422</t>
  </si>
  <si>
    <t>781734112</t>
  </si>
  <si>
    <t>Montáž obkladů vnějších z obkladaček nebo obkladových pásků cihelných přes 50 do 85 ks/m2 lepené flexibilním lepidlem</t>
  </si>
  <si>
    <t>485549913</t>
  </si>
  <si>
    <t>Poznámka k položce:_x000D_
V jednotkové ceně , nad rámec ceníkového obsahu, zahrnuty také náklady na montáž veškerých doplňků a příslušenství dle PD a TZ.</t>
  </si>
  <si>
    <t>423</t>
  </si>
  <si>
    <t>59521R01</t>
  </si>
  <si>
    <t xml:space="preserve">pásek obkladový cihelný _ specifikace dle PD a TZ </t>
  </si>
  <si>
    <t>323123980</t>
  </si>
  <si>
    <t>Poznámka k položce:_x000D_
V jednotkové ceně zahrnuty náklady na veškeré doplňky a příslušenství dle PD a TZ._x000D_
-------------------------------------------_x000D_
-přesná specifikace _ viz PD a TZ</t>
  </si>
  <si>
    <t>131,299*1,1 'Přepočtené koeficientem množství</t>
  </si>
  <si>
    <t>424</t>
  </si>
  <si>
    <t>781779R00</t>
  </si>
  <si>
    <t>Příplatek k vnějším obladům za dodávku a montáž ukončovacích, rohových, koutových profilů</t>
  </si>
  <si>
    <t>-1374419830</t>
  </si>
  <si>
    <t>Poznámka k položce:_x000D_
JC obsahuje : kompletní systémové dodávky a provedení dle specifikace PD a TZ včetně všech přímo souvisejících prací/činností a dodávek/doplňků a příslušenství_x000D_
Množství/rozsah - VZTAŽEN NA CELKOVOU PLOCHU vnějších obkladů._x000D_
(specifikace materiálů dle PD a TZ)_SPECIFIKACE A ROZSAH DLE TP KONKRÉTNĚ VYBRANÉHO DODAVATELE _x000D_
------------------------------------------------------------------------------------------------------------------------------------</t>
  </si>
  <si>
    <t>425</t>
  </si>
  <si>
    <t>998781112</t>
  </si>
  <si>
    <t>Přesun hmot tonážní pro obklady keramické s omezením mechanizace v objektech v přes 6 do 12 m</t>
  </si>
  <si>
    <t>-119213740</t>
  </si>
  <si>
    <t>783</t>
  </si>
  <si>
    <t>Dokončovací práce - nátěry</t>
  </si>
  <si>
    <t>426</t>
  </si>
  <si>
    <t>783823135</t>
  </si>
  <si>
    <t>Penetrační silikonový nátěr hladkých, tenkovrstvých zrnitých nebo štukových omítek</t>
  </si>
  <si>
    <t>710679538</t>
  </si>
  <si>
    <t>427</t>
  </si>
  <si>
    <t>783827425</t>
  </si>
  <si>
    <t>Krycí dvojnásobný silikonový nátěr omítek stupně členitosti 1 a 2</t>
  </si>
  <si>
    <t>1000256829</t>
  </si>
  <si>
    <t>Poznámka k položce:_x000D_
- color : dle specifikace PD a TZ !!</t>
  </si>
  <si>
    <t>428</t>
  </si>
  <si>
    <t>783897611</t>
  </si>
  <si>
    <t>Příplatek k cenám dvojnásobného krycího nátěru omítek za barevné provedení v odstínu středně sytém</t>
  </si>
  <si>
    <t>575823499</t>
  </si>
  <si>
    <t>429</t>
  </si>
  <si>
    <t>783923161</t>
  </si>
  <si>
    <t>Penetrační akrylátový nátěr pórovitých betonových podlah</t>
  </si>
  <si>
    <t>393939463</t>
  </si>
  <si>
    <t>430</t>
  </si>
  <si>
    <t>1235476164</t>
  </si>
  <si>
    <t>431</t>
  </si>
  <si>
    <t>783923171</t>
  </si>
  <si>
    <t>Penetrační akrylátový nátěr hrubých betonových podlah</t>
  </si>
  <si>
    <t>-1284505015</t>
  </si>
  <si>
    <t>Poznámka k položce:_x000D_
VYROVNÁNÍ NEROVNÉHO POVRCHU / VÝŠKOVÝCH ROZDÍLŮ _ odsouhlasení v dílenské dokumentaci</t>
  </si>
  <si>
    <t>784</t>
  </si>
  <si>
    <t>Dokončovací práce - malby a tapety</t>
  </si>
  <si>
    <t>432</t>
  </si>
  <si>
    <t>784181102</t>
  </si>
  <si>
    <t>Základní akrylátová jednonásobná pigmentovaná penetrace podkladu v místnostech v do 3,80 m</t>
  </si>
  <si>
    <t>140872135</t>
  </si>
  <si>
    <t>433</t>
  </si>
  <si>
    <t>784211101</t>
  </si>
  <si>
    <t>Dvojnásobné bílé malby ze směsí za mokra výborně oděruvzdorných v místnostech v do 3,80 m</t>
  </si>
  <si>
    <t>1331139396</t>
  </si>
  <si>
    <t>434</t>
  </si>
  <si>
    <t>7842111R1</t>
  </si>
  <si>
    <t xml:space="preserve">příplatek k dvojnásobné bílé malbě v místnostech v do 3,80 m za "omyvatelné antibakteriální provedení"  </t>
  </si>
  <si>
    <t>-1946044672</t>
  </si>
  <si>
    <t>99-M</t>
  </si>
  <si>
    <t xml:space="preserve">Výpisy ostatních prvků a výrobků </t>
  </si>
  <si>
    <t>435</t>
  </si>
  <si>
    <t>795960C01</t>
  </si>
  <si>
    <t>OV-01 - D+M Střešní odvětrávací komínek DN 150, výška 650mm nad manžetou, komínek z polyamidu</t>
  </si>
  <si>
    <t>-332308236</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</si>
  <si>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ostatních výrobků.</t>
  </si>
  <si>
    <t>436</t>
  </si>
  <si>
    <t>795960C02</t>
  </si>
  <si>
    <t>OV-02 - D+M Střešní svislý dvoustupňový vtok DN 110, z polyamidu</t>
  </si>
  <si>
    <t>890884941</t>
  </si>
  <si>
    <t>437</t>
  </si>
  <si>
    <t>795960C03</t>
  </si>
  <si>
    <t>OV-03 - D+M Podlahový dilatační profil pro objektové dilatace, š. spáry 50mm</t>
  </si>
  <si>
    <t>-1102867948</t>
  </si>
  <si>
    <t>438</t>
  </si>
  <si>
    <t>795960C04</t>
  </si>
  <si>
    <t>OV-04 - D+M Stěnový a stropní dilatační profil pro objektové dilatace, š. spáry 50mm</t>
  </si>
  <si>
    <t>2071914262</t>
  </si>
  <si>
    <t>439</t>
  </si>
  <si>
    <t>795960C05</t>
  </si>
  <si>
    <t>OV-05 - D+M Pisoárová dělící stěna, 400x690mm, kompaktní deska z lisovaného laminátu tl. 6mm</t>
  </si>
  <si>
    <t>41252254</t>
  </si>
  <si>
    <t>440</t>
  </si>
  <si>
    <t>991015R01</t>
  </si>
  <si>
    <t xml:space="preserve">VM1 D+M _ podhledová větrací mřížka pro odvětrání rozvodů mediciálních plynů  , 190/190 mm </t>
  </si>
  <si>
    <t>130941243</t>
  </si>
  <si>
    <t>Poznámka k položce:_x000D_
JC bsahuje :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t>
  </si>
  <si>
    <t>441</t>
  </si>
  <si>
    <t>991015R01.1</t>
  </si>
  <si>
    <t xml:space="preserve">ZTE 01 _ D+M _ kotvení nástěnného vyšetřovacího svítidla </t>
  </si>
  <si>
    <t>1609454021</t>
  </si>
  <si>
    <t>442</t>
  </si>
  <si>
    <t>991015R02</t>
  </si>
  <si>
    <t xml:space="preserve">ZTE 02 _ D+M _ kotvení nástěnného vyšetřovacího svítidla </t>
  </si>
  <si>
    <t>-912930362</t>
  </si>
  <si>
    <t>443</t>
  </si>
  <si>
    <t>991015R03</t>
  </si>
  <si>
    <t xml:space="preserve">ZTE 03 _ D+M _ kotvení stropního vyšetřovacího svítidla </t>
  </si>
  <si>
    <t>114508362</t>
  </si>
  <si>
    <t>444</t>
  </si>
  <si>
    <t>991015R04</t>
  </si>
  <si>
    <t xml:space="preserve">ZTE 04 _ D+M _ kotvení stropního vyšetřovacího svítidla </t>
  </si>
  <si>
    <t>-643809025</t>
  </si>
  <si>
    <t>445</t>
  </si>
  <si>
    <t>991015R05</t>
  </si>
  <si>
    <t xml:space="preserve">ZTE 05 _ D+M _ kotvení závěsného systému </t>
  </si>
  <si>
    <t>-187097474</t>
  </si>
  <si>
    <t>446</t>
  </si>
  <si>
    <t>991016R01</t>
  </si>
  <si>
    <t xml:space="preserve">MPL 01 _ D+M _ ocel. větrací mřížka 300/150 mm </t>
  </si>
  <si>
    <t>-215619424</t>
  </si>
  <si>
    <t>447</t>
  </si>
  <si>
    <t>991016R02</t>
  </si>
  <si>
    <t xml:space="preserve">MPL 02 _ D+M _ revizní dvířka 600/400 mm </t>
  </si>
  <si>
    <t>1336216288</t>
  </si>
  <si>
    <t>448</t>
  </si>
  <si>
    <t>991016R03</t>
  </si>
  <si>
    <t xml:space="preserve">MPL 03 _ D+M _ AL větrací mřížka prům. 100 mm </t>
  </si>
  <si>
    <t>-1418279635</t>
  </si>
  <si>
    <t>449</t>
  </si>
  <si>
    <t>991016R04</t>
  </si>
  <si>
    <t xml:space="preserve">MPL 04 _ D+M _ kotvení stropního zákrokového stativu </t>
  </si>
  <si>
    <t>623526810</t>
  </si>
  <si>
    <t>450</t>
  </si>
  <si>
    <t>991016R05</t>
  </si>
  <si>
    <t xml:space="preserve">MPL 05 _ D+M _ kotvení stropního zdrojového mostu </t>
  </si>
  <si>
    <t>85303403</t>
  </si>
  <si>
    <t>451</t>
  </si>
  <si>
    <t>991016R06</t>
  </si>
  <si>
    <t xml:space="preserve">MPL 06 _ D+M _ úprava pasivního dveřního křídla </t>
  </si>
  <si>
    <t>-1275887072</t>
  </si>
  <si>
    <t>452</t>
  </si>
  <si>
    <t>991017R01</t>
  </si>
  <si>
    <t>D+M _ požární systémová ucpávka (viz rozvody TPS)</t>
  </si>
  <si>
    <t>441864219</t>
  </si>
  <si>
    <t>HZS</t>
  </si>
  <si>
    <t>Hodinové zúčtovací sazby</t>
  </si>
  <si>
    <t>453</t>
  </si>
  <si>
    <t>HZS1292</t>
  </si>
  <si>
    <t>Hodinová zúčtovací sazba stavební dělník</t>
  </si>
  <si>
    <t>512</t>
  </si>
  <si>
    <t>-229895700</t>
  </si>
  <si>
    <t>"ostatní nezměřitelné demontážní práce_odsouhlasení v dílenské dokumentaci" (8)*(8,0)*5</t>
  </si>
  <si>
    <t>N00</t>
  </si>
  <si>
    <t>Nepojmenované, ostatní práce a dodávky</t>
  </si>
  <si>
    <t>454</t>
  </si>
  <si>
    <t>N00_015R02</t>
  </si>
  <si>
    <t xml:space="preserve">Příplatek k hydroizolačnímu souvrství spodní stavby _ za provedení veškerých detailů , zpětných spojů a (D+M) systémových prostupů/průchodek </t>
  </si>
  <si>
    <t>677514506</t>
  </si>
  <si>
    <t xml:space="preserve">Poznámka k položce:_x000D_
Kompletní dodávka a provedení dle specifikace PD (SOUPIS DETAILŮ) a TZ + systémové technologické postupy _x000D_
----------------------------------------------------------------------------------------------------------------------------------------_x000D_
"rozsah a specifikace _ vztaženo ma plochu HI souvrstvý" </t>
  </si>
  <si>
    <t>455</t>
  </si>
  <si>
    <t>N00_015R04</t>
  </si>
  <si>
    <t xml:space="preserve">Příplatek k povlakovým krytinám střech _ za provedení veškerých detailů a (D+M) systémových prostupů/průchodek </t>
  </si>
  <si>
    <t>166947539</t>
  </si>
  <si>
    <t xml:space="preserve">Poznámka k položce:_x000D_
Kompletní dodávka a provedení dle specifikace PD (SOUPIS DETAILŮ) a TZ + systémové technologické postupy _x000D_
----------------------------------------------------------------------------------------------------------------------------------------_x000D_
"rozsah a specifikace _ vztaženo na plochu střešního pláště" </t>
  </si>
  <si>
    <t>456</t>
  </si>
  <si>
    <t>N00_015R06</t>
  </si>
  <si>
    <t>Dodávka a montáž kompletního systémového řešení _ odvětrání radonu z podloží (DN 100-150 mm)</t>
  </si>
  <si>
    <t>1268471055</t>
  </si>
  <si>
    <t>Poznámka k položce:_x000D_
JC obsahuje : kompletní systémové dodávky a provedení dle specifikace PD a TZ včetně všech přímo souvisejících prací/činností a dodávek/doplňků a příslušenství_x000D_
-----------------------------------------------------------------------------------------------------------------------------------------------------------------------------------------------------</t>
  </si>
  <si>
    <t>N01</t>
  </si>
  <si>
    <t xml:space="preserve">Záchytný systém proti pádu </t>
  </si>
  <si>
    <t>457</t>
  </si>
  <si>
    <t>N01_R01</t>
  </si>
  <si>
    <t xml:space="preserve">Dodávka a montáž _ U1 - nerez kotvící bod </t>
  </si>
  <si>
    <t>-555520400</t>
  </si>
  <si>
    <t>458</t>
  </si>
  <si>
    <t>N01_R02</t>
  </si>
  <si>
    <t xml:space="preserve">Dodávka a montáž _ U2 - nerez kotvící bod </t>
  </si>
  <si>
    <t>-1124245904</t>
  </si>
  <si>
    <t>459</t>
  </si>
  <si>
    <t>N01_R03</t>
  </si>
  <si>
    <t xml:space="preserve">Dodávka a montáž _ montážní lano </t>
  </si>
  <si>
    <t>997558712</t>
  </si>
  <si>
    <t>460</t>
  </si>
  <si>
    <t>N01_R04</t>
  </si>
  <si>
    <t>Předávací dokumentace , uvedení do provozu</t>
  </si>
  <si>
    <t>1750750234</t>
  </si>
  <si>
    <t>D.1.2.1 - Stavebně-konstrukční řešení-betonové kce</t>
  </si>
  <si>
    <t>982663492</t>
  </si>
  <si>
    <t>Poznámka k položce:_x000D_
JC zahrnuje náklady na přesnopu specifikaci betonové směsy dle PD a TZ.</t>
  </si>
  <si>
    <t>"viz výtahová šachta" (0,3*(2,654*3,25))</t>
  </si>
  <si>
    <t>412610276</t>
  </si>
  <si>
    <t>"viz výtahová šachta" (0,3*(2,654+3,25)*2)</t>
  </si>
  <si>
    <t>-20223016</t>
  </si>
  <si>
    <t>2115714849</t>
  </si>
  <si>
    <t>"dle SKŘ" (180,0/1000*2,588)</t>
  </si>
  <si>
    <t>"výztuž ostatní/pomocná_odsouhlasení v dílenské dokumentaci" (0,15)*0,466</t>
  </si>
  <si>
    <t>274322511</t>
  </si>
  <si>
    <t>Základové pasy ze ŽB se zvýšenými nároky na prostředí tř. C 25/30</t>
  </si>
  <si>
    <t>-1440937000</t>
  </si>
  <si>
    <t>"Z1" (13,15*2,0*1,0)*3</t>
  </si>
  <si>
    <t>"Z2" (16,025*1,0*0,35)*2</t>
  </si>
  <si>
    <t>"Z3" (30,45*1,0*0,35)*1</t>
  </si>
  <si>
    <t>274351121</t>
  </si>
  <si>
    <t>Zřízení bednění základových pasů rovného</t>
  </si>
  <si>
    <t>597957944</t>
  </si>
  <si>
    <t>"viz Z1-Z3" ((13,15*+2,0)*2*1,0*3)+(16,025*0,35*2)+(30,45*0,35*2)</t>
  </si>
  <si>
    <t>274351122</t>
  </si>
  <si>
    <t>Odstranění bednění základových pasů rovného</t>
  </si>
  <si>
    <t>994691137</t>
  </si>
  <si>
    <t>274361821</t>
  </si>
  <si>
    <t>Výztuž základových pasů betonářskou ocelí 10 505 (R)</t>
  </si>
  <si>
    <t>-1061663869</t>
  </si>
  <si>
    <t>"dle SKŘ" (7,2)</t>
  </si>
  <si>
    <t>"výztuž ostatní/pomocná_odsouhlasení v dílenské dokumentaci" (0,15)*7,2</t>
  </si>
  <si>
    <t>274362021</t>
  </si>
  <si>
    <t>Výztuž základových pasů svařovanými sítěmi Kari</t>
  </si>
  <si>
    <t>-1836707739</t>
  </si>
  <si>
    <t>275322511</t>
  </si>
  <si>
    <t>Základové patky ze ŽB se zvýšenými nároky na prostředí tř. C 25/30</t>
  </si>
  <si>
    <t>456255373</t>
  </si>
  <si>
    <t>(1,5*1,5*2,2)*3</t>
  </si>
  <si>
    <t>275351121</t>
  </si>
  <si>
    <t>Zřízení bednění základových patek</t>
  </si>
  <si>
    <t>2006741513</t>
  </si>
  <si>
    <t>(1,5*4*2,2)*3</t>
  </si>
  <si>
    <t>275351122</t>
  </si>
  <si>
    <t>Odstranění bednění základových patek</t>
  </si>
  <si>
    <t>1969511835</t>
  </si>
  <si>
    <t>275361821</t>
  </si>
  <si>
    <t>Výztuž základových patek betonářskou ocelí 10 505 (R)</t>
  </si>
  <si>
    <t>518987602</t>
  </si>
  <si>
    <t>"dle SKŘ" (180,0/1000*14,85)</t>
  </si>
  <si>
    <t>"výztuž ostatní/pomocná_odsouhlasení v dílenské dokumentaci" (0,15)*2,673</t>
  </si>
  <si>
    <t>27536182R</t>
  </si>
  <si>
    <t>Výztuž základových stěn ze ztraceného bednění betonářskou ocelí 10 505 (R)</t>
  </si>
  <si>
    <t>364504566</t>
  </si>
  <si>
    <t>"viz Z2, Z3" ((0,5*(16,025*2))+(1,0*(30,45)))*17,5/1000</t>
  </si>
  <si>
    <t>279113153</t>
  </si>
  <si>
    <t>Základová zeď tl přes 200 do 250 mm z tvárnic ztraceného bednění včetně výplně z betonu tř. C 25/30</t>
  </si>
  <si>
    <t>1869711080</t>
  </si>
  <si>
    <t>"viz Z2, Z3" (0,5*(16,025*2))+(1,0*(30,45))</t>
  </si>
  <si>
    <t>311113152</t>
  </si>
  <si>
    <t>Nadzákladová zeď tl přes 150 do 200 mm z hladkých tvárnic ztraceného bednění včetně výplně z betonu tř. C 25/30</t>
  </si>
  <si>
    <t>-640094845</t>
  </si>
  <si>
    <t>"viz výtahová šachta" (2,6*2,475)+(1,15*4,26)+(1,75*3,85)+(11,75*8,56)</t>
  </si>
  <si>
    <t>311113153</t>
  </si>
  <si>
    <t>Nadzákladová zeď tl přes 200 do 250 mm z hladkých tvárnic ztraceného bednění včetně výplně z betonu tř. C 25/30</t>
  </si>
  <si>
    <t>-16861539</t>
  </si>
  <si>
    <t>"nosná stěna" (36,25*3,15)</t>
  </si>
  <si>
    <t>327324127</t>
  </si>
  <si>
    <t>Opěrné zdi a valy ze ŽB  se zvýšenými nároky na prostředí tř. C 25/30</t>
  </si>
  <si>
    <t>-330059938</t>
  </si>
  <si>
    <t>(9,0*0,3*0,5)</t>
  </si>
  <si>
    <t>(9,0*2,1*0,3)+(9,1*1,7*0,3)+(9,665*1,1*0,3)</t>
  </si>
  <si>
    <t>(27,765*0,3*2,8)</t>
  </si>
  <si>
    <t>(9,0*2,1*0,3)+(9,0*1,7*0,3)+(8,86*1,1*0,3)</t>
  </si>
  <si>
    <t>(26,86*0,3*2,8)</t>
  </si>
  <si>
    <t>327351211</t>
  </si>
  <si>
    <t>Bednění opěrných zdí a valů svislých i skloněných zřízení</t>
  </si>
  <si>
    <t>1820720416</t>
  </si>
  <si>
    <t>((27,765+2,1)*2*0,3)+((26,86+2,1)*2*0,3)</t>
  </si>
  <si>
    <t>(27,765*2,8*2)+(26,86*2,8*2)</t>
  </si>
  <si>
    <t>32735121R</t>
  </si>
  <si>
    <t>Příplatek za pohledové provedení u bednění opěrných zdí a valů</t>
  </si>
  <si>
    <t>1380427767</t>
  </si>
  <si>
    <t>327351221</t>
  </si>
  <si>
    <t>Bednění opěrných zdí a valů svislých i skloněných odstranění</t>
  </si>
  <si>
    <t>1932864246</t>
  </si>
  <si>
    <t>327361006</t>
  </si>
  <si>
    <t>Výztuž opěrných zdí a valů z betonářské oceli 10 505</t>
  </si>
  <si>
    <t>-1568098007</t>
  </si>
  <si>
    <t>"dle SKŘ" (7,5)</t>
  </si>
  <si>
    <t>"výztuž ostatní/pomocná_odsouhlasení v dílenské dokumentaci" (0,15)*7,5</t>
  </si>
  <si>
    <t>330321410</t>
  </si>
  <si>
    <t>Sloupy nebo pilíře ze ŽB tř. C 25/30 bez výztuže</t>
  </si>
  <si>
    <t>-553869889</t>
  </si>
  <si>
    <t>(0,3*0,4)*7,1*9</t>
  </si>
  <si>
    <t>331351321</t>
  </si>
  <si>
    <t>Zřízení bednění čtyřúhelníkových sloupů v přes 4 do 6 m průřezu přes 0,08 do 0,16 m2</t>
  </si>
  <si>
    <t>-1962493464</t>
  </si>
  <si>
    <t>(0,3+0,4)*2*7,1*9</t>
  </si>
  <si>
    <t>331351322</t>
  </si>
  <si>
    <t>Odstranění bednění čtyřúhelníkových sloupů v přes 4 do 6 m průřezu přes 0,08 do 0,16 m2</t>
  </si>
  <si>
    <t>-962257324</t>
  </si>
  <si>
    <t>331361821</t>
  </si>
  <si>
    <t>Výztuž sloupů hranatých betonářskou ocelí 10 505</t>
  </si>
  <si>
    <t>-819666791</t>
  </si>
  <si>
    <t>(0,3*0,4)*7,1*9*300/1000</t>
  </si>
  <si>
    <t>34236182R</t>
  </si>
  <si>
    <t>Výztuž stěn nosných ze ztraceného bednění betonářskou ocelí 10 505</t>
  </si>
  <si>
    <t>2144397219</t>
  </si>
  <si>
    <t>"viz výtahová šachta" ((2,6*2,475)+(1,15*4,26)+(1,75*3,85)+(11,75*8,56))*17,5/1000</t>
  </si>
  <si>
    <t>"nosná stěna" (36,25*3,15)*17,5/1000</t>
  </si>
  <si>
    <t>411321414</t>
  </si>
  <si>
    <t>Stropy deskové ze ŽB tř. C 25/30</t>
  </si>
  <si>
    <t>1708151140</t>
  </si>
  <si>
    <t>"stropní kce nad 1.PP-1.NP" 0,25*((14,9*26,25)+(15,9*26,25))</t>
  </si>
  <si>
    <t>411351011</t>
  </si>
  <si>
    <t>Zřízení bednění stropů deskových tl přes 5 do 25 cm bez podpěrné kce</t>
  </si>
  <si>
    <t>641786328</t>
  </si>
  <si>
    <t>"stropní kce nad 1.PP-1.NP" ((14,9*26,25)+(15,9*26,25))</t>
  </si>
  <si>
    <t>0,25*(82,3+84,3)</t>
  </si>
  <si>
    <t>411351012</t>
  </si>
  <si>
    <t>Odstranění bednění stropů deskových tl přes 5 do 25 cm bez podpěrné kce</t>
  </si>
  <si>
    <t>-186038309</t>
  </si>
  <si>
    <t>411354333</t>
  </si>
  <si>
    <t>Zřízení podpěrné konstrukce stropů výšky přes 4 do 6 m tl přes 15 do 25 cm</t>
  </si>
  <si>
    <t>2089906483</t>
  </si>
  <si>
    <t>411354334</t>
  </si>
  <si>
    <t>Odstranění podpěrné konstrukce stropů výšky přes 4 do 6 m tl přes 15 do 25 cm</t>
  </si>
  <si>
    <t>66859751</t>
  </si>
  <si>
    <t>411361821</t>
  </si>
  <si>
    <t>Výztuž stropů betonářskou ocelí 10 505</t>
  </si>
  <si>
    <t>1570755067</t>
  </si>
  <si>
    <t>"dle SKŘ" (15,8+17,35)</t>
  </si>
  <si>
    <t>"výztuž ostatní/pomocná_odsouhlasení v dílenské dokumentaci" (0,15)*33,15</t>
  </si>
  <si>
    <t>413321414</t>
  </si>
  <si>
    <t>Nosníky ze ŽB tř. C 25/30</t>
  </si>
  <si>
    <t>1934677263</t>
  </si>
  <si>
    <t>"P1" (0,55*0,6)*13,125</t>
  </si>
  <si>
    <t>413351111</t>
  </si>
  <si>
    <t>Zřízení bednění nosníků a průvlaků bez podpěrné kce výšky do 100 cm</t>
  </si>
  <si>
    <t>1629871205</t>
  </si>
  <si>
    <t>"P1" (0,55+0,6+0,6)*13,125</t>
  </si>
  <si>
    <t>413351112</t>
  </si>
  <si>
    <t>Odstranění bednění nosníků a průvlaků bez podpěrné kce výšky do 100 cm</t>
  </si>
  <si>
    <t>1632540971</t>
  </si>
  <si>
    <t>413352211</t>
  </si>
  <si>
    <t>Zřízení podpěrné konstrukce nosníků výšky podepření přes 4 do 6 m pro nosník výšky do 100 cm</t>
  </si>
  <si>
    <t>-638377662</t>
  </si>
  <si>
    <t>"P1" (0,6)*13,125</t>
  </si>
  <si>
    <t>413352212</t>
  </si>
  <si>
    <t>Odstranění podpěrné konstrukce nosníků výšky podepření přes 4 do 6 m pro nosník výšky do 100 cm</t>
  </si>
  <si>
    <t>1536380688</t>
  </si>
  <si>
    <t>413361821</t>
  </si>
  <si>
    <t>Výztuž nosníků, volných trámů nebo průvlaků volných trámů betonářskou ocelí 10 505</t>
  </si>
  <si>
    <t>-1839983163</t>
  </si>
  <si>
    <t>417321515</t>
  </si>
  <si>
    <t>Ztužující pásy a věnce ze ŽB tř. C 25/30</t>
  </si>
  <si>
    <t>-1463159420</t>
  </si>
  <si>
    <t>"V1" (0,25*0,125)*55,6</t>
  </si>
  <si>
    <t>417351115</t>
  </si>
  <si>
    <t>Zřízení bednění ztužujících věnců</t>
  </si>
  <si>
    <t>192093947</t>
  </si>
  <si>
    <t>417351116</t>
  </si>
  <si>
    <t>Odstranění bednění ztužujících věnců</t>
  </si>
  <si>
    <t>-441173309</t>
  </si>
  <si>
    <t>417361821</t>
  </si>
  <si>
    <t>Výztuž ztužujících pásů a věnců betonářskou ocelí 10 505</t>
  </si>
  <si>
    <t>1604872918</t>
  </si>
  <si>
    <t>43032141R</t>
  </si>
  <si>
    <t>Schodišťová konstrukce a rampa ze ŽB tř. C 25/30</t>
  </si>
  <si>
    <t>1437592336</t>
  </si>
  <si>
    <t>Poznámka k položce:_x000D_
JC obsahuje: kompletní systémové dodávky a provedení dle specifikace PD a TZ včetně všech přímo souvisejících prací/činností a dodávek/doplňků a příslušenství_x000D_
(JC obsahuje: dodávka a montáž : systémové bednění a podpěrná kce + betonová směs)_x000D_
(rozsah JC vztažen na objem konstrukce (m3))</t>
  </si>
  <si>
    <t>430361821</t>
  </si>
  <si>
    <t>Výztuž schodišťové konstrukce a rampy betonářskou ocelí 10 505</t>
  </si>
  <si>
    <t>-2033898223</t>
  </si>
  <si>
    <t>451315115</t>
  </si>
  <si>
    <t>Podkladní nebo výplňová vrstva z betonu C 16/20 tl do 100 mm</t>
  </si>
  <si>
    <t>2048671263</t>
  </si>
  <si>
    <t>"viz základové konstrukce" (13,35*2,2*3)+(16,025*1,2*2)+(30,45*1,2*1)+(1,7*1,7*3)</t>
  </si>
  <si>
    <t>"viz OS" (9*2,3)+(9,1*1,9)+(9,665*1,3)+(9*2,3)+(9,0*1,9)+(8,66*1,3)</t>
  </si>
  <si>
    <t>"viz výtah šachta" (5,85*6,5)</t>
  </si>
  <si>
    <t>998011003</t>
  </si>
  <si>
    <t>Přesun hmot pro budovy zděné v přes 12 do 24 m</t>
  </si>
  <si>
    <t>-1119524777</t>
  </si>
  <si>
    <t>767431R01</t>
  </si>
  <si>
    <t xml:space="preserve">Z-01 - D+M _ kotvící prvky přístřešku </t>
  </si>
  <si>
    <t>-1173841297</t>
  </si>
  <si>
    <t>Poznámka k položce:_x000D_
JC obsahuje :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t>
  </si>
  <si>
    <t>(117,26)</t>
  </si>
  <si>
    <t>767431R02</t>
  </si>
  <si>
    <t xml:space="preserve">D+M _ výztuž proti protlačení </t>
  </si>
  <si>
    <t>-407269041</t>
  </si>
  <si>
    <t>D.1.2.2 - Stavebně-konstrukční řešení-ocelové kce</t>
  </si>
  <si>
    <t>767015R01</t>
  </si>
  <si>
    <t>D+M ocelových a zámečnických prvků / konstrukcí _ přístřešek nad vjezdem</t>
  </si>
  <si>
    <t>423105733</t>
  </si>
  <si>
    <t xml:space="preserve">Poznámka k položce:_x000D_
JC obsahuje : kompletní systémové dodávky a provedení dle specifikace PD a TZ včetně všech přímo souvisejících prací/činností a dodávek/doplňků a příslušenství_x000D_
--------------------------------------------------------------------------------------------------------------------------------------------------------------------------------------------------_x000D_
Specifikace / rozsah provedení - obsah JC _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-podlití kotevních prvků nesmrštitelnou hmotou_x000D_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</si>
  <si>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"kompletní rozsah_viz D.1.2.2, SV, TZ" (12500,0+1300,0)</t>
  </si>
  <si>
    <t>767015R02</t>
  </si>
  <si>
    <t>D+M ocelových a zámečnických prvků / konstrukcí _ plošina pro VZT</t>
  </si>
  <si>
    <t>271015645</t>
  </si>
  <si>
    <t>"kompletní rozsah_viz D.1.2.2, SV, TZ" (6000,0+1050,0)</t>
  </si>
  <si>
    <t>D.1.3 - Požárně bezpečnostní řešení</t>
  </si>
  <si>
    <t>953943211</t>
  </si>
  <si>
    <t>Osazování hasicího přístroje</t>
  </si>
  <si>
    <t>1616253663</t>
  </si>
  <si>
    <t>44932114R</t>
  </si>
  <si>
    <t>přístroj hasicí ruční _ s minimální hasicí schopností 27A (specifikace dle PD a TZ</t>
  </si>
  <si>
    <t>-1881093631</t>
  </si>
  <si>
    <t>44932311R</t>
  </si>
  <si>
    <t>přístroj hasicí ruční _ s minimální hasicí schopností 21A (specifikace dle PD a TZ</t>
  </si>
  <si>
    <t>2121007909</t>
  </si>
  <si>
    <t>953993326</t>
  </si>
  <si>
    <t>Osazení bezpečnostní, orientační nebo informační tabulky přivrtáním na zdivo</t>
  </si>
  <si>
    <t>-1087658830</t>
  </si>
  <si>
    <t>73534516R</t>
  </si>
  <si>
    <t xml:space="preserve">tabulka bezpečnostní / informační / orientační _ specifikace dle PD a TZ </t>
  </si>
  <si>
    <t>-1696525195</t>
  </si>
  <si>
    <t>D.1.4 - Technika prostředí staveb</t>
  </si>
  <si>
    <t>Úroveň 4:</t>
  </si>
  <si>
    <t>1 - Zdravotně technické instalace</t>
  </si>
  <si>
    <t>1 - Zemní práce</t>
  </si>
  <si>
    <t>4 - Vodorovné konstrukce</t>
  </si>
  <si>
    <t>63 - Podlahy a podlahové konstrukce</t>
  </si>
  <si>
    <t>9 - Ostatní konstrukce, bourání</t>
  </si>
  <si>
    <t>96 - Bourání konstrukcí</t>
  </si>
  <si>
    <t>715 - Izolace chemické</t>
  </si>
  <si>
    <t>721 - Vnitřní kanalizace</t>
  </si>
  <si>
    <t>722 - Vnitřní vodovod</t>
  </si>
  <si>
    <t>724 - Strojní vybavení</t>
  </si>
  <si>
    <t>724.1 - ATS</t>
  </si>
  <si>
    <t>725 - Zařizovací předměty</t>
  </si>
  <si>
    <t>726 - Předstěnové systémy</t>
  </si>
  <si>
    <t>767 - Konstrukce zámečnické</t>
  </si>
  <si>
    <t>VN - Vedlejší náklady</t>
  </si>
  <si>
    <t>139601102R00</t>
  </si>
  <si>
    <t>Ruční výkop jam, rýh a šachet v hornině 3</t>
  </si>
  <si>
    <t>RTS 25/ I</t>
  </si>
  <si>
    <t>Poznámka k položce:_x000D_
s přehozením na vzdálenost do 5 m nebo s naložením na ruční dopravní prostředek_x000D_
0,8*178,0*1,3</t>
  </si>
  <si>
    <t>151101101R00</t>
  </si>
  <si>
    <t>Zřízení pažení a rozepření stěn rýh příložné  pro jakoukoliv mezerovitost, hloubky do 2 m</t>
  </si>
  <si>
    <t>Poznámka k položce:_x000D_
pro podzemní vedení pro všechny šířky rýhy,_x000D_
2*178,0*3,0</t>
  </si>
  <si>
    <t>151101111R00</t>
  </si>
  <si>
    <t>Odstranění pažení a rozepření rýh příložné , hloubky do 2 m</t>
  </si>
  <si>
    <t>Poznámka k položce:_x000D_
pro podzemní vedení s uložením materiálu na vzdálenost do 3 m od kraje výkopu,</t>
  </si>
  <si>
    <t>151101311R00</t>
  </si>
  <si>
    <t>Odstranění rozepření stěn výkopů při roubení příložném, hloubky do 4 m</t>
  </si>
  <si>
    <t>Poznámka k položce:_x000D_
s uložením materiálu na vzdálenost do 3 m od okraje výkopu,</t>
  </si>
  <si>
    <t>161101101R00</t>
  </si>
  <si>
    <t>Svislé přemístění výkopku z horniny 1 až 4, při hloubce výkopu přes 1 do 2,5 m</t>
  </si>
  <si>
    <t>Poznámka k položce:_x000D_
bez naložení do dopravní nádoby, ale s vyprázdněním dopravní nádoby na hromadu nebo na dopravní prostředek,_x000D_
50% : 185,12*0,5</t>
  </si>
  <si>
    <t>162701105R00</t>
  </si>
  <si>
    <t>Vodorovné přemístění výkopku z horniny 1 až 4, na vzdálenost přes 9 000  do 10 000 m</t>
  </si>
  <si>
    <t>Poznámka k položce:_x000D_
po suchu, bez naložení výkopku, avšak se složením bez rozhrnutí, zpáteční cesta vozidla._x000D_
Vyhloubeno : _x000D_
Odkaz na mn. položky pořadí 1 : 185,12000_x000D_
Zpětný zásyp : _x000D_
Odkaz na mn. položky pořadí 12 : 106,80000*-1</t>
  </si>
  <si>
    <t>162701109R00</t>
  </si>
  <si>
    <t>Vodorovné přemístění výkopku příplatek k ceně za každých dalších i započatých 1 000 m přes 10 000 m  z horniny 1 až 4</t>
  </si>
  <si>
    <t>Poznámka k položce:_x000D_
po suchu, bez naložení výkopku, avšak se složením bez rozhrnutí, zpáteční cesta vozidla._x000D_
+5km : _x000D_
Odkaz na mn. položky pořadí 6 : 78,32000*5</t>
  </si>
  <si>
    <t>162201203R00</t>
  </si>
  <si>
    <t>Vodorovné přemístění výkopku nošením z horniny 1 až 4, kolečkem, na vzdálenost do 10 m</t>
  </si>
  <si>
    <t>Poznámka k položce:_x000D_
bez naložení, avšak s vyprázdněním nádoby na hromadu nebo do dopravního prostředku,</t>
  </si>
  <si>
    <t>162201210R00</t>
  </si>
  <si>
    <t>Vodorovné přemístění výkopku nošením příplatek za každých dalších 10 m  z horniny 1 až 4, kolečkem</t>
  </si>
  <si>
    <t>167101101R00</t>
  </si>
  <si>
    <t>Nakládání, skládání, překládání neulehlého výkopku nakládání výkopku  do 100 m3, z horniny 1 až 4</t>
  </si>
  <si>
    <t>171201201R00</t>
  </si>
  <si>
    <t>Uložení sypaniny na dočasnou skládku tak, že na 1 m2 plochy připadá přes 2 m3 výkopku nebo ornice</t>
  </si>
  <si>
    <t>174101101R00</t>
  </si>
  <si>
    <t>Zásyp sypaninou se zhutněním jam, šachet, rýh nebo kolem objektů v těchto vykopávkách</t>
  </si>
  <si>
    <t>Poznámka k položce:_x000D_
z jakékoliv horniny s uložením výkopku po vrstvách,_x000D_
včetně strojního přemístění materiálu pro zásyp ze vzdálenosti do 10 m od okraje zásypu_x000D_
0,8*178,0*(1,3-0,45-0,1)</t>
  </si>
  <si>
    <t>175101101RT2</t>
  </si>
  <si>
    <t>Obsyp potrubí bez prohození sypaniny, s dodáním štěrkopísku frakce 0 - 22 mm</t>
  </si>
  <si>
    <t>Poznámka k položce:_x000D_
sypaninou z vhodných hornin tř. 1 - 4 nebo materiálem připraveným podél výkopu ve vzdálenosti do 3 m od jeho kraje, pro jakoukoliv hloubku výkopu a jakoukoliv míru zhutnění,_x000D_
0,8*178,0*0,45</t>
  </si>
  <si>
    <t>199000002R00</t>
  </si>
  <si>
    <t>Poplatky za skládku horniny 1- 4, skupina 17 05 04 z Katalogu odpadů</t>
  </si>
  <si>
    <t>451572111R00</t>
  </si>
  <si>
    <t>Lože pod potrubí, stoky a drobné objekty z kameniva drobného těženého 0÷4 mm</t>
  </si>
  <si>
    <t>Poznámka k položce:_x000D_
v otevřeném výkopu,_x000D_
0,8*178,0*0,1</t>
  </si>
  <si>
    <t>Podlahy a podlahové konstrukce</t>
  </si>
  <si>
    <t>631312141R00</t>
  </si>
  <si>
    <t>Doplnění mazanin betonem prostým rýh v dosavadních mazaninách</t>
  </si>
  <si>
    <t>Poznámka k položce:_x000D_
prostým betonem (s dodáním hmot) bez potěru,_x000D_
0,15*45,0*0,15</t>
  </si>
  <si>
    <t>631416213R00</t>
  </si>
  <si>
    <t>Mazanina betonová ze suché směsi tloušťky přes 120 do 240 mm pevnost v tlaku 25 MPa</t>
  </si>
  <si>
    <t>Ostatní konstrukce, bourání</t>
  </si>
  <si>
    <t>971052481BOR</t>
  </si>
  <si>
    <t>Průraz stávajícími ŽB</t>
  </si>
  <si>
    <t>Vlastní</t>
  </si>
  <si>
    <t>979990001R00</t>
  </si>
  <si>
    <t>Poplatek za skládku stavební suti</t>
  </si>
  <si>
    <t>979081111R00</t>
  </si>
  <si>
    <t>Odvoz suti a vybouraných hmot na skládku do 1 km</t>
  </si>
  <si>
    <t>Poznámka k položce:_x000D_
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</si>
  <si>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</si>
  <si>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</si>
  <si>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</si>
  <si>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</si>
  <si>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</si>
  <si>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</si>
  <si>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Bourání konstrukcí</t>
  </si>
  <si>
    <t>970241150R00</t>
  </si>
  <si>
    <t>Řezání prostého betonu hloubka řezu 150 mm</t>
  </si>
  <si>
    <t>Poznámka k položce:_x000D_
45,0*2</t>
  </si>
  <si>
    <t>974042564R00</t>
  </si>
  <si>
    <t>Vysekání rýh v betonové a jiné monolitické dlažbě do hloubky 150 mm, šířky do 150 mm</t>
  </si>
  <si>
    <t>Poznámka k položce:_x000D_
s betonovým podkladem,</t>
  </si>
  <si>
    <t>715</t>
  </si>
  <si>
    <t>Izolace chemické</t>
  </si>
  <si>
    <t>713552151R00</t>
  </si>
  <si>
    <t>Protipožární kabelové přepážky Protipožární trubní ucpávky EI 120, do D 108 mm, strop</t>
  </si>
  <si>
    <t>Poznámka k položce:_x000D_
Otvor se utěsní minerální vlnou. Prostup i potrubí před a za prostupem je natřeno protipožární stěrkou. Cena obsahuje dodávku požární minerální vlny a požární stěrky._x000D_
Včetně pomocného lešení o výšce podlahy do 1900 mm a pro zatížení do 1,5 kPa._x000D_
d20 : 17_x000D_
d26 : 2_x000D_
d32 : 4_x000D_
d40 : 7</t>
  </si>
  <si>
    <t>713571111R00</t>
  </si>
  <si>
    <t>Požárně ochranná manžeta EI 90, D 50 mm</t>
  </si>
  <si>
    <t>Poznámka k položce:_x000D_
Montáž manžety ke stěně nebo stropu pomocí rozpěrné hmoždinky se šroubem. Cena obsahuje i dodávku manžety a spojovacích prostředků.</t>
  </si>
  <si>
    <t>713571112R00</t>
  </si>
  <si>
    <t>Požárně ochranná manžeta EI 90, D 63 mm</t>
  </si>
  <si>
    <t>713571113R00</t>
  </si>
  <si>
    <t>Požárně ochranná manžeta EI 90, D 75 mm</t>
  </si>
  <si>
    <t>713571115R00</t>
  </si>
  <si>
    <t>Požárně ochranná manžeta EI 90, D 110 mm</t>
  </si>
  <si>
    <t>713571116R00</t>
  </si>
  <si>
    <t>Požárně ochranná manžeta EI 90, D 125 mm</t>
  </si>
  <si>
    <t>998715101R00</t>
  </si>
  <si>
    <t>Přesun hmot pro izolace proti chemickým vlivům v objektech výšky do 6 m</t>
  </si>
  <si>
    <t>Poznámka k položce:_x000D_
50 m vodorovně, měřeno od těžiště půdorysné plochy skládky do těžiště půdorysné plochy objektu</t>
  </si>
  <si>
    <t>721</t>
  </si>
  <si>
    <t>Vnitřní kanalizace</t>
  </si>
  <si>
    <t>871373121R00</t>
  </si>
  <si>
    <t>Montáž potrubí z trub z plastů těsněných gumovým kroužkem  DN 300 mm</t>
  </si>
  <si>
    <t>Poznámka k položce:_x000D_
v otevřeném výkopu ve sklonu do 20 %,</t>
  </si>
  <si>
    <t>721151308R00</t>
  </si>
  <si>
    <t>Potrubí s vysokým útlumem zvuku - dešťové PE-S2 - vysokohustotní polyetylén s příměsí minerálních vláken, vnější průměr D 110 mm, tloušťka stěny 6,0 mm, DN 100</t>
  </si>
  <si>
    <t>Poznámka k položce:_x000D_
včetně tvarovek, objímek a vložek pro tlumení hluku, popř. elektrospojek. Bez zednických výpomocí.</t>
  </si>
  <si>
    <t>721151310R00</t>
  </si>
  <si>
    <t>Potrubí s vysokým útlumem zvuku - dešťové PE-S2 - vysokohustotní polyetylén s příměsí minerálních vláken, vnější průměr D 135 mm, tloušťka stěny 6,0 mm, DN 125</t>
  </si>
  <si>
    <t>721178114R00</t>
  </si>
  <si>
    <t>Potrubí s vysokým útlumem zvuku - svislé třívrstvé - vnější vrstva z kopolymeru PP, střední vrstva z PP zesílená minerálními látkami, vnitřní vrstva z kopolymeru PP, vnější průměr D 75 mm, tloušťka stěny 2,6 mm, DN 70</t>
  </si>
  <si>
    <t>721178116R00</t>
  </si>
  <si>
    <t>Potrubí s vysokým útlumem zvuku - svislé třívrstvé - vnější vrstva z kopolymeru PP, střední vrstva z PP zesílená minerálními látkami, vnitřní vrstva z kopolymeru PP, vnější průměr D 110 mm, tloušťka stěny 3,6 mm, DN 100</t>
  </si>
  <si>
    <t>721178117R00</t>
  </si>
  <si>
    <t>Potrubí s vysokým útlumem zvuku - svislé třívrstvé - vnější vrstva z kopolymeru PP, střední vrstva z PP zesílená minerálními látkami, vnitřní vrstva z kopolymeru PP, vnější průměr D 125 mm, tloušťka stěny 4,2 mm, DN 125</t>
  </si>
  <si>
    <t>721170909R00</t>
  </si>
  <si>
    <t>Opravy odpadního potrubí novodurového vsazení odbočky, D 110, D 114</t>
  </si>
  <si>
    <t>Poznámka k položce:_x000D_
Včetně pomocného lešení o výšce podlahy do 1900 mm a pro zatížení do 1,5 kPa.</t>
  </si>
  <si>
    <t>721170966R00</t>
  </si>
  <si>
    <t>Opravy odpadního potrubí novodurového propojení dosavadního potrubí PVC, D 140 mm</t>
  </si>
  <si>
    <t>721176102R00</t>
  </si>
  <si>
    <t>Potrubí HT připojovací vnější průměr D 40 mm, tloušťka stěny 1,8 mm, DN 40</t>
  </si>
  <si>
    <t>Poznámka k položce:_x000D_
včetně tvarovek, objímek. Bez zednických výpomocí._x000D_
Potrubí včetně tvarovek.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</si>
  <si>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</si>
  <si>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</si>
  <si>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</si>
  <si>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</si>
  <si>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</si>
  <si>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</si>
  <si>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</si>
  <si>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</si>
  <si>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</si>
  <si>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</si>
  <si>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</si>
  <si>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</si>
  <si>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721194104R00</t>
  </si>
  <si>
    <t>Zřízení přípojek na potrubí D 40 mm</t>
  </si>
  <si>
    <t>Poznámka k položce:_x000D_
vyvedení a upevnění odpadních výpustek,</t>
  </si>
  <si>
    <t>721194105R00</t>
  </si>
  <si>
    <t>Zřízení přípojek na potrubí D 50 mm</t>
  </si>
  <si>
    <t>721194109R00</t>
  </si>
  <si>
    <t>Zřízení přípojek na potrubí D 110  mm</t>
  </si>
  <si>
    <t>721223423RT2</t>
  </si>
  <si>
    <t>Vpusť podlahová se zápachovou uzávěrkou průměr 50, 75 110 mm, se svislým odtokem, zápachový uzávěr funkční i pří vyschnutí, 123x123mm/115x115mm, včetně dodávky materiálu</t>
  </si>
  <si>
    <t>721223427RT1</t>
  </si>
  <si>
    <t>Vpusť podlahová se zápachovou uzávěrkou průměr 40, 50 mm, D 40/50 mm s vodorovným odtokem,123x123mm/115x115mm, včetně dodávky materiálu</t>
  </si>
  <si>
    <t>721234104RT1</t>
  </si>
  <si>
    <t>Střešní vtoky z PP se svislým odtokem s továrně připojeným živičným izolačním pásem, s elektrickým ohřevem (10-30W, 230V), D 75, 110, 125 mm, včetně dodávky materiálu</t>
  </si>
  <si>
    <t>721242110R00</t>
  </si>
  <si>
    <t>Lapač střešních splavenin D 110 mm, s otáč.kul.kloubem na odtoku, s košem , se suchou a nezámr.klapkou,čistícím víčkem a vylam.těs. kroužky pro připoj.potrub.svodů D 75, 90, 100 a 110 mm, včetně dodávky materiálu</t>
  </si>
  <si>
    <t>721273150RT1</t>
  </si>
  <si>
    <t>Ventilační hlavice D 50, 75, 110 mm, přivzdušňovací ventil D 50/75/110 mm s dvojitou izolační stěnou, s masivní pryžovou membránou, s odnímatelnou mřížkou proti hmyzu a pro čištění, mat.</t>
  </si>
  <si>
    <t>721273200RT2</t>
  </si>
  <si>
    <t>Ventilační hlavice D 75 mm, souprava z PP</t>
  </si>
  <si>
    <t>721273200RT3</t>
  </si>
  <si>
    <t>Ventilační hlavice D 110 mm, souprava z PP</t>
  </si>
  <si>
    <t>721290111R00</t>
  </si>
  <si>
    <t>Zkouška těsnosti kanalizace v objektech vodou, DN 125</t>
  </si>
  <si>
    <t>Poznámka k položce:_x000D_
4+13+45+95+95+171,5+60+30+26+6+34</t>
  </si>
  <si>
    <t>721290112R00</t>
  </si>
  <si>
    <t>Zkouška těsnosti kanalizace v objektech vodou, DN 200</t>
  </si>
  <si>
    <t>721290113R00</t>
  </si>
  <si>
    <t>Zkouška těsnosti kanalizace v objektech vodou, DN 300</t>
  </si>
  <si>
    <t>725334301R00</t>
  </si>
  <si>
    <t>Nálevka se sifonem PP DN 32</t>
  </si>
  <si>
    <t>Poznámka k položce:_x000D_
rozměry: 78x55 mm, výška 100 mm</t>
  </si>
  <si>
    <t>725850145R00</t>
  </si>
  <si>
    <t>Ventily odpadní pro klimatizační vzduchotechnické jednotky, odvody kondenzátu z komínů, materiál PP, odpad vodorovný; vodní zápach. uzávěrka, D 40 mm, včetnně dodávky materiálu</t>
  </si>
  <si>
    <t>725859101R00</t>
  </si>
  <si>
    <t>Montáž ventilu odpadního do D 32 mm</t>
  </si>
  <si>
    <t>725980121R00</t>
  </si>
  <si>
    <t>Dvířka z plastu, 150 x 150 mm, včetně dodávky materiálu</t>
  </si>
  <si>
    <t>721001R</t>
  </si>
  <si>
    <t>Čerpadlo kondenzátu</t>
  </si>
  <si>
    <t>721170969R0O</t>
  </si>
  <si>
    <t>Přepojení stávající ležaté kanalizace vložením kolene PVC KG DN300</t>
  </si>
  <si>
    <t>72117096ODB</t>
  </si>
  <si>
    <t>Vložení HT odbočky 75/50 do stávající stoupačky</t>
  </si>
  <si>
    <t>721182015146</t>
  </si>
  <si>
    <t>Izolace proti rošení kaučuk tl. 6 mm DN110</t>
  </si>
  <si>
    <t>721182015147</t>
  </si>
  <si>
    <t>Izolace proti rošení kaučuk tl. 6 mm DN125</t>
  </si>
  <si>
    <t>28611270.AR</t>
  </si>
  <si>
    <t>Trubka plastová pro venkovní kanalizaci spoj: hrdlový; potrubí: jednovrstvé; materiál: PVC-U; povrch: hladký; DN/OD = 315; de = 315,0 mm; tl. stěny = 9,2 mm; l = 1 000 mm; SN 8</t>
  </si>
  <si>
    <t>Poznámka k položce:_x000D_
+3% : 2*1,03</t>
  </si>
  <si>
    <t>28611271.AR</t>
  </si>
  <si>
    <t>Trubka plastová pro venkovní kanalizaci spoj: hrdlový; potrubí: jednovrstvé; materiál: PVC-U; povrch: hladký; DN/OD = 315; de = 315,0 mm; tl. stěny = 9,2 mm; l = 3 000 mm; SN 8</t>
  </si>
  <si>
    <t>Poznámka k položce:_x000D_
+3% : 6*1,03</t>
  </si>
  <si>
    <t>28611272.AR</t>
  </si>
  <si>
    <t>Trubka plastová pro venkovní kanalizaci spoj: hrdlový; potrubí: jednovrstvé; materiál: PVC-U; povrch: hladký; DN/OD = 315; de = 315,0 mm; tl. stěny = 9,2 mm; l = 5 000 mm; SN 8</t>
  </si>
  <si>
    <t>Poznámka k položce:_x000D_
+3% : 17*1,03</t>
  </si>
  <si>
    <t>28615422.AR</t>
  </si>
  <si>
    <t>Zátka plastová pro vnitřní kanalizaci spoj: hrdlový; potrubí: jednovrstvé; materiál: PP; DN/OD = 75</t>
  </si>
  <si>
    <t>28615442.AR</t>
  </si>
  <si>
    <t>Kus čisticí plastový pro vnitřní kanalizaci typ: přímý; spoj: hrdlový; potrubí: jednovrstvé; materiál: PP; povrch: hladký; DN/OD = 75</t>
  </si>
  <si>
    <t>28615443.AR</t>
  </si>
  <si>
    <t>Kus čisticí plastový pro vnitřní kanalizaci typ: přímý; spoj: hrdlový; potrubí: jednovrstvé; materiál: PP; povrch: hladký; DN/OD = 110</t>
  </si>
  <si>
    <t>28615444.AR</t>
  </si>
  <si>
    <t>Kus čisticí plastový pro vnitřní kanalizaci typ: přímý; spoj: hrdlový; potrubí: jednovrstvé; materiál: PP; povrch: hladký; DN/OD = 125</t>
  </si>
  <si>
    <t>28654743H</t>
  </si>
  <si>
    <t>HL 138 kondenzační podomítkový sifon DN 32</t>
  </si>
  <si>
    <t>998721101R00</t>
  </si>
  <si>
    <t>Přesun hmot pro vnitřní kanalizaci v objektech výšky do 6 m</t>
  </si>
  <si>
    <t>722</t>
  </si>
  <si>
    <t>Vnitřní vodovod</t>
  </si>
  <si>
    <t>722130234R00</t>
  </si>
  <si>
    <t>Potrubí z trubek ocelových pozinkovaných spojovaných svařováním DN 32, svařovaných 11 343,  , včetně dodávky materiálu</t>
  </si>
  <si>
    <t>Poznámka k položce:_x000D_
Potrubí včetně tvarovek a zednických výpomocí._x000D_
PV : 80</t>
  </si>
  <si>
    <t>722130235R00</t>
  </si>
  <si>
    <t>Potrubí z trubek ocelových pozinkovaných spojovaných svařováním DN 40, svařovaných 11 343,  , včetně dodávky materiálu</t>
  </si>
  <si>
    <t>Poznámka k položce:_x000D_
Potrubí včetně tvarovek a zednických výpomocí._x000D_
PV : 30</t>
  </si>
  <si>
    <t>722130236R00</t>
  </si>
  <si>
    <t>Potrubí z trubek ocelových pozinkovaných spojovaných svařováním DN 50, svařovaných 11 343,  , včetně dodávky materiálu</t>
  </si>
  <si>
    <t>Poznámka k položce:_x000D_
Potrubí včetně tvarovek a zednických výpomocí._x000D_
PV : 15</t>
  </si>
  <si>
    <t>722178113R00</t>
  </si>
  <si>
    <t>Potrubí vodovodní vícevrstvé PEX/AL/PEX, D 20 mm, s 2,0 mm, PN 10, lisovaný spoj s mosaznými tvarovkami</t>
  </si>
  <si>
    <t>Poznámka k položce:_x000D_
včetně tvarovek, bez zednických výpomocí,_x000D_
Včetně pomocného lešení o výšce podlahy do 1900 mm a pro zatížení do 1,5 kPa._x000D_
SV : 308_x000D_
TV : 293_x000D_
C : 215</t>
  </si>
  <si>
    <t>722178114R00</t>
  </si>
  <si>
    <t>Potrubí vodovodní vícevrstvé PEX/AL/PEX, D 26 mm, s 3,0 mm, PN 10, lisovaný spoj s mosaznými tvarovkami</t>
  </si>
  <si>
    <t>Poznámka k položce:_x000D_
včetně tvarovek, bez zednických výpomocí,_x000D_
Včetně pomocného lešení o výšce podlahy do 1900 mm a pro zatížení do 1,5 kPa._x000D_
SV : 85_x000D_
TV : 60</t>
  </si>
  <si>
    <t>722178115R00</t>
  </si>
  <si>
    <t>Potrubí vodovodní vícevrstvé PEX/AL/PEX, D 32 mm, s 3,0 mm, PN 10, lisovaný spoj s mosaznými tvarovkami</t>
  </si>
  <si>
    <t>Poznámka k položce:_x000D_
včetně tvarovek, bez zednických výpomocí,_x000D_
Včetně pomocného lešení o výšce podlahy do 1900 mm a pro zatížení do 1,5 kPa._x000D_
SV : 55_x000D_
TV : 50</t>
  </si>
  <si>
    <t>722178116R00</t>
  </si>
  <si>
    <t>Potrubí vodovodní vícevrstvé PEX/AL/PEX, D 40 mm, s 3,5 mm, PN 10, lisovaný spoj s mosaznými tvarovkami</t>
  </si>
  <si>
    <t>Poznámka k položce:_x000D_
včetně tvarovek, bez zednických výpomocí,_x000D_
Včetně pomocného lešení o výšce podlahy do 1900 mm a pro zatížení do 1,5 kPa._x000D_
SV : 50_x000D_
TV : 30</t>
  </si>
  <si>
    <t>722178117R00</t>
  </si>
  <si>
    <t>Potrubí vodovodní vícevrstvé PEX/AL/PEX, D 50 mm, s 4,0 mm, PN 10, lisovaný spoj s mosaznými tvarovkami</t>
  </si>
  <si>
    <t>Poznámka k položce:_x000D_
včetně tvarovek, bez zednických výpomocí,_x000D_
Včetně pomocného lešení o výšce podlahy do 1900 mm a pro zatížení do 1,5 kPa._x000D_
SV : 40_x000D_
TV : 30</t>
  </si>
  <si>
    <t>722178118R00</t>
  </si>
  <si>
    <t>Potrubí vodovodní vícevrstvé PEX/AL/PEX, D 63 mm, s 4,5 mm, PN 10, lisovaný spoj s mosaznými tvarovkami</t>
  </si>
  <si>
    <t>Poznámka k položce:_x000D_
včetně tvarovek, bez zednických výpomocí,_x000D_
Včetně pomocného lešení o výšce podlahy do 1900 mm a pro zatížení do 1,5 kPa._x000D_
SV : 55</t>
  </si>
  <si>
    <t>722181213RT9</t>
  </si>
  <si>
    <t>Izolace vodovodního potrubí návleková z trubic z pěnového polyetylenu, tloušťka stěny 13 mm, d 28 mm</t>
  </si>
  <si>
    <t>Poznámka k položce:_x000D_
V položce je kalkulována dodávka izolační trubice, spon a lepicí pásky.</t>
  </si>
  <si>
    <t>722181213RU1</t>
  </si>
  <si>
    <t>Izolace vodovodního potrubí návleková z trubic z pěnového polyetylenu, tloušťka stěny 13 mm, d 32 mm</t>
  </si>
  <si>
    <t>722181213RU2</t>
  </si>
  <si>
    <t>Izolace vodovodního potrubí návleková z trubic z pěnového polyetylenu, tloušťka stěny 13 mm, d 35 mm</t>
  </si>
  <si>
    <t>722181213RV9</t>
  </si>
  <si>
    <t>Izolace vodovodního potrubí návleková z trubic z pěnového polyetylenu, tloušťka stěny 13 mm, d 40 mm</t>
  </si>
  <si>
    <t>722181213RW2</t>
  </si>
  <si>
    <t>Izolace vodovodního potrubí návleková z trubic z pěnového polyetylenu, tloušťka stěny 13 mm, d 45 mm</t>
  </si>
  <si>
    <t>722181213RW6</t>
  </si>
  <si>
    <t>Izolace vodovodního potrubí návleková z trubic z pěnového polyetylenu, tloušťka stěny 13 mm, d 50 mm</t>
  </si>
  <si>
    <t>722181213RW8</t>
  </si>
  <si>
    <t>Izolace vodovodního potrubí návleková z trubic z pěnového polyetylenu, tloušťka stěny 13 mm, d 54 mm</t>
  </si>
  <si>
    <t>722181213RY3</t>
  </si>
  <si>
    <t>Izolace vodovodního potrubí návleková z trubic z pěnového polyetylenu, tloušťka stěny 13 mm, d 63 mm</t>
  </si>
  <si>
    <t>722181213RZ6</t>
  </si>
  <si>
    <t>Izolace vodovodního potrubí návleková z trubic z pěnového polyetylenu, tloušťka stěny 13 mm, d 20 mm</t>
  </si>
  <si>
    <t>722182001RT2</t>
  </si>
  <si>
    <t>Montáž tepelné izolace potrubí samolepicí spoj a příčné stažení páskou, do DN 25</t>
  </si>
  <si>
    <t>Poznámka k položce:_x000D_
508+60</t>
  </si>
  <si>
    <t>722182004RT2</t>
  </si>
  <si>
    <t>Montáž tepelné izolace potrubí samolepicí spoj a příčné stažení páskou, přes DN 25 do DN 40</t>
  </si>
  <si>
    <t>Poznámka k položce:_x000D_
50+30</t>
  </si>
  <si>
    <t>722182006RT2</t>
  </si>
  <si>
    <t>Montáž tepelné izolace potrubí samolepicí spoj a příčné stažení páskou, přes DN 40 do DN 80</t>
  </si>
  <si>
    <t>722190401R00</t>
  </si>
  <si>
    <t>Vyvedení a upevnění výpustek DN 15</t>
  </si>
  <si>
    <t>722190403R00</t>
  </si>
  <si>
    <t>Vyvedení a upevnění výpustek DN 25</t>
  </si>
  <si>
    <t>722237121R00</t>
  </si>
  <si>
    <t>Kohout kulový, mosazný, vnitřní-vnitřní závit, DN 15, PN 42</t>
  </si>
  <si>
    <t>722237122R00</t>
  </si>
  <si>
    <t>Kohout kulový, mosazný, vnitřní-vnitřní závit, DN 20, PN 42</t>
  </si>
  <si>
    <t>722237123R00</t>
  </si>
  <si>
    <t>Kohout kulový, mosazný, vnitřní-vnitřní závit, DN 25, PN 35</t>
  </si>
  <si>
    <t>722237125R00</t>
  </si>
  <si>
    <t>Kohout kulový, mosazný, vnitřní-vnitřní závit, DN 40, PN 35</t>
  </si>
  <si>
    <t>722237126R00</t>
  </si>
  <si>
    <t>Kohout kulový, mosazný, vnitřní-vnitřní závit, DN 50, PN 35</t>
  </si>
  <si>
    <t>722237131R00</t>
  </si>
  <si>
    <t>Kohout kulový s vypouštěním, mosazný, vnitřní-vnitřní závit, DN 15, PN 42</t>
  </si>
  <si>
    <t>722236516R00</t>
  </si>
  <si>
    <t>Filtr vodovodní, mosazný, vnitřní-vnitřní závit , DN 50, PN 10, včetně dodávky materiálu</t>
  </si>
  <si>
    <t>722236521R00</t>
  </si>
  <si>
    <t>Filtr vodovodní, mosazný, vnitřní-vnitřní závit , DN 15, PN 16, včetně dodávky materiálu</t>
  </si>
  <si>
    <t>722237661R00</t>
  </si>
  <si>
    <t>Klapka vodovodní, zpětná, vodorovná, mosazná, vnitřní-vnitřní závit, DN 15, PN 16</t>
  </si>
  <si>
    <t>722237666R00</t>
  </si>
  <si>
    <t>Klapka vodovodní, zpětná, vodorovná, mosazná, vnitřní-vnitřní závit, DN 50, PN 12</t>
  </si>
  <si>
    <t>722235865R00</t>
  </si>
  <si>
    <t>Kompenzátor vodovodní pryžový, litinový, šroubení-šroubení, DN 50, PN 16, včetně dodávky materiálu</t>
  </si>
  <si>
    <t>722239101R00</t>
  </si>
  <si>
    <t>Montáž armatury závitové se dvěma závity G 1/2"</t>
  </si>
  <si>
    <t>722254201RT3</t>
  </si>
  <si>
    <t>Požární příslušenství hydrantový systém D 25, box s plnými dveřmi, stálotvará hadice, průměr 25/30</t>
  </si>
  <si>
    <t>722259991R00</t>
  </si>
  <si>
    <t>Zkoušky a revize tlaková zkouška nástěnného požárního hydrantu</t>
  </si>
  <si>
    <t>722259994R00</t>
  </si>
  <si>
    <t>Zkoušky a revize revize nástěnného požárního hydrantu</t>
  </si>
  <si>
    <t>722259995R00</t>
  </si>
  <si>
    <t>Zkoušky a revize vystavení revizní zprávy-nástěnný požární hydrant</t>
  </si>
  <si>
    <t>722268615R00</t>
  </si>
  <si>
    <t>Vodoměrná sestava s ventilem a ventilem s vypouštěním a zpětnou klapkou včetně šroubení, včetně držáku, DN 40-40, včetně dodávky materiálu</t>
  </si>
  <si>
    <t>722280106R00</t>
  </si>
  <si>
    <t>Tlaková zkouška vodovodního potrubí do DN 32</t>
  </si>
  <si>
    <t>Poznámka k položce:_x000D_
Včetně dodávky vody, uzavření a zabezpečení konců potrubí._x000D_
816+145+105</t>
  </si>
  <si>
    <t>722280107R00</t>
  </si>
  <si>
    <t>Tlaková zkouška vodovodního potrubí přes DN 32 do DN 40</t>
  </si>
  <si>
    <t>Poznámka k položce:_x000D_
Včetně dodávky vody, uzavření a zabezpečení konců potrubí.</t>
  </si>
  <si>
    <t>722280108R00</t>
  </si>
  <si>
    <t>Tlaková zkouška vodovodního potrubí přes DN 40 do DN 50</t>
  </si>
  <si>
    <t>722280109R00</t>
  </si>
  <si>
    <t>Tlaková zkouška vodovodního potrubí přes DN 50 do DN 65</t>
  </si>
  <si>
    <t>722290226R00</t>
  </si>
  <si>
    <t>Dílčí tlaková zkouška vodovodního potrubí závitového, do DN 50</t>
  </si>
  <si>
    <t>Poznámka k položce:_x000D_
Včetně dodávky vody, uzavření a zabezpečení konců potrubí._x000D_
80+30+15</t>
  </si>
  <si>
    <t>722290234R00</t>
  </si>
  <si>
    <t>Proplach a dezinfekce vodovodního potrubí do DN 80</t>
  </si>
  <si>
    <t>Poznámka k položce:_x000D_
Včetně dodání desinfekčního prostředku._x000D_
1066+80+70+55+125</t>
  </si>
  <si>
    <t>72223762R000</t>
  </si>
  <si>
    <t>Oddělovač potrubí EA DN15</t>
  </si>
  <si>
    <t>72223762R001</t>
  </si>
  <si>
    <t>Oddělovač potrubí EA DN50</t>
  </si>
  <si>
    <t>725814125RO1</t>
  </si>
  <si>
    <t>Ventil rohový s kovovou pákou, pračkový 3/4</t>
  </si>
  <si>
    <t>725814125RO2</t>
  </si>
  <si>
    <t>ventil rohový s kovovou pákou, pračkový 1/2</t>
  </si>
  <si>
    <t>5513805001R</t>
  </si>
  <si>
    <t>ventil regulační, do cirkulace, pro TUV; šikmý; kvs 0,45; DN 15 mm; vnitřní závit</t>
  </si>
  <si>
    <t>631433101R</t>
  </si>
  <si>
    <t>pouzdro potrubní minerální vlákno; povrchová úprava Al fólie; vnitřní průměr 22,0 mm; tl. izolace 25,0 mm; provozní teplota  do 200 °C; tepelná vodivost (10°C) 0,0330 W/mK; tepelná vodivost (40°C) 0,037 W/mK; tepelná vodivost (50°C) 0,039 W/mK</t>
  </si>
  <si>
    <t>631433102R</t>
  </si>
  <si>
    <t>pouzdro potrubní minerální vlákno; povrchová úprava Al fólie; vnitřní průměr 28,0 mm; tl. izolace 25,0 mm; provozní teplota  do 200 °C; tepelná vodivost (10°C) 0,0330 W/mK; tepelná vodivost (40°C) 0,037 W/mK; tepelná vodivost (50°C) 0,039 W/mK</t>
  </si>
  <si>
    <t>631433203R</t>
  </si>
  <si>
    <t>pouzdro potrubní minerální vlákno; povrchová úprava Al fólie; vnitřní průměr 35,0 mm; tl. izolace 30,0 mm; provozní teplota  do 200 °C; tepelná vodivost (10°C) 0,0330 W/mK; tepelná vodivost (40°C) 0,037 W/mK; tepelná vodivost (50°C) 0,039 W/mK</t>
  </si>
  <si>
    <t>631433304R</t>
  </si>
  <si>
    <t>pouzdro potrubní minerální vlákno; povrchová úprava Al fólie; vnitřní průměr 42,0 mm; tl. izolace 40,0 mm; provozní teplota  do 200 °C; tepelná vodivost (10°C) 0,0330 W/mK; tepelná vodivost (40°C) 0,037 W/mK; tepelná vodivost (50°C) 0,039 W/mK</t>
  </si>
  <si>
    <t>631433406R</t>
  </si>
  <si>
    <t>pouzdro potrubní minerální vlákno; povrchová úprava Al fólie; vnitřní průměr 54,0 mm; tl. izolace 50,0 mm; provozní teplota  do 200 °C; tepelná vodivost (10°C) 0,0330 W/mK; tepelná vodivost (40°C) 0,037 W/mK; tepelná vodivost (50°C) 0,039 W/mK</t>
  </si>
  <si>
    <t>998722101R00</t>
  </si>
  <si>
    <t>Přesun hmot pro vnitřní vodovod v objektech výšky do 6 m</t>
  </si>
  <si>
    <t>Poznámka k položce:_x000D_
vodorovně do 50 m</t>
  </si>
  <si>
    <t>724</t>
  </si>
  <si>
    <t>Strojní vybavení</t>
  </si>
  <si>
    <t>724231125R00</t>
  </si>
  <si>
    <t>Příslušenství domovních vodáren měřící  manometr (tlakoměr)  vodotěsný  B 3382 V, D100</t>
  </si>
  <si>
    <t>732219304R00</t>
  </si>
  <si>
    <t>Montáž ohříváků vody zásobníkových stojatých, kombinovaných, do 500 l</t>
  </si>
  <si>
    <t>732339102R00</t>
  </si>
  <si>
    <t>Nádoby expanzní tlakové Montáž nádob expanzních tlakových o obsahu 25 l</t>
  </si>
  <si>
    <t>734134713R00</t>
  </si>
  <si>
    <t>Ventil pojistný přírubový pružinový nárožní P16-217-616 I, DN 40, včetně dodávky materiálu</t>
  </si>
  <si>
    <t>Poznámka k položce:_x000D_
nízkozdvižný</t>
  </si>
  <si>
    <t>734134714R00</t>
  </si>
  <si>
    <t>Ventil pojistný přírubový pružinový nárožní P16-217-616 I, DN 50, včetně dodávky materiálu</t>
  </si>
  <si>
    <t>724002R</t>
  </si>
  <si>
    <t>Demineralizační kolona 5 µS/cm DKC11</t>
  </si>
  <si>
    <t>724003R</t>
  </si>
  <si>
    <t>Úpravna vody na Q = 4,3 l/s (Filtrace a změkčení na požadované hodnoty viz. TZ)</t>
  </si>
  <si>
    <t>42212253FLT</t>
  </si>
  <si>
    <t>FLOWJET Armatura k expanzním nádobám s vypouštěním 3/4" PN16</t>
  </si>
  <si>
    <t>48438702S</t>
  </si>
  <si>
    <t>Ohřívač vody nepřímotopný stacionární 500 NTRR/BP</t>
  </si>
  <si>
    <t>48466598R</t>
  </si>
  <si>
    <t>Nádoba expanzní s membránou; provedení: závěsné; objem = 25 l; v = 518 mm; d = 280 mm; připojení: G 3/4"; max. provozní tlak = 10 bar</t>
  </si>
  <si>
    <t>998724101R00</t>
  </si>
  <si>
    <t>Přesun hmot pro strojní vybavení v objektech výšky do 6 m</t>
  </si>
  <si>
    <t>724.1</t>
  </si>
  <si>
    <t>ATS</t>
  </si>
  <si>
    <t>722238317R00</t>
  </si>
  <si>
    <t>Ventil</t>
  </si>
  <si>
    <t>722238336R00</t>
  </si>
  <si>
    <t>722239106R00</t>
  </si>
  <si>
    <t>Montáž armatury závitové se dvěma závity G 2"</t>
  </si>
  <si>
    <t>732339108R00</t>
  </si>
  <si>
    <t>Nádoby expanzní tlakové Montáž nádob expanzních tlakových o obsahu 200 l</t>
  </si>
  <si>
    <t>722239103MT</t>
  </si>
  <si>
    <t>Montáž ochrany proti chodu na sucho</t>
  </si>
  <si>
    <t>724339110MT</t>
  </si>
  <si>
    <t>Montáž nádrže na pitnou vodu</t>
  </si>
  <si>
    <t>724399101MT</t>
  </si>
  <si>
    <t>Montáž automatické tlakové stanice</t>
  </si>
  <si>
    <t>42610975ATS</t>
  </si>
  <si>
    <t>Automatická tlaková stanice</t>
  </si>
  <si>
    <t>Poznámka k položce:_x000D_
s atestem na pitnou vodu, 2 ks horizontálních vícestupňových nerezových čerpadel, maximální průtok 285,6 l/min, maximální výtlak 12 m, jmenovitý výkon motoru 2,20 kW, sací hrdlo 2 1“, výtlačné hrdlo 2“, 2 ks frekvenčních měničů (regulace otáček, krytí IP 65) s odnímatelným LCD displejem, 2 ks tlakových čidel, uzavírací ventily se zpětnou klapkou na sací straně, uzavírací ventily na výtlačné straně, sací a výtlačné potrubí z korozivzdorné oceli, celonerezový manometr plněný glycerinem, 2 ks tlakových nádob o objemu 24 litrů, Hlavní rozvaděč – krytí IP 65, vstupní napětí 3x400</t>
  </si>
  <si>
    <t>42611171OS</t>
  </si>
  <si>
    <t>Ochrana proti chodu na sucho</t>
  </si>
  <si>
    <t>48466209R</t>
  </si>
  <si>
    <t>Nádoba expanzní s membránou; provedení: stojaté; objem = 200 l; v = 758 mm; d = 634 mm; připojení: R 1"; max. provozní tlak = 6 bar</t>
  </si>
  <si>
    <t>551200191EM</t>
  </si>
  <si>
    <t>Elektromagnetický ventil na vodu DN 50</t>
  </si>
  <si>
    <t>59226236ND</t>
  </si>
  <si>
    <t>Nádrž na pitnou vodu 1000l, 670x1400x1420mm</t>
  </si>
  <si>
    <t>Zařizovací předměty</t>
  </si>
  <si>
    <t>725119306R00</t>
  </si>
  <si>
    <t>Klozetové mísy montáž  závěsné</t>
  </si>
  <si>
    <t>725129201R00</t>
  </si>
  <si>
    <t>Montáž pisoárového záchodku bez nádrže</t>
  </si>
  <si>
    <t>725219401R00</t>
  </si>
  <si>
    <t>Umyvadlo montáž na šrouby do zdiva</t>
  </si>
  <si>
    <t>Poznámka k položce:_x000D_
Včetně dodání zápachové uzávěrky._x000D_
Ui : 3_x000D_
U1,U2,U3,U4 : 23_x000D_
Um : 1</t>
  </si>
  <si>
    <t>725249102R00</t>
  </si>
  <si>
    <t>Montáž sprchové mísy a vaničky sprchových mís a vaniček</t>
  </si>
  <si>
    <t>725249103R00</t>
  </si>
  <si>
    <t>Montáž sprchového koutu</t>
  </si>
  <si>
    <t>725291132R00</t>
  </si>
  <si>
    <t>Invalidní program madlo dvojité pevné, rozměr 830 mm, bílé</t>
  </si>
  <si>
    <t>725291136R00</t>
  </si>
  <si>
    <t>Invalidní program madlo dvojité sklopné, rozměr 830 mm, bílé</t>
  </si>
  <si>
    <t>725319101R00</t>
  </si>
  <si>
    <t>Montáž dřezu jednoduchého</t>
  </si>
  <si>
    <t>Poznámka k položce:_x000D_
Dřez není dodávkou ZTI : 30</t>
  </si>
  <si>
    <t>725339101R00</t>
  </si>
  <si>
    <t>Montáž výlevky diturvitové, bez nádrže a armatur</t>
  </si>
  <si>
    <t>725814103R00</t>
  </si>
  <si>
    <t>Ventil  rohový, mosazný, bez matky, DN 15 x DN 10, včetně dodávky materiálu</t>
  </si>
  <si>
    <t>725814122R00</t>
  </si>
  <si>
    <t>Ventil  pračkový, mosazný, se zpětnou klapkou, DN 15 x DN 20, včetně dodávky materiálu</t>
  </si>
  <si>
    <t>725829202R00</t>
  </si>
  <si>
    <t>Montáž baterií umyvadlových a dřezových umyvadlové a dřezové nástěnné</t>
  </si>
  <si>
    <t>Poznámka k položce:_x000D_
VL : 4_x000D_
D : 30</t>
  </si>
  <si>
    <t>725829301R00</t>
  </si>
  <si>
    <t>Montáž baterií umyvadlových a dřezových umyvadlové a dřezové stojánkové</t>
  </si>
  <si>
    <t>725849200R00</t>
  </si>
  <si>
    <t>Montáž baterie sprchové nastavitelná výška</t>
  </si>
  <si>
    <t>725849302R00</t>
  </si>
  <si>
    <t>Montáž baterie sprchové držáku sprchy</t>
  </si>
  <si>
    <t>725989101R00</t>
  </si>
  <si>
    <t>Dvířka Montáž dvířek kovových i plastových</t>
  </si>
  <si>
    <t>Poznámka k položce:_x000D_
35+39</t>
  </si>
  <si>
    <t>551433020R</t>
  </si>
  <si>
    <t>Baterie směšovací samočinná; použití: umyvadlo; typ: stojánkový; materiál: mosaz; spouštění: senzorický spínač; napájení: síť; povrchová úprava: chrom</t>
  </si>
  <si>
    <t>55144203R</t>
  </si>
  <si>
    <t>Baterie směšovací páková; použití: umyvadlo, dřez; typ: nástěnný; materiál: mosaz; rozteč = 150 mm; povrchová úprava: chrom</t>
  </si>
  <si>
    <t>55144212R</t>
  </si>
  <si>
    <t>Baterie mechanická směšovací použití: sprcha; typ: nástěnný; materiál: mosaz; rozteč = 150 mm; povrchová úprava: chrom</t>
  </si>
  <si>
    <t>RTS 23/ II</t>
  </si>
  <si>
    <t>551450004R</t>
  </si>
  <si>
    <t>Baterie směšovací páková; použití: umyvadlo; typ: stojánkový; materiál: mosaz; příslušenství: odtoková garnitura; povrchová úprava: chrom</t>
  </si>
  <si>
    <t>5514500INV</t>
  </si>
  <si>
    <t>Baterie umyvadlová stojánková pro imobilní</t>
  </si>
  <si>
    <t>551450163R</t>
  </si>
  <si>
    <t>Baterie směšovací termostatická; použití: dřez; typ: nástěnný; materiál: mosaz; rozteč 130 až 170 mm; povrchová úprava: chrom</t>
  </si>
  <si>
    <t>55145039R</t>
  </si>
  <si>
    <t>Baterie směšovací páková; použití: dřez; typ: nástěnný; materiál: mosaz; rozteč 130 až 170 mm; povrchová úprava: chrom</t>
  </si>
  <si>
    <t>55145040S</t>
  </si>
  <si>
    <t>Baterie dřezová směšovací nástěnná s vytahovací sprchou</t>
  </si>
  <si>
    <t>55145352R</t>
  </si>
  <si>
    <t>kombinace sprchová držák pevný; ruční sprcha d 68 mm; hadice 150 cm; povrch chrom</t>
  </si>
  <si>
    <t>55146000R</t>
  </si>
  <si>
    <t>zdroj napájecí 24 V ss; napájení umyv. baterií a sprch max. 2 ventily; napájení splachovačů a pisoárů max. 3 ventily; výkon 25 W</t>
  </si>
  <si>
    <t>55146005R</t>
  </si>
  <si>
    <t>zdroj napájecí 24 V ss; napájení umyv. baterií a sprch max. 1 ventil; napájení splachovačů a pisoárů max.1 ventil; výkon 5 W</t>
  </si>
  <si>
    <t>551674068R</t>
  </si>
  <si>
    <t>Sedátko záchodové s poklopem; materiál: plast; tvar: oválný; barva: bílá</t>
  </si>
  <si>
    <t>553476570D</t>
  </si>
  <si>
    <t>Dvířka revizní do zdiva 200 x 200 mm, tl.12,5 mm - vlhké prostředí, pod obklad</t>
  </si>
  <si>
    <t>55347659DV</t>
  </si>
  <si>
    <t>Dvířka revizní do SDK podhledu 500 x 500 mm</t>
  </si>
  <si>
    <t>55428083.AR</t>
  </si>
  <si>
    <t>Zástěna sprchová rohová; š = 900,0 mm; hl = 900 mm; v = 1850 mm; výplň: plast; rám: hliník</t>
  </si>
  <si>
    <t>55428097.AR</t>
  </si>
  <si>
    <t>64214361R</t>
  </si>
  <si>
    <t>Umyvadlo keramické typ: jednoduchý; š = 600 mm; hl = 490 mm; tvar: oválný; otvor pro baterii uprostřed</t>
  </si>
  <si>
    <t>642144841R</t>
  </si>
  <si>
    <t>Umyvadlo keramické typ: jednoduchý invalidní; š = 640 mm; hl = 550 mm; tvar: hranatý; otvor pro baterii uprostřed</t>
  </si>
  <si>
    <t>64221373R</t>
  </si>
  <si>
    <t>Umyvadlo keramické typ: jednoduchý; š = 400 mm; hl = 310 mm; tvar: oválný; otvor pro baterii vlevo</t>
  </si>
  <si>
    <t>64240056R</t>
  </si>
  <si>
    <t>Mísa záchodová keramická se samostatným přívodem vody; invalidní; zabudování: nástěnné; tvar: oválný; splachování: hluboké; odpad: vodorovný; povrchová úprava: lesklá glazura</t>
  </si>
  <si>
    <t>64240062R</t>
  </si>
  <si>
    <t>Mísa záchodová keramická se samostatným přívodem vody; zabudování: nástěnné; tvar: oválný; splachování: hluboké; odpad: vodorovný; povrchová úprava: lesklá glazura</t>
  </si>
  <si>
    <t>64251334R</t>
  </si>
  <si>
    <t>Pisoár nástěnný keramický spouštění: senzorický spínač; splachování: prosté; napájení: síť</t>
  </si>
  <si>
    <t>6425133PS</t>
  </si>
  <si>
    <t>Pisoárová dělící stěna</t>
  </si>
  <si>
    <t>64271102R</t>
  </si>
  <si>
    <t>výlevka závěsná; keramika; bílá; h = 450 mm; š = 425 mm; hl. 500 mm; mřížka plastová; průměr odpadu 102 mm</t>
  </si>
  <si>
    <t>642938000R</t>
  </si>
  <si>
    <t>Vanička sprchová tvar: hranatý; materiál: keramika; šířka = 900,0 mm; hl. = 900 mm; povrchová úprava: protiskluz; barva: bílá</t>
  </si>
  <si>
    <t>RTS 23/ I</t>
  </si>
  <si>
    <t>642938226R</t>
  </si>
  <si>
    <t>Vanička sprchová tvar: čtvrtkruhový; materiál: keramika; š = 900,0 mm; hl = 900 mm; povrchová úprava: protiskluz; barva: bílá</t>
  </si>
  <si>
    <t>998725101R00</t>
  </si>
  <si>
    <t>Přesun hmot pro zařizovací předměty v objektech výšky do 6 m</t>
  </si>
  <si>
    <t>726</t>
  </si>
  <si>
    <t>Předstěnové systémy</t>
  </si>
  <si>
    <t>726211321R00</t>
  </si>
  <si>
    <t>Předstěnový modul pro WC zavěšené, s nádržkou, pro instalaci suchým procesem do lehkých sádrokartonových příček nebo k instalaci před masivní stěnu, bez soupravy na tlumení hluku, bez ovladacího tlačitka, ovládání zepředu, stavební výška 112 cm, včetně do</t>
  </si>
  <si>
    <t>Poznámka k položce:_x000D_
montáž a dodávka materiálu_x000D_
Včetně dodávky a připevnění montážního prvku vč. napojení na kanalizační popř. vodovodní potrubí.</t>
  </si>
  <si>
    <t>726211331R00</t>
  </si>
  <si>
    <t xml:space="preserve">Předstěnový modul pro WC zavěšené, pro tělesně postižené, s nádržkou, pro instalaci suchým procesem do lehkých sádrokartonových příček nebo k instalaci před masivní stěnu, bez soupravy na tlumení hluku, bez ovladacího tlačitka, ovládání zepředu, stavební </t>
  </si>
  <si>
    <t>726212367R00</t>
  </si>
  <si>
    <t>Předstěnový modul pro výlevku pro nástěnnou armaturu, pro instalaci suchým procesem do lehkých sádrokartonových příček nebo k instalaci před masivní stěnu, bez nástěnky pro připojení armatur, stavební výška 112 cm, včetně dodávky materiálu</t>
  </si>
  <si>
    <t>Poznámka k položce:_x000D_
Včetně dodávky a připevnění montážního prvku vč. napojení na kanalizační popř. vodovodní potrubí.</t>
  </si>
  <si>
    <t>551070101R</t>
  </si>
  <si>
    <t>Příslušenství ZTI armatury - ovládací tlačítko splachovacího systému; mechanické spouštění; bílý plast; rozměr: 247 x 165 x 17,5 mm</t>
  </si>
  <si>
    <t>551070190R</t>
  </si>
  <si>
    <t>Příslušenství ZTI armatury - sada oddáleného splachování do zdi; pneumatické; ruční; bílý plast</t>
  </si>
  <si>
    <t>998726121R00</t>
  </si>
  <si>
    <t>Přesun hmot pro předstěnové systémy v objektech výšky do 6 m</t>
  </si>
  <si>
    <t>767885001R00</t>
  </si>
  <si>
    <t>Žlab podpůrný pozinkovaný, pro vedení plastového potrubí, D 20 mm</t>
  </si>
  <si>
    <t>Poznámka k položce:_x000D_
Položky neobsahují montáž objímek a konzol.</t>
  </si>
  <si>
    <t>767885002R00</t>
  </si>
  <si>
    <t>Žlab podpůrný pozinkovaný, pro vedení plastového potrubí, D 25 mm</t>
  </si>
  <si>
    <t>767885003R00</t>
  </si>
  <si>
    <t>Žlab podpůrný pozinkovaný, pro vedení plastového potrubí, D 32 mm</t>
  </si>
  <si>
    <t>767885004R00</t>
  </si>
  <si>
    <t>Žlab podpůrný pozinkovaný, pro vedení plastového potrubí, D 40 mm</t>
  </si>
  <si>
    <t>767885005R00</t>
  </si>
  <si>
    <t>Žlab podpůrný pozinkovaný, pro vedení plastového potrubí, D 50 mm</t>
  </si>
  <si>
    <t>767885006R00</t>
  </si>
  <si>
    <t>Žlab podpůrný pozinkovaný, pro vedení plastového potrubí, D 63 mm</t>
  </si>
  <si>
    <t>767995101R00</t>
  </si>
  <si>
    <t>Výroba a montáž atypických kovovových doplňků staveb hmotnosti do 5 kg</t>
  </si>
  <si>
    <t>Poznámka k položce:_x000D_
0,25 kg/m : (376+89,5+115,5+76+39,5+17)*0,25</t>
  </si>
  <si>
    <t>55399994R</t>
  </si>
  <si>
    <t>výrobek kovový zámečnický, atypický</t>
  </si>
  <si>
    <t>Poznámka k položce:_x000D_
Kotvy, úhelníky apod.atypické výrobky : 178,375</t>
  </si>
  <si>
    <t>998767101R00</t>
  </si>
  <si>
    <t>Přesun hmot pro kovové stavební doplňk. konstrukce v objektech výšky do 6 m</t>
  </si>
  <si>
    <t>Poznámka k položce:_x000D_
50 m vodorovně</t>
  </si>
  <si>
    <t>VN</t>
  </si>
  <si>
    <t>Vedlejší náklady</t>
  </si>
  <si>
    <t>005124010R</t>
  </si>
  <si>
    <t>Koordinační činnost</t>
  </si>
  <si>
    <t>Soubor</t>
  </si>
  <si>
    <t>Poznámka k položce:_x000D_
Koordinace stavebních a technologických dodávek stavby.</t>
  </si>
  <si>
    <t>2 - Venkovní rozvody</t>
  </si>
  <si>
    <t>87 - Potrubí z trub z plastických hmot</t>
  </si>
  <si>
    <t>89 - Ostatní konstrukce na trubním vedení</t>
  </si>
  <si>
    <t>99 - Staveništní přesun hmot</t>
  </si>
  <si>
    <t>Poznámka k položce:_x000D_
s přehozením na vzdálenost do 5 m nebo s naložením na ruční dopravní prostředek_x000D_
Vodovod : 0,9*40,0*1,5_x000D_
Kanalizace : 0,9*100,0*3,0_x000D_
0,9*150,0*4,5</t>
  </si>
  <si>
    <t>Poznámka k položce:_x000D_
pro podzemní vedení pro všechny šířky rýhy,_x000D_
2*40,0*1,5</t>
  </si>
  <si>
    <t>151101102R00</t>
  </si>
  <si>
    <t>Zřízení pažení a rozepření stěn rýh příložné  pro jakoukoliv mezerovitost, hloubky do 4 m</t>
  </si>
  <si>
    <t>Poznámka k položce:_x000D_
pro podzemní vedení pro všechny šířky rýhy,_x000D_
2*100,0*3,0_x000D_
2*150,0*4,5</t>
  </si>
  <si>
    <t>151101112R00</t>
  </si>
  <si>
    <t>Odstranění pažení a rozepření rýh příložné , hloubky do 4 m</t>
  </si>
  <si>
    <t>Poznámka k položce:_x000D_
bez naložení do dopravní nádoby, ale s vyprázdněním dopravní nádoby na hromadu nebo na dopravní prostředek,</t>
  </si>
  <si>
    <t>161101102R00</t>
  </si>
  <si>
    <t>Svislé přemístění výkopku z horniny 1 až 4, při hloubce výkopu přes 2,5 do 4 m</t>
  </si>
  <si>
    <t>Poznámka k položce:_x000D_
bez naložení do dopravní nádoby, ale s vyprázdněním dopravní nádoby na hromadu nebo na dopravní prostředek,_x000D_
55% : 270,0*0,55</t>
  </si>
  <si>
    <t>161101103R00</t>
  </si>
  <si>
    <t>Svislé přemístění výkopku z horniny 1 až 4, při hloubce výkopu přes 4 do 6 m</t>
  </si>
  <si>
    <t>Poznámka k položce:_x000D_
bez naložení do dopravní nádoby, ale s vyprázdněním dopravní nádoby na hromadu nebo na dopravní prostředek,_x000D_
60% : 607,5*0,6</t>
  </si>
  <si>
    <t>Poznámka k položce:_x000D_
po suchu, bez naložení výkopku, avšak se složením bez rozhrnutí, zpáteční cesta vozidla._x000D_
Vyhloubeno : _x000D_
Odkaz na mn. položky pořadí 1 : 931,50000_x000D_
Zpětný zásyp : _x000D_
Odkaz na mn. položky pořadí 14 : 791,55000*-1</t>
  </si>
  <si>
    <t>Vodorovné přemístění výkopku příplatek k ceně za každých dalších i započatých 1 000 m přes 10 000 m z horniny 1 až 4</t>
  </si>
  <si>
    <t>Poznámka k položce:_x000D_
po suchu, bez naložení výkopku, avšak se složením bez rozhrnutí, zpáteční cesta vozidla._x000D_
+5km : _x000D_
Odkaz na mn. položky pořadí 10 : 139,95000*5</t>
  </si>
  <si>
    <t>167101102R00</t>
  </si>
  <si>
    <t>Nakládání, skládání, překládání neulehlého výkopku nakládání výkopku přes 100 m3, z horniny 1 až 4</t>
  </si>
  <si>
    <t>Poznámka k položce:_x000D_
z jakékoliv horniny s uložením výkopku po vrstvách,_x000D_
včetně strojního přemístění materiálu pro zásyp ze vzdálenosti do 10 m od okraje zásypu_x000D_
Vodovod : 0,9*40,0*(1,5-0,35-0,1)_x000D_
Kanalizace : 0,9*100,0*(3,0-0,45-0,1)_x000D_
0,9*150,0*(4,5-0,45-0,1)</t>
  </si>
  <si>
    <t>Poznámka k položce:_x000D_
sypaninou z vhodných hornin tř. 1 - 4 nebo materiálem připraveným podél výkopu ve vzdálenosti do 3 m od jeho kraje, pro jakoukoliv hloubku výkopu a jakoukoliv míru zhutnění,_x000D_
Vodovod : 0,9*40,0*0,35_x000D_
Kanalizace : 0,9*100,0*0,45_x000D_
0,9*150,0*0,45</t>
  </si>
  <si>
    <t>114211303DEM</t>
  </si>
  <si>
    <t>Demontáž stávající kanalizace PVC KG DN 300</t>
  </si>
  <si>
    <t>130901121BOR</t>
  </si>
  <si>
    <t>Demontáž stávajících revizních šachet</t>
  </si>
  <si>
    <t>831990101RAB</t>
  </si>
  <si>
    <t>Příplatky k cenám trubního vedení za trasu ve vozovce živičné, při šířce rýhy do 1,00 m</t>
  </si>
  <si>
    <t>Poznámka k položce:_x000D_
v otevřeném výkopu,_x000D_
Vodovod : 0,9*40,0*0,1_x000D_
Kanalizace : 0,9*100,0*0,1_x000D_
0,9*150,0*0,1</t>
  </si>
  <si>
    <t>Potrubí z trub z plastických hmot</t>
  </si>
  <si>
    <t>388996141R00</t>
  </si>
  <si>
    <t>Trubky tělesa trubkového kabelovodu chránička kabelu z HDPE, DN do 110 mm, v otevřeném výkopu</t>
  </si>
  <si>
    <t>Poznámka k položce:_x000D_
Včetně spojek.</t>
  </si>
  <si>
    <t>871211121R00</t>
  </si>
  <si>
    <t>Montáž potrubí z plastických hmot z tlakových trubek polyetylenových, vnějšího průměru 63 mm</t>
  </si>
  <si>
    <t>Poznámka k položce:_x000D_
v otevřeném výkopu,</t>
  </si>
  <si>
    <t>877212121R00</t>
  </si>
  <si>
    <t>Montáž elektrotvarovek přirážka za 1 spoj elektrotvarovky, vnějšího průměru 63 mm</t>
  </si>
  <si>
    <t>877252121R00</t>
  </si>
  <si>
    <t>Montáž elektrotvarovek přirážka za 1 spoj elektrotvarovky, vnějšího průměru 110 mm</t>
  </si>
  <si>
    <t>230180072R00</t>
  </si>
  <si>
    <t>Montáž trubních dílů PE, PP, D 110 x 6,2</t>
  </si>
  <si>
    <t>286134122R</t>
  </si>
  <si>
    <t>trubka plastová vodovodní hladká; HDPE (PE 100); SDR 11,0; PN 16; D = 63,0 mm; s = 5,80 mm</t>
  </si>
  <si>
    <t>Poznámka k položce:_x000D_
+1,5% : 40,0*1,015</t>
  </si>
  <si>
    <t>286538173R</t>
  </si>
  <si>
    <t>T-kus 90,0 °; PE100; redukovaný, odbočkový, navrtávací; SDR 11,0; PN 10, PN 16; di = 110,0 mm; di2= 63,0 mm; spoj elektrosvařovaný</t>
  </si>
  <si>
    <t>Ostatní konstrukce na trubním vedení</t>
  </si>
  <si>
    <t>892241111R00</t>
  </si>
  <si>
    <t>Tlakové zkoušky vodovodního potrubí DN do 80 mm</t>
  </si>
  <si>
    <t>Poznámka k položce:_x000D_
přísun, montáže, demontáže a odsunu zkoušecího čerpadla, napuštění tlakovou vodou a dodání vody pro tlakovou zkoušku,</t>
  </si>
  <si>
    <t>892233111R00</t>
  </si>
  <si>
    <t>Proplach a desinfekce vodovodního potrubí DN od 40 do 70 mm</t>
  </si>
  <si>
    <t>Poznámka k položce:_x000D_
napuštění a vypuštění vody, dodání vody a desinfekčního prostředku, náklady na bakteriologický rozbor vody,</t>
  </si>
  <si>
    <t>892573111R00</t>
  </si>
  <si>
    <t>Zkoušky těsnosti kanalizačního potrubí zabezpečení konců kanalizačního potrubí při tlakových zkouškách vodou  do DN 200 mm</t>
  </si>
  <si>
    <t>úsek</t>
  </si>
  <si>
    <t>Poznámka k položce:_x000D_
vodou nebo vzduchem,</t>
  </si>
  <si>
    <t>892916111R00</t>
  </si>
  <si>
    <t>Zkoušky těsnosti kanalizačního potrubí utěsnění přípojek při zkoušce kanalizačního potrubí  DN přípojek do 200 mm</t>
  </si>
  <si>
    <t>sada</t>
  </si>
  <si>
    <t>894432112R00</t>
  </si>
  <si>
    <t>Osazení plastových šachet revizních průměr 425 mm</t>
  </si>
  <si>
    <t>899731112R00</t>
  </si>
  <si>
    <t>Signalizační vodič CYY, 2,5 mm2</t>
  </si>
  <si>
    <t>460490012R00</t>
  </si>
  <si>
    <t>Fólie výstražná z PVC, šířka 33 cm</t>
  </si>
  <si>
    <t>89001R</t>
  </si>
  <si>
    <t>8944313211SH</t>
  </si>
  <si>
    <t>Šachta, D 425 mm, dl.šach.roury 2,0 m, dno KG D 315 mm, poklop šedá litina 40 t</t>
  </si>
  <si>
    <t>Poznámka k položce:_x000D_
Plastové dno, šachta z korugované trouby, těsnění, šachtová roura teleskopická, rám do teleskopické trouby, poklop litinový.</t>
  </si>
  <si>
    <t>8944313312SH</t>
  </si>
  <si>
    <t>Šachta, D 425 mm, dl.šach.roury 3,0 m, dno KG D 315 mm, poklop šedá litina 40 t</t>
  </si>
  <si>
    <t>286971402R</t>
  </si>
  <si>
    <t>trubka plastová kanalizační PVC-U; korugovaná; D = 476,0 mm; l = 1 500,0 mm</t>
  </si>
  <si>
    <t>286971403R</t>
  </si>
  <si>
    <t>trubka plastová kanalizační PVC-U; korugovaná; D = 476,0 mm; l = 2000,0 mm</t>
  </si>
  <si>
    <t>Staveništní přesun hmot</t>
  </si>
  <si>
    <t>998276201R00</t>
  </si>
  <si>
    <t>Přesun hmot pro trubní vedení z trub plastových nebo sklolaminátových obsypaných kamenivem</t>
  </si>
  <si>
    <t>Poznámka k položce:_x000D_
vodovodu nebo kanalizace ražené nebo hloubené (827 1.1, 827 1.9, 827 2.1, 827 2.9), drobných objektů</t>
  </si>
  <si>
    <t>005111021R</t>
  </si>
  <si>
    <t>Vytyčení inženýrských sítí</t>
  </si>
  <si>
    <t>Poznámka k položce:_x000D_
Zaměření a vytýčení stávajících inženýrských sítí v místě stavby z hlediska jejich ochrany při provádění stavby.</t>
  </si>
  <si>
    <t>Úroveň 3:</t>
  </si>
  <si>
    <t>D.1.4.2 - Vzduchotechnika</t>
  </si>
  <si>
    <t>01 - Klimatizace vybraných prostor v 1.NP</t>
  </si>
  <si>
    <t>02 - Hygienické větrání pavilonu UP</t>
  </si>
  <si>
    <t>03 - Havarijní odvětrání skladu chemických desinfekcí</t>
  </si>
  <si>
    <t>04 - Odvětrání prostoru dekontaminace</t>
  </si>
  <si>
    <t>05 - Chlazení místností pavilonu UP</t>
  </si>
  <si>
    <t>06 - Chlazení místnoti pro zemřelé</t>
  </si>
  <si>
    <t>07/08 - Zdroj chladu pro VZT I. a VZT II.</t>
  </si>
  <si>
    <t>11 - Chlazení místnosti serverovny</t>
  </si>
  <si>
    <t>ON - Ostatní náklady</t>
  </si>
  <si>
    <t>01</t>
  </si>
  <si>
    <t>Klimatizace vybraných prostor v 1.NP</t>
  </si>
  <si>
    <t>1.1.01</t>
  </si>
  <si>
    <t>VZT jednotka s rekuperací min. 80 % (tepla), stacionární, s EC motory</t>
  </si>
  <si>
    <t>Poznámka k položce:_x000D_
Poznámka k položce: Interiérové provedení s komorami nad sebou Hygienické provedení Bez vlastní MaR Přívod 5865 m3/h, odvod 5585 m3/h, min. 400 Pa, hlukové parametry viz tabulka zařízení dvoustupňová filtrace - základní M5, přívod doplněn o F9 2x teplovodní ohřívač (30,5 kWt + 5,8 kWt, 70/50 °C) - bez směšovacího uzlu 1x přímý výparník, pro chladivo R410a (27,5 kWch) do cca 1500 kg</t>
  </si>
  <si>
    <t>1.1.02</t>
  </si>
  <si>
    <t>Zvlhčovací komora, volná, v systému dodavatele VZT jednotky 1.1.01</t>
  </si>
  <si>
    <t>Poznámka k položce:_x000D_
Poznámka k položce: vč. vany na kondenzát vč. průhledítka výstroj parního distributoru viz samostatná položka</t>
  </si>
  <si>
    <t>1.3.01a</t>
  </si>
  <si>
    <t>Požární klapka kruhová, se servopohonem 230 V (bez napětí zavřeno) d160 mm</t>
  </si>
  <si>
    <t>Poznámka k položce:_x000D_
Poznámka k položce: koncové mikrospínače otevřeno / zavřeno; integrovaná tepelná pojistka</t>
  </si>
  <si>
    <t>1.3.02a</t>
  </si>
  <si>
    <t>Požární klapka čtyřhranná, se servopohonem 230 V (bez napětí zavřeno) 400x200 mm</t>
  </si>
  <si>
    <t>1.3.03a</t>
  </si>
  <si>
    <t>Požární klapka čtyřhranná, se servopohonem 230 V (bez napětí zavřeno) 450x200 mm</t>
  </si>
  <si>
    <t>1.3.04abc</t>
  </si>
  <si>
    <t>Požární klapka čtyřhranná, se servopohonem 230 V (bez napětí zavřeno) 315x315 mm</t>
  </si>
  <si>
    <t>1.3.05a</t>
  </si>
  <si>
    <t>Požární klapka čtyřhranná, se servopohonem 230 V (bez napětí zavřeno) 400x630 mm</t>
  </si>
  <si>
    <t>1.3.06a</t>
  </si>
  <si>
    <t>Požární klapka čtyřhranná, se servopohonem 230 V (bez napětí zavřeno) 800x630 mm</t>
  </si>
  <si>
    <t>1.3.07a</t>
  </si>
  <si>
    <t>Regulační klapka kruhová, bez požadavku na těsnost; d160 mm</t>
  </si>
  <si>
    <t>1.3.07b</t>
  </si>
  <si>
    <t>Regulační klapka kruhová, bez požadavku na těsnost; d200 mm</t>
  </si>
  <si>
    <t>1.3.07c</t>
  </si>
  <si>
    <t>Regulační klapka kruhová, bez požadavku na těsnost; d250 mm</t>
  </si>
  <si>
    <t>1.3.08a</t>
  </si>
  <si>
    <t>Regulační klapka čtyřhranná, bez požadavku na těsnost; 200x200 mm</t>
  </si>
  <si>
    <t>1.3.08b</t>
  </si>
  <si>
    <t>Regulační klapka čtyřhranná, bez požadavku na těsnost; 250x200 mm</t>
  </si>
  <si>
    <t>1.3.08c</t>
  </si>
  <si>
    <t>Regulační klapka čtyřhranná, bez požadavku na těsnost; 315x315 mm</t>
  </si>
  <si>
    <t>1.4.01</t>
  </si>
  <si>
    <t>Talířový ventil, kovový, přívodní; včetně montážního kroužku; d160 mm</t>
  </si>
  <si>
    <t>1.4.02</t>
  </si>
  <si>
    <t>Talířový ventil, kovový, přívodní; včetně montážního kroužku; d200 mm</t>
  </si>
  <si>
    <t>1.4.03</t>
  </si>
  <si>
    <t>Výřivý anemostat s nastavitelnými lamelami (16 ks), 500x500 mm</t>
  </si>
  <si>
    <t>Poznámka k položce:_x000D_
Poznámka k položce: čelní panel bílý vč. plenum boxu s vnější izolací, s rozrážecím plechem, připojení d200 mm, bez regulační klapky</t>
  </si>
  <si>
    <t>1.4.04</t>
  </si>
  <si>
    <t>Talířový ventil, kovový, odvodní; včetně montážního kroužku; d160 mm</t>
  </si>
  <si>
    <t>1.4.05</t>
  </si>
  <si>
    <t>Talířový ventil, kovový, odvodní; včetně montážního kroužku; d200 mm</t>
  </si>
  <si>
    <t>1.4.06</t>
  </si>
  <si>
    <t>Poznámka k položce:_x000D_
Poznámka k položce: čelní panel bílý vč. plenum boxu, připojení d200 mm, bez regulační klapky</t>
  </si>
  <si>
    <t>1.4.07</t>
  </si>
  <si>
    <t>Výřivý anemostat s nastavitelnými lamelami (24 ks), 600x600 mm</t>
  </si>
  <si>
    <t>Poznámka k položce:_x000D_
Poznámka k položce: čelní panel bílý vč. plenum boxu, připojení d250 mm, bez regulační klapky</t>
  </si>
  <si>
    <t>1.6.01</t>
  </si>
  <si>
    <t>Tlumič hluku čtyřhranný kulisový, pozink. plech;1000x500x1000 mm</t>
  </si>
  <si>
    <t>Poznámka k položce:_x000D_
Poznámka k položce: 5x kulisa 100x500x1000 mm vč. náběhů a odtoků tlaková ztráta cca 9 Pa požadovaný útlum 4/7/12/21/35/32/26/15 dB (63/125/250/500/1k/2k/4k/8k Hz)</t>
  </si>
  <si>
    <t>1.6.02</t>
  </si>
  <si>
    <t>Tlumič hluku čtyřhranný kulisový, pozink. plech; 900x710x750 mm</t>
  </si>
  <si>
    <t>Poznámka k položce:_x000D_
Poznámka k položce: 6x kulisa 100x710x750 mm vč. náběhů a odtoků tlaková ztráta cca 23 Pa požadovaný útlum 6/10/18/33/55/50/42/24 dB (63/125/250/500/1k/2k/4k/8k Hz)</t>
  </si>
  <si>
    <t>1.6.03</t>
  </si>
  <si>
    <t>Tlumič hluku čtyřhranný kulisový, pozink. plech; 800x400x1250 mm</t>
  </si>
  <si>
    <t>Poznámka k položce:_x000D_
Poznámka k položce: 2x kulisa 200x400x1250 mm vč. náběhů a odtoků tlaková ztráta cca 22 Pa požadovaný útlum 4/7/14/23/30/26/21/13 dB (63/125/250/500/1k/2k/4k/8k Hz)</t>
  </si>
  <si>
    <t>1.6.04</t>
  </si>
  <si>
    <t>Tlumič hluku čtyřhranný kulisový, pozink. plech; 800x400x500 mm</t>
  </si>
  <si>
    <t>Poznámka k položce:_x000D_
Poznámka k položce: 3x kulisa 100x400x500 mm vč. náběhů a odtoků tlaková ztráta cca 7 Pa požadovaný útlum 1/1/4/14/19/18/16/13 dB (63/125/250/500/1k/2k/4k/8k Hz)</t>
  </si>
  <si>
    <t>1.8.01</t>
  </si>
  <si>
    <t>Spiro potrubí, vč. tvarovek (do 40%), montážního a kotvícího materiálu; d160 mm</t>
  </si>
  <si>
    <t>1.8.02</t>
  </si>
  <si>
    <t>Spiro potrubí, vč. tvarovek (do 40%), montážního a kotvícího materiálu; d200 mm</t>
  </si>
  <si>
    <t>1.8.03</t>
  </si>
  <si>
    <t>Spiro potrubí, vč. tvarovek (do 40%), montážního a kotvícího materiálu; d250 mm</t>
  </si>
  <si>
    <t>1.8.04</t>
  </si>
  <si>
    <t>Flexi hadice, hluk tlumící, včetně parotěsné zábrany (proti kondenzaci v tlumící izolaci); d160 mm</t>
  </si>
  <si>
    <t>1.8.05</t>
  </si>
  <si>
    <t>Flexi hadice, hluk tlumící, včetně parotěsné zábrany (proti kondenzaci v tlumící izolaci); d200 mm</t>
  </si>
  <si>
    <t>1.8.06</t>
  </si>
  <si>
    <t>Flexi hadice, hluk tlumící, včetně parotěsné zábrany (proti kondenzaci v tlumící izolaci); d250 mm</t>
  </si>
  <si>
    <t>1.8.07</t>
  </si>
  <si>
    <t>Potubí VZT třídy SK.I.; vč. tvarovek (do 40%), montážního a kotvícího materiálu vodotěsné provedení</t>
  </si>
  <si>
    <t>1.8.08</t>
  </si>
  <si>
    <t>Kaučuková parotěsná izolace, tl. 19 mm; samolepící, vč. montážního materiálu a rezervy na prořezy</t>
  </si>
  <si>
    <t>1.8.09</t>
  </si>
  <si>
    <t>Tepelná izolace vzduchotechnická, minerální vata, tl. 40 mm, vč. montážního materiálu vč. rezervy na prořezy</t>
  </si>
  <si>
    <t>1.8.10</t>
  </si>
  <si>
    <t>Oplechování pozinkovaných plechem, 0,6 mm</t>
  </si>
  <si>
    <t>1.8.11</t>
  </si>
  <si>
    <t>Jímka kondenzátu d160 mm, odvod kondenzátu dolů</t>
  </si>
  <si>
    <t>6.01</t>
  </si>
  <si>
    <t>Tlumič hluku čtyřhranný kulisový, pozink. plech; 900x900x1250 mm</t>
  </si>
  <si>
    <t>Poznámka k položce:_x000D_
Poznámka k položce: 5x kulisa 100x900x1250 mm vč. náběhů a odtoků tlaková ztráta cca 25 Pa požadovaný útlum 7/12/20/35/57/52/43/25 dB (63/125/250/500/1k/2k/4k/8k Hz)</t>
  </si>
  <si>
    <t>6.02</t>
  </si>
  <si>
    <t>Tlumič hluku čtyřhranný kulisový, pozink. plech; 900x800x1500 mm</t>
  </si>
  <si>
    <t>Poznámka k položce:_x000D_
Poznámka k položce: 5x kulisa 100x800x1500 mm vč. náběhů a odtoků tlaková ztráta cca 30 Pa požadovaný útlum 8/13/23/40/66/60/49/28 dB (63/125/250/500/1k/2k/4k/8k Hz)</t>
  </si>
  <si>
    <t>6.03</t>
  </si>
  <si>
    <t>Tlumič hluku čtyřhranný kulisový, pozink. plech; 900x400x2000 mm</t>
  </si>
  <si>
    <t>Poznámka k položce:_x000D_
Poznámka k položce: 2x kulisa 200x400x2000 mm vč. náběhů a odtoků tlaková ztráta cca 35 Pa požadovaný útlum 5/9/17/28/35/30/25/14 dB (63/125/250/500/1k/2k/4k/8k Hz)</t>
  </si>
  <si>
    <t>7.01</t>
  </si>
  <si>
    <t>Šikmý kus sací; pozink plech; 45°; vč. sítě proti hmyzu, 900x900 mm</t>
  </si>
  <si>
    <t>7.02</t>
  </si>
  <si>
    <t>Šikmý kus výfukový; pozink plech; 45°; vč. sítě proti hmyzu, 900x800 mm</t>
  </si>
  <si>
    <t>9.1.01</t>
  </si>
  <si>
    <t>Parní vyvíječ, elektrický, komplet vč. montážního rámu a výbavy, s připojením na nadřazený s. MaR</t>
  </si>
  <si>
    <t>Poznámka k položce:_x000D_
Poznámka k položce: 60 kg páry / h 2x distributor páry, vč. propojovacího parního a kondenzátního potrubí</t>
  </si>
  <si>
    <t>9.1.02</t>
  </si>
  <si>
    <t>Instalace distributoru páry do zvlhčovací komory, vč. utěsnění - 2x</t>
  </si>
  <si>
    <t>02</t>
  </si>
  <si>
    <t>Hygienické větrání pavilonu UP</t>
  </si>
  <si>
    <t>2.1.01</t>
  </si>
  <si>
    <t>Poznámka k položce:_x000D_
Poznámka k položce: Interiérové provedení s komorami nad sebou Hygienické provedení Bez vlastní MaR Přívod 3850 m3/h, odvod 3665 m3/h, min. 350 Pa, hlukové parametry viz tabulka zařízení dvoustupňová filtrace - základní M5, přívod doplněn o F9 1x teplovodní ohřívač (21 kWt, 70/50 °C) - bez směšovacího uzlu 1x přímý výparník, pro chladivo R410a (18,5 kWch) do cca 1100 kg</t>
  </si>
  <si>
    <t>2.3.01abcdefg</t>
  </si>
  <si>
    <t>2.3.02a</t>
  </si>
  <si>
    <t>Požární klapka kruhová, se servopohonem 230 V (bez napětí zavřeno) d200 mm</t>
  </si>
  <si>
    <t>2.3.03a</t>
  </si>
  <si>
    <t>Požární klapka čtyřhranná, se servopohonem 230 V (bez napětí zavřeno) 315x200 mm</t>
  </si>
  <si>
    <t>2.3.04ab</t>
  </si>
  <si>
    <t>2.3.05abc</t>
  </si>
  <si>
    <t>2.3.06ab</t>
  </si>
  <si>
    <t>Požární klapka čtyřhranná, se servopohonem 230 V (bez napětí zavřeno) 500x200 mm</t>
  </si>
  <si>
    <t>2.3.07a</t>
  </si>
  <si>
    <t>Požární klapka čtyřhranná, se servopohonem 230 V (bez napětí zavřeno) 710x200 mm</t>
  </si>
  <si>
    <t>2.3.08ab</t>
  </si>
  <si>
    <t>Požární klapka čtyřhranná, se servopohonem 230 V (bez napětí zavřeno) 250x500 mm</t>
  </si>
  <si>
    <t>2.3.09a</t>
  </si>
  <si>
    <t>Regulační klapka kruhová, bez požadavku na těsnost; d125 mm</t>
  </si>
  <si>
    <t>2.3.09b</t>
  </si>
  <si>
    <t>2.3.09c</t>
  </si>
  <si>
    <t>2.3.10a</t>
  </si>
  <si>
    <t>2.3.10b</t>
  </si>
  <si>
    <t>Regulační klapka čtyřhranná, bez požadavku na těsnost; 280x200 mm</t>
  </si>
  <si>
    <t>2.3.10c</t>
  </si>
  <si>
    <t>2.3.10d</t>
  </si>
  <si>
    <t>Regulační klapka čtyřhranná, bez požadavku na těsnost; 450x200 mm</t>
  </si>
  <si>
    <t>2.4.01</t>
  </si>
  <si>
    <t>Talířový ventil, kovový, přívodní; včetně montážního kroužku; d125 mm</t>
  </si>
  <si>
    <t>2.4.02</t>
  </si>
  <si>
    <t>2.4.03</t>
  </si>
  <si>
    <t>2.4.04</t>
  </si>
  <si>
    <t>2.4.05</t>
  </si>
  <si>
    <t>Talířový ventil, kovový, odvodní; včetně montážního kroužku; d125 mm</t>
  </si>
  <si>
    <t>2.4.06</t>
  </si>
  <si>
    <t>2.4.07</t>
  </si>
  <si>
    <t>2.4.08</t>
  </si>
  <si>
    <t>2.4.09</t>
  </si>
  <si>
    <t>Krycí mřížka, vysoká propustnost, velikost oka min. 10x10 mm, kruhová, d160 mm</t>
  </si>
  <si>
    <t>2.6.01</t>
  </si>
  <si>
    <t>Tlumič hluku čtyřhranný kulisový, pozink. plech; 710x400x1000 mm</t>
  </si>
  <si>
    <t>Poznámka k položce:_x000D_
Poznámka k položce: 4x kulisa 100x400x1000 mm vč. náběhů a odtoků tlaková ztráta cca 24 Pa požadovaný útlum 5/8/15/29/49/45/37/22 dB (63/125/250/500/1k/2k/4k/8k Hz)</t>
  </si>
  <si>
    <t>2.6.02</t>
  </si>
  <si>
    <t>Tlumič hluku čtyřhranný kulisový, pozink. plech; 710x200x500 mm</t>
  </si>
  <si>
    <t>Poznámka k položce:_x000D_
Poznámka k položce: 3x kulisa 100x500x500 mm vč. náběhů a odtoků tlaková ztráta cca 5 Pa požadovaný útlum 1/2/6/13/21/20/18/14 dB (63/125/250/500/1k/2k/4k/8k Hz)</t>
  </si>
  <si>
    <t>2.6.03</t>
  </si>
  <si>
    <t>Tlumič hluku čtyřhranný kulisový, pozink. plech; 400x400x500 mm</t>
  </si>
  <si>
    <t>Poznámka k položce:_x000D_
Poznámka k položce: 2x kulisa 100x400x500 mm vč. náběhů a odtoků tlaková ztráta cca 9 Pa požadovaný útlum 2/3/7/15/25/23/21/15 dB (63/125/250/500/1k/2k/4k/8k Hz)</t>
  </si>
  <si>
    <t>2.6.04</t>
  </si>
  <si>
    <t>Tlumič hluku čtyřhranný kulisový, pozink. plech; 1000x315x1500 mm</t>
  </si>
  <si>
    <t>Poznámka k položce:_x000D_
Poznámka k položce: 3x kulisa 200x315x1500 mm vč. náběhů a odtoků tlaková ztráta cca 25 Pa požadovaný útlum 7/11/21/35/45/38/31/15 dB (63/125/250/500/1k/2k/4k/8k Hz)</t>
  </si>
  <si>
    <t>2.6.05</t>
  </si>
  <si>
    <t>Tlumič hluku čtyřhranný kulisový, pozink. plech; 500x200x750 mm</t>
  </si>
  <si>
    <t>Poznámka k položce:_x000D_
Poznámka k položce: 3x kulisa 100x200x750 mm vč. náběhů a odtoků tlaková ztráta cca 14 Pa požadovaný útlum 4/6/11/23/42/40/34/21 dB (63/125/250/500/1k/2k/4k/8k Hz)</t>
  </si>
  <si>
    <t>2.6.06</t>
  </si>
  <si>
    <t>Poznámka k položce:_x000D_
Poznámka k položce: 3x kulisa 100x200x750 mm vč. náběhů a odtoků tlaková ztráta cca 15 Pa požadovaný útlum 4/6/11/23/42/40/34/21 dB (63/125/250/500/1k/2k/4k/8k Hz)</t>
  </si>
  <si>
    <t>2.6.07</t>
  </si>
  <si>
    <t>2.8.01</t>
  </si>
  <si>
    <t>Spiro potrubí, vč. tvarovek (do 40%), montážního a kotvícího materiálu; d125 mm</t>
  </si>
  <si>
    <t>2.8.02</t>
  </si>
  <si>
    <t>2.8.03</t>
  </si>
  <si>
    <t>2.8.04</t>
  </si>
  <si>
    <t>Flexi hadice, hluk tlumící, včetně parotěsné zábrany (proti kondenzaci v tlumící izolaci); d125 mm</t>
  </si>
  <si>
    <t>2.8.05</t>
  </si>
  <si>
    <t>2.8.06</t>
  </si>
  <si>
    <t>2.8.07</t>
  </si>
  <si>
    <t>2.8.08</t>
  </si>
  <si>
    <t>03</t>
  </si>
  <si>
    <t>Havarijní odvětrání skladu chemických desinfekcí</t>
  </si>
  <si>
    <t>3.2.01</t>
  </si>
  <si>
    <t>Radiální ventilátor potrubní, EC motor, vnitřní instalace, d160 mm</t>
  </si>
  <si>
    <t>Poznámka k položce:_x000D_
Poznámka k položce: 185 m3/h, 225 Pa</t>
  </si>
  <si>
    <t>3.2.02</t>
  </si>
  <si>
    <t>Pružná spojka d160 mm</t>
  </si>
  <si>
    <t>3.3.01</t>
  </si>
  <si>
    <t>Zpětná klapka těsná, vsuvná do potrubí; d160 mm</t>
  </si>
  <si>
    <t>3.3.02</t>
  </si>
  <si>
    <t>Požární klapka kruhová, se servopohonem 230 V (bez napětí zavřeno) d250 mm</t>
  </si>
  <si>
    <t>3.4.01</t>
  </si>
  <si>
    <t>3.4.02</t>
  </si>
  <si>
    <t>3.6.01</t>
  </si>
  <si>
    <t>Tlumič hluku ohebný, hrdla z pozink. plechu, izolace 25 mm, hydrofóbní vnitřní povrch</t>
  </si>
  <si>
    <t>Poznámka k položce:_x000D_
Poznámka k položce: d160 mm, délka 1000 mmm akustický útlum 19/25/30/27/23/32/27/17 dB (f.p. 63/125/250/500/1k/2k/4k/8k)</t>
  </si>
  <si>
    <t>3.7.01</t>
  </si>
  <si>
    <t>Výfuková střešní hlavice, pozink plech, atyp. (opatřit sítí proti hmyzu); d160 mm</t>
  </si>
  <si>
    <t>3.8.01</t>
  </si>
  <si>
    <t>3.8.02</t>
  </si>
  <si>
    <t>Spiro potrubí, vč. tvarovek (do 50%), montážního a kotvícího materiálu; d160 mm</t>
  </si>
  <si>
    <t>3.8.03</t>
  </si>
  <si>
    <t>3.8.04</t>
  </si>
  <si>
    <t>3.8.05</t>
  </si>
  <si>
    <t>3.8.06</t>
  </si>
  <si>
    <t>3.8.07</t>
  </si>
  <si>
    <t>Požární izolace typu B, certifikované provedení, min. odolnost EI15, tl. 50 mm vč. montážního materiálu a rezervy na prořezy</t>
  </si>
  <si>
    <t>04</t>
  </si>
  <si>
    <t>Odvětrání prostoru dekontaminace</t>
  </si>
  <si>
    <t>4.2.01</t>
  </si>
  <si>
    <t>Poznámka k položce:_x000D_
Poznámka k položce: 280 m3/h, 250 Pa</t>
  </si>
  <si>
    <t>4.2.02</t>
  </si>
  <si>
    <t>4.3.01</t>
  </si>
  <si>
    <t>4.3.02</t>
  </si>
  <si>
    <t>4.4.01</t>
  </si>
  <si>
    <t>4.4.02</t>
  </si>
  <si>
    <t>4.6.01</t>
  </si>
  <si>
    <t>4.7.01</t>
  </si>
  <si>
    <t>4.8.01</t>
  </si>
  <si>
    <t>4.8.02</t>
  </si>
  <si>
    <t>4.8.03</t>
  </si>
  <si>
    <t>Spiro potrubí, vč. tvarovek (do 50%), montážního a kotvícího materiálu; d200 mm</t>
  </si>
  <si>
    <t>4.8.04</t>
  </si>
  <si>
    <t>4.8.05</t>
  </si>
  <si>
    <t>4.8.06</t>
  </si>
  <si>
    <t>4.8.07</t>
  </si>
  <si>
    <t>05</t>
  </si>
  <si>
    <t>Chlazení místností pavilonu UP</t>
  </si>
  <si>
    <t>5.2.01</t>
  </si>
  <si>
    <t>Jednotka chlazení typu VRF, vnitřní, kazetová, R410a, do rastru 600x600 mm; výkon 1,5 kWch</t>
  </si>
  <si>
    <t>Poznámka k položce:_x000D_
Poznámka k položce: bez ovladače napájení 230 V, do 50 W akustický tlak do 35 dB(A) v 1m dle nastavení</t>
  </si>
  <si>
    <t>5.2.02</t>
  </si>
  <si>
    <t>Jednotka chlazení typu VRF, vnitřní, kazetová, R410a, do rastru 600x600 mm; výkon 2,2 kWch</t>
  </si>
  <si>
    <t>5.2.03</t>
  </si>
  <si>
    <t>Jednotka chlazení typu VRF, vnitřní, kazetová, R410a, do rastru 600x600 mm; výkon 2,8 kWch</t>
  </si>
  <si>
    <t>5.2.04</t>
  </si>
  <si>
    <t>Jednotka chlazení typu VRF, vnitřní, kazetová, R410a, do rastru 600x600 mm; výkon 3,6 kWch</t>
  </si>
  <si>
    <t>5.2.05</t>
  </si>
  <si>
    <t>Jednotka chlazení typu VRF, vnitřní, nástěnná, R410a; výkon 1,5 kWch</t>
  </si>
  <si>
    <t>5.3.01</t>
  </si>
  <si>
    <t>Dekorační panel, rastr 600x600 mm, v systému dodavatele vnitřních jednotek</t>
  </si>
  <si>
    <t>5.9.01</t>
  </si>
  <si>
    <t>VRF jednotka, venkovní instalace, dvojventilátorová, R410a, provoz CHL do -5 °C 56 kWch</t>
  </si>
  <si>
    <t>Poznámka k položce:_x000D_
Poznámka k položce: akustický výkon 84 dB(A) hmotnost do 300 kg napájení 3x400 V, 19 kWe, MCA 43 A  Nosná konstrukce - dodavatel necení, součást dodávky ASR/SKR Ovladače vnitřních jednotek - dodavatel necení, součást IRC modulů</t>
  </si>
  <si>
    <t>5.9.01b</t>
  </si>
  <si>
    <t>Modbus modul, do venkovní jednotky; max 48 vnitřních jednotek</t>
  </si>
  <si>
    <t>5.9.02a</t>
  </si>
  <si>
    <t>Refnet R1 - sada 2 ks měděných tvarovek, 0-15 kW</t>
  </si>
  <si>
    <t>5.9.02b</t>
  </si>
  <si>
    <t>Refnet R2 - sada 2 ks měděných tvarovek, 15-40 kW</t>
  </si>
  <si>
    <t>5.9.02c</t>
  </si>
  <si>
    <t>Refnet R3 - sada 2 ks měděných tvarovek, 45-70 kW</t>
  </si>
  <si>
    <t>5.9.04</t>
  </si>
  <si>
    <t>Silentblok vnější, max. zatížení do 100 kg.</t>
  </si>
  <si>
    <t>5.9.05</t>
  </si>
  <si>
    <t>Akustický kryt, útlum 10 dB</t>
  </si>
  <si>
    <t>Poznámka k položce:_x000D_
Poznámka k položce: provedení dle dodané jednotky, hmotnost do 700 kg</t>
  </si>
  <si>
    <t>5.9.06a</t>
  </si>
  <si>
    <t>Měděné potrubí pro chladivové rozvody, s parotěsnou izolací, vč. montážního a kotvícího materiálu 6,4 mm</t>
  </si>
  <si>
    <t>5.9.06b</t>
  </si>
  <si>
    <t>Měděné potrubí pro chladivové rozvody, s parotěsnou izolací, vč. montážního a kotvícího materiálu 9,5 mm</t>
  </si>
  <si>
    <t>5.9.06c</t>
  </si>
  <si>
    <t>Měděné potrubí pro chladivové rozvody, s parotěsnou izolací, vč. montážního a kotvícího materiálu 12,7 mm</t>
  </si>
  <si>
    <t>5.9.06d</t>
  </si>
  <si>
    <t>Měděné potrubí pro chladivové rozvody, s parotěsnou izolací, vč. montážního a kotvícího materiálu 15,9 mm</t>
  </si>
  <si>
    <t>5.9.06e</t>
  </si>
  <si>
    <t>Měděné potrubí pro chladivové rozvody, s parotěsnou izolací, vč. montážního a kotvícího materiálu 19,1 mm</t>
  </si>
  <si>
    <t>5.9.06f</t>
  </si>
  <si>
    <t>Měděné potrubí pro chladivové rozvody, s parotěsnou izolací, vč. montážního a kotvícího materiálu 22,2 mm</t>
  </si>
  <si>
    <t>5.9.06g</t>
  </si>
  <si>
    <t>Měděné potrubí pro chladivové rozvody, s parotěsnou izolací, vč. montážního a kotvícího materiálu 28,6 mm</t>
  </si>
  <si>
    <t>5.9.06h</t>
  </si>
  <si>
    <t>Chránička potrubí UV odolná, např. UV odolný husí krk</t>
  </si>
  <si>
    <t>5.9.06i</t>
  </si>
  <si>
    <t>Chladivo R410a, pro doplnění do systému</t>
  </si>
  <si>
    <t>5.9.07</t>
  </si>
  <si>
    <t>Evidenční knih chladiv</t>
  </si>
  <si>
    <t>5.9.08</t>
  </si>
  <si>
    <t>Revize chladiva</t>
  </si>
  <si>
    <t>5.9.09</t>
  </si>
  <si>
    <t>Komunikační kabelové propojení venkovní - vnitřní jednotka - vnitřní jednotka (sériové)</t>
  </si>
  <si>
    <t>06</t>
  </si>
  <si>
    <t>Chlazení místnoti pro zemřelé</t>
  </si>
  <si>
    <t>6.2.01</t>
  </si>
  <si>
    <t>Vnitřní jednotka strojního chlazení, R32; celoroční; max. 6 kWch</t>
  </si>
  <si>
    <t>Poznámka k položce:_x000D_
Poznámka k položce: napájení 230 V systém musí umožnovat udržování teploty +10 °C</t>
  </si>
  <si>
    <t>6.9.01</t>
  </si>
  <si>
    <t>Venkovní jednotka strojního chlazení, R32, celoroční, max. 6 kWch</t>
  </si>
  <si>
    <t>Poznámka k položce:_x000D_
Poznámka k položce: Akustický výkon 65 dB(A) cca 100 kg napájení 230 V, 2,5 kWe, 7,5 A systém musí umožnovat udržování teploty +10 °C systém s potrubím nad 25 m, do 40 m</t>
  </si>
  <si>
    <t>6.9.02</t>
  </si>
  <si>
    <t>Kabelový ovladač, v systému dodavatele chlazení místnosti, český</t>
  </si>
  <si>
    <t>6.9.03</t>
  </si>
  <si>
    <t>Nosná konzole, provedení dle dodané venkovní jednotky, nosnost min. 100 kg</t>
  </si>
  <si>
    <t>6.9.04</t>
  </si>
  <si>
    <t>Silentblok vnější, max. zatížení do 40 kg.</t>
  </si>
  <si>
    <t>6.9.05</t>
  </si>
  <si>
    <t>Akustický kryt, útlum 15 dB</t>
  </si>
  <si>
    <t>Poznámka k položce:_x000D_
Poznámka k položce: provedení dle dodané jednotky, hmotnost do 500 kg vč. gumových pásů pod akustický kryt</t>
  </si>
  <si>
    <t>6.9.06a</t>
  </si>
  <si>
    <t>6.9.06b</t>
  </si>
  <si>
    <t>6.9.06c</t>
  </si>
  <si>
    <t>6.9.07</t>
  </si>
  <si>
    <t>6.9.08</t>
  </si>
  <si>
    <t>6.9.09</t>
  </si>
  <si>
    <t>Komunikační kabelové propojení venkovní - vnitřní jednotka</t>
  </si>
  <si>
    <t>07/08</t>
  </si>
  <si>
    <t>Zdroj chladu pro VZT I. a VZT II.</t>
  </si>
  <si>
    <t>7.9.01</t>
  </si>
  <si>
    <t>Kondenzační jednotka, venkovní instalace, dvojventilátorová, R410a, provoz CHL do -5 °C 28 kWch</t>
  </si>
  <si>
    <t>Poznámka k položce:_x000D_
Poznámka k položce: akustický výkon 74 dB(A) hmotnost do 200 kg napájení 3x400 V, 13 kWe, MCA 21,5 A  Nosná konstrukce - dodavatel necení, součást dodávky ASR/SKR</t>
  </si>
  <si>
    <t>7.9.02</t>
  </si>
  <si>
    <t>AHU kit v systému dodavatele zdroje chladu; vč. sady s expanzním ventilem</t>
  </si>
  <si>
    <t>7.9.03</t>
  </si>
  <si>
    <t>Modbus modul, do venkovní jednotky</t>
  </si>
  <si>
    <t>7.9.04</t>
  </si>
  <si>
    <t>Silentblok vnější, max. zatížení do 60 kg</t>
  </si>
  <si>
    <t>7.9.05</t>
  </si>
  <si>
    <t>Akustický kryt, útlum 8 dB</t>
  </si>
  <si>
    <t>Poznámka k položce:_x000D_
Poznámka k položce: provedení dle dodané jednotky, hmotnost do 400 kg</t>
  </si>
  <si>
    <t>8.9.01</t>
  </si>
  <si>
    <t>Kondenzační jednotka, venkovní instalace, dvojventilátorová, R410a, provoz CHL do -5 °C 20 kWch</t>
  </si>
  <si>
    <t>Poznámka k položce:_x000D_
Poznámka k položce: integrovaný expanzní ventil akustický výkon 75 dB(A) hmotnost do 200 kg napájení 3x400 V, 6,5 kWe  Nosná konstrukce - dodavatel necení, součást dodávky ASR/SKR</t>
  </si>
  <si>
    <t>8.9.02</t>
  </si>
  <si>
    <t>AHU kit v systému dodavatele zdroje chladu; provedení pro zdroje s integrovaným expanzním ventilem</t>
  </si>
  <si>
    <t>8.9.03</t>
  </si>
  <si>
    <t>8.9.04</t>
  </si>
  <si>
    <t>8.9.05</t>
  </si>
  <si>
    <t>87.9.06a</t>
  </si>
  <si>
    <t>87.9.06b</t>
  </si>
  <si>
    <t>87.9.06c</t>
  </si>
  <si>
    <t>87.9.06d</t>
  </si>
  <si>
    <t>87.9.06e</t>
  </si>
  <si>
    <t>87.9.07</t>
  </si>
  <si>
    <t>87.9.08</t>
  </si>
  <si>
    <t>87.9.09</t>
  </si>
  <si>
    <t>Komunikační kabelové prodrátování zdroje chladu - VZT jednotky - výstroj</t>
  </si>
  <si>
    <t>Poznámka k položce:_x000D_
Poznámka k položce: v součinnosti s dodavatelem MaR</t>
  </si>
  <si>
    <t>Chlazení místnosti serverovny</t>
  </si>
  <si>
    <t>11.2.01</t>
  </si>
  <si>
    <t>Vnitřní jednotka strojního chlazení, R32; 3,5 kWch, nástěnná</t>
  </si>
  <si>
    <t>Poznámka k položce:_x000D_
Poznámka k položce: napájení 230 V</t>
  </si>
  <si>
    <t>11.9.01a</t>
  </si>
  <si>
    <t>Venkovní jednotka strojního chlazení, R32, celoroční, 3,5 kWch</t>
  </si>
  <si>
    <t>Poznámka k položce:_x000D_
Poznámka k položce: Akustický výkon 61 dB(A) do 100 kg napájení 230 V, 1,1 kWe, MCA 12 A systém s potrubím do 30 m</t>
  </si>
  <si>
    <t>11.9.01b</t>
  </si>
  <si>
    <t>11.9.02</t>
  </si>
  <si>
    <t>11.9.03</t>
  </si>
  <si>
    <t>11.9.04</t>
  </si>
  <si>
    <t>11.9.06a</t>
  </si>
  <si>
    <t>11.9.06b</t>
  </si>
  <si>
    <t>11.9.06c</t>
  </si>
  <si>
    <t>11.9.06d</t>
  </si>
  <si>
    <t>Chladivo R32, pro doplnění do systému</t>
  </si>
  <si>
    <t>11.9.07</t>
  </si>
  <si>
    <t>11.9.08</t>
  </si>
  <si>
    <t>11.9.09</t>
  </si>
  <si>
    <t>ON</t>
  </si>
  <si>
    <t>Ostatní náklady</t>
  </si>
  <si>
    <t>ON000a</t>
  </si>
  <si>
    <t>Kompletní demontáž stávajícího split systému CHL, v místě rekonstrukce a dostavby vč. kontroly a zaměřením před demontáží, vč. ekologické likvidace</t>
  </si>
  <si>
    <t>Poznámka k položce:_x000D_
Poznámka k položce: vč. demontáže potrubí</t>
  </si>
  <si>
    <t>ON000b</t>
  </si>
  <si>
    <t>Prostorový přesun stávající venkovní jednotky multisplit systému</t>
  </si>
  <si>
    <t>Poznámka k položce:_x000D_
Poznámka k položce: úprava a napojení stávajících rozvodů chladiva (prodloužení o cca 2 m) úprava napájení a komunikační kabeláže včetně detailního zaměření před realizací opatření</t>
  </si>
  <si>
    <t>ON000c</t>
  </si>
  <si>
    <t>Prostorový přesun stávající venkovní jednotky split systému</t>
  </si>
  <si>
    <t>ON000d</t>
  </si>
  <si>
    <t>Nosná konzole, na plochou střechu, nosnost min. 200 kg na betonové dlaždice</t>
  </si>
  <si>
    <t>Poznámka k položce:_x000D_
Poznámka k položce: vč. zaměření před přesunem vč. 4ks silentbloků, max. zatížení do 60 kg</t>
  </si>
  <si>
    <t>ON002</t>
  </si>
  <si>
    <t>Koordinační a kompletační činnost</t>
  </si>
  <si>
    <t>ON003</t>
  </si>
  <si>
    <t>Zařízení staveniště, úklid po montáži</t>
  </si>
  <si>
    <t>ON004</t>
  </si>
  <si>
    <t>Revize a kontrola všech zařízení</t>
  </si>
  <si>
    <t>ON005</t>
  </si>
  <si>
    <t>Provozní řády, předávací dokumenty, BOZP, zaškolení obsluhy</t>
  </si>
  <si>
    <t>ON006</t>
  </si>
  <si>
    <t>Projektová dokumentace výrobní / dodavatelská</t>
  </si>
  <si>
    <t>ON007</t>
  </si>
  <si>
    <t>Projektová dokumentace skutečného stavu</t>
  </si>
  <si>
    <t>ON008</t>
  </si>
  <si>
    <t>Vzorkování VZT/CHL v rámci předrealizační přípravy, v doučinnosti s generálním dodavatelem</t>
  </si>
  <si>
    <t>998728102R00</t>
  </si>
  <si>
    <t>Přesun hmot pro vzduchotechniku, výšky do 12 m</t>
  </si>
  <si>
    <t>RTS 24/ I</t>
  </si>
  <si>
    <t>VN001</t>
  </si>
  <si>
    <t>Mimostaveništní doprava</t>
  </si>
  <si>
    <t>VN002</t>
  </si>
  <si>
    <t>Vnitrostaveništní doprava</t>
  </si>
  <si>
    <t>VN003</t>
  </si>
  <si>
    <t>Pronájem jeřábu, vč. dopravy a jeřábnických prací</t>
  </si>
  <si>
    <t>den</t>
  </si>
  <si>
    <t>VN004</t>
  </si>
  <si>
    <t>Zdvihací technika</t>
  </si>
  <si>
    <t>VN005</t>
  </si>
  <si>
    <t>Požární ucpávky, certifikované zapravení požárních klapek vč. identifikačních štítků</t>
  </si>
  <si>
    <t>Poznámka k položce:_x000D_
Poznámka k položce: rozvody chladiva do d100 mm - 14 ks VZT potrubí, do rozměru 800x630 mm - 29 ks</t>
  </si>
  <si>
    <t>VN006</t>
  </si>
  <si>
    <t>Orientační štítky</t>
  </si>
  <si>
    <t>VN007</t>
  </si>
  <si>
    <t>Montážní kostky, pronájem</t>
  </si>
  <si>
    <t>VN008</t>
  </si>
  <si>
    <t>Zaregulování VZT, kompletní</t>
  </si>
  <si>
    <t>VN009</t>
  </si>
  <si>
    <t>Montáž vzduchotechniky a chlazení</t>
  </si>
  <si>
    <t>VN010</t>
  </si>
  <si>
    <t>Komplexní vyzkoušení a zprovoznění VZT+CHL, součinnost s MaR při montáži</t>
  </si>
  <si>
    <t>VN011</t>
  </si>
  <si>
    <t>Schémata do pevného zarámování</t>
  </si>
  <si>
    <t>D.1.4.3 - Vytápění</t>
  </si>
  <si>
    <t>713 - Izolace tepelné</t>
  </si>
  <si>
    <t>731 - Kotelny</t>
  </si>
  <si>
    <t>733 - Rozvod potrubí</t>
  </si>
  <si>
    <t>734 - Armatury</t>
  </si>
  <si>
    <t>735 - Otopná tělesa</t>
  </si>
  <si>
    <t>736 - Podlahové vytápění</t>
  </si>
  <si>
    <t>783 - Nátěry</t>
  </si>
  <si>
    <t>998713102R00</t>
  </si>
  <si>
    <t>Přesun hmot pro izolace tepelné, výšky do 12 m</t>
  </si>
  <si>
    <t>283771007R</t>
  </si>
  <si>
    <t>Izolace potrubí z PE pěny 15x13 mm šedočerná</t>
  </si>
  <si>
    <t>283771120R</t>
  </si>
  <si>
    <t>Izolace potrubí z PE pěny 28x20 mm šedočerná</t>
  </si>
  <si>
    <t>283771141R</t>
  </si>
  <si>
    <t>Izolace potrubí z PE pěny 35x20 mm šedočerná</t>
  </si>
  <si>
    <t>631547011R</t>
  </si>
  <si>
    <t>Pouzdro potrubní izolační 15/20 mm kamenná vlna s polepem Al fólií vyztuženou skleněnou mřížkou</t>
  </si>
  <si>
    <t>631547013R</t>
  </si>
  <si>
    <t>Pouzdro potrubní izolační 22/20 mm kamenná vlna s polepem Al fólií vyztuženou skleněnou mřížkou</t>
  </si>
  <si>
    <t>631547114R</t>
  </si>
  <si>
    <t>Pouzdro potrubní izolační 28/30 mm kamenná vlna s polepem Al fólií vyztuženou skleněnou mřížkou</t>
  </si>
  <si>
    <t>631547115R</t>
  </si>
  <si>
    <t>Pouzdro potrubní izolační 35/30 mm kamenná vlna s polepem Al fólií vyztuženou skleněnou mřížkou</t>
  </si>
  <si>
    <t>631547216R</t>
  </si>
  <si>
    <t>Pouzdro potrubní izolační 42/40 mm, kamenná vlna s polepem Al fólií vyztuženou skleněnou mřížkou</t>
  </si>
  <si>
    <t>631547219R</t>
  </si>
  <si>
    <t>Pouzdro potrubní izolační 60/40 mm, kamenná vlna s polepem Al fólií vyztuženou skleněnou mřížkou</t>
  </si>
  <si>
    <t>713-M01</t>
  </si>
  <si>
    <t>Montáž potrubní izolace</t>
  </si>
  <si>
    <t>731</t>
  </si>
  <si>
    <t>Kotelny</t>
  </si>
  <si>
    <t>732429112R00</t>
  </si>
  <si>
    <t>Montáž čerpadel oběhových spirálních, do DN 40</t>
  </si>
  <si>
    <t>734209126R00</t>
  </si>
  <si>
    <t>Montáž armatur závitových,se 3závity, G 5/4</t>
  </si>
  <si>
    <t>998731101R00</t>
  </si>
  <si>
    <t>Přesun hmot pro kotelny, výšky do 6 m</t>
  </si>
  <si>
    <t>731-01</t>
  </si>
  <si>
    <t>Montáž kombinovaného rozdělovače/sběračei, 3 topné okruhy, 1,95 m</t>
  </si>
  <si>
    <t>731-01.1</t>
  </si>
  <si>
    <t>Trojcestný směšovací ventil DN15, kvs=0,63 m3/h, servopohon,proporcionální 24V AC/DC, 0-10V</t>
  </si>
  <si>
    <t>731-02</t>
  </si>
  <si>
    <t>Trojcestný směšovací ventil DN32, kvs=16 m3/h, servopohon,proporcionální 24V AC/DC, 0-10V</t>
  </si>
  <si>
    <t>731-03</t>
  </si>
  <si>
    <t>Kombinovaný rozdělovač/sběrač, 3 topné okruhy + hrdla pro přívod z kotelny, L=1950 mm</t>
  </si>
  <si>
    <t>Poznámka k položce:_x000D_
Poznámka k položce: Součásti: Modul M120/0,60MPa l-1950mm - 1ks Nastavitelný stojan 65/200 450-680 - 2 ks Izolace PUR 35mm, kašírovaná ALU plech folie, 55 - 1,95 m</t>
  </si>
  <si>
    <t>731-04</t>
  </si>
  <si>
    <t>Oběhové čerpadlo s elektronicky řízenými otáčkami 25-60, DN40, Q= 4,6 m3/h, H= 3 m, P=66,89 W 1x230 V, 50 Hz, závitové</t>
  </si>
  <si>
    <t>731-05</t>
  </si>
  <si>
    <t>Oběhové čerpadlo s elektronicky řízenými otáčkami 32-100 DN50, Q= 4,5 m3/h, H=7 m, P=143 W, 1x230 V, 50 Hz, závitové</t>
  </si>
  <si>
    <t>731-06</t>
  </si>
  <si>
    <t>Oběhové čerpadlo s elektronicky řízenými otáčkami 25-60 180, DN40, Q=0,2 m3/h, H=5 m, P= 24,81 W 1x230 V, 50 Hz, závitové</t>
  </si>
  <si>
    <t>731-07</t>
  </si>
  <si>
    <t>Oběhové čerpadlo s elektronicky řízenými otáčkami 25-100 DN 40, Q= 2,2 m3/h, H=5 m, P=61,24 W, 1x230 V, 50 Hz, závitové</t>
  </si>
  <si>
    <t>731-08</t>
  </si>
  <si>
    <t>Oběhové čerpadlo s elektronicky řízenými otáčkami 25-40 180 DN 40, Q= 1,33 m3/h, H=2 m, P=15,63 W, 1x230 V, 50 Hz, závitové</t>
  </si>
  <si>
    <t>731-09</t>
  </si>
  <si>
    <t>Oběhové čerpadlo s elektronicky řízenými otáčkami 25-40 130 DN 40, Q=0,25 m3/h, H=2 m, P=8,59 W, 1x230 V, 50 Hz, závitové</t>
  </si>
  <si>
    <t>731-10</t>
  </si>
  <si>
    <t>Oběhové čerpadlo s elektronicky řízenými otáčkami 25-40 180 DN 40, Q=0,91 m3/h, H=2 m, P=11,99 W, 1x230 V, 50 Hz, závitové</t>
  </si>
  <si>
    <t>733</t>
  </si>
  <si>
    <t>Rozvod potrubí</t>
  </si>
  <si>
    <t>728115311R00</t>
  </si>
  <si>
    <t>Montáž potrubí ohebného nerezového</t>
  </si>
  <si>
    <t>733111118R00</t>
  </si>
  <si>
    <t>Potrubí závit. bezešvé běžné v kotelnách DN 50, vč. montáže</t>
  </si>
  <si>
    <t>733132113R00</t>
  </si>
  <si>
    <t>Kompenzátor pryžový, DN 32, vč. montáže</t>
  </si>
  <si>
    <t>733132114R00</t>
  </si>
  <si>
    <t>Kompenzátor pryžový, DN 40, vč. montáže</t>
  </si>
  <si>
    <t>733132115R00</t>
  </si>
  <si>
    <t>Kompenzátor pryžový, DN 50, vč. montáže</t>
  </si>
  <si>
    <t>733164102R00</t>
  </si>
  <si>
    <t>Montáž potrubí z měděných trubek vytápění D 15 mm</t>
  </si>
  <si>
    <t>733164104R00</t>
  </si>
  <si>
    <t>Montáž potrubí z měděných trubek vytápění D 22 mm</t>
  </si>
  <si>
    <t>733164105R00</t>
  </si>
  <si>
    <t>Montáž potrubí z měděných trubek vytápění D 28 mm</t>
  </si>
  <si>
    <t>733164106R00</t>
  </si>
  <si>
    <t>Montáž potrubí z měděných trubek vytápění D 35 mm</t>
  </si>
  <si>
    <t>733164107R00</t>
  </si>
  <si>
    <t>Montáž potrubí z měděných trubek vytápění D 42 mm</t>
  </si>
  <si>
    <t>998733101R00</t>
  </si>
  <si>
    <t>Přesun hmot pro rozvody potrubí, výšky do 6 m</t>
  </si>
  <si>
    <t>19632350R</t>
  </si>
  <si>
    <t>Trubka měděná 15x1 mm</t>
  </si>
  <si>
    <t>19632375R</t>
  </si>
  <si>
    <t>Trubka měděná 22x1 mm</t>
  </si>
  <si>
    <t>19632695R</t>
  </si>
  <si>
    <t>Trubka měděná 28x1 mm</t>
  </si>
  <si>
    <t>19632716R</t>
  </si>
  <si>
    <t>Trubka měděná 35x1,5 mm</t>
  </si>
  <si>
    <t>19632736R</t>
  </si>
  <si>
    <t>Trubka měděná 42x1,5 mm</t>
  </si>
  <si>
    <t>733-01</t>
  </si>
  <si>
    <t>Měděné tvarovky do DN40</t>
  </si>
  <si>
    <t>733-02</t>
  </si>
  <si>
    <t>Tvarovky z oceli závit. bezešvé běžné, DN50</t>
  </si>
  <si>
    <t>733-03</t>
  </si>
  <si>
    <t>Flexi hadice opletení nerez, DN20 (500 mm)</t>
  </si>
  <si>
    <t>734</t>
  </si>
  <si>
    <t>Armatury</t>
  </si>
  <si>
    <t>724231173R00</t>
  </si>
  <si>
    <t>Teploměr s pevným stonkem a jímkou 160 mm, rozsah 0-120 °C, včetně montáže</t>
  </si>
  <si>
    <t>734209118R00</t>
  </si>
  <si>
    <t>Montáž armatur závitových,se 2závity, do DN 50</t>
  </si>
  <si>
    <t>734215133R00</t>
  </si>
  <si>
    <t>Ventil odvzdušňovací automatický DN 15, vč. montáže</t>
  </si>
  <si>
    <t>734235121R00</t>
  </si>
  <si>
    <t>Kohout kulový,2xvnitřní záv. DN 15, vč. montáže</t>
  </si>
  <si>
    <t>734235122R00</t>
  </si>
  <si>
    <t>Kohout kulový,2xvnitřní záv. DN 20, vč. montáže</t>
  </si>
  <si>
    <t>734235124R00</t>
  </si>
  <si>
    <t>Kohout kulový,2xvnitřní záv. DN 32, vč. montáže</t>
  </si>
  <si>
    <t>734235125R00</t>
  </si>
  <si>
    <t>Kohout kulový,2xvnitřní záv. DN 40, vč. montáže</t>
  </si>
  <si>
    <t>734235126R00</t>
  </si>
  <si>
    <t>Kohout kulový,2xvnitřní záv. DN 50, vč. montáže</t>
  </si>
  <si>
    <t>734245421R00</t>
  </si>
  <si>
    <t>Klapka zpětná,2xvnitř.závit DN15, vč. montáže</t>
  </si>
  <si>
    <t>734245422R00</t>
  </si>
  <si>
    <t>Klapka zpětná,2xvnitř.závit DN 20, vč. montáže</t>
  </si>
  <si>
    <t>734245424R00</t>
  </si>
  <si>
    <t>Klapka zpětná,2xvnitř.závit DN 32, vč. montáže</t>
  </si>
  <si>
    <t>734245425R00</t>
  </si>
  <si>
    <t>Klapka zpětná,2xvnitř.závit DN 40, vč. montáže</t>
  </si>
  <si>
    <t>734245426R00</t>
  </si>
  <si>
    <t>Klapka zpětná,2xvnitř.závit DN 50, vč. montáže</t>
  </si>
  <si>
    <t>734295321R00</t>
  </si>
  <si>
    <t>Kohout kul.vypouštěcí,komplet, DN 15, vč. montáže</t>
  </si>
  <si>
    <t>734293221R00</t>
  </si>
  <si>
    <t>Filtr, vnitřní-vnitřní z. DN 15, vč. montáže</t>
  </si>
  <si>
    <t>734293225R00</t>
  </si>
  <si>
    <t>Filtr, vnitřní-vnitřní z. DN 40, vč. montáže</t>
  </si>
  <si>
    <t>734293226R00</t>
  </si>
  <si>
    <t>Filtr, vnitřní-vnitřní z. DN 50, vč. montáže</t>
  </si>
  <si>
    <t>734295212R00</t>
  </si>
  <si>
    <t>Filtr, vnitřní-vnitřní z. DN 20, vč. montáže</t>
  </si>
  <si>
    <t>734295214R00</t>
  </si>
  <si>
    <t>Filtr, vnitřní-vnitřní z. DN 32, vč. montáže</t>
  </si>
  <si>
    <t>734421130R00</t>
  </si>
  <si>
    <t>Tlakoměr deformační 0-6 BAR, D 160, vč. montáže</t>
  </si>
  <si>
    <t>734499211R00</t>
  </si>
  <si>
    <t>Dodávka návarků  M 20 x 1,5  pro MaR, vč. montáže</t>
  </si>
  <si>
    <t>998734101R00</t>
  </si>
  <si>
    <t>Přesun hmot pro armatury, výšky do 6 m</t>
  </si>
  <si>
    <t>734-01</t>
  </si>
  <si>
    <t>Vyvažovací ventil závitový, DN 15, PN25, včetně měřících ventilků</t>
  </si>
  <si>
    <t>734-02</t>
  </si>
  <si>
    <t>Vyvažovací ventil závitový, DN 25, PN25, včetně měřících ventilků</t>
  </si>
  <si>
    <t>734-03</t>
  </si>
  <si>
    <t>Vyvažovací ventil závitový, DN 32, PN25, včetně měřících ventilků</t>
  </si>
  <si>
    <t>734-04</t>
  </si>
  <si>
    <t>Vyvažovací ventil závitový, DN 40, PN25, včetně měřících ventilků</t>
  </si>
  <si>
    <t>734-05</t>
  </si>
  <si>
    <t>Tlakově nezávislý vyvažovací a regulační ventil DN15, včetně měřících koncovek, včetně servopohonu 24V, 0-10V, zdvih 4mm</t>
  </si>
  <si>
    <t>734-06</t>
  </si>
  <si>
    <t>Tlakově nezávislý vyvažovací a regulační ventil DN20, včetně měřících koncovek, včetně servopohonu 24V, 0-10V, zdvih 4 mm</t>
  </si>
  <si>
    <t>734-07</t>
  </si>
  <si>
    <t>Tlakově nezávislý vyvažovací a regulační ventil DN20 HF, včetně měřících koncovek včetně servopohonu, 24V, 0-10V, zdvih 4 mm</t>
  </si>
  <si>
    <t>734-08</t>
  </si>
  <si>
    <t>Kompenzátor závitový gumový DN15</t>
  </si>
  <si>
    <t>735</t>
  </si>
  <si>
    <t>Otopná tělesa</t>
  </si>
  <si>
    <t>734221672R00</t>
  </si>
  <si>
    <t>Hlavice ovládání ventilů termostatická</t>
  </si>
  <si>
    <t>998735102R00</t>
  </si>
  <si>
    <t>Přesun hmot pro otopná tělesa, výšky do 12 m</t>
  </si>
  <si>
    <t>735-M01</t>
  </si>
  <si>
    <t>Montáž otopných těles, včetně šroubení a termostatických hlavic</t>
  </si>
  <si>
    <t>735-01</t>
  </si>
  <si>
    <t>Připojovací šroubení k trubkovým OT, rohové, včetně TRV ventilu</t>
  </si>
  <si>
    <t>735-02</t>
  </si>
  <si>
    <t>Připojovací šroubení k trubkovým OT, přímé, včetně TRV ventilu</t>
  </si>
  <si>
    <t>735-03</t>
  </si>
  <si>
    <t>Připojovací šroubení, DN15, rohové k deskovým tělesům, včetně montáže</t>
  </si>
  <si>
    <t>735-04</t>
  </si>
  <si>
    <t>Připojovací šroubení, DN15, přímé k deskovým tělesům, včetně montáže</t>
  </si>
  <si>
    <t>735-05</t>
  </si>
  <si>
    <t>Deskové těleso 20-600x600 VK, pravé spodní připojení</t>
  </si>
  <si>
    <t>735-06</t>
  </si>
  <si>
    <t>Deskové těleso 20-600x900 VK, pravé spodní připojení</t>
  </si>
  <si>
    <t>735-07</t>
  </si>
  <si>
    <t>Deskové těleso 22-600x1600 VKZ, pravé spodní připojení</t>
  </si>
  <si>
    <t>735-08</t>
  </si>
  <si>
    <t>Otopný žebřík 700x450, střední připojení</t>
  </si>
  <si>
    <t>736</t>
  </si>
  <si>
    <t>Podlahové vytápění</t>
  </si>
  <si>
    <t>998736102R00</t>
  </si>
  <si>
    <t>Přesun hmot pro podlahové vytápění, výšky do 12 m</t>
  </si>
  <si>
    <t>736-01</t>
  </si>
  <si>
    <t>Dilatační profil, dodávka stavby</t>
  </si>
  <si>
    <t>736-M01</t>
  </si>
  <si>
    <t>Kompletní montáž podlahového vytápění</t>
  </si>
  <si>
    <t>ON13</t>
  </si>
  <si>
    <t>Zaregulování rozdělovačů podlahového vytápění</t>
  </si>
  <si>
    <t>736-01.1</t>
  </si>
  <si>
    <t>Ochranná hadice (husí krk) d=25mm</t>
  </si>
  <si>
    <t>736-02</t>
  </si>
  <si>
    <t>Vícevrstvé potrubí ze síťovaného polyetylenu s vnitřní hliníkovou vrstvou 16x2,0 - PEX-AL-PEX  (balík = 100 m), celková délka potrubí 5092</t>
  </si>
  <si>
    <t>736-03</t>
  </si>
  <si>
    <t>Adaptér pro trubky PEX-AL-PEX16x2,0 (balík = 25 ks) celkový počet: 134 ks</t>
  </si>
  <si>
    <t>bal</t>
  </si>
  <si>
    <t>736-04</t>
  </si>
  <si>
    <t>Izolační a dilatační pás s PE folií - podlaha x stěna 15 x 0,8 cm (samolepící)</t>
  </si>
  <si>
    <t>736-05</t>
  </si>
  <si>
    <t>Termoelektrická hlava pro term. ventily a  rozdělovače, bez proudu uzavřeno, napájení 24V</t>
  </si>
  <si>
    <t>736-06</t>
  </si>
  <si>
    <t>Spona pro přichycení trubek (balík 3600 ks), spona do izolace s minimální tloušťkou 25 mm</t>
  </si>
  <si>
    <t>736-07</t>
  </si>
  <si>
    <t>Kompletní rozdělovač s průtokoměry, kulovými kohouty, teploměry, vypouštěním a odvzušněním 10 topných okruhů, včetně skříně pro zazdění (1000x680x110)</t>
  </si>
  <si>
    <t>736-08</t>
  </si>
  <si>
    <t>Kompletní rozdělovač s průtokoměry, kulovými kohouty, teploměry, vypouštěním a odvzušněním 11 topných okruhů, včetně skříně pro zazdění (1000x680x110)</t>
  </si>
  <si>
    <t>736-09</t>
  </si>
  <si>
    <t>Kompletní rozdělovač s průtokoměry, kulovými kohouty, teploměry, vypouštěním a odvzušněním 12 topných okruhů, včetně skříně pro zazdění (1200x680x110)</t>
  </si>
  <si>
    <t>736-10</t>
  </si>
  <si>
    <t>Systémová deska podlahového vytápění z EPS 150 tl. 30mm, včetně PP fólie</t>
  </si>
  <si>
    <t>736-11</t>
  </si>
  <si>
    <t>Čidla teploty, prodrátování - dodávka MaR</t>
  </si>
  <si>
    <t>736-12</t>
  </si>
  <si>
    <t>Plastifikátor 10 litrů</t>
  </si>
  <si>
    <t>736-13</t>
  </si>
  <si>
    <t>Samolepící PE páska, akrylátové lepidlo</t>
  </si>
  <si>
    <t>767-01</t>
  </si>
  <si>
    <t>Pomocné ocelové konstrukce pro uchycení potrubí -  konzoly, podpěry, závěsný materiál</t>
  </si>
  <si>
    <t>Nátěry</t>
  </si>
  <si>
    <t>783-01</t>
  </si>
  <si>
    <t>Nátěr kovových konstrukcí (konzol a podpěry) dle stupně korozivní agresivity prostředí C4 odstín RAL 5010</t>
  </si>
  <si>
    <t>783-02</t>
  </si>
  <si>
    <t>Nátěr syntet. potrubí do DN 76 mm 2x Z</t>
  </si>
  <si>
    <t>VRN001</t>
  </si>
  <si>
    <t>VRN002</t>
  </si>
  <si>
    <t>Napuštění a odvzdušnění topného systému</t>
  </si>
  <si>
    <t>VRN003</t>
  </si>
  <si>
    <t>Upravená voda pro napuštění systému</t>
  </si>
  <si>
    <t>VRN004</t>
  </si>
  <si>
    <t>Topná a tlaková zkouška</t>
  </si>
  <si>
    <t>VRN005</t>
  </si>
  <si>
    <t>Revize zařízení</t>
  </si>
  <si>
    <t>VRN006</t>
  </si>
  <si>
    <t>Koordinační činost s ostatními profesemi</t>
  </si>
  <si>
    <t>VRN007</t>
  </si>
  <si>
    <t>BOZP</t>
  </si>
  <si>
    <t>VRN008</t>
  </si>
  <si>
    <t>Vyregulování ručních regulačních ventilů</t>
  </si>
  <si>
    <t>VRN009</t>
  </si>
  <si>
    <t>Kompletační činnost</t>
  </si>
  <si>
    <t>VRN010</t>
  </si>
  <si>
    <t>Štítky orientační na potrubí</t>
  </si>
  <si>
    <t>VRN011</t>
  </si>
  <si>
    <t>Pronájem lešení (montážní kostky)</t>
  </si>
  <si>
    <t>VRN012</t>
  </si>
  <si>
    <t>Drobná stavební výpomoc</t>
  </si>
  <si>
    <t>VRN013</t>
  </si>
  <si>
    <t>Protipožární pěna pro utěsnění prostupů</t>
  </si>
  <si>
    <t>VRN015</t>
  </si>
  <si>
    <t>Demontáž stávajících otopných těles a potrubí + přeložení stávajících stoupacích potrubí vč. materiálu</t>
  </si>
  <si>
    <t>VRN016</t>
  </si>
  <si>
    <t>Odvoz demontovaných otopných těles a materiálu</t>
  </si>
  <si>
    <t>VRN017</t>
  </si>
  <si>
    <t>Zaregulování otopné soustavy</t>
  </si>
  <si>
    <t>VRN018</t>
  </si>
  <si>
    <t>Dílenská projektová dokumentace</t>
  </si>
  <si>
    <t>D.1.4.4 - MaR</t>
  </si>
  <si>
    <t>01-50 - Systém technologie</t>
  </si>
  <si>
    <t>01-51 - Periferie vstupní</t>
  </si>
  <si>
    <t>01-52 - Periferie výstupní</t>
  </si>
  <si>
    <t>01-53 - Rozvaděč</t>
  </si>
  <si>
    <t>01-54 - Montážní materiál</t>
  </si>
  <si>
    <t>19-51 - Elektromontážní práce</t>
  </si>
  <si>
    <t>19-52 - Uvedení do provozu</t>
  </si>
  <si>
    <t>19-53 - Software DDC - práce</t>
  </si>
  <si>
    <t>19-54 - Revize, zkoušky, odborné prohlídky</t>
  </si>
  <si>
    <t>18-80 - Ostatní služby</t>
  </si>
  <si>
    <t>19-55 - Inženýring</t>
  </si>
  <si>
    <t>19-56 - Vizualizace</t>
  </si>
  <si>
    <t>19-57 - Projekční práce</t>
  </si>
  <si>
    <t>01-50</t>
  </si>
  <si>
    <t>Systém technologie</t>
  </si>
  <si>
    <t>PLC1</t>
  </si>
  <si>
    <t>Univerzální regulátor podporující standardy 2x RS485, Ethernet, disp. 122x32 b., kláv., webserver, na DIN lištu, GSM modemem, odesilání SMS, 8xDO, 8xDI, 4xAO, 8xAI</t>
  </si>
  <si>
    <t>PLC2</t>
  </si>
  <si>
    <t>Modul 21x DO</t>
  </si>
  <si>
    <t>PLC3</t>
  </si>
  <si>
    <t>Modul 8x AO 0-10V</t>
  </si>
  <si>
    <t>PLC5</t>
  </si>
  <si>
    <t>Modul 8xAI, 8xDI</t>
  </si>
  <si>
    <t>PLC7</t>
  </si>
  <si>
    <t>Operátorský panel s kapacitním dotykovým displejem 7“, 800x480, ARM, 256MB RAM, Ethernet</t>
  </si>
  <si>
    <t>ZD1</t>
  </si>
  <si>
    <t>Zdroj na din lištu 230/12V DC, 10A</t>
  </si>
  <si>
    <t>ZD2</t>
  </si>
  <si>
    <t>Napájecí trafo pro MEST110, 230 V / 24 V, 60 VA, montáž na DIN lištu</t>
  </si>
  <si>
    <t>SWITCH</t>
  </si>
  <si>
    <t>switch 6portový 10/100/1000Mbps</t>
  </si>
  <si>
    <t>01-51</t>
  </si>
  <si>
    <t>Periferie vstupní</t>
  </si>
  <si>
    <t>ST-N11</t>
  </si>
  <si>
    <t>Snímač venkovní teploty,  Ni1000, rozsah -40 až 60 °C, IP65</t>
  </si>
  <si>
    <t>ST-N10</t>
  </si>
  <si>
    <t>Snímač teploty do jímky, Ni1000/6180, 6x50mm, kabel 2m, jímka</t>
  </si>
  <si>
    <t>ST-N11.1</t>
  </si>
  <si>
    <t>Snímač teploty do jímky, Ni1000/6180, 6x300mm, kabel 2m, jímka</t>
  </si>
  <si>
    <t>J2</t>
  </si>
  <si>
    <t>Jímka 300mm nerez G1/2"  prům.6</t>
  </si>
  <si>
    <t>J1</t>
  </si>
  <si>
    <t>Jímka 50mm nerez G1/2"  prům.6</t>
  </si>
  <si>
    <t>N1</t>
  </si>
  <si>
    <t>Návarek G1/2" nátrubek varný vnitřní závit</t>
  </si>
  <si>
    <t>dP1</t>
  </si>
  <si>
    <t>Diferenční tlakový spínač 20-300Pa</t>
  </si>
  <si>
    <t>dP2</t>
  </si>
  <si>
    <t>Diferenční tlakový spínač 50-500Pa</t>
  </si>
  <si>
    <t>MaR6</t>
  </si>
  <si>
    <t>Snímač teploty -10.. +50°C, vlhkosti prostorový 0-100% hm</t>
  </si>
  <si>
    <t>Pol1</t>
  </si>
  <si>
    <t>Protimrazový termostat -10.. +15°C, 6m</t>
  </si>
  <si>
    <t>Pol2</t>
  </si>
  <si>
    <t>Magnetický kontakt na okno</t>
  </si>
  <si>
    <t>MaR19</t>
  </si>
  <si>
    <t>Pokojový ovladač, Displej 60 x 60mm, otočný knoflík s tlačítkem, měření teploty, nastavování provozního módu, stupňů fancoilu a požadovaných teplot , přepínání a indikace stavů, komunikace Modbus/ RS485 galv. Oddělená</t>
  </si>
  <si>
    <t>MaR17</t>
  </si>
  <si>
    <t>Regulátor podlahového vytápění, Displej 60 x 60mm, otoč. Knoflík s tlačítkem, měření teploty, nastav. hodnot, hodiny, přepínání a indikace stavů , 1x DO triak 24 st pro term. Ventil topení, kom. Modbus/ RS485 galv. Oddělená</t>
  </si>
  <si>
    <t>MaR21</t>
  </si>
  <si>
    <t>Regulátor fancoilu, RS485, 2x DI (přítomnost okno), 5x DO- 2 triaky pro term. Ventily 24 V st (topení, chlazení) a třístupňový fancoil 230V st, kom. 1x Modbus slave / RS485 pro nadřazený systém, 1x Modbus master / RS485 pro pokojový ovladač, vč. rozvodnic</t>
  </si>
  <si>
    <t>MaR27</t>
  </si>
  <si>
    <t>Detektor úniku chladiva, 2x poplachový stupeň, 3x výstupní relé (ALARM1 +ALARM2 +FAULT), vč. Ústředny na DIN</t>
  </si>
  <si>
    <t>MaR29</t>
  </si>
  <si>
    <t>Zapojení motorů ventilátorů (dod. VZT)</t>
  </si>
  <si>
    <t>MaR30</t>
  </si>
  <si>
    <t>Zapojení požárních klapek (dod. VZT)</t>
  </si>
  <si>
    <t>MaR31</t>
  </si>
  <si>
    <t>Zapojení měřičů spotřeb (dod. Plyn/ELE/ZTI)</t>
  </si>
  <si>
    <t>MaR32</t>
  </si>
  <si>
    <t>Zapojení čerpadel (dod. ÚT/CHL)</t>
  </si>
  <si>
    <t>MaR33</t>
  </si>
  <si>
    <t>Zapojení servopohonů uzavíracích a směšovacích ventilů (dod. ÚT/CHL)</t>
  </si>
  <si>
    <t>MaR35</t>
  </si>
  <si>
    <t>Zapojení fancoilů (dod. CHL)</t>
  </si>
  <si>
    <t>Z3</t>
  </si>
  <si>
    <t>Napájecí zdroj 24V, 60W na Din lištu</t>
  </si>
  <si>
    <t>01-52</t>
  </si>
  <si>
    <t>Periferie výstupní</t>
  </si>
  <si>
    <t>KL1</t>
  </si>
  <si>
    <t>Klapkový servopohon 24Vac ovl. 0-10V 5Nm</t>
  </si>
  <si>
    <t>MAR41</t>
  </si>
  <si>
    <t>Servopohon 8Nm, 230V, ON/OFF</t>
  </si>
  <si>
    <t>Ven1</t>
  </si>
  <si>
    <t>Regulační ventil na vstupy do rozdělovače podlahového vytápění, Kvs=8 + servo 24Vac 0-10V</t>
  </si>
  <si>
    <t>Ven1.1</t>
  </si>
  <si>
    <t>Trojcestný regulační ventil DN25, Kvs=8 + servo 24Vac 0-10V</t>
  </si>
  <si>
    <t>01-53</t>
  </si>
  <si>
    <t>Rozvaděč</t>
  </si>
  <si>
    <t>RM1</t>
  </si>
  <si>
    <t>Rozvaděč RM1</t>
  </si>
  <si>
    <t>Poznámka k položce:_x000D_
Poznámka k položce: Rozvaděč RM1  - Rozvaděč oceloplechový nástěnný, svorkovnice nahoře, krytí IP 54, rozměry  2x800x2000x400 (š x v x h), ochrana dle ČSN 33 2000-4-41 samočinným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</si>
  <si>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RM2</t>
  </si>
  <si>
    <t>Rozvaděč RM2</t>
  </si>
  <si>
    <t>Poznámka k položce:_x000D_
Poznámka k položce: Rozvaděč RM2  - Rozvaděč oceloplechový nástěnný, svorkovnice nahoře, krytí IP 54, rozměry  600x1000x300 (š x v x h), ochrana dle ČSN 33 2000-4-41 samočinným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</si>
  <si>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01-54</t>
  </si>
  <si>
    <t>Montážní materiál</t>
  </si>
  <si>
    <t>1220HFPP</t>
  </si>
  <si>
    <t>Trubka ohebná - pr.20mm, 750N</t>
  </si>
  <si>
    <t>Pol3</t>
  </si>
  <si>
    <t>Trubka ohebná - pr.32mm, 750N</t>
  </si>
  <si>
    <t>4020LA</t>
  </si>
  <si>
    <t>Trubka tuhá PVC 750N délka 3 m barva tmavě šedá vč. příchytky, 20mm</t>
  </si>
  <si>
    <t>4032LA</t>
  </si>
  <si>
    <t>Trubka tuhá PVC 750N délka 3 m barva tmavě šedá vč. příchytky, 32mm</t>
  </si>
  <si>
    <t>Pol4</t>
  </si>
  <si>
    <t>Kabel silový 1-CXKH-V-J 3x1,5 FE180/P60-R /h/-/ B2cas1d0</t>
  </si>
  <si>
    <t>Pol5</t>
  </si>
  <si>
    <t>Kabel silový 1-CXKH-V-J 3x2,5 FE180/P60-R /h/-/ B2cas1d0</t>
  </si>
  <si>
    <t>Pol6</t>
  </si>
  <si>
    <t>Kabel silový1-CXKH-V-J 5x1,5 FE180/P60-R /h/-/ B2cas1d0</t>
  </si>
  <si>
    <t>Pol7</t>
  </si>
  <si>
    <t>Kabel silový 1-CXKH-V-J 5x2,5 FE180/P60-R /h/-/ B2cas1d0</t>
  </si>
  <si>
    <t>Pol8</t>
  </si>
  <si>
    <t>Kabel PRAFlaGuard F 1x2x08</t>
  </si>
  <si>
    <t>Pol9</t>
  </si>
  <si>
    <t>Kabel PRAFlaGuard F 2x2x08</t>
  </si>
  <si>
    <t>Pol10</t>
  </si>
  <si>
    <t>Kabel PRAFlaGuard F 4x2x08</t>
  </si>
  <si>
    <t>Pol11</t>
  </si>
  <si>
    <t>CYSY 2x0,75 B2ca s1 d1 a1</t>
  </si>
  <si>
    <t>34121570.C</t>
  </si>
  <si>
    <t>Kabel SXKD-5E-FTP-LSOHFR-B2ca</t>
  </si>
  <si>
    <t>KECK4709</t>
  </si>
  <si>
    <t>KRABICE připojovací S VÍČKEM</t>
  </si>
  <si>
    <t>KECK5003</t>
  </si>
  <si>
    <t>ŽLAB  62/ 50 Plný</t>
  </si>
  <si>
    <t>KECK5004</t>
  </si>
  <si>
    <t>ŽLAB 125/ 50  Plný</t>
  </si>
  <si>
    <t>KECK5023</t>
  </si>
  <si>
    <t>VÍKO  62               plný</t>
  </si>
  <si>
    <t>KECK5024</t>
  </si>
  <si>
    <t>VÍKO 125               plný</t>
  </si>
  <si>
    <t>KECK5112</t>
  </si>
  <si>
    <t>NOSNÍK  62                plný</t>
  </si>
  <si>
    <t>KECK5113</t>
  </si>
  <si>
    <t>NOSNÍK 125                plný</t>
  </si>
  <si>
    <t>KECK5134</t>
  </si>
  <si>
    <t>PŘEPÁŽKA ŽLABU  50        plný</t>
  </si>
  <si>
    <t>KECV0269</t>
  </si>
  <si>
    <t>CY   6    ZEL/ŽL</t>
  </si>
  <si>
    <t>Pol12</t>
  </si>
  <si>
    <t>Svorkovnice zemnicí</t>
  </si>
  <si>
    <t>KECH1732</t>
  </si>
  <si>
    <t>SVORKA ZEMNÍCÍ</t>
  </si>
  <si>
    <t>Pol13</t>
  </si>
  <si>
    <t>Zásuvka 230V nástěnná, komplet VDT, IP43</t>
  </si>
  <si>
    <t>Pol14</t>
  </si>
  <si>
    <t>Protipožární přepážky</t>
  </si>
  <si>
    <t>Pol15</t>
  </si>
  <si>
    <t>Spojovací materiál</t>
  </si>
  <si>
    <t>S9993</t>
  </si>
  <si>
    <t>Podružný materiál</t>
  </si>
  <si>
    <t>19-51</t>
  </si>
  <si>
    <t>Elektromontážní práce</t>
  </si>
  <si>
    <t>Pol16</t>
  </si>
  <si>
    <t>MTZ Snímač venkovní teploty,  Ni1000, rozsah -40 až 60 °C, IP65</t>
  </si>
  <si>
    <t>Pol17</t>
  </si>
  <si>
    <t>MTZ Snímač teploty příložný / do jímky, Ni1000/6180, kabel 2m, jímka</t>
  </si>
  <si>
    <t>Pol18</t>
  </si>
  <si>
    <t>MTZ Diferenční tlakový spínač 20-300Pa</t>
  </si>
  <si>
    <t>Pol19</t>
  </si>
  <si>
    <t>MTZ Diferenční tlakový spínač 50-500Pa</t>
  </si>
  <si>
    <t>Pol20</t>
  </si>
  <si>
    <t>MTZ Regulátor fancoilu</t>
  </si>
  <si>
    <t>Pol21</t>
  </si>
  <si>
    <t>MTZ Detektor úniku chladiva</t>
  </si>
  <si>
    <t>Pol22</t>
  </si>
  <si>
    <t>MTZ Prostorové čidlo teploty a vlhkosti</t>
  </si>
  <si>
    <t>Pol23</t>
  </si>
  <si>
    <t>MTZ Magnetický kontakt na okno</t>
  </si>
  <si>
    <t>Pol24</t>
  </si>
  <si>
    <t>MTZ Protimrazový termostat -10.. +15°C, 6m</t>
  </si>
  <si>
    <t>Pol25</t>
  </si>
  <si>
    <t>MTZ Ovladač nástěný s měřením teploty, kompatibilní s technologií chlazení</t>
  </si>
  <si>
    <t>Pol26</t>
  </si>
  <si>
    <t>MTZ Napájecí zdroj 24V, 60W na Din lištu</t>
  </si>
  <si>
    <t>Pol27</t>
  </si>
  <si>
    <t>Mtz Trubka ohebná - pr.20mm, 750N</t>
  </si>
  <si>
    <t>Pol28</t>
  </si>
  <si>
    <t>Mtz Trubka ohebná - pr.32mm, 750N</t>
  </si>
  <si>
    <t>Pol29</t>
  </si>
  <si>
    <t>Mtz Trubka tuhá PVC 750N délka 3 m barva tmavě šedá vč. příchytky, 20mm</t>
  </si>
  <si>
    <t>Pol30</t>
  </si>
  <si>
    <t>Mtz Trubka tuhá PVC 750N délka 3 m barva tmavě šedá vč. příchytky, 32mm</t>
  </si>
  <si>
    <t>Pol31</t>
  </si>
  <si>
    <t>Mtz Kabel silový s Cu jádrem 3 x 1,5 mm2</t>
  </si>
  <si>
    <t>Pol32</t>
  </si>
  <si>
    <t>Mtz Kabel silový s Cu jádrem 3 x 2,5 mm2</t>
  </si>
  <si>
    <t>Pol33</t>
  </si>
  <si>
    <t>Mtz Kabel silový s Cu jádrem 5 x 1,5 mm2</t>
  </si>
  <si>
    <t>Pol34</t>
  </si>
  <si>
    <t>Mtz Kabel silový s Cu jádrem 5 x 2,5 mm2</t>
  </si>
  <si>
    <t>Pol35</t>
  </si>
  <si>
    <t>Mtz Kabel PRAFlaGuard F 1x2x08</t>
  </si>
  <si>
    <t>Pol36</t>
  </si>
  <si>
    <t>Mtz Kabel PRAFlaGuard F 2x2x08</t>
  </si>
  <si>
    <t>Pol37</t>
  </si>
  <si>
    <t>Mtz Kabel PRAFlaGuard F 4x2x08</t>
  </si>
  <si>
    <t>Pol38</t>
  </si>
  <si>
    <t>Mtz CYSY 2x0,75 B2ca s1 d1 a1</t>
  </si>
  <si>
    <t>Pol39</t>
  </si>
  <si>
    <t>Pol40</t>
  </si>
  <si>
    <t>MTZ KRABICE VÍČKEM</t>
  </si>
  <si>
    <t>Pol41</t>
  </si>
  <si>
    <t>MTZ ŽLAB  62/ 50            plný</t>
  </si>
  <si>
    <t>Pol42</t>
  </si>
  <si>
    <t>MTZ ŽLAB 125/ 50           2plný</t>
  </si>
  <si>
    <t>Pol43</t>
  </si>
  <si>
    <t>MTZ CY   6    ZEL/ŽL</t>
  </si>
  <si>
    <t>Pol44</t>
  </si>
  <si>
    <t>MTZ Svorkovnice zemnicí</t>
  </si>
  <si>
    <t>Pol45</t>
  </si>
  <si>
    <t>MTZ SVORKA ZEMNÍCÍ MALÁ</t>
  </si>
  <si>
    <t>KS</t>
  </si>
  <si>
    <t>Pol46</t>
  </si>
  <si>
    <t>MTZ Zásuvka 230V nástěnná, komplet VDT, IP43</t>
  </si>
  <si>
    <t>Pol47</t>
  </si>
  <si>
    <t>MTZ Protipožární přepážky</t>
  </si>
  <si>
    <t>Pol48</t>
  </si>
  <si>
    <t>Ukonceni vodicu v rozvadeci-2,5 mm2</t>
  </si>
  <si>
    <t>Pol49</t>
  </si>
  <si>
    <t>mtž  MOTORY VZT A ČERPADLA  BEZ FM DO 4 KW</t>
  </si>
  <si>
    <t>Pol50</t>
  </si>
  <si>
    <t>Mtz servopohonu pro ventil - el.připojení</t>
  </si>
  <si>
    <t>Pol51</t>
  </si>
  <si>
    <t>MTZ Rozvaděč</t>
  </si>
  <si>
    <t>Pol52</t>
  </si>
  <si>
    <t>Drobné montážní práce</t>
  </si>
  <si>
    <t>Pol53</t>
  </si>
  <si>
    <t>Demontáž stávajících kabelových tras</t>
  </si>
  <si>
    <t>h</t>
  </si>
  <si>
    <t>Pol54</t>
  </si>
  <si>
    <t>Demontáž stávající kabeláže</t>
  </si>
  <si>
    <t>Pol55</t>
  </si>
  <si>
    <t>Demontáž prvků</t>
  </si>
  <si>
    <t>19-52</t>
  </si>
  <si>
    <t>Uvedení do provozu</t>
  </si>
  <si>
    <t>Oživ MaR</t>
  </si>
  <si>
    <t>oživení, odladění syst. MaR</t>
  </si>
  <si>
    <t>d.bod</t>
  </si>
  <si>
    <t>900      RT1</t>
  </si>
  <si>
    <t>Hzs - nezmeřitelné práce   čl.17-1a, Práce v tarifní třídě 4</t>
  </si>
  <si>
    <t>923      T00</t>
  </si>
  <si>
    <t>Hzs - zaučení obsluhy</t>
  </si>
  <si>
    <t>19-53</t>
  </si>
  <si>
    <t>Software DDC - práce</t>
  </si>
  <si>
    <t>101100111T01</t>
  </si>
  <si>
    <t>Uživatelský software pro DDC</t>
  </si>
  <si>
    <t>19-54</t>
  </si>
  <si>
    <t>Revize, zkoušky, odborné prohlídky</t>
  </si>
  <si>
    <t>kompl vyz</t>
  </si>
  <si>
    <t>účast na komplexním vyzkoušení</t>
  </si>
  <si>
    <t>901      T00</t>
  </si>
  <si>
    <t>Hzs - práce aplikačního programátora-příprava ke, komplexní zkoušce</t>
  </si>
  <si>
    <t>904      R00</t>
  </si>
  <si>
    <t>Hzs-zkousky v ramci montaz.praci, zkušební provoz</t>
  </si>
  <si>
    <t>905      R01</t>
  </si>
  <si>
    <t>Hzs-revize provoz.souboru a st.obj., Revize</t>
  </si>
  <si>
    <t>925      T00</t>
  </si>
  <si>
    <t>Hzs - spolupráce s revizním technikem</t>
  </si>
  <si>
    <t>Pol56</t>
  </si>
  <si>
    <t>Hzs  - zjištění stávajícího stavu</t>
  </si>
  <si>
    <t>18-80</t>
  </si>
  <si>
    <t>Ostatní služby</t>
  </si>
  <si>
    <t>930      T00</t>
  </si>
  <si>
    <t>Hzs-doprava osob</t>
  </si>
  <si>
    <t>km</t>
  </si>
  <si>
    <t>931      T00</t>
  </si>
  <si>
    <t>Hzs-doprava materiálu</t>
  </si>
  <si>
    <t>19-55</t>
  </si>
  <si>
    <t>Inženýring</t>
  </si>
  <si>
    <t>901      R00</t>
  </si>
  <si>
    <t>Hzs-spolupráce s dodavatelem</t>
  </si>
  <si>
    <t>950      T00</t>
  </si>
  <si>
    <t>Hzs - Koordinace s ostatními profesemi</t>
  </si>
  <si>
    <t>19-56</t>
  </si>
  <si>
    <t>Vizualizace</t>
  </si>
  <si>
    <t>vizual</t>
  </si>
  <si>
    <t>vizulizace na pracovní stanici</t>
  </si>
  <si>
    <t>Pol57</t>
  </si>
  <si>
    <t>Integrace do nadřazeného systému investora 100% kompatibilní se stávajícím systémem</t>
  </si>
  <si>
    <t>licene</t>
  </si>
  <si>
    <t>licence vizualizace</t>
  </si>
  <si>
    <t>Pol58</t>
  </si>
  <si>
    <t>koordinace návazností</t>
  </si>
  <si>
    <t>Pol59</t>
  </si>
  <si>
    <t>Zasilání SMS, GSM brána</t>
  </si>
  <si>
    <t>Pol60</t>
  </si>
  <si>
    <t>oživení komunikace M-bus, Modbus</t>
  </si>
  <si>
    <t>Pol61</t>
  </si>
  <si>
    <t>parametrizace interface M-bus,  Modbus</t>
  </si>
  <si>
    <t>101100177T00</t>
  </si>
  <si>
    <t>Vykreslení obrazovek</t>
  </si>
  <si>
    <t>19-57</t>
  </si>
  <si>
    <t>Projekční práce</t>
  </si>
  <si>
    <t>921      T00</t>
  </si>
  <si>
    <t>Hzs-výrobní dokumentace</t>
  </si>
  <si>
    <t>921      T00.1</t>
  </si>
  <si>
    <t>Hzs-projekt skutečný stav</t>
  </si>
  <si>
    <t>1 - LPS</t>
  </si>
  <si>
    <t xml:space="preserve">1)	Cenová soustava "VLASTNÍ" - Ocenění "vlastní" položky: na základě odborných znalostí a zkušeností projektanta při realizaci obdobných zakázek za období 5-ti let, nebo na základě CN. Nedílnou součástí soupisu prací je projektová dokumentace vč. textových příloh, na kterou se položky soupisu prací plně odkazují. 	 2)	Uvedené ceny jsou v Kč a nezahrnují DPH, pokud to není uvedeno.  	 3)	Veškeré položky na přípomoce, lešení, montážní plošiny, přesuny hmot a suti, uložení suti na skládku, dopravu, montáž, atd... jsou zahrnuty v jednotlivých cenách. 	 4)	Součásti prací jsou veškeré zkoušky, potřebná měření, inspekce, uvedení zařízení do provozu, zaškolení obsluhy 	 5) 	Součástí dodávky je zpracování veškeré dílenské dokumentace a dokumentace skutečného provedení 	 6)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7) 	Součástí dodávky jsou veškerá měření jako například vytyčení konstrukcí, kontrolní měření, zaměření skutečného stavu apod. 	 8) 	V nabídce musí být zahrnuta realizace díla, včetně koordinace provádění díla s ostatními profesemi. 	 9)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10)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11) 	Zhotovitel doplní poskytnuté informace svými vlastními znalostmi a zkušenostmi tak, aby mohl připravit úplnou nabídku a je plnou zhotovitelovou zodpovědností učinit potřebné dotazy, jak to pro tento účel považuje za nutné. 	 12)	Je povinností zhotovitele opatřit si všechny potřebné informace tak, aby mohl předložit pevnou definitivní cenu a kvalifikovanou nabídku, podle které zhotoví stavbu podle požadavků objednatele.  	 13) 	Projektant na základě pověření objednatelem bude mít svrchovanou pravomoc při řešení všech záležitostí a případných neshod týkajících se kvality materiálu.                                                              </t>
  </si>
  <si>
    <t>D1 - Uzemňovací materiál</t>
  </si>
  <si>
    <t>10 - Jímací vedení a svody</t>
  </si>
  <si>
    <t>21 - Ostatní</t>
  </si>
  <si>
    <t>D1</t>
  </si>
  <si>
    <t>Uzemňovací materiál</t>
  </si>
  <si>
    <t>Podpěra uzemňocavího vývodu</t>
  </si>
  <si>
    <t>drát FeZn ø10mm s PVC izolací</t>
  </si>
  <si>
    <t>pásek FeZn 30x4</t>
  </si>
  <si>
    <t>držák pásky FeZn</t>
  </si>
  <si>
    <t>svorka páska-páska FeZn</t>
  </si>
  <si>
    <t>svorka páska-drát FeZn</t>
  </si>
  <si>
    <t>SKT svorka třmenová páska-páska-drát</t>
  </si>
  <si>
    <t>Svoka SP1</t>
  </si>
  <si>
    <t>Krabice do zateplení se zkušební svorkou</t>
  </si>
  <si>
    <t>Protikorozní ochrana spoje</t>
  </si>
  <si>
    <t>Jímací vedení a svody</t>
  </si>
  <si>
    <t>vysokonapěťový vodič, s=75cm (vzduch)</t>
  </si>
  <si>
    <t>Připojovací prvek pro vysokonapěťový vodič</t>
  </si>
  <si>
    <t>Připojovací sada pro vysokonapěťový vodič pro připojení do podpůrné trubky</t>
  </si>
  <si>
    <t>Svorka KS</t>
  </si>
  <si>
    <t>Drát AlMgSi Ø8mm</t>
  </si>
  <si>
    <t>Podpůrná trubka GFK/Al se stranovým vývodem pro stojany</t>
  </si>
  <si>
    <t>Poznámka k položce:_x000D_
Podpůrná trubka GFK/Al se stranovým vývodem pro stojany, vnitřním připojením a pružinovou PA svorkou, pro vodiče vysokonapěťový vodič s=75cm, s krátkou jímací tyčí, GFK/Al 3,2m+1m jímač</t>
  </si>
  <si>
    <t>Tříramenný stojan (rozkládací provedení) pro podpůrné trubky D 50 mm se stranovým vývodem</t>
  </si>
  <si>
    <t>Betonový podstavec 17kg s klínem</t>
  </si>
  <si>
    <t>Podložka</t>
  </si>
  <si>
    <t>Betonová podpěra vedení na ploché střechy</t>
  </si>
  <si>
    <t>Podpěra vedení  ø23 do zdi, včetně hmoždinky a šroubu</t>
  </si>
  <si>
    <t>Vyhledání místa propojení uzemňovacích soustav, propojení</t>
  </si>
  <si>
    <t>Provedení antikorózního ošetření stáv. zemního vývodu</t>
  </si>
  <si>
    <t>Koordinace a spolupráce s jinými profesemi</t>
  </si>
  <si>
    <t>Vytvoření prostupu atikou, včetně zatěsnění prostupu</t>
  </si>
  <si>
    <t>Připojení ocelových konstrukcí a  elektrických zařízení k systému vyrovnání potenciálu, včetně dodání svorky na kovové konstrukce</t>
  </si>
  <si>
    <t>Provedení elektrorevize, vyprac. reviz. zprávy</t>
  </si>
  <si>
    <t>Poznámka k položce:_x000D_
HZS Poznámka: Položka slouží pro vykrytí časově náročných a drobných prací, které nelze při zpracování rozpočtu přesně specifikovat nebo kvantifikovat. Typicky se jedná o práce koordinované na místě stavby dle požadavků investora, změny dle skutečného stavu staveniště, úpravy tras, dodatečné prostupy, přizpůsobení skutečnému provedení jiných profesí, dopojení na zařízení třetích stran, apod.</t>
  </si>
  <si>
    <t>2 - KT</t>
  </si>
  <si>
    <t>D1 - Elektroinstalační materiál</t>
  </si>
  <si>
    <t>11 - Kabelové soubory</t>
  </si>
  <si>
    <t>34 - Jiné práce</t>
  </si>
  <si>
    <t>50 - Ostatní</t>
  </si>
  <si>
    <t>Elektroinstalační materiál</t>
  </si>
  <si>
    <t>Trubka ohebná PVC DN16</t>
  </si>
  <si>
    <t>Trubka ohebná PVC DN20</t>
  </si>
  <si>
    <t>Trubka ohebná PVC DN25</t>
  </si>
  <si>
    <t>Krabice přístrojová Ø68mm</t>
  </si>
  <si>
    <t>Krabice přístrojová hlunoká Ø68mm</t>
  </si>
  <si>
    <t>Krabice kruhová odbočná s víčkem KO97V</t>
  </si>
  <si>
    <t>Krabice odbočná nástěnná IP44 110x110x50</t>
  </si>
  <si>
    <t>kabelový rošt 50x50 včetně kotvícívh prvků a příslušenství</t>
  </si>
  <si>
    <t>kabelový rošt 100x50 včetně příslušenství, kotvících prvků</t>
  </si>
  <si>
    <t>kabelový rošt 200x50 včetně příslušenství, kotvících prvků</t>
  </si>
  <si>
    <t>kabelový rošt 300x50 včetně příslušenství, kotvících prvků</t>
  </si>
  <si>
    <t>Kabelové soubory</t>
  </si>
  <si>
    <t>H07RN-F 5Gx6 (pro poddajné přívody)</t>
  </si>
  <si>
    <t>1-CXKH-R-O 3x1,5</t>
  </si>
  <si>
    <t>1-CXKH-R-J 3x1,5</t>
  </si>
  <si>
    <t>1-CXKH-R-J 5x1,5</t>
  </si>
  <si>
    <t>1-CXKH-R-J 3x2,5</t>
  </si>
  <si>
    <t>1-CXKH-R-J 5x2,5</t>
  </si>
  <si>
    <t>1-CXKH-R-J 5x4</t>
  </si>
  <si>
    <t>1-CXKH-R-J 5x6</t>
  </si>
  <si>
    <t>1-CXKH-R-J 5x10</t>
  </si>
  <si>
    <t>1-CXKH-R-J 5x16</t>
  </si>
  <si>
    <t>1-CXKH-R-J 5x95</t>
  </si>
  <si>
    <t>1-CXKH-R-J 5x35</t>
  </si>
  <si>
    <t>1-CXKH-R-J 5x25</t>
  </si>
  <si>
    <t>H07V-U 2,5</t>
  </si>
  <si>
    <t>H07V-U 4</t>
  </si>
  <si>
    <t>H07V-U 6</t>
  </si>
  <si>
    <t>H07V-K 10</t>
  </si>
  <si>
    <t>H07V-K 16</t>
  </si>
  <si>
    <t>H07V-K 25</t>
  </si>
  <si>
    <t>H07V-K 50</t>
  </si>
  <si>
    <t>Kabelová příchytka plastová</t>
  </si>
  <si>
    <t>Kabelová příchytka plastová,  max. 12kabelů o průměru 10mm</t>
  </si>
  <si>
    <t>Parapetní kanál 160x65 + příslušenství</t>
  </si>
  <si>
    <t>Jiné práce</t>
  </si>
  <si>
    <t>Průraz ve zdivu cihel. tl. 15cm, do průměru 6cm, vč. začištění</t>
  </si>
  <si>
    <t>Průraz ve zdivu cihel. tl. 30cm, do průměru 6cm, vč. začištění</t>
  </si>
  <si>
    <t>Průraz ve zdivu cihel. tl. 45cm, do průměru 6cm, vč. začištění</t>
  </si>
  <si>
    <t>Vysekání kapsy v cihl. zdi, krabice do 100x100x50 mm</t>
  </si>
  <si>
    <t>Vysekání drážky v cihl. zdi do hl. 30 mm, š. do 30 mm</t>
  </si>
  <si>
    <t>Vysekání drážky v cihl. zdi do hl. 30 mm, š. do 70 mm</t>
  </si>
  <si>
    <t>Vysekání drážky v cihl. zdi do hl. 30 mm, š. do 100 mm</t>
  </si>
  <si>
    <t>Vysekání drážky v cihl. zdi do hl. 50 mm, š. do 150 mm</t>
  </si>
  <si>
    <t>Vyplnění a omítnutí drážky hl. 30 mm, š. do 30 mm</t>
  </si>
  <si>
    <t>Vyplnění  a omítnutí drážky hl. 30 mm, š. do 70 mm</t>
  </si>
  <si>
    <t>Vyplnění  a omítnutí drážky hl. 30 mm, š. do 100 mm</t>
  </si>
  <si>
    <t>Vyplnění a omítnutí  drážky hl. 50 mm, š. do 150 mm</t>
  </si>
  <si>
    <t>Vnitrostaveništní doprava suti a vybouraných hmot pro budovy v do 18 m ručně</t>
  </si>
  <si>
    <t>Odvoz suti na skládku a vybouraných hmot nebo meziskládku do 1 km se složením</t>
  </si>
  <si>
    <t>Příplatek k odvozu suti a vybouraných hmot na skládku ZKD 1 km přes 1 km</t>
  </si>
  <si>
    <t>Poplatek za uložení stavebního směsného odpadu na skládce (skládkovné)</t>
  </si>
  <si>
    <t>Prokabelování a zapojení elektroinstalací dle požadavků zdravotnických technologií a ostatních profesí</t>
  </si>
  <si>
    <t>Úpravy stávajících elektroinstalací</t>
  </si>
  <si>
    <t>Přidružený materiál k úpravám stáv. elektroinstalací</t>
  </si>
  <si>
    <t>Poznámka k položce:_x000D_
Přidružený materiál k úpravám stáv. elektroinstalací Poznámka: Materiál je vykazován jako komplet, protože se jedná o drobný a různorodý materiál, jehož jednotlivé položky jsou natolik malé a specifické, že by jejich samostatné oceňování bylo nepřehledné a neefektivní. Tento materiál zahrnuje zejména spojovací prvky, izolační a upevňovací prostředky (např. izolační pásky, stahovací pásky, vývodky, ochranné prvky pro kabely apod.). Každý zhotovitel může při realizaci využívat odlišné technické postupy, a proto nelze tyto prvky přesně specifikovat, přesto jsou pro provedení instalace nezbytné.</t>
  </si>
  <si>
    <t>Demontáž stávajících elektroinstalací</t>
  </si>
  <si>
    <t>Požární ucpávky</t>
  </si>
  <si>
    <t>3 - SP</t>
  </si>
  <si>
    <t>D1 - Rozvaděče a příslušenství</t>
  </si>
  <si>
    <t>4 - Instalační materiál</t>
  </si>
  <si>
    <t>42 - Ostatní</t>
  </si>
  <si>
    <t>Rozvaděče a příslušenství</t>
  </si>
  <si>
    <t>Rozvaděč RMU1 (3x skříň 600x400x2000, uzávěr EI30DP1-S)</t>
  </si>
  <si>
    <t>Rozvaděč RMU01</t>
  </si>
  <si>
    <t>Rozvaděč RMU02</t>
  </si>
  <si>
    <t>Rozvaděč RTM01</t>
  </si>
  <si>
    <t>Instalační materiál</t>
  </si>
  <si>
    <t>Spínač 3-pólový vačkový nástěnný 400V/25A min. IP44</t>
  </si>
  <si>
    <t>UPS pro zdravotnické účely</t>
  </si>
  <si>
    <t>Poznámka k položce:_x000D_
UPS pro zdravotnické účely, 20 kVA/20kW, 3f/3f, výstupní účiník 1, certifikovaná provozní účinnost 96,5%, doba zálohování 180 minut, vestavěný statický a elektronický By-pass a zabudované připojením do sítě LAN, sofistikovaný bateriový systém, 12-ti násobný IGBT usměrňovač, Always-On mode, ADC karta bezpotenciálových kontaktů, SNMP karta, životnost akumulátorů 10 let dle Eurobat</t>
  </si>
  <si>
    <t>Stropní detektor pohybu PIR 360°</t>
  </si>
  <si>
    <t>Stropní detektor pohybu PIR 360° podlhledový "Master" - DALI</t>
  </si>
  <si>
    <t>Stropní detektor pohybu PIR 360° podhledový "Slave" - DALI</t>
  </si>
  <si>
    <t>Zasuvka podlahová IP55, včetně montážní krabice</t>
  </si>
  <si>
    <t>Zasuvka bílá, zelená, hnědá 2P+T bezšroubová s clonkami, antibakteriální</t>
  </si>
  <si>
    <t>Zas. bílá 2P+T bezšr., IP44 s víčkem, komplet.</t>
  </si>
  <si>
    <t>Zas. zelená 2P+T bezšr., IP44 s víčkem, komplet.</t>
  </si>
  <si>
    <t>Zásuvka se signalizací provozního stavu, oranžová, antibakteriální</t>
  </si>
  <si>
    <t>Zásuvka se signalizací provozního stavu, červená, antibakteriální</t>
  </si>
  <si>
    <t>Zásuvka se signalizací provozního stavu, žlutá, antibakteriální</t>
  </si>
  <si>
    <t>Tlačítko  ř.1/0So</t>
  </si>
  <si>
    <t>Spínač ř.1</t>
  </si>
  <si>
    <t>Spínač ř.5</t>
  </si>
  <si>
    <t>Přepínač ř.6</t>
  </si>
  <si>
    <t>Klapka jednoduchá bílá, antibakteriální</t>
  </si>
  <si>
    <t>Kryt spínače kolébkového  s čirým průzorem</t>
  </si>
  <si>
    <t>Klapka dělená bílá, antibakteriální</t>
  </si>
  <si>
    <t>Stmívač otočný DALI, MASTER</t>
  </si>
  <si>
    <t>Stmívač otočný DALI, SLAVE</t>
  </si>
  <si>
    <t>Kryt stmívače otočného</t>
  </si>
  <si>
    <t>Spínač zapuštěný ř.1 IP44 bílý  kompletní</t>
  </si>
  <si>
    <t>Svorka pro vyrovnání potenciálů dvojnásobná, zapuštěná</t>
  </si>
  <si>
    <t>1_rameček bílý, antibakteriální</t>
  </si>
  <si>
    <t>2_rameček bílý, antibakteriální</t>
  </si>
  <si>
    <t>3_rameček bílý, antibakteriální</t>
  </si>
  <si>
    <t>4_rameček bílý, antibakteriální</t>
  </si>
  <si>
    <t>Modul dálkové signalizace s displejem</t>
  </si>
  <si>
    <t>Poznámka k položce:_x000D_
Modul dálkové signalizace s displejem, vybavený dotykovým displejem. Slouží k zobrazování stavu izolovaných IT sítí, hlídaných pomocí hlídačů izolačního stavu. Komunikace s hlídači probíhá po lince RS485. Panel dále nabízí druhou linku RS485 (Externí sběrnice), která slouží k předávání shromážděných dat nadřízenému systému uživatele. Komunikace na této lince probíhá pomocí telegramů, vycházejících z protokolu PROFIBUS. Popis tohoto protokolu je k dispozici uživateli.</t>
  </si>
  <si>
    <t>Přípojnice EVP hlavní (při RMU1)</t>
  </si>
  <si>
    <t>Svorkovnice ekvipotenciální v krabici</t>
  </si>
  <si>
    <t>Ekvipotenciální přípojnice UV stabilní</t>
  </si>
  <si>
    <t>MX 2x ekvipotenciální přípojnice v krabici KT 250/1</t>
  </si>
  <si>
    <t>Svorka na potrubí typ Bernard</t>
  </si>
  <si>
    <t>Zdroj 24V (zdroj upřesnit dle zvolené sanity)</t>
  </si>
  <si>
    <t>termostat pro venkovní aplikace</t>
  </si>
  <si>
    <t>podlahová uzemňovací sada pro antistatické podlahy</t>
  </si>
  <si>
    <t>Měděná ESD uzemňovací páska 10 mm x 30 m</t>
  </si>
  <si>
    <t>Přidružený materiál</t>
  </si>
  <si>
    <t>set</t>
  </si>
  <si>
    <t>Poznámka k položce:_x000D_
Přidružený materiál Poznámka: Materiál je vykazován jako komplet, protože se jedná o drobný a různorodý materiál, jehož jednotlivé položky jsou natolik malé a specifické, že by jejich samostatné oceňování bylo nepřehledné a neefektivní. Tento materiál zahrnuje zejména spojovací prvky, izolační a upevňovací prostředky (např. izolační pásky, stahovací pásky, vývodky, ochranné prvky pro kabely apod.). Každý zhotovitel může při realizaci využívat odlišné technické postupy, a proto nelze tyto prvky přesně specifikovat, přesto jsou pro provedení instalace nezbytné.</t>
  </si>
  <si>
    <t>Úprava stávajících silnoproudých instalací</t>
  </si>
  <si>
    <t>Poznámka k položce:_x000D_
Úprava stávajících silnoproudých instalací, rekognoskace instalace při rušení stávajících rozvaděčů, případné přepojování zachovaných okruhů, přeložení kabeláže k jednotkám chlazení, zajištění chodu budovy při realizaci, dočasné přepojování kabelů apod.</t>
  </si>
  <si>
    <t>Provedení vých. elektrorevize, vyprac. reviz. zprávy</t>
  </si>
  <si>
    <t>4 - SV</t>
  </si>
  <si>
    <t>D1 - Svítidla včetně zdrojů</t>
  </si>
  <si>
    <t>14 - Ostatní</t>
  </si>
  <si>
    <t>Svítidla včetně zdrojů</t>
  </si>
  <si>
    <t>LED svítidlo pro kuchyňské linky (podlinka)</t>
  </si>
  <si>
    <t>Svítidlo nástěnné LED, min. IP44 s pohybovým čidlem, opálová difusor</t>
  </si>
  <si>
    <t>Svítidlo LED nástěnné koupelnové (nad zrcadlo), min. IP44</t>
  </si>
  <si>
    <t>"1" - LED podhledové svítidlo 600x600, mikroprismatický difusor, 4000K, Ra&gt;=90, čisté prosotry (3001 lm; 29.0 W)</t>
  </si>
  <si>
    <t>"1D" - LED podhledové svítidlo 600x600, mikroprismatický difusor, 4000K, Ra&gt;=90, DALI, čisté prosotry  (3001 lm; 29.0 W)</t>
  </si>
  <si>
    <t>"2" - LED kulaté svítidlo typu downlight (2027 lm; 18.0 W)</t>
  </si>
  <si>
    <t>"3" - LED podhledové svítidlo 600x600, 4000K, Ra&gt;=80, (2899 lm; 24.0 W)</t>
  </si>
  <si>
    <t>"4" - LED prachotěsné přisazené svítidlo, opálový difusor, 4000K,  (5982 lm; 46.0 W)</t>
  </si>
  <si>
    <t>"5" - LED kruhové přisazené svítidlo, opálový difusor, IP44, 4000K,  (3122 lm; 32.0 W)</t>
  </si>
  <si>
    <t>"6D" - Liniové LED svítidlo venkovní, hliníkové tělo, min. IP44, DALI (5000 lm; 43.0 W)</t>
  </si>
  <si>
    <t>Interiérové vestavné nouzové/protipanické LED svítidlo, IP20, vlastní zdroj min. 180 minut</t>
  </si>
  <si>
    <t>Interiérové vestavné nouzové LED svítidlo, optika pro osvětlení prostředků PBZ IP20, vlastní zdroj min. 180 minut</t>
  </si>
  <si>
    <t>Interiérové nástěnné nouzové LED svítidlo, IP20, vlastní zdroj min. 180 minut</t>
  </si>
  <si>
    <t>Přidružený materiál (svorky apod.)</t>
  </si>
  <si>
    <t>Poznámka k položce:_x000D_
Přidružený materiál (svorky apod.) Poznámka: Materiál je vykazován jako komplet, protože se jedná o drobný a různorodý materiál, jehož jednotlivé položky jsou natolik malé a specifické, že by jejich samostatné oceňování bylo nepřehledné a neefektivní. Tento materiál zahrnuje zejména spojovací prvky, izolační a upevňovací prostředky (např. izolační pásky, stahovací pásky, vývodky, ochranné prvky pro kabely apod.). Každý zhotovitel může při realizaci využívat odlišné technické postupy, a proto nelze tyto prvky přesně specifikovat, přesto jsou pro provedení instalace nezbytné.</t>
  </si>
  <si>
    <t>Reciklační poplatek za svítidla</t>
  </si>
  <si>
    <t>Demontáže a likvidace stávajících svítidel</t>
  </si>
  <si>
    <t>5 - Ostatní</t>
  </si>
  <si>
    <t>OST - Ostatní</t>
  </si>
  <si>
    <t>OST</t>
  </si>
  <si>
    <t>OST_R03</t>
  </si>
  <si>
    <t>-3974120</t>
  </si>
  <si>
    <t>OST_R04</t>
  </si>
  <si>
    <t>Přesun dodávek</t>
  </si>
  <si>
    <t>240570458</t>
  </si>
  <si>
    <t>1 - ELEKTRICKÁ POŽÁRNÍ SIGNALIZACE - EPS</t>
  </si>
  <si>
    <t>JC obsahují náklady na "dodávku a montáž".</t>
  </si>
  <si>
    <t>D1 - Materiál EPS</t>
  </si>
  <si>
    <t>D2 - Kabely, Trasy bez zachování funkčnosti</t>
  </si>
  <si>
    <t>D3 - Systémy se zachováním funkčnosti dle ZP27/2018 P90-R</t>
  </si>
  <si>
    <t>D4 - Stoupací trasy se zachováním funkčností</t>
  </si>
  <si>
    <t>D5 - Ostatní</t>
  </si>
  <si>
    <t>Materiál EPS</t>
  </si>
  <si>
    <t>EPS 01</t>
  </si>
  <si>
    <t>Modul se třemi pozicemi pro mikromoduly.</t>
  </si>
  <si>
    <t>CS vlastní</t>
  </si>
  <si>
    <t>EPS 02</t>
  </si>
  <si>
    <t>Modul jednoho analogového kruhového vedení, pro max. 127 hlásičů</t>
  </si>
  <si>
    <t>EPS 03</t>
  </si>
  <si>
    <t>Modul výstupů 12 relé</t>
  </si>
  <si>
    <t>EPS 04</t>
  </si>
  <si>
    <t>Vstupně/výstupní modul Alarmový (4/2)</t>
  </si>
  <si>
    <t>EPS 05</t>
  </si>
  <si>
    <t>PVC Montážní krabice 600x500x250 pro V/V moduly, montážní deska,vybavená.</t>
  </si>
  <si>
    <t>EPS 06</t>
  </si>
  <si>
    <t>Opticko-kouřový  hlásič IQ8Quad</t>
  </si>
  <si>
    <t>EPS 07</t>
  </si>
  <si>
    <t>Patice pro hlásiče IQ8Quad</t>
  </si>
  <si>
    <t>EPS 08</t>
  </si>
  <si>
    <t>Paralelní světelná signalizace hlásiče</t>
  </si>
  <si>
    <t>EPS 09</t>
  </si>
  <si>
    <t>Elektronika tlačítka IQ8 s oddělovačem</t>
  </si>
  <si>
    <t>EPS 10</t>
  </si>
  <si>
    <t>Skříň tlačítkového hlásiče IQ8 červená</t>
  </si>
  <si>
    <t>EPS 11</t>
  </si>
  <si>
    <t>Spínaný zdroj, 27,6 V ss / 8,2 A (10 A krátkodobě) pro EPS, aku max. 2 x 40 Ah, certifikovaný pro EPS</t>
  </si>
  <si>
    <t>EPS 12</t>
  </si>
  <si>
    <t>Akumulátor 12V/38Ah se šroubovými svorkami M6</t>
  </si>
  <si>
    <t>EPS 13</t>
  </si>
  <si>
    <t>Montážní a zkušební materiál</t>
  </si>
  <si>
    <t>D2</t>
  </si>
  <si>
    <t>Kabely, Trasy bez zachování funkčnosti</t>
  </si>
  <si>
    <t>EPS 14</t>
  </si>
  <si>
    <t>KABEL oranžový stíněný kabel 2x2x0,8, B2ca s1d1a1</t>
  </si>
  <si>
    <t>EPS 15</t>
  </si>
  <si>
    <t>Kabel s požární integritou –   2x2x0.8, PH120-R dle ZP-27/2008, B2caS1D0 dle PrEN</t>
  </si>
  <si>
    <t>EPS 16</t>
  </si>
  <si>
    <t>Kabel požární integritou - 3x2.5 PH120-R B2caS1D0</t>
  </si>
  <si>
    <t>EPS 17</t>
  </si>
  <si>
    <t>Požárně odolná elektroinstalační krabice s keramickou svorkovnicí</t>
  </si>
  <si>
    <t>EPS 18</t>
  </si>
  <si>
    <t>Vodič CYA6 ŽZ</t>
  </si>
  <si>
    <t>EPS 19</t>
  </si>
  <si>
    <t>Jistič 1f/6A</t>
  </si>
  <si>
    <t>EPS 20</t>
  </si>
  <si>
    <t>Trubka tuhá 1516E-KA vč.příchytky 5316E,hmoždinek,vrutů</t>
  </si>
  <si>
    <t>EPS 21</t>
  </si>
  <si>
    <t>Držák samolepky pro vyznačení adresy pro označení senzoru (zásuvky senzoru) HW adresou. Balení 100ks (uvedena cena za 100ks).</t>
  </si>
  <si>
    <t>EPS 22</t>
  </si>
  <si>
    <t>Samolepky s čísly adres - barva dle čísla kruhu</t>
  </si>
  <si>
    <t>D3</t>
  </si>
  <si>
    <t>Systémy se zachováním funkčnosti dle ZP27/2018 P90-R</t>
  </si>
  <si>
    <t>EPS 23</t>
  </si>
  <si>
    <t>Kabelový žlab SKS 60x100x1,5</t>
  </si>
  <si>
    <t>EPS 24</t>
  </si>
  <si>
    <t>Úhlová spojka</t>
  </si>
  <si>
    <t>EPS 25</t>
  </si>
  <si>
    <t>Oblouk 90°</t>
  </si>
  <si>
    <t>EPS 26</t>
  </si>
  <si>
    <t>Víko oblouku 90°</t>
  </si>
  <si>
    <t>EPS 27</t>
  </si>
  <si>
    <t>Spojovací lišta</t>
  </si>
  <si>
    <t>EPS 28</t>
  </si>
  <si>
    <t>Víko s otočnými západkami</t>
  </si>
  <si>
    <t>EPS 29</t>
  </si>
  <si>
    <t>Profil U</t>
  </si>
  <si>
    <t>EPS 30</t>
  </si>
  <si>
    <t>Závitová tyč</t>
  </si>
  <si>
    <t>EPS 31</t>
  </si>
  <si>
    <t>Šestihranná matice</t>
  </si>
  <si>
    <t>EPS 32</t>
  </si>
  <si>
    <t>EPS 33</t>
  </si>
  <si>
    <t>Šroub s plochou kulovou hlavou</t>
  </si>
  <si>
    <t>EPS 34</t>
  </si>
  <si>
    <t>Příchytka pro kabelovou trasu se zkouškou funkčnosti a integrity kabelové trasy dle ZP 27/2008 max. vzdálenost úchytek 0,3m, kabel pr.6-10 mm</t>
  </si>
  <si>
    <t>EPS 35</t>
  </si>
  <si>
    <t>Příslušenství k příchytce dle ZP27/2008  - šroub do betonu</t>
  </si>
  <si>
    <t>D4</t>
  </si>
  <si>
    <t>Stoupací trasy se zachováním funkčností</t>
  </si>
  <si>
    <t>EPS 36</t>
  </si>
  <si>
    <t>Kabelový žebřík šíře 200</t>
  </si>
  <si>
    <t>EPS 37</t>
  </si>
  <si>
    <t>Podélná spojka</t>
  </si>
  <si>
    <t>EPS 38</t>
  </si>
  <si>
    <t>Odlehčení tahu</t>
  </si>
  <si>
    <t>EPS 39</t>
  </si>
  <si>
    <t>Ohniodolné příchytky certifikované, vč. hřebu</t>
  </si>
  <si>
    <t>EPS 40</t>
  </si>
  <si>
    <t>Protipožární ucpávky</t>
  </si>
  <si>
    <t>EPS 41</t>
  </si>
  <si>
    <t>Drobný el.instalační a pomocný materiál</t>
  </si>
  <si>
    <t>D5</t>
  </si>
  <si>
    <t>EPS 41.1</t>
  </si>
  <si>
    <t>Programování SW požárních ústředen EPS, uvedení do provozu</t>
  </si>
  <si>
    <t>EPS 42</t>
  </si>
  <si>
    <t>Ostatní instalační materiál a práce</t>
  </si>
  <si>
    <t>EPS 43</t>
  </si>
  <si>
    <t>Stavební výpomoce</t>
  </si>
  <si>
    <t>EPS 44</t>
  </si>
  <si>
    <t>Spolupráce s jinými profesemi</t>
  </si>
  <si>
    <t>EPS 45</t>
  </si>
  <si>
    <t>Oživení systému</t>
  </si>
  <si>
    <t>EPS 46</t>
  </si>
  <si>
    <t>Elektrorevize systému</t>
  </si>
  <si>
    <t>EPS 47</t>
  </si>
  <si>
    <t>Funkční zkouška systému</t>
  </si>
  <si>
    <t>EPS 48</t>
  </si>
  <si>
    <t>Proškolení obsluhy a osob zodpovědných za údržbu</t>
  </si>
  <si>
    <t>2 - NOUZOVÝ ZVUKOVÝ SYSTÉM - NZS</t>
  </si>
  <si>
    <t>D1 - Materiál NZS</t>
  </si>
  <si>
    <t>Materiál NZS</t>
  </si>
  <si>
    <t>NZS 01</t>
  </si>
  <si>
    <t>Výkonový zesilovač 2x250W, 100V, EN54-16</t>
  </si>
  <si>
    <t>NZS 02</t>
  </si>
  <si>
    <t>Digitální stanice hlasatele, 6 tlačítek, EN54-16</t>
  </si>
  <si>
    <t>NZS 03</t>
  </si>
  <si>
    <t>zakončovací modul</t>
  </si>
  <si>
    <t>NZS 04</t>
  </si>
  <si>
    <t>skříňkový reproduktor 6W, kov, EVAC, bílý</t>
  </si>
  <si>
    <t>NZS 05</t>
  </si>
  <si>
    <t>stropní reproduktor 6W, EVAC, kovová mřížka</t>
  </si>
  <si>
    <t>NZS 06</t>
  </si>
  <si>
    <t>Protipožární kryt pro stropní reproduktor</t>
  </si>
  <si>
    <t>NZS 07</t>
  </si>
  <si>
    <t>Systémový nabíječ baterií 24V, EN-54-4</t>
  </si>
  <si>
    <t>NZS 08</t>
  </si>
  <si>
    <t>akumulátor 12V/100 Ah, 330x171x220 mm, 32 kg</t>
  </si>
  <si>
    <t>NZS 09</t>
  </si>
  <si>
    <t>sada 20 šroubů pro 19" stojany</t>
  </si>
  <si>
    <t>NZS 10</t>
  </si>
  <si>
    <t>Sada koleček pro 19" skříň</t>
  </si>
  <si>
    <t>NZS 11</t>
  </si>
  <si>
    <t>Rozvodný panel, max. 6A, 5x220V, bleskojistka</t>
  </si>
  <si>
    <t>NZS 12</t>
  </si>
  <si>
    <t>SXKD-6-UTP-LSOHFR-B2ca kabel U/UTP, kat. 6, LSOHFR B2ca s1 d1 a1, oranžový,</t>
  </si>
  <si>
    <t>NZS 13</t>
  </si>
  <si>
    <t>KABEL 2x2.5 PH120-R B2caS1D0</t>
  </si>
  <si>
    <t>NZS 14</t>
  </si>
  <si>
    <t>NZS 15</t>
  </si>
  <si>
    <t>NZS 33</t>
  </si>
  <si>
    <t>NZS 34</t>
  </si>
  <si>
    <t>NZS 35</t>
  </si>
  <si>
    <t>NZS 36</t>
  </si>
  <si>
    <t>NZS 37</t>
  </si>
  <si>
    <t>NZS 38</t>
  </si>
  <si>
    <t>NZS 39</t>
  </si>
  <si>
    <t>NZS 40</t>
  </si>
  <si>
    <t>NZS 41</t>
  </si>
  <si>
    <t>NZS 42</t>
  </si>
  <si>
    <t>NZS 43</t>
  </si>
  <si>
    <t>Příchytka pro kabelovou trasu se zkouškou funkčnosti a integrity kabelové trasy dle ZP 27/2008 max. vzdálenost úchytek 0,3m, kabel pr.6-12 mm</t>
  </si>
  <si>
    <t>NZS 44</t>
  </si>
  <si>
    <t>NZS 45</t>
  </si>
  <si>
    <t>NZS 46</t>
  </si>
  <si>
    <t>NZS 47</t>
  </si>
  <si>
    <t>NZS 48</t>
  </si>
  <si>
    <t>NZS 49</t>
  </si>
  <si>
    <t>Ohniodolné příchytky HILTI, vč. hřebu</t>
  </si>
  <si>
    <t>NZS 50</t>
  </si>
  <si>
    <t>NZS 51</t>
  </si>
  <si>
    <t>Ostatní instalační práce</t>
  </si>
  <si>
    <t>NZS 52</t>
  </si>
  <si>
    <t>NZS 53</t>
  </si>
  <si>
    <t>NZS 54</t>
  </si>
  <si>
    <t>3 - KAMEROVÝ SYSTÉM - CCTV</t>
  </si>
  <si>
    <t>D1 - HW</t>
  </si>
  <si>
    <t>D2 - Ostatní</t>
  </si>
  <si>
    <t>HW</t>
  </si>
  <si>
    <t>CCTV 01</t>
  </si>
  <si>
    <t>Vnitřní IP minidome kamera, kamera, 4MPx, 2,8-12mm, PoE, WDR 120dB, IR 30m, VCA, IP44</t>
  </si>
  <si>
    <t>CCTV 02</t>
  </si>
  <si>
    <t>Vnější IP Kamera, minidome 4MPx , 2.7-13.5mm, IR 30m, PoE, WDR 120dB, IP67</t>
  </si>
  <si>
    <t>CCTV 03</t>
  </si>
  <si>
    <t>Instalační krabice pro montáž minidome kamery</t>
  </si>
  <si>
    <t>CCTV 04</t>
  </si>
  <si>
    <t>Digitální záznamové zařízení , 16ch.@8MPx, max. 160Mbps, 16xPoE, H.265, 2xHDD, VGA/HDMI, SMART, 1U</t>
  </si>
  <si>
    <t>CCTV 05</t>
  </si>
  <si>
    <t>přídavný HDD 6.0TB, SATA-6G, 7200rpm</t>
  </si>
  <si>
    <t>CCTV 06</t>
  </si>
  <si>
    <t>Licence pro připojení 1 kamery</t>
  </si>
  <si>
    <t>CCTV 07</t>
  </si>
  <si>
    <t>uživatleský SW pro prohlížení a správu CCTV - 3 licence</t>
  </si>
  <si>
    <t>CCTV 08</t>
  </si>
  <si>
    <t>PC All-In-One ve funkci monitoru</t>
  </si>
  <si>
    <t>Poznámka k položce:_x000D_
Poznámka k položce: PC All-In-One ve funkci monitoru, AMD Ryzen™ 3 3250U (základní takt 2,6 GHz max. zvýšený takt 3,5 GHz, 4 MB mezipaměti L3, 2 jádra, 4 vlákna) Windows 11 Pro 68,6cm (27") displej IPS BrightView s rozlišením FHD (1 920 x 1 080) 300 nity a 72% NTSC, Grafika AMD Radeon™, 8 GB memory, 256 GB SSD storage</t>
  </si>
  <si>
    <t>CCTV 09</t>
  </si>
  <si>
    <t>Cat6 kabel nestíněný 23 AWG U/UTP 4 pár LSF/OH IEC 332.1</t>
  </si>
  <si>
    <t>CCTV 10</t>
  </si>
  <si>
    <t>instalační kabel, venkovní UTP, Cat6, drát, PE, SXKD-6-UTP-PE</t>
  </si>
  <si>
    <t>CCTV 11</t>
  </si>
  <si>
    <t>Přepěťová ochrana LAN v plastovém krytu (vnější kamery)</t>
  </si>
  <si>
    <t>CCTV 12</t>
  </si>
  <si>
    <t>kabel CYA 10, žz</t>
  </si>
  <si>
    <t>CCTV 13</t>
  </si>
  <si>
    <t>Cat6 Patch panel nestíněný, osazený, pro 24xRJ45/UTP, Cat. 6, KRONE 1U, černý,</t>
  </si>
  <si>
    <t>CCTV 14</t>
  </si>
  <si>
    <t>Cat6 U/UTP  RJ45 - RJ45  Patch Cord  LS/OH  - 1m</t>
  </si>
  <si>
    <t>CCTV 15</t>
  </si>
  <si>
    <t>Cat6 U/UTP  RJ45 - RJ45  Patch Cord  LS/OH  - 2m</t>
  </si>
  <si>
    <t>CCTV 16</t>
  </si>
  <si>
    <t>CCTV 17</t>
  </si>
  <si>
    <t>CCTV 18</t>
  </si>
  <si>
    <t>CCTV 19</t>
  </si>
  <si>
    <t>4 - PZTS-Poplachový zabezpečovací a tísňový systém</t>
  </si>
  <si>
    <t>D2 - Kabely</t>
  </si>
  <si>
    <t>D3 - Ostatní</t>
  </si>
  <si>
    <t>PZTS01</t>
  </si>
  <si>
    <t>PZTS koncentrátor, 8x vstup, 1x výstup 30V/1A,</t>
  </si>
  <si>
    <t>PZTS02</t>
  </si>
  <si>
    <t>Ovládací klávesnice, LCD displej 2x20znaků, montáž na povrch</t>
  </si>
  <si>
    <t>PZTS03</t>
  </si>
  <si>
    <t>Tísňový hlásič, s piktogramem (WC invalidů)</t>
  </si>
  <si>
    <t>PZTS04</t>
  </si>
  <si>
    <t>PIR čidlo 360° ; dosah 12m; Quad Interloking Sensor</t>
  </si>
  <si>
    <t>PZTS05</t>
  </si>
  <si>
    <t>Bílý povrchový magnetický kontakt, 54x13x13 mm</t>
  </si>
  <si>
    <t>PZTS06</t>
  </si>
  <si>
    <t>SA 913F, vnitřní nezálohovaná siréna s blikačem 110 dB/m, 250 mA</t>
  </si>
  <si>
    <t>PZTS07</t>
  </si>
  <si>
    <t>Rozboč. krabice, 10 svorek, Tamper, Plastová, bílá</t>
  </si>
  <si>
    <t>PZTS08</t>
  </si>
  <si>
    <t>Podružný napájecí zdroj 12V/3,5A, v kovovém krytu, tamperprostor pro aku 24Ah</t>
  </si>
  <si>
    <t>PZTS09</t>
  </si>
  <si>
    <t>AKU 24-12 - akumulátor 12V/24 Ah</t>
  </si>
  <si>
    <t>PZTS10</t>
  </si>
  <si>
    <t>drobný propojovací a instalační materiál</t>
  </si>
  <si>
    <t>Kabely</t>
  </si>
  <si>
    <t>PZTS11</t>
  </si>
  <si>
    <t>Kabel napájecí CYKY 3x1,5</t>
  </si>
  <si>
    <t>PZTS12</t>
  </si>
  <si>
    <t>PZTS13</t>
  </si>
  <si>
    <t>PZTS14</t>
  </si>
  <si>
    <t>stíněný kabel 2x1mm + 2x2x0,5mm, zesílené nap. žíly (sběrnice PZTS)</t>
  </si>
  <si>
    <t>PZTS15</t>
  </si>
  <si>
    <t>stíněný šestižilový kabel pro PZTS, Eca</t>
  </si>
  <si>
    <t>PZTS16</t>
  </si>
  <si>
    <t>PZTS17</t>
  </si>
  <si>
    <t>PZTS18</t>
  </si>
  <si>
    <t>PZTS19</t>
  </si>
  <si>
    <t>PZTS20</t>
  </si>
  <si>
    <t>5 - EKV+DT Elektronická kontrola vstupu + Domovní telefony</t>
  </si>
  <si>
    <t>D1 - Systém EKV</t>
  </si>
  <si>
    <t>D2 - Videotelefony</t>
  </si>
  <si>
    <t>Systém EKV</t>
  </si>
  <si>
    <t>EKV 01</t>
  </si>
  <si>
    <t>Bezkontaktní čtečka (podpora SIO) iCLASS/Mifare/DESFire</t>
  </si>
  <si>
    <t>EKV 02</t>
  </si>
  <si>
    <t>Dveřní jednotka Merit access připojená přes ethernet</t>
  </si>
  <si>
    <t>Poznámka k položce:_x000D_
Poznámka k položce: Dveřní jednotka Merit access připojená přes ethernet- Dveřní jednotka - ovládání jedněch dveří oboustranně nebo dvou dveří jedno straně, sběrnice Wiegand 26bit nebo 32bit, napájení 12Vss, 2x relé s přepínacím kontaktem 24Vss/1A, ethernetové rozhraní LAN</t>
  </si>
  <si>
    <t>EKV 03</t>
  </si>
  <si>
    <t>Elektromechanický úzký samozamykací panikový zámek</t>
  </si>
  <si>
    <t>EKV 04</t>
  </si>
  <si>
    <t>Bezpečnostní kování klika x klika</t>
  </si>
  <si>
    <t>EKV 05</t>
  </si>
  <si>
    <t>Univerzální protiplech</t>
  </si>
  <si>
    <t>EKV 06</t>
  </si>
  <si>
    <t>Dodávka - Kabelová průchodka</t>
  </si>
  <si>
    <t>EKV 07</t>
  </si>
  <si>
    <t>6m propojovací kabel s konektorem pro el.zámky</t>
  </si>
  <si>
    <t>EKV 08</t>
  </si>
  <si>
    <t>Dělený čtyřhran 9 mm</t>
  </si>
  <si>
    <t>EKV 09</t>
  </si>
  <si>
    <t>Instalační krabice,24 šroubovacích svorek+T,125x100x48mm</t>
  </si>
  <si>
    <t>EKV 10</t>
  </si>
  <si>
    <t>Kabel  FTP kat.5e, LSOH</t>
  </si>
  <si>
    <t>EKV 11</t>
  </si>
  <si>
    <t>EKV 12</t>
  </si>
  <si>
    <t>Kabel k el.zámkům JYTY 4x1,5</t>
  </si>
  <si>
    <t>EKV 13</t>
  </si>
  <si>
    <t>Jistič 230V/6A</t>
  </si>
  <si>
    <t>EKV 14</t>
  </si>
  <si>
    <t>Drobný elektroinstalační materiál</t>
  </si>
  <si>
    <t>Videotelefony</t>
  </si>
  <si>
    <t>EKV 15</t>
  </si>
  <si>
    <t>IP Tablo DT,  hovorová jednotka, IR přísvit, 1x tlačítko, podsvícení tlačítek, PoE</t>
  </si>
  <si>
    <t>EKV 16</t>
  </si>
  <si>
    <t>Napájecí adaptér 230V/12V/PoE, na DIN, vč. plastové rozvodnice</t>
  </si>
  <si>
    <t>EKV 17</t>
  </si>
  <si>
    <t>IP monitor, barevný TFT 7" displej,PoE</t>
  </si>
  <si>
    <t>EKV 18</t>
  </si>
  <si>
    <t>EKV 19</t>
  </si>
  <si>
    <t>kabel CYKY 3x1.5</t>
  </si>
  <si>
    <t>EKV 20</t>
  </si>
  <si>
    <t>EKV 21</t>
  </si>
  <si>
    <t>Spolupráce s jinými profesemi (dodavatel dveří, brány)</t>
  </si>
  <si>
    <t>EKV 22</t>
  </si>
  <si>
    <t>EKV 23</t>
  </si>
  <si>
    <t>EKV 24</t>
  </si>
  <si>
    <t xml:space="preserve">6 - STRUKTUROVANÁ KABELÁŽ - SK </t>
  </si>
  <si>
    <t>Strukturovaná kabeláž kategorie 6, v nestíněném provedení (kabely U/UTP), kabeláž splňuje požadavky dle TIA/EIA 568B.2-1, EN 50173-1:2002 a ISO 11801:2002, pracovní frekvence 200 MHz,testovací 250 MHz, protokol 10/100/1000BaseT JC obsahují náklady na "dodávku a montáž".</t>
  </si>
  <si>
    <t xml:space="preserve">D1 - Strukturovaná kabeláž </t>
  </si>
  <si>
    <t>D2 - Datový rozváděč</t>
  </si>
  <si>
    <t>D3 - Optika</t>
  </si>
  <si>
    <t>D4 - Aktivní prvky</t>
  </si>
  <si>
    <t xml:space="preserve">Strukturovaná kabeláž </t>
  </si>
  <si>
    <t>SK01</t>
  </si>
  <si>
    <t>Cat6 kabel nestíněný 23 AWG U/UTP 4 pár LSF/OH IEC 332.1, B2ca</t>
  </si>
  <si>
    <t>SK02</t>
  </si>
  <si>
    <t>SK03</t>
  </si>
  <si>
    <t>vnitřní sdělovací kabel SYKFY 30x2x0,5</t>
  </si>
  <si>
    <t>SK04</t>
  </si>
  <si>
    <t>Patch panel kat.3, 50 port, 1U</t>
  </si>
  <si>
    <t>SK05</t>
  </si>
  <si>
    <t>SK06</t>
  </si>
  <si>
    <t>SK07</t>
  </si>
  <si>
    <t>Cat6 U/UTP  RJ45 - RJ45  Patch Cord  LS/OH  - 3m</t>
  </si>
  <si>
    <t>SK08</t>
  </si>
  <si>
    <t>Zásuvka 1xRJ45 Cat.6 UTP, komplet - pod omítku</t>
  </si>
  <si>
    <t>SK09</t>
  </si>
  <si>
    <t>Zásuvka 2xRJ45 Cat.6 UTP, komplet - pod omítku</t>
  </si>
  <si>
    <t>SK10</t>
  </si>
  <si>
    <t>Zapojení vývodu SK UTP kat. 6 - zásuvka</t>
  </si>
  <si>
    <t>SK11</t>
  </si>
  <si>
    <t>Zapojení vývodu SK UTP kat. 6 - rozváděč</t>
  </si>
  <si>
    <t>SK12</t>
  </si>
  <si>
    <t>Certifikační měření kat. 6 vč. protokolu</t>
  </si>
  <si>
    <t>SK13</t>
  </si>
  <si>
    <t>Měření  páru metalického kabelu</t>
  </si>
  <si>
    <t>pár</t>
  </si>
  <si>
    <t>SK14</t>
  </si>
  <si>
    <t>SK15</t>
  </si>
  <si>
    <t>SK16</t>
  </si>
  <si>
    <t>Datový rozváděč</t>
  </si>
  <si>
    <t>SK16.1</t>
  </si>
  <si>
    <t>19' rozvaděč stojanový jednodílný 45U/800x800mm,  dveře síto 80%-6mm</t>
  </si>
  <si>
    <t>SK17</t>
  </si>
  <si>
    <t>Podstavec 800x800 s filtrem 1x</t>
  </si>
  <si>
    <t>SK18</t>
  </si>
  <si>
    <t>Polička perforovaná 1U/550mm, max.nosnost 80kg</t>
  </si>
  <si>
    <t>SK19</t>
  </si>
  <si>
    <t>Vent.j.spodní(horní)220V/90W  6 ventil. ,termostat RAL7035</t>
  </si>
  <si>
    <t>SK20</t>
  </si>
  <si>
    <t>19" rozvodný panel 5x230V-3m s vaničkou 1,5U RAL9005, dětská a přepěťová ochrana</t>
  </si>
  <si>
    <t>SK21</t>
  </si>
  <si>
    <t>Stabilizační sada ( pár )</t>
  </si>
  <si>
    <t>SK22</t>
  </si>
  <si>
    <t>Montážní sada M6 - 4x šroub, podložka a plovoucí matice</t>
  </si>
  <si>
    <t>SK23</t>
  </si>
  <si>
    <t>19' vyvazovací panel 1U jednostranná plastová lišta</t>
  </si>
  <si>
    <t>SK24</t>
  </si>
  <si>
    <t>Háček 80x80 kovový/nerez</t>
  </si>
  <si>
    <t>SK25</t>
  </si>
  <si>
    <t>Vertikální kabelový kanál - 1ks - 42U</t>
  </si>
  <si>
    <t>Optika</t>
  </si>
  <si>
    <t>SK26</t>
  </si>
  <si>
    <t>Optický kabel univerzální 12-vláknový 9/125 OS1 LSOH</t>
  </si>
  <si>
    <t>SK27</t>
  </si>
  <si>
    <t>Optická vana neosazená pro 12 x SC adaptér 19“ 1U, černá</t>
  </si>
  <si>
    <t>SK28</t>
  </si>
  <si>
    <t>Optická kazeta pro 1 x 12 svarů s víkem a držáky svarů, černá</t>
  </si>
  <si>
    <t>SK29</t>
  </si>
  <si>
    <t>Ochrana svaru 40 mm</t>
  </si>
  <si>
    <t>SK30</t>
  </si>
  <si>
    <t>Svaření optického vlákna SM</t>
  </si>
  <si>
    <t>SK31</t>
  </si>
  <si>
    <t>Adaptér SC singlemode</t>
  </si>
  <si>
    <t>SK32</t>
  </si>
  <si>
    <t>Pigtail singlemode,  9/125,  SC,  2m</t>
  </si>
  <si>
    <t>SK33</t>
  </si>
  <si>
    <t>Patch kabel SC Duplex 09/125 OS1 2m</t>
  </si>
  <si>
    <t>SK34</t>
  </si>
  <si>
    <t>Měření optického vlákna, oboustranné změření útlumu na vlnových délkách 850 a 1300nm / 1310 a 1550nm přímou metodou, zpracování měřícího protokolu</t>
  </si>
  <si>
    <t>Aktivní prvky</t>
  </si>
  <si>
    <t>SK35</t>
  </si>
  <si>
    <t>Switch 48x 10/100/1000 RJ-45, 4x 10G SFP, 3 roky servisní podpora vč. licencí</t>
  </si>
  <si>
    <t>Poznámka k položce:_x000D_
Poznámka k položce: • Přepínací kapacita systému: 176 Gbps • Propustnost systému: Až 130,9 Mpps • Velikost zásobníku: 8 • Porty pro správu: 1x port konzoly USB-C, 1x port OOBM, 1x port USB typu A Host, 1x Bluetooth dongle pro použití s Aruba CX Mobile App • 48x porty 10/100 / 1000BaseT • 4x 1 / 10G SFP + porty • Interní (pevný) zdroj napájení (200 W - 80plus Silver), pevné ventilátory</t>
  </si>
  <si>
    <t>SK36</t>
  </si>
  <si>
    <t>Sada síťových modulů pro stackování přímé připojení měděného kabelu, 1m, pro použití s vybranými přepínači</t>
  </si>
  <si>
    <t>SK37</t>
  </si>
  <si>
    <t>10G SFP LC LX Transceiver, SM, duplexní</t>
  </si>
  <si>
    <t>SK38</t>
  </si>
  <si>
    <t>Acess Point - Indoor 802.11ax Wi-Fi 6, 2x2:2 Dual-band: 2.4 + 5GHz přístupový bod, vč. podpory na 5 roku pro 8 AP</t>
  </si>
  <si>
    <t>SK39</t>
  </si>
  <si>
    <t>Začlenění aktivních prvků do sítě nemocnice, oživení, nastavení</t>
  </si>
  <si>
    <t>SK44</t>
  </si>
  <si>
    <t>SK45</t>
  </si>
  <si>
    <t>SK46</t>
  </si>
  <si>
    <t>7 - STA - Společná televizní anténa</t>
  </si>
  <si>
    <t>D1 - Hlavní stanice STA</t>
  </si>
  <si>
    <t xml:space="preserve">D3 - Ostatní </t>
  </si>
  <si>
    <t>Hlavní stanice STA</t>
  </si>
  <si>
    <t>STA 01</t>
  </si>
  <si>
    <t>Širokopásmový zesilovač 1 vstup VHF-UHF, 2 výstupy, 26dB, s napájením</t>
  </si>
  <si>
    <t>STA 02</t>
  </si>
  <si>
    <t>Rozbočovač TV a FM signálu 8 výstupů</t>
  </si>
  <si>
    <t>STA 03</t>
  </si>
  <si>
    <t>Koncová TV zásuvka, satelitní</t>
  </si>
  <si>
    <t>STA 04</t>
  </si>
  <si>
    <t>Rámeček jednonásobný</t>
  </si>
  <si>
    <t>STA 05</t>
  </si>
  <si>
    <t>Kryt zásuvky anténní</t>
  </si>
  <si>
    <t>STA 06</t>
  </si>
  <si>
    <t>koaxiální kabel vnitřní  75 ohm</t>
  </si>
  <si>
    <t>STA 07</t>
  </si>
  <si>
    <t>Podružný elektroinstalační materiál</t>
  </si>
  <si>
    <t xml:space="preserve">Ostatní </t>
  </si>
  <si>
    <t>STA 08</t>
  </si>
  <si>
    <t>Měření na zásuvkách</t>
  </si>
  <si>
    <t>STA 09</t>
  </si>
  <si>
    <t>STA 10</t>
  </si>
  <si>
    <t>Spolupráce s ostatními profesemi</t>
  </si>
  <si>
    <t>STA 11</t>
  </si>
  <si>
    <t>Oživení systému, revize</t>
  </si>
  <si>
    <t>8 - Jednotný čas - JČ</t>
  </si>
  <si>
    <t xml:space="preserve">D1 - Materiál JČ </t>
  </si>
  <si>
    <t xml:space="preserve">D2 - Ostatní </t>
  </si>
  <si>
    <t xml:space="preserve">Materiál JČ </t>
  </si>
  <si>
    <t>JČ 01</t>
  </si>
  <si>
    <t>Analogové hodiny jednostranné, průměr ciferníku 28cm, pro minutové pulsy 24-60V</t>
  </si>
  <si>
    <t>JČ 02</t>
  </si>
  <si>
    <t>Analogové hodiny oboustranné, průměr ciferníku 28cm, pro minutové pulsy 24-60V</t>
  </si>
  <si>
    <t>JČ 03</t>
  </si>
  <si>
    <t>Stropní závěs pro zavěšení oboustranných hodin, 50cm</t>
  </si>
  <si>
    <t>JČ 04</t>
  </si>
  <si>
    <t>kabel CYKY-O 2x1,5</t>
  </si>
  <si>
    <t>JČ 05</t>
  </si>
  <si>
    <t>Propojovací krabice se svorkovnicí, s víčkem</t>
  </si>
  <si>
    <t>JČ 06</t>
  </si>
  <si>
    <t>pomocný materiál</t>
  </si>
  <si>
    <t>JČ 07</t>
  </si>
  <si>
    <t>JČ 08</t>
  </si>
  <si>
    <t>9 - VYVOLÁVACÍ SYSTÉM - VS</t>
  </si>
  <si>
    <t>D1 - Hardware</t>
  </si>
  <si>
    <t>Hardware</t>
  </si>
  <si>
    <t>VS01</t>
  </si>
  <si>
    <t>Přepážkový displej (3míR-kl,Foliepř, ENET,POE)57SMD</t>
  </si>
  <si>
    <t>VS02</t>
  </si>
  <si>
    <t>Licence přep. aplikace na 1 PC (6-9 instalací)</t>
  </si>
  <si>
    <t>VS03</t>
  </si>
  <si>
    <t>Hlavní displej LCD 43" - vyvolávací systém</t>
  </si>
  <si>
    <t>VS04</t>
  </si>
  <si>
    <t>Počítač KE-MINI PC, Win10 IOT Enterprise</t>
  </si>
  <si>
    <t>VS05</t>
  </si>
  <si>
    <t>SW Hlasový modul - akustické volání pořadových čísel z PC - zdrojová licence</t>
  </si>
  <si>
    <t>VS06</t>
  </si>
  <si>
    <t>Držák LCD nebo plazmového TV, NB T560-15 (32- 60"), stropní, polohovatelný, výsuvný</t>
  </si>
  <si>
    <t>VS07</t>
  </si>
  <si>
    <t>Stojan tiskárny touch-small - kovový</t>
  </si>
  <si>
    <t>VS26</t>
  </si>
  <si>
    <t>Kompletace zakázky (instalace, montáž, oživení, zkušební provoz)</t>
  </si>
  <si>
    <t>VS27</t>
  </si>
  <si>
    <t>Kompletace zakázky-IT (konfigurace systému)</t>
  </si>
  <si>
    <t>VS29</t>
  </si>
  <si>
    <t>Přeprava osob, technik na cestě</t>
  </si>
  <si>
    <t>10 - KABELOVÉ TRASY  - KT</t>
  </si>
  <si>
    <t>D1 - Páteřní kabelové trasy</t>
  </si>
  <si>
    <t>Páteřní kabelové trasy</t>
  </si>
  <si>
    <t>1.1 KT01</t>
  </si>
  <si>
    <t>Podparapetní kanál 70x170</t>
  </si>
  <si>
    <t>1.2 KT02</t>
  </si>
  <si>
    <t>Víko podparapetního kanálu šíře 45mm</t>
  </si>
  <si>
    <t>1.3 KT03</t>
  </si>
  <si>
    <t>Spojka podparapetního kanálu</t>
  </si>
  <si>
    <t>1.4 KT04</t>
  </si>
  <si>
    <t>Kryt spoje</t>
  </si>
  <si>
    <t>1.5 KT05</t>
  </si>
  <si>
    <t>Přepážka 70 mm</t>
  </si>
  <si>
    <t>1.6 KT06</t>
  </si>
  <si>
    <t>Trubka ohebná PVC volně nebo pod omítkou 23 mm</t>
  </si>
  <si>
    <t>1.7 KT07</t>
  </si>
  <si>
    <t>Trubka ohebná PVC volně nebo pod omítkou 29 mm</t>
  </si>
  <si>
    <t>1.8 KT08</t>
  </si>
  <si>
    <t>Trubka ohebná PVC volně nebo pod omítkou 36 mm</t>
  </si>
  <si>
    <t>1.9 KT09</t>
  </si>
  <si>
    <t>TR. ohebná.1440/1</t>
  </si>
  <si>
    <t>1.10 KT10</t>
  </si>
  <si>
    <t>TR.korugovaná  50</t>
  </si>
  <si>
    <t>1.11 KT11</t>
  </si>
  <si>
    <t>Krabice univerzální KU 68/2-1901, se šroubky</t>
  </si>
  <si>
    <t>1.12 KT12</t>
  </si>
  <si>
    <t>Krabice přístrojová, hluboká,</t>
  </si>
  <si>
    <t>1.13 KT13</t>
  </si>
  <si>
    <t>Krabice kruhová odbočná KO97 s víčkem KO97V</t>
  </si>
  <si>
    <t>1.14 KT14</t>
  </si>
  <si>
    <t>Krabice odbočná KO 125 s víčkem a šroubky</t>
  </si>
  <si>
    <t>1.15 KT15</t>
  </si>
  <si>
    <t>Skříň rozvodná KT 250 s víkem a šroubky</t>
  </si>
  <si>
    <t>1.16 KT16</t>
  </si>
  <si>
    <t>Kovový kabelový drátěný rošt 200/100 vč. příslušenství (spojky, závěsy, výložníky, zemn. Svorky)</t>
  </si>
  <si>
    <t>1.17 KT17</t>
  </si>
  <si>
    <t>Kovový kabelový drátěný rošt 100/100 vč. příslušenství (spojky, závěsy, výložníky, zemn. Svorky)</t>
  </si>
  <si>
    <t>1.18 KT18</t>
  </si>
  <si>
    <t>Kabelový stoupací žebřík šíře 200mm, vč. příslušenství (spojky, závěsy, výložníky, zemn. Svorky)</t>
  </si>
  <si>
    <t>1.19 KT19</t>
  </si>
  <si>
    <t>ZAVITOVA TYC M8 1M POZINK</t>
  </si>
  <si>
    <t>1.20 KT20</t>
  </si>
  <si>
    <t>HMOŽDINKA KOV M6</t>
  </si>
  <si>
    <t>1.21 KT21</t>
  </si>
  <si>
    <t>Trubka plastová, pevná pr.20mm, světle šedá, vč. příchytek a hmoždinek</t>
  </si>
  <si>
    <t>1.22 KT22</t>
  </si>
  <si>
    <t>Trubka plastová, pevná pr.32mm, světle šedá, vč. příchytek a hmoždinek</t>
  </si>
  <si>
    <t>1.23 KT23</t>
  </si>
  <si>
    <t>CYKY  3CX2,5</t>
  </si>
  <si>
    <t>1.24 KT24</t>
  </si>
  <si>
    <t>CY 16 ZEL. ZLUTY</t>
  </si>
  <si>
    <t>1.25 KT25</t>
  </si>
  <si>
    <t>Plastové příchytky na strop/zeď, pro max 20 kabelů do pr. 10mm, včetně hmoždinky a vrutu</t>
  </si>
  <si>
    <t>1.26 KT26</t>
  </si>
  <si>
    <t>Plastové příchytky na strop/zeď, pro max 6 kabelů do pr. 10mm, včetně hmoždinky a vrutu</t>
  </si>
  <si>
    <t>1.27 KT27</t>
  </si>
  <si>
    <t>Stahovací pásky, šíře 4mm, délka 200mm, bal=100ks</t>
  </si>
  <si>
    <t>1.28 KT28</t>
  </si>
  <si>
    <t>Hmoždinka do betonu 8mm</t>
  </si>
  <si>
    <t>1.29 KT29</t>
  </si>
  <si>
    <t>Hmoždinka do cihly 8 mm</t>
  </si>
  <si>
    <t>1.30 KT30</t>
  </si>
  <si>
    <t>Značení trasy trubkového vedení</t>
  </si>
  <si>
    <t>1.31 KT31</t>
  </si>
  <si>
    <t>1.32 KT32</t>
  </si>
  <si>
    <t>Vysekání kapsy v cihl. zdi, krabice do 250x200x100 mm</t>
  </si>
  <si>
    <t>1.33 KT33</t>
  </si>
  <si>
    <t>Vysekání drážky v cihl. zdi do hl. 50 mm, š. do 70 mm</t>
  </si>
  <si>
    <t>1.34 KT34</t>
  </si>
  <si>
    <t>Vysekání drážky v cihl. zdi do hl. 50 mm, š. do 100 mm</t>
  </si>
  <si>
    <t>1.35 KT35</t>
  </si>
  <si>
    <t>Omítnutí rýhy, drážka do 50x100 mm, štuka</t>
  </si>
  <si>
    <t>1.36 KT36</t>
  </si>
  <si>
    <t>Požární ucpávky dle PBŘ</t>
  </si>
  <si>
    <t>1.37 KT37</t>
  </si>
  <si>
    <t>Sádra</t>
  </si>
  <si>
    <t>1.38 KT38</t>
  </si>
  <si>
    <t>Průraz D=6cm, cihla 15cm</t>
  </si>
  <si>
    <t>1.39 KT39</t>
  </si>
  <si>
    <t>Průraz D=6cm, cihla 30cm</t>
  </si>
  <si>
    <t>1.40 KT40</t>
  </si>
  <si>
    <t>Průraz D=6cm, cihla 45cm</t>
  </si>
  <si>
    <t>1.41 KT41</t>
  </si>
  <si>
    <t>Průraz D=6cm, beton 15cm</t>
  </si>
  <si>
    <t>1.42 KT42</t>
  </si>
  <si>
    <t>Průraz D=6cm, beton 30cm</t>
  </si>
  <si>
    <t>1.43 KT43</t>
  </si>
  <si>
    <t>Průraz D=6cm, beton 45cm</t>
  </si>
  <si>
    <t>2.1 KT45</t>
  </si>
  <si>
    <t>Rozebrání a znovuosazení kazetového podhledu</t>
  </si>
  <si>
    <t>2.2 KT45</t>
  </si>
  <si>
    <t>Práce na rozvaděčích NN</t>
  </si>
  <si>
    <t>2.3 KT46</t>
  </si>
  <si>
    <t>Úklidové práce</t>
  </si>
  <si>
    <t>2.4 KT47</t>
  </si>
  <si>
    <t>Popl.za ulozeni suti</t>
  </si>
  <si>
    <t>2.5 KT48</t>
  </si>
  <si>
    <t>Svis doprava suti prve podlazi</t>
  </si>
  <si>
    <t>2.6 KT49</t>
  </si>
  <si>
    <t>Odvoz suti na skladku do 1km</t>
  </si>
  <si>
    <t>2.7 KT50</t>
  </si>
  <si>
    <t>Odvoz suti na skladku zkd 1km</t>
  </si>
  <si>
    <t>2.8 KT51</t>
  </si>
  <si>
    <t>2.9 KT52</t>
  </si>
  <si>
    <t>2.10 KT53</t>
  </si>
  <si>
    <t>11 - Osttaní</t>
  </si>
  <si>
    <t>OST_R01</t>
  </si>
  <si>
    <t>Celkem zkoušky, měření, revize</t>
  </si>
  <si>
    <t>262144</t>
  </si>
  <si>
    <t>OST_R02</t>
  </si>
  <si>
    <t>Celkem doprava, přesun hmot</t>
  </si>
  <si>
    <t>D.1.4.7 - Mediciální plyny</t>
  </si>
  <si>
    <t>D1 - ROZVODY</t>
  </si>
  <si>
    <t>D2 - Lahvový zdroj oxidu dusného</t>
  </si>
  <si>
    <t>D3 - OSTATNÍ NÁKLADY</t>
  </si>
  <si>
    <t>ROZVODY</t>
  </si>
  <si>
    <t>Pol62</t>
  </si>
  <si>
    <t>měděná trubka 8x1</t>
  </si>
  <si>
    <t>Pol63</t>
  </si>
  <si>
    <t>měděná trubka 12x1</t>
  </si>
  <si>
    <t>Pol64</t>
  </si>
  <si>
    <t>měděná trubka 18x1</t>
  </si>
  <si>
    <t>Pol65</t>
  </si>
  <si>
    <t>měděná trubka 22x1</t>
  </si>
  <si>
    <t>Pol66</t>
  </si>
  <si>
    <t>prořez trubek 3%</t>
  </si>
  <si>
    <t>Pol67</t>
  </si>
  <si>
    <t>Ag pájka 45+pasta</t>
  </si>
  <si>
    <t>g</t>
  </si>
  <si>
    <t>Pol68</t>
  </si>
  <si>
    <t>chránička potrubí-oc.trubka 26.9x2.6 (0,5m)</t>
  </si>
  <si>
    <t>Pol69</t>
  </si>
  <si>
    <t>chránička potrubí-oc.trubka 31.8x2.6 (0,5m)</t>
  </si>
  <si>
    <t>Pol70</t>
  </si>
  <si>
    <t>chránička potrubí-oc.trubka 38x2.6 (0,5m)</t>
  </si>
  <si>
    <t>Pol71</t>
  </si>
  <si>
    <t>chránička potrubí-oc.trubka 44.5x3.2 (0,5m)</t>
  </si>
  <si>
    <t>Pol72</t>
  </si>
  <si>
    <t>tvarovky Cu do pr. 22</t>
  </si>
  <si>
    <t>Pol73</t>
  </si>
  <si>
    <t>konzole jednoduchá (pro 1 trubku)</t>
  </si>
  <si>
    <t>Pol74</t>
  </si>
  <si>
    <t>konzole středně složitá (pro 2-3 trubky)</t>
  </si>
  <si>
    <t>Pol75</t>
  </si>
  <si>
    <t>konzole složitá (pro 4 trubky)</t>
  </si>
  <si>
    <t>Pol76</t>
  </si>
  <si>
    <t>značení potrubí</t>
  </si>
  <si>
    <t>Pol77</t>
  </si>
  <si>
    <t>ochranný plyn pro pájení  trubek</t>
  </si>
  <si>
    <t>Pol78</t>
  </si>
  <si>
    <t>propláchnutí rozvodu dusíkem</t>
  </si>
  <si>
    <t>Pol79</t>
  </si>
  <si>
    <t>napojení na stávající rozvod</t>
  </si>
  <si>
    <t>Pol80</t>
  </si>
  <si>
    <t>odstávka stávajícího rozvodu</t>
  </si>
  <si>
    <t>Pol81</t>
  </si>
  <si>
    <t>úseková tlaková zkouška</t>
  </si>
  <si>
    <t>Pol82</t>
  </si>
  <si>
    <t>závěrečná tlaková zkouška</t>
  </si>
  <si>
    <t>Pol83</t>
  </si>
  <si>
    <t>kulový kohout DN15 vč.šroubení</t>
  </si>
  <si>
    <t>Pol84</t>
  </si>
  <si>
    <t>kulový kohout DN20 vč.šroubení</t>
  </si>
  <si>
    <t>Pol85</t>
  </si>
  <si>
    <t>Lahvový uzavírací ventil</t>
  </si>
  <si>
    <t>Pol86</t>
  </si>
  <si>
    <t>manometr pr.60 rozsah 0-1MPa</t>
  </si>
  <si>
    <t>Pol87</t>
  </si>
  <si>
    <t>ventilová krabice pro 4 plyny vč. čidel, instalace pod omítku, výrobek rizikové třídy II.b, uchazeč doloží registraci SÚKL</t>
  </si>
  <si>
    <t>Pol88</t>
  </si>
  <si>
    <t>ventilová krabice pro 1-4 plyny s integrovaným monitorovacím zařízenímvč. čidel, instalace pod omítku, výrobek rizikové třídy II.b, uchazeč doloží registraci SÚKL</t>
  </si>
  <si>
    <t>Pol89</t>
  </si>
  <si>
    <t>monitorovací zařízení s dotykovým LCD displejem, instalace do zdi</t>
  </si>
  <si>
    <t>Pol90</t>
  </si>
  <si>
    <t>lékařský nástěnný panel s terminální jednotkou, instalace do zdi</t>
  </si>
  <si>
    <t>Pol91</t>
  </si>
  <si>
    <t>nástěnná lůžková rampa pro 1 lůžko</t>
  </si>
  <si>
    <t>Poznámka k položce:_x000D_
nástěnná lůžková rampa pro 1 lůžko, délka 1650mm, výbava :  1x O2, 1x AIR04, 1x VAC, 1x N2O, 6x zásuvka DO-ZIS, 6x zdířka ochr.pospojení, 4x datová zásuvka RJ45, 2x medilišta 1600mm, 1x police, 1x drátěný košík, 1x lampička na meilištu, 1x nosič infuzí, 1x zdvižné rameno pro monitor, 1x průtokoměr se zvlhčovačem(hadice do RSP), 1x hliníková lišta na zeď, 1x odsávací komplet na medilištu, specifikace přílohou technické zprávy med.plynů, výrobek rizikové třídy II.b, uchazeč doloží výrobní dokumentaci ze které bude patrné splnění požadovaných parametrů</t>
  </si>
  <si>
    <t>Pol92</t>
  </si>
  <si>
    <t>otočný stropní dvouramenný zdvižný stativ s hlavou 1000mm</t>
  </si>
  <si>
    <t>Poznámka k položce:_x000D_
otočný stropní dvouramenný zdvižný stativ s hlavou 1000mm, elektromechanicky stavitelný výbava :  2x O2, 2x AIR04, 2x VAC, 2x N2O, 1x AGSS, 8x zásuvka DO-ZIS, 4x zásuvka VDO-ZIS, 6x zásuvka ochr.pospojení, 4x datová zásuvka RJ45, integrovaný cable management, LED osvětlení hlavy a ramene, Příslušenství: 1x police 630x480 s medilištami a ovládáním, 2x medilišta 400mm, 1x medilišta 600mm, 2x nerezový košík hloubka 600mm, 1x rameno 200+200mm+tyč 1000mm, 1x rameno 300+300mm zdvižné pro monitor, 1x regulátor kyslíku s hadicí, 1x odsávací komplet, specifikace přílohou technické zprávy med.plynů, výrobek rizikové třídy II.b, uchazeč doloží výrobní dokumentaci ze které bude patrné splnění požadovaných parametrů</t>
  </si>
  <si>
    <t>Pol93</t>
  </si>
  <si>
    <t>zdrojový most stropní se zdrojovou hlavou pro 1 lůžko</t>
  </si>
  <si>
    <t>Poznámka k položce:_x000D_
zdrojový most stropní se zdrojovou hlavou pro 1 lůžko, výbava pro jedno lůžko (zdrojovou hlavu 1000m s ramenem 400mm) : 2x O2, 2x AIR04, 2x VAC, 8x zásuvka DO-ZIS, 8x zásuvka VDO-ZIS, 6x zdířka ochr.pospojení, 8x datová zásuvka RJ45, 1x příprava dorozum. zařízení sestra/pacient,  osvětlení přímé (spínané z mostu), nepřímé (spínané z monitoringu), noční (spínané z monitoringu), Příslušenství: Pojezd s tyčí pro infuzní pumpy 1500mm,cable management, medilišta 180mm, medilišta 600mm, obvodová medilišta, police s medilištami a šuplíky, rameno 300mm pro monitor, rameno 200+300mm+ tyč 1500mm+4x háček, drátěný košík hloubka 600mm, lampička na medilištu, specifikace přílohou technické zprávy med.plynů, výrobek rizikové třídy II.b, uchazeč doloží výrobní dokumentaci ze které bude patrné splnění požadovaných parametrů</t>
  </si>
  <si>
    <t>Pol94</t>
  </si>
  <si>
    <t>zdrojový most stropní se zdrojovou hlavou pro 3 lůžka</t>
  </si>
  <si>
    <t>Poznámka k položce:_x000D_
zdrojový most stropní se zdrojovou hlavou pro 3 lůžka, výbava pro jedno lůžko (zdrojovou hlavu 1000m s ramenem 400mm) : 2x O2, 2x AIR04, 2x VAC, 8x zásuvka DO-ZIS, 8x zásuvka VDO-ZIS, 6x zdířka ochr.pospojení, 8x datová zásuvka RJ45, 1x příprava dorozum. zařízení sestra/pacient,  osvětlení přímé (spínané z mostu), nepřímé (spínané z monitoringu), noční (spínané z monitoringu), Příslušenství: Pojezd s tyčí pro infuzní pumpy 1500mm,cable management, medilišta 180mm, 3x medilišta 600mm, obvodová medilišta, 3x police s medilištami a šuplíky, 3x rameno 300mm pro monitor, 3x rameno 200+300mm+ tyč 1500mm+4x háček, 6x drátěný košík hloubka 600mm, 3x lampička na medilištu, specifikace přílohou technické zprávy med.plynů, výrobek rizikové třídy II.b, uchazeč doloží výrobní dokumentaci ze které bude patrné splnění požadovaných parametrů</t>
  </si>
  <si>
    <t>Lahvový zdroj oxidu dusného</t>
  </si>
  <si>
    <t>Pol95</t>
  </si>
  <si>
    <t>Pol96</t>
  </si>
  <si>
    <t>Pol97</t>
  </si>
  <si>
    <t>tvarovky Cu do pr.18</t>
  </si>
  <si>
    <t>Pol98</t>
  </si>
  <si>
    <t>Pol99</t>
  </si>
  <si>
    <t>Pol100</t>
  </si>
  <si>
    <t>tlaková zkouška ve stanici</t>
  </si>
  <si>
    <t>Pol101</t>
  </si>
  <si>
    <t>tlakový zdroj: 1+1 lahev vč. automatického přepínání (vst. 80bar/výst. 4bar, PV 6bar, vysokotl.čidla, nouz.vstup pro údržbu, 4m vysokotl. Cu trubka) dle ČSN EN ISO 7396-1 ed.2, včetně GSM modulu)</t>
  </si>
  <si>
    <t>Pol102</t>
  </si>
  <si>
    <t>záložní lahvový zdroj: 1lahev vč. redukčního panelu (vst. 80bar/výst. 4bar, PV 6bar, vysokotl.čidlo, 1m vysokotl. Cu rubka) dle ČSN EN ISO 7396-1 ed.2</t>
  </si>
  <si>
    <t>Pol103</t>
  </si>
  <si>
    <t>čidlo koncentrace O2</t>
  </si>
  <si>
    <t>Pol104</t>
  </si>
  <si>
    <t>sestava snímání koncentrace kyslíku (vyhodnocovací ústředna, siréna, odstavné tlačítko, světelná tabule "opusťte prostor" a "nevstupovat")</t>
  </si>
  <si>
    <t>Pol105</t>
  </si>
  <si>
    <t>elektro instalace pro sestavu snímání koncentrace kyslíku</t>
  </si>
  <si>
    <t>Pol106</t>
  </si>
  <si>
    <t>monitorovací zařízení s dotyk.LCD displejem pro 12 vstupů do zdi, uživatelsky nastavitelné, příprava pro měření spotřeby plynu</t>
  </si>
  <si>
    <t>Pol107</t>
  </si>
  <si>
    <t>kabel signalizace 2x2x0,8</t>
  </si>
  <si>
    <t>Pol108</t>
  </si>
  <si>
    <t>el.lišta 20x20mm</t>
  </si>
  <si>
    <t>Pol109</t>
  </si>
  <si>
    <t>cedule a texty  označení tlakové lahve N2O (odolnost 500°C)</t>
  </si>
  <si>
    <t>OSTATNÍ NÁKLADY</t>
  </si>
  <si>
    <t>Pol113</t>
  </si>
  <si>
    <t>doprava, vnitrostaveništní přesun hmot</t>
  </si>
  <si>
    <t>Pol114</t>
  </si>
  <si>
    <t>LEK 15 - zkouška čistoty medic.stl.vzduchu dle čl.3.2 odst.b</t>
  </si>
  <si>
    <t>Pol115</t>
  </si>
  <si>
    <t>provedení zkoušek, plynových revizí a elektrických revizí</t>
  </si>
  <si>
    <t>IN-SO 01 - Interiér</t>
  </si>
  <si>
    <t xml:space="preserve">1 - Pracovní linky </t>
  </si>
  <si>
    <t>D6 - NÁBYTEK - ATYPICKÝ TRUHLÁŘSKÝ NÁBYTEK</t>
  </si>
  <si>
    <t>D6</t>
  </si>
  <si>
    <t>NÁBYTEK - ATYPICKÝ TRUHLÁŘSKÝ NÁBYTEK</t>
  </si>
  <si>
    <t>L/1</t>
  </si>
  <si>
    <t>pracovní linka - pracovna lékaře délka 1800 mm  vybavení viz samostatný výkres</t>
  </si>
  <si>
    <t>Poznámka k položce:_x000D_
rozměr a barevnost viz samostatný výkres</t>
  </si>
  <si>
    <t>L/2</t>
  </si>
  <si>
    <t>L/3</t>
  </si>
  <si>
    <t>pracovní linka - sklad délka 2100 mm  vybavení viz samostatný výkres</t>
  </si>
  <si>
    <t>L/4</t>
  </si>
  <si>
    <t>pracovní linka - denní místnost délka 3175 mm  vybavení viz samostatný výkres</t>
  </si>
  <si>
    <t>L/5</t>
  </si>
  <si>
    <t>pracovní linka - interní ambulance délka 2800 mm  vybavení viz samostatný výkres</t>
  </si>
  <si>
    <t>L/6</t>
  </si>
  <si>
    <t>pracovní linka - vyšetřovna LSP délka 2400 mm  vybavení viz samostatný výkres</t>
  </si>
  <si>
    <t>L/7</t>
  </si>
  <si>
    <t>pracovní linka - sesterna délka 2500*2225 mm  vybavení viz samostatný výkres</t>
  </si>
  <si>
    <t>L/8</t>
  </si>
  <si>
    <t>pracovní linka - expektační lůžka                                                délka 3000 mm                                                   vybavení viz samostatný výkres</t>
  </si>
  <si>
    <t>L/9</t>
  </si>
  <si>
    <t>pracovní linka - resuscitační box                                                délka 2900 mm                                                   vybavení viz samostatný výkres</t>
  </si>
  <si>
    <t>L/10</t>
  </si>
  <si>
    <t>pracovní linka - denní místnost                                                délka 3000 mm                                                   vybavení viz samostatný výkres</t>
  </si>
  <si>
    <t>L/11</t>
  </si>
  <si>
    <t>pracovní linka - chirirgická ambulance                                              délka 2400 mm                                                   vybavení viz samostatný výkres</t>
  </si>
  <si>
    <t>L/12</t>
  </si>
  <si>
    <t>pracovní linka - filtr pacienti                                              délka 2400 mm                                                   vybavení viz samostatný výkres</t>
  </si>
  <si>
    <t>L/13</t>
  </si>
  <si>
    <t>pracovní linka - dekontaminace                                         délka 2600 mm                                                   vybavení viz samostatný výkres</t>
  </si>
  <si>
    <t>L/14</t>
  </si>
  <si>
    <t>pracovní linka - univerzální vyšetřovna                                    délka 2400 mm                                                   vybavení viz samostatný výkres</t>
  </si>
  <si>
    <t>L/15</t>
  </si>
  <si>
    <t>pracovní linka - kuchyňka                                  délka 2270 mm                                                   vybavení viz samostatný výkres</t>
  </si>
  <si>
    <t>L/16</t>
  </si>
  <si>
    <t>2 - Interiér</t>
  </si>
  <si>
    <t>D1 - VYBAVENÍ HYGIENICKÉHO ZÁZEMÍ</t>
  </si>
  <si>
    <t>D2 - NÁBYTEK - STOLY</t>
  </si>
  <si>
    <t>D3 - NÁBYTEK - SKŘÍNĚ</t>
  </si>
  <si>
    <t>D4 - NÁBYTEK - SEZENÍ</t>
  </si>
  <si>
    <t>D5 - NÁBYTEK - DOPLŇKY</t>
  </si>
  <si>
    <t>VYBAVENÍ HYGIENICKÉHO ZÁZEMÍ</t>
  </si>
  <si>
    <t>HV/1</t>
  </si>
  <si>
    <t>Věšák na oblečení čtyřháček                                        Jednoduchý design                                                       Montáž na stěnu primárně lepením                        Povrchová úprava: leštěná nerez</t>
  </si>
  <si>
    <t>Poznámka k položce:_x000D_
270*25*40</t>
  </si>
  <si>
    <t>HV/2</t>
  </si>
  <si>
    <t xml:space="preserve">Zásobník toaletního papíru                                              Určeno k montáži na zeď                                                    Materiál plast ABS                                                                        Barva bílá        </t>
  </si>
  <si>
    <t>Poznámka k položce:_x000D_
270*135*270</t>
  </si>
  <si>
    <t>HV/3</t>
  </si>
  <si>
    <t xml:space="preserve">Nástěnný zásobník na hygienické sáčky                                     Provedení z plastu                                                                               Povrchová úprava: chrom                                                             </t>
  </si>
  <si>
    <t>Poznámka k položce:_x000D_
100*25*135</t>
  </si>
  <si>
    <t>HV/4</t>
  </si>
  <si>
    <t xml:space="preserve">Zásobník na papírové utěrky                                   Mechanický podavač papírových ručníků v rolích                                                                     Pro role o délce 250 m                                                        </t>
  </si>
  <si>
    <t>Poznámka k položce:_x000D_
310*200*340</t>
  </si>
  <si>
    <t>HV/5</t>
  </si>
  <si>
    <t xml:space="preserve">Dávkovač tekutého mýdla, mechanický                         Mýdlo doplňované z kanystru                                                   Průhled pro kontrolu obsahu v modré barvě               Vyrobeno z plastu ABS                                        </t>
  </si>
  <si>
    <t>Poznámka k položce:_x000D_
115*115*250</t>
  </si>
  <si>
    <t>HV/6</t>
  </si>
  <si>
    <t>Dávkovač dezinfekce, mechanický Dezinfekční roztoky doplňované z kanystru            Použití pouze kapalných prostředků Průhled pro kontrolu obsahu v šedé barvě Vyrobeno z plastu ABS                                            Uzamykatelný na klíč Barva dá</t>
  </si>
  <si>
    <t>HV/7</t>
  </si>
  <si>
    <t>Zrcadlo                                                               Broušená hrana                                                            Obdélníkový tvar                                                                  v hygienickém zázemí: k přile</t>
  </si>
  <si>
    <t>Poznámka k položce:_x000D_
400*3*600</t>
  </si>
  <si>
    <t>HV/8</t>
  </si>
  <si>
    <t>Zrcadlo výklopné pro imobilní                                           Dva boky zasazené do chromovaných trubek                      S rukojetí pro nastavení sklonu                                       Kotvení na zeď</t>
  </si>
  <si>
    <t>Poznámka k položce:_x000D_
500*150*600</t>
  </si>
  <si>
    <t>HV/9</t>
  </si>
  <si>
    <t>Koš na použité papírové ručníky/utěrky                      Prutová konstrukce z hliníku potažených bílým PVC                                                                   Poružít jednorázových sáčků                                               Objem</t>
  </si>
  <si>
    <t>Poznámka k položce:_x000D_
340*260*540</t>
  </si>
  <si>
    <t>HV/10</t>
  </si>
  <si>
    <t>Odpadkový koš nášlapný                                                Vyroben z nerez oceli                                                                                       Pedálový mechanismus                                                  Vyjímat</t>
  </si>
  <si>
    <t>Poznámka k položce:_x000D_
205*205*275</t>
  </si>
  <si>
    <t>HV/11</t>
  </si>
  <si>
    <t xml:space="preserve">WC čistící souprava                                                                     Kulatý design                                                                     Nádobka bílé barvy                                                                   </t>
  </si>
  <si>
    <t>Poznámka k položce:_x000D_
100*138*374</t>
  </si>
  <si>
    <t>HV/12</t>
  </si>
  <si>
    <t>Háček na oděv umístěný na dveře                                   Kulatý design                                                                           Leštěný nerezová povrch                                                                 Připevněno le</t>
  </si>
  <si>
    <t>Poznámka k položce:_x000D_
37*39*37</t>
  </si>
  <si>
    <t>HV/13</t>
  </si>
  <si>
    <t xml:space="preserve">Věšák - dvouháček na ručníky                                                      Z chromované oceli                                                                   Lesklé provedení                                                                        </t>
  </si>
  <si>
    <t>Poznámka k položce:_x000D_
55*55*50</t>
  </si>
  <si>
    <t>HV/14</t>
  </si>
  <si>
    <t xml:space="preserve">Tyč na ručníky                                                                                    Kulatý design, dvojitá tyč                                                                                                  Materiál: nerezová ocel          </t>
  </si>
  <si>
    <t>Poznámka k položce:_x000D_
660*120*60</t>
  </si>
  <si>
    <t>HV/15</t>
  </si>
  <si>
    <t xml:space="preserve">Osoušeč rukou                                                                                  materiál: kryt z nerezové oceli                                                                                                                                 </t>
  </si>
  <si>
    <t>Poznámka k položce:_x000D_
280*215*245</t>
  </si>
  <si>
    <t>HV/16</t>
  </si>
  <si>
    <t>Držák toaletního papíru                                          Jednoduchý design                                                       Montáž na stěnu primárně lepením                        Povrchová úprava: leštěná nerez</t>
  </si>
  <si>
    <t>Poznámka k položce:_x000D_
164*75*53</t>
  </si>
  <si>
    <t>NÁBYTEK - STOLY</t>
  </si>
  <si>
    <t>ST/1</t>
  </si>
  <si>
    <t>pracovní stůl 160*80 cm pracovní laminovaná deska tl. 25 mm opatřena ABS hranou 2 mm kabelová průchodka s krytkou v bílé barvě držáky kabelů pod pracovní desku dekor stolové desky: bílá podnož z kovových profilů  stolové nohy průřezu 50*50 mm spojovací pr</t>
  </si>
  <si>
    <t>Poznámka k položce:_x000D_
1600*800*755</t>
  </si>
  <si>
    <t>ST/2</t>
  </si>
  <si>
    <t>pracovní stůl 180*80 cm pracovní laminovaná deska tl. 25 mm opatřena ABS hranou 2 mm kabelová průchodka s krytkou v bílé barvě držáky kabelů pod pracovní desku dekor stolové desky: bílá podnož z kovových profilů  stolové nohy průřezu 50*50 mm spojovací pr</t>
  </si>
  <si>
    <t>Poznámka k položce:_x000D_
1800*800*755</t>
  </si>
  <si>
    <t>ST/3</t>
  </si>
  <si>
    <t>pracovní stůl 120*60 cm pracovní laminovaná deska tl. 25 mm opatřena ABS hranou 2 mm kabelová průchodka s krytkou v bílé barvě držáky kabelů pod pracovní desku dekor stolové desky: bílá podnož z kovových profilů  stolové nohy průřezu 50*50 mm spojovací pr</t>
  </si>
  <si>
    <t>Poznámka k položce:_x000D_
1200*600*755</t>
  </si>
  <si>
    <t>ST/4</t>
  </si>
  <si>
    <t>pracovní stůl 140*60 cm pracovní laminovaná deska tl. 25 mm opatřena ABS hranou 2 mm kabelová průchodka s krytkou v bílé barvě držáky kabelů pod pracovní desku dekor stolové desky: bílá podnož z kovových profilů  stolové nohy průřezu 50*50 mm spojovací pr</t>
  </si>
  <si>
    <t>Poznámka k položce:_x000D_
1400*600*755</t>
  </si>
  <si>
    <t>ST/5</t>
  </si>
  <si>
    <t>jídelní stůl 120*80 cm laminovaná deska tl.18 mm opatřena ABS hranou 2 mm dekor stolové desky: bílá podnož z kovových profilů  stolové nohy průřezu 30*30 mm, rám stolu svařen z ocelových profilů 35*20 mm kovová podnož opatřena práškovou barvou v šedé barv</t>
  </si>
  <si>
    <t>Poznámka k položce:_x000D_
1200*800*735</t>
  </si>
  <si>
    <t>ST/6</t>
  </si>
  <si>
    <t>konferenční stolek kulatý materiál provedení - kov barva bílá minimalistický zaoblený design povrchová úprava lakováním</t>
  </si>
  <si>
    <t>Poznámka k položce:_x000D_
⌀600*330</t>
  </si>
  <si>
    <t>ST/7</t>
  </si>
  <si>
    <t>Konferenční stolek barvy bílé Horní deska z LTD nohy kovové v barvě bílé delková hmotnost 13,9 kg pryžové podložky</t>
  </si>
  <si>
    <t>Poznámka k položce:_x000D_
1020*670*460</t>
  </si>
  <si>
    <t>NÁBYTEK - SKŘÍNĚ</t>
  </si>
  <si>
    <t>SK/1</t>
  </si>
  <si>
    <t>úložný skladovací regál kovová konstrukce stavebnicového systému 5* police z laminované desky maximální zatížení police 275 kg police jsou výškově nastavitelné barva bílá regál nutno připevnit ke stěně nebo vzájemně prošroubovat více kusů</t>
  </si>
  <si>
    <t>Poznámka k položce:_x000D_
900*350*1800</t>
  </si>
  <si>
    <t>SK/2</t>
  </si>
  <si>
    <t>Poznámka k položce:_x000D_
750*500*1800</t>
  </si>
  <si>
    <t>SK/3</t>
  </si>
  <si>
    <t>Poznámka k položce:_x000D_
1200*500*1800</t>
  </si>
  <si>
    <t>SK/4</t>
  </si>
  <si>
    <t>Poznámka k položce:_x000D_
900*600*1800</t>
  </si>
  <si>
    <t>SK/5</t>
  </si>
  <si>
    <t>Poznámka k položce:_x000D_
1200*600*1800</t>
  </si>
  <si>
    <t>SK/6</t>
  </si>
  <si>
    <t xml:space="preserve">vysoká policová skříň s dvířky plnými a prosklenými korpus a dvířka z laminované desky tl.18mm dno, půda a police z desky tl. 25 mm záda skříně bílá 2* dvířka na celou výšku skříně skříňka uzamykatelná - dvoubodový zámek dekor: bílá úchytky hranaté (USH) </t>
  </si>
  <si>
    <t>Poznámka k položce:_x000D_
800*400*1920</t>
  </si>
  <si>
    <t>SK/7</t>
  </si>
  <si>
    <t>vysoká policová skříň s dvířky korpus a dvířka z laminované desky tl.18mm dno, půda a police z desky tl. 25 mm záda skříně bílá 2* dvířka na celou výšku skříně skříňka uzamykatelná - dvoubodový zámek dekor: bílá úchytky hranaté (USH) včetně rektifikačních</t>
  </si>
  <si>
    <t>Poznámka k položce:_x000D_
800*420*1850</t>
  </si>
  <si>
    <t>SK/8</t>
  </si>
  <si>
    <t>lékové skříň do vyšetřovny horní část s prosklením dvířek korpus a dvířka z laminované desky tl.18mm záda vložená mezi boky v bílé barvě dekor: bílá výsuvná odkládací police  uzamykatelné všechny části cylindrickým zámkem</t>
  </si>
  <si>
    <t>Poznámka k položce:_x000D_
800*400*1800</t>
  </si>
  <si>
    <t>SK/9</t>
  </si>
  <si>
    <t>vysoká policová skříň otevřená korpus z laminované desky tl.18mm dno a půda z desky tl. 25 mm záda skříně bílá dekor: bílá včetně rektifikačních nožek</t>
  </si>
  <si>
    <t>SK/10</t>
  </si>
  <si>
    <t xml:space="preserve">kovová policová skříň                                             z ocelového plechu tloušťky min. 0,5 mm         4x nastavitelné police, nosnost 35 Kg               povrchová úprava práškovým lakem                      RAL 7035 (světle šedá              </t>
  </si>
  <si>
    <t>Poznámka k položce:_x000D_
950*400*1950</t>
  </si>
  <si>
    <t>SK/11</t>
  </si>
  <si>
    <t>kartotéka - 4 zásuvky korpus z ocelového plechu - povrchová úprava práškovou barvou RAL 7035 (světle šedá) zásuvky s teleskopickým kuličkovým plnovýsuvem nosnost zásuvky 30 kg formát kartotéky A4 na šířku centrální uzamykání zásuvek cylindrickým zámkem</t>
  </si>
  <si>
    <t>Poznámka k položce:_x000D_
460*620*1620</t>
  </si>
  <si>
    <t>SK/12</t>
  </si>
  <si>
    <t>šatní skříň s lavičkou                                            svařovaný korpus z ocelového plechu min. tl. 0,7 mm, výztuha dveří                                              barva RAL 7035 (světle šedá)                              větrací žaluzie + p</t>
  </si>
  <si>
    <t>Poznámka k položce:_x000D_
600*500/810*2085</t>
  </si>
  <si>
    <t>SK/13</t>
  </si>
  <si>
    <t>Poznámka k položce:_x000D_
900*500/810*2085</t>
  </si>
  <si>
    <t>SK/14</t>
  </si>
  <si>
    <t xml:space="preserve">pojízdný kontejner korpus z laminované dřevotřísky tl. 16 m, horní půda 25 mm, hrany opatřeny plastovou ABS hranou 4 zásuvky na kovových kuličkových polezdech s 80% výsuvem záda skříně bílá madla z leštěného kliníku dekor: bílá kontejner vybaven kolečky  </t>
  </si>
  <si>
    <t>Poznámka k položce:_x000D_
400*480*650</t>
  </si>
  <si>
    <t>SK/15</t>
  </si>
  <si>
    <t xml:space="preserve">nerezová skříň závěsná skříň svařovaná kompletně z nerezové oceli, vybavena dvěma policema přestavitelnýma v rastru 25 mm uzamykatelná pomocí cylindrického zámku      s otvory pro montáž na stěnu, kotvící materiál bude součástí dodávky                    </t>
  </si>
  <si>
    <t>Poznámka k položce:_x000D_
800*350*600</t>
  </si>
  <si>
    <t>NÁBYTEK - SEZENÍ</t>
  </si>
  <si>
    <t>ZL/1</t>
  </si>
  <si>
    <t xml:space="preserve">pracovní židle pro personál k pracovnímu stolu synchronní mechanika s několika polohami blokace záklonu opěradla posuvný sedák anatomicky tvrovaný náklonový opěrák výškově stavitelné područky nylonová kolečka, 60 mm, čep 11 mm opěrák i sedák čalouněný se </t>
  </si>
  <si>
    <t>Poznámka k položce:_x000D_
650*480*1120</t>
  </si>
  <si>
    <t>ZL/2</t>
  </si>
  <si>
    <t>židle pacienti sedák vytvořen ze skořepiny z polypropylenu kovová svařovaná podnož v barvě chrom barva skořepiny šedá židle stohovatelná nosnost: 110 kg odolný a snadno čistitelný povrch</t>
  </si>
  <si>
    <t>Poznámka k položce:_x000D_
405*400*435</t>
  </si>
  <si>
    <t>ZL/3</t>
  </si>
  <si>
    <t>2místná rozkládací pohovka rozložitelná plastové nožky, konstrukce z masivu borovice + dřevotřískové desky sedák a opěrák s pěnovým jádrem potahová látka ze 100% Polyesteru ložná plocha 1260*1950 mm</t>
  </si>
  <si>
    <t>Poznámka k položce:_x000D_
1600*690*780</t>
  </si>
  <si>
    <t>ZL/4</t>
  </si>
  <si>
    <t>Jídelní židle skořepina židle z polypropylenu v bílé barvě sedák čalouněný v šedé barvě podnož je kovová svařovaná v černé barvě nosnost židle: 100 kg</t>
  </si>
  <si>
    <t>Poznámka k položce:_x000D_
470*550*860</t>
  </si>
  <si>
    <t>ZL/5</t>
  </si>
  <si>
    <t>látkové otočné křeslo celoučalouněný sedák -  Látka (100% PES) šedá lakovaná kovová podnož černá polstrovaný prošívaný sedák oblý design skandinávského stylu nosnost: 120 kg</t>
  </si>
  <si>
    <t>Poznámka k položce:_x000D_
650*800*880</t>
  </si>
  <si>
    <t>ZL/6</t>
  </si>
  <si>
    <t>rozkládací pohovka středně šedá sezení pro 2-3 osoby rozložitelná s úložným prostorem dřevěné nožičky sedák a opěrák s pěnovým jádrem potahová látka ze 100% Polyesteru ložná plocha 1900*1220 mm</t>
  </si>
  <si>
    <t>Poznámka k položce:_x000D_
2080*880*820</t>
  </si>
  <si>
    <t>ZL/7</t>
  </si>
  <si>
    <t>2 místná lavice do čekárny sedák i opěrák z plastu v bílé barvě opěrák perforovaný ergonomicky tvarovaný kovová nosná podnož upravena šedým práškovým lakem nosnost na 1místo: 100 kg</t>
  </si>
  <si>
    <t>Poznámka k položce:_x000D_
1040*650*850</t>
  </si>
  <si>
    <t>ZL/8</t>
  </si>
  <si>
    <t>3 místná lavice do čekárny sedák i opěrák z plastu v bílé barvě opěrák perforovaný ergonomicky tvarovaný kovová nosná podnož upravena šedým práškovým lakem nosnost na 1místo: 100 kg</t>
  </si>
  <si>
    <t>Poznámka k položce:_x000D_
1600*650*850</t>
  </si>
  <si>
    <t>ZL/9</t>
  </si>
  <si>
    <t xml:space="preserve">pracovní židle bez područek sedák a opěrák z měkčené PUR pěny, nastavitelná výška sedáku pomocá plynového pístu, černý plastový kříž                                     kluzáky vyměnit za kolečka pro kancelářské židle, 50 mm, pro tvrdé podlahy            </t>
  </si>
  <si>
    <t>Poznámka k položce:_x000D_
470*440*720</t>
  </si>
  <si>
    <t>NÁBYTEK - DOPLŇKY</t>
  </si>
  <si>
    <t>OD/1</t>
  </si>
  <si>
    <t>věšáková stěna z laminované dřevotřísky tl. 18 mm, všechny hrany opatřeny ABS hranou barva bílá kovové háčky 5x 152 mm, provedení satin součást dodávky bude montážní sada do zdi (hmoždinky + hák)</t>
  </si>
  <si>
    <t>Poznámka k položce:_x000D_
800*250*1800</t>
  </si>
  <si>
    <t>OD/2</t>
  </si>
  <si>
    <t>Stojací věšák na oblečení kovová konstrukce, práškově lakovaná barva bílá 12 háčků v odstínu chromu celková hmotnost: 3 kg</t>
  </si>
  <si>
    <t>Poznámka k položce:_x000D_
výška 1800</t>
  </si>
  <si>
    <t>OD/3</t>
  </si>
  <si>
    <t>Stolní LED lampa Možnost volby z 5 barev světla Protiskluzová základna s dotykovým spínačem - plynulá regulace jasu Maximálně flexibilní - ohebné rameno, otočná základna a náklopná hlava USB napájecí zdířka pro nabíjení nejen telefonů (5V, 1000mA) energet</t>
  </si>
  <si>
    <t>Poznámka k položce:_x000D_
125*380*400</t>
  </si>
  <si>
    <t>OD/4</t>
  </si>
  <si>
    <t>hliníkové skládací schůdky 4 stupně, jednostranné, nosnost 150 kg výška plošiny 750 mm, šířka schůdků: 430 mm  rozměr plošiny: 250x250 mm                                výška ve složeném stavu: 1500 mm</t>
  </si>
  <si>
    <t>Poznámka k položce:_x000D_
420*795*1410</t>
  </si>
  <si>
    <t>AT/1</t>
  </si>
  <si>
    <t>skříň policová 2-dveřová 1200*600*2000 mm vybavení viz samostatný výkres</t>
  </si>
  <si>
    <t>AT/2</t>
  </si>
  <si>
    <t>skříň policová 2-dveřová 1350*600*2000 mm vybavení viz samostatný výkres</t>
  </si>
  <si>
    <t>AT/3</t>
  </si>
  <si>
    <t>skříň policová 2-dveřová 1195*400*2000 mm vybavení viz samostatný výkres</t>
  </si>
  <si>
    <t>AT/4</t>
  </si>
  <si>
    <t>AT/5</t>
  </si>
  <si>
    <t>skříň policová 2-dveřová 1100*500*2000 mm vybavení viz samostatný výkres</t>
  </si>
  <si>
    <t>AT/6</t>
  </si>
  <si>
    <t>atypický stůl - sesterna vybavení viz samostatný výkres</t>
  </si>
  <si>
    <t>AT/7</t>
  </si>
  <si>
    <t>atypický stůl - recepce vybavení viz samostatný výkres</t>
  </si>
  <si>
    <t>AT/8</t>
  </si>
  <si>
    <t>nástěnná police vybavení viz samostatný výkres</t>
  </si>
  <si>
    <t>AT/9</t>
  </si>
  <si>
    <t>zrcadlo 1000x2000 vybavení viz samostatný výkres</t>
  </si>
  <si>
    <t>AT/10</t>
  </si>
  <si>
    <t>zrcadlo 2000x2000 vybavení viz samostatný výkres</t>
  </si>
  <si>
    <t>AT/11</t>
  </si>
  <si>
    <t>sádrovací stůl vybavení viz samostatný výkres</t>
  </si>
  <si>
    <t>AT/12</t>
  </si>
  <si>
    <t>regál lékárenský vybavení viz samostatný výkres</t>
  </si>
  <si>
    <t>AT/13</t>
  </si>
  <si>
    <t>AT/14</t>
  </si>
  <si>
    <t>AT/15</t>
  </si>
  <si>
    <t>nástavba na  regál AT 12 vybavení viz samostatný výkres</t>
  </si>
  <si>
    <t>AT/16</t>
  </si>
  <si>
    <t>zásobníkový blok vybavení viz samostatný výkres</t>
  </si>
  <si>
    <t>AT/17</t>
  </si>
  <si>
    <t>tára lékárna vybavení viz samostatný výkres</t>
  </si>
  <si>
    <t>AT/18</t>
  </si>
  <si>
    <t>vitrína prosklená uzamykatelná vybavení viz samostatný výkres</t>
  </si>
  <si>
    <t>AT/19</t>
  </si>
  <si>
    <t>police vybavení viz samostatný výkres</t>
  </si>
  <si>
    <t>AT/20</t>
  </si>
  <si>
    <t>skříň policová 2-dvéřová vybavení viz samostatný výkres</t>
  </si>
  <si>
    <t>AT/21</t>
  </si>
  <si>
    <t>pracovní stolek vybavení viz samostatný výkres</t>
  </si>
  <si>
    <t>SO 02 - Komunikace a zpevněné plochy</t>
  </si>
  <si>
    <t xml:space="preserve">      18 - Zemní práce - povrchové úpravy terénu</t>
  </si>
  <si>
    <t xml:space="preserve">    5 - Komunikace pozemní</t>
  </si>
  <si>
    <t>113106187</t>
  </si>
  <si>
    <t>Rozebrání dlažeb vozovek ze zámkové dlažby s ložem z kameniva strojně pl do 50 m2</t>
  </si>
  <si>
    <t>-1167716367</t>
  </si>
  <si>
    <t>113107323</t>
  </si>
  <si>
    <t>Odstranění podkladu z kameniva drceného tl přes 200 do 300 mm strojně pl do 50 m2</t>
  </si>
  <si>
    <t>-1811146628</t>
  </si>
  <si>
    <t>113202111</t>
  </si>
  <si>
    <t>Vytrhání obrub krajníků obrubníků stojatých</t>
  </si>
  <si>
    <t>142128715</t>
  </si>
  <si>
    <t>121151123</t>
  </si>
  <si>
    <t>Sejmutí ornice plochy přes 500 m2 tl vrstvy do 200 mm strojně</t>
  </si>
  <si>
    <t>-416576002</t>
  </si>
  <si>
    <t>122351104</t>
  </si>
  <si>
    <t>Odkopávky a prokopávky nezapažené v hornině třídy těžitelnosti II skupiny 4 objem do 500 m3 strojně</t>
  </si>
  <si>
    <t>1542326219</t>
  </si>
  <si>
    <t>(140,0+190,0)</t>
  </si>
  <si>
    <t>271920973</t>
  </si>
  <si>
    <t>"přemístění orniční vrstvy na mezideponii" (1060,0)*0,15</t>
  </si>
  <si>
    <t>"přemístění orniční vrstvy z mezideponie" (610,0)*0,15</t>
  </si>
  <si>
    <t>914446372</t>
  </si>
  <si>
    <t>"odkopávky_skladba" (140,0+190,0)</t>
  </si>
  <si>
    <t>"sanace podloží_odsouhlasení v dílenské dokumentaci" (431,0+21,0)*0,5</t>
  </si>
  <si>
    <t>-1541428027</t>
  </si>
  <si>
    <t>556*10 'Přepočtené koeficientem množství</t>
  </si>
  <si>
    <t>171151112</t>
  </si>
  <si>
    <t>Uložení sypaniny z hornin nesoudržných do násypů zhutněných strojně</t>
  </si>
  <si>
    <t>1583016751</t>
  </si>
  <si>
    <t>(238,0+737,0)</t>
  </si>
  <si>
    <t>58344195R</t>
  </si>
  <si>
    <t>externí zásypový, nenamrzavý, zhutnitelný materiál _ vhodný pro podloží vozovek dle ČSN 73 6133</t>
  </si>
  <si>
    <t>-1558843851</t>
  </si>
  <si>
    <t>975*1,1 'Přepočtené koeficientem množství</t>
  </si>
  <si>
    <t>-405853311</t>
  </si>
  <si>
    <t>58344198R.1</t>
  </si>
  <si>
    <t>externí zásypový, nenamrzavý, zhutnitelný materiál _ vhodný do násypu dle ČSN 73 6133</t>
  </si>
  <si>
    <t>2077169132</t>
  </si>
  <si>
    <t>234*1,1 'Přepočtené koeficientem množství</t>
  </si>
  <si>
    <t>171201231</t>
  </si>
  <si>
    <t>Poplatek za uložení zeminy a kamení na recyklační skládce (skládkovné) kód odpadu 17 05 04</t>
  </si>
  <si>
    <t>968256408</t>
  </si>
  <si>
    <t>556*2 'Přepočtené koeficientem množství</t>
  </si>
  <si>
    <t>-1333857510</t>
  </si>
  <si>
    <t>1693134396</t>
  </si>
  <si>
    <t>"skladba ZP_s dlážděným krytem" (21,0)*1,2</t>
  </si>
  <si>
    <t>-1004269514</t>
  </si>
  <si>
    <t>"skladba ZP_s živičným krytem" (475,0)</t>
  </si>
  <si>
    <t>"sanace podloží_odsouhlasení v dílenské dokumentaci" (431,0+21,0)</t>
  </si>
  <si>
    <t>460371121</t>
  </si>
  <si>
    <t>Naložení výkopku strojně z hornin třídy I skupiny 1 až 3</t>
  </si>
  <si>
    <t>-680605253</t>
  </si>
  <si>
    <t>Zemní práce - povrchové úpravy terénu</t>
  </si>
  <si>
    <t>181111111</t>
  </si>
  <si>
    <t>Plošná úprava terénu do 500 m2 zemina skupiny 1 až 4 nerovnosti přes 50 do 100 mm v rovinně a svahu do 1:5</t>
  </si>
  <si>
    <t>-898515648</t>
  </si>
  <si>
    <t>181351103</t>
  </si>
  <si>
    <t>Rozprostření ornice tl vrstvy do 200 mm pl přes 100 do 500 m2 v rovině nebo ve svahu do 1:5 strojně</t>
  </si>
  <si>
    <t>-691306098</t>
  </si>
  <si>
    <t>181411131</t>
  </si>
  <si>
    <t>Založení parkového trávníku výsevem pl do 1000 m2 v rovině a ve svahu do 1:5</t>
  </si>
  <si>
    <t>-12636153</t>
  </si>
  <si>
    <t>00572410R</t>
  </si>
  <si>
    <t>osivo směs travní _ složení a specifikace dle PD a TZ</t>
  </si>
  <si>
    <t>-1291329051</t>
  </si>
  <si>
    <t>610*0,03 'Přepočtené koeficientem množství</t>
  </si>
  <si>
    <t>181951111</t>
  </si>
  <si>
    <t>Úprava pláně v hornině třídy těžitelnosti I skupiny 1 až 3 bez zhutnění strojně</t>
  </si>
  <si>
    <t>2119177000</t>
  </si>
  <si>
    <t>183403113</t>
  </si>
  <si>
    <t>Obdělání půdy frézováním v rovině a svahu do 1:5</t>
  </si>
  <si>
    <t>-1097475101</t>
  </si>
  <si>
    <t>183403152</t>
  </si>
  <si>
    <t>Obdělání půdy vláčením v rovině a svahu do 1:5</t>
  </si>
  <si>
    <t>-742872594</t>
  </si>
  <si>
    <t>183403153</t>
  </si>
  <si>
    <t>Obdělání půdy hrabáním v rovině a svahu do 1:5</t>
  </si>
  <si>
    <t>2025718968</t>
  </si>
  <si>
    <t>183403161</t>
  </si>
  <si>
    <t>Obdělání půdy válením v rovině a svahu do 1:5</t>
  </si>
  <si>
    <t>1005999311</t>
  </si>
  <si>
    <t>1102711288</t>
  </si>
  <si>
    <t>-512466095</t>
  </si>
  <si>
    <t>1797753361</t>
  </si>
  <si>
    <t>227*1,1845 'Přepočtené koeficientem množství</t>
  </si>
  <si>
    <t>212755214</t>
  </si>
  <si>
    <t>Trativody z drenážních trubek plastových flexibilních DN 100 mm bez lože a obsypu</t>
  </si>
  <si>
    <t>-768016066</t>
  </si>
  <si>
    <t>Komunikace pozemní</t>
  </si>
  <si>
    <t>564201011</t>
  </si>
  <si>
    <t>Podklad nebo podsyp ze štěrkopísku ŠP plochy do 100 m2 tl 40 mm</t>
  </si>
  <si>
    <t>1720162567</t>
  </si>
  <si>
    <t>"skladba ZP_s dlážděným krytem" (21,0)</t>
  </si>
  <si>
    <t>564851011</t>
  </si>
  <si>
    <t>Podklad ze štěrkodrtě ŠD plochy do 100 m2 tl 150 mm</t>
  </si>
  <si>
    <t>209148025</t>
  </si>
  <si>
    <t>564851111</t>
  </si>
  <si>
    <t>Podklad ze štěrkodrtě ŠD plochy přes 100 m2 tl 150 mm</t>
  </si>
  <si>
    <t>-1529628639</t>
  </si>
  <si>
    <t>"skladba ZP_s živičným krytem" (475,0)*2</t>
  </si>
  <si>
    <t>564871111</t>
  </si>
  <si>
    <t>Podklad ze štěrkodrtě ŠD plochy přes 100 m2 tl 250 mm</t>
  </si>
  <si>
    <t>-243753384</t>
  </si>
  <si>
    <t>"sanace podloží_odsouhlasení v dílenské dokumentaci" (431,0+21,0)*2</t>
  </si>
  <si>
    <t>573111112</t>
  </si>
  <si>
    <t>Postřik živičný infiltrační s posypem z asfaltu množství 1 kg/m2</t>
  </si>
  <si>
    <t>-473712678</t>
  </si>
  <si>
    <t>"skladba ZP_s živičným krytem" (431,0)</t>
  </si>
  <si>
    <t>573231111</t>
  </si>
  <si>
    <t>Postřik živičný spojovací ze silniční emulze v množství 0,70 kg/m2</t>
  </si>
  <si>
    <t>1486366846</t>
  </si>
  <si>
    <t>577134131</t>
  </si>
  <si>
    <t xml:space="preserve">Asfaltový beton vrstva obrusná ACO 11 (ABS) tl 40 mm š do 3 m </t>
  </si>
  <si>
    <t>1555680231</t>
  </si>
  <si>
    <t>577165112</t>
  </si>
  <si>
    <t xml:space="preserve">Asfaltový beton vrstva ložní ACL 16+ (ABH) tl 70 mm š do 3 m </t>
  </si>
  <si>
    <t>-506987870</t>
  </si>
  <si>
    <t>596211120</t>
  </si>
  <si>
    <t>Kladení zámkové dlažby komunikací pro pěší ručně tl 60 mm skupiny B pl do 50 m2</t>
  </si>
  <si>
    <t>-1798059829</t>
  </si>
  <si>
    <t>59245015R</t>
  </si>
  <si>
    <t xml:space="preserve">dlažba zámková betonová tl 60mm </t>
  </si>
  <si>
    <t>-257176395</t>
  </si>
  <si>
    <t>59245221R</t>
  </si>
  <si>
    <t xml:space="preserve">dlažba zámková betonová tl 60mm kontrastní reliéfní </t>
  </si>
  <si>
    <t>-1697733671</t>
  </si>
  <si>
    <t>599141111</t>
  </si>
  <si>
    <t>Vyplnění spár mezi silničními dílci živičnou zálivkou</t>
  </si>
  <si>
    <t>-493954302</t>
  </si>
  <si>
    <t>8959413R1</t>
  </si>
  <si>
    <t>Dodávka a osazení / provedení : sestava uliční vpusti (včetně dopojení do kanal. řádu)</t>
  </si>
  <si>
    <t>1009810644</t>
  </si>
  <si>
    <t>Poznámka k položce:_x000D_
JC obsahuje: kompletní systémové dodávky a provedení dle specifikace PD a TZ včetně všech přímo souvisejících prací/činností a dodávek/doplňků a příslušenství_x000D_
-------------------------------------------------------------------------------------------------------------------------------------------------------------------------------------------------_x000D_
(zemní práce + dodávka a montáž + podkladní a obsypové kce + zásypy + napojení do kanalizačního řádu)</t>
  </si>
  <si>
    <t>9145311R1</t>
  </si>
  <si>
    <t xml:space="preserve">Dodávka a montáž svislého dopravního značení (včetně základového prvku) _ IP13+E13 </t>
  </si>
  <si>
    <t>-1722870576</t>
  </si>
  <si>
    <t>Poznámka k položce:_x000D_
JC obsahuje: kompletní systémové dodávky a provedení dle specifikace PD a TZ včetně všech přímo souvisejících prací/činností a dodávek/doplňků a příslušenství_x000D_
-------------------------------------------------------------------------------------------------------------------------------------------------------------------------------------------------</t>
  </si>
  <si>
    <t>9145311R2</t>
  </si>
  <si>
    <t>Dodávka a montáž svislého dopravního značení (včetně základového prvku) _ B2</t>
  </si>
  <si>
    <t>-1502069474</t>
  </si>
  <si>
    <t>9145311R3</t>
  </si>
  <si>
    <t xml:space="preserve">Dodávka a montáž svislého dopravního značení (včetně základového prvku) _ IP 4b </t>
  </si>
  <si>
    <t>-507728074</t>
  </si>
  <si>
    <t>916131113</t>
  </si>
  <si>
    <t>Osazení silničního obrubníku betonového ležatého s boční opěrou do lože z betonu prostého</t>
  </si>
  <si>
    <t>-1242772210</t>
  </si>
  <si>
    <t>Poznámka k položce:_x000D_
JC, nad rámec ceníkového obsahu, zahrnuje náklady na specifikaci bet. lože/opěry : C 30/37 XF3</t>
  </si>
  <si>
    <t>59217029R</t>
  </si>
  <si>
    <t xml:space="preserve">obrubník silniční betonový 1000x150x150mm_specifikace dle PD a TZ </t>
  </si>
  <si>
    <t>-1834667452</t>
  </si>
  <si>
    <t>105*1,1 'Přepočtené koeficientem množství</t>
  </si>
  <si>
    <t>916231213</t>
  </si>
  <si>
    <t>Osazení chodníkového obrubníku betonového stojatého s boční opěrou do lože z betonu prostého</t>
  </si>
  <si>
    <t>-477462005</t>
  </si>
  <si>
    <t>59217019</t>
  </si>
  <si>
    <t>obrubník betonový chodníkový 1000x100x200mm</t>
  </si>
  <si>
    <t>-1704399267</t>
  </si>
  <si>
    <t>17*1,1 'Přepočtené koeficientem množství</t>
  </si>
  <si>
    <t>1211925418</t>
  </si>
  <si>
    <t>9351142R1</t>
  </si>
  <si>
    <t xml:space="preserve">Dodávka a osazení _ odvodňovacího liniového žlabu </t>
  </si>
  <si>
    <t>527102726</t>
  </si>
  <si>
    <t>Poznámka k položce:_x000D_
JC obsahuje: kompletní systémové dodávky a provedení dle specifikace PD a TZ včetně všech přímo souvisejících prací/činností a dodávek/doplňků a příslušenství_x000D_
-------------------------------------------------------------------------------------------------------------------------------------------------------------------------------------------------_x000D_
(zemní práce + dodávka a montáž + podkladní a obsypové kce (bet. lože / opěra) + zásypy + dopojení do kanalizačního řádu)_x000D_
Odvodňovací žlaby jsou navrženy z jednoho bloku, s monolitickou konstrukcí, s průřezem tvaru V a se dvěma řadami vtokových otvorů. Světlá šířka žlabu je 150mm, stavební rozměry žlabu jsou 210 x 280mm. Žlaby jsou vyrobeny z polymerického betonu odolného vůči mrazu a posypovým solím, s třídou zatížení až F900 dle EN1433 a opatřeny bezpečnostní SF drážkou pro vodotěsné utěsnění spojů. Díky monolitické konstrukci jsou odolné dynamickému zatížení a vandalismu, navíc dvě řady odtokových otvorů jsou schopny zachytit větší množství dešťové vody (zvláště ze značně sklonité vozovky).</t>
  </si>
  <si>
    <t>-530253284</t>
  </si>
  <si>
    <t>-27588440</t>
  </si>
  <si>
    <t>-350309738</t>
  </si>
  <si>
    <t>54,705*20 'Přepočtené koeficientem množství</t>
  </si>
  <si>
    <t>-485581703</t>
  </si>
  <si>
    <t>998225111</t>
  </si>
  <si>
    <t>Přesun hmot pro pozemní komunikace s krytem z kamene, monolitickým betonovým nebo živičným</t>
  </si>
  <si>
    <t>1700181898</t>
  </si>
  <si>
    <t>D.2 - Technická a technologická zařízení</t>
  </si>
  <si>
    <t>D.2.1 - Zdravotnická technologie</t>
  </si>
  <si>
    <t>N00 - Provozní soubor</t>
  </si>
  <si>
    <t>Provozní soubor</t>
  </si>
  <si>
    <t>N00_R01</t>
  </si>
  <si>
    <t xml:space="preserve">Zdravotní technika     </t>
  </si>
  <si>
    <t>-1090076928</t>
  </si>
  <si>
    <t>N00_R02</t>
  </si>
  <si>
    <t xml:space="preserve">MTZ   </t>
  </si>
  <si>
    <t>1114595254</t>
  </si>
  <si>
    <t>N00_R03</t>
  </si>
  <si>
    <t xml:space="preserve">Metrolog     </t>
  </si>
  <si>
    <t>-244526478</t>
  </si>
  <si>
    <t>D.2.IO - Inženýrské objekty</t>
  </si>
  <si>
    <t>IO 01 - Prodloužení areálového vodovodu</t>
  </si>
  <si>
    <t>Poznámka k položce:_x000D_
s přehozením na vzdálenost do 5 m nebo s naložením na ruční dopravní prostředek_x000D_
Prodloužení vodovodu : 0,9*265,0*2,3_x000D_
Demontáž stávající přípojky : 0,9*3,0*3,0</t>
  </si>
  <si>
    <t>Poznámka k položce:_x000D_
pro podzemní vedení pro všechny šířky rýhy,_x000D_
2*265,0*2,3</t>
  </si>
  <si>
    <t>Poznámka k položce:_x000D_
bez naložení do dopravní nádoby, ale s vyprázdněním dopravní nádoby na hromadu nebo na dopravní prostředek,_x000D_
50% : 548,55*0,5</t>
  </si>
  <si>
    <t>Poznámka k položce:_x000D_
po suchu, bez naložení výkopku, avšak se složením bez rozhrnutí, zpáteční cesta vozidla._x000D_
Vyhloubeno : _x000D_
Odkaz na mn. položky pořadí 1 : 556,65000_x000D_
Zpětný zásyp : _x000D_
Odkaz na mn. položky pořadí 10 : 441,22500*-1</t>
  </si>
  <si>
    <t>Poznámka k položce:_x000D_
po suchu, bez naložení výkopku, avšak se složením bez rozhrnutí, zpáteční cesta vozidla._x000D_
+5km : _x000D_
Odkaz na mn. položky pořadí 6 : 115,42500*5</t>
  </si>
  <si>
    <t>Nakládání, skládání, překládání neulehlého výkopku nakládání výkopku  přes 100 m3, z horniny 1 až 4</t>
  </si>
  <si>
    <t>Poznámka k položce:_x000D_
z jakékoliv horniny s uložením výkopku po vrstvách,_x000D_
včetně strojního přemístění materiálu pro zásyp ze vzdálenosti do 10 m od okraje zásypu_x000D_
0,9*265,0*(2,3-0,35-0,1)</t>
  </si>
  <si>
    <t>Poznámka k položce:_x000D_
sypaninou z vhodných hornin tř. 1 - 4 nebo materiálem připraveným podél výkopu ve vzdálenosti do 3 m od jeho kraje, pro jakoukoliv hloubku výkopu a jakoukoliv míru zhutnění,_x000D_
0,9*265,0*0,35</t>
  </si>
  <si>
    <t>Poznámka k položce:_x000D_
v otevřeném výkopu,_x000D_
0,9*265,0*0,1</t>
  </si>
  <si>
    <t>871251121R00</t>
  </si>
  <si>
    <t>Montáž potrubí z plastických hmot z tlakových trubek polyetylenových, vnějšího průměru 110 mm</t>
  </si>
  <si>
    <t>28613089RD</t>
  </si>
  <si>
    <t>Elektroredukce d 100/100</t>
  </si>
  <si>
    <t>286134218R</t>
  </si>
  <si>
    <t>trubka plastová vodovodní hladká; HDPE (PE 100); SDR 11,0; PN 16; D = 110,0 mm; s = 10,00 mm</t>
  </si>
  <si>
    <t>Poznámka k položce:_x000D_
+1,5% : 265,0*1,015</t>
  </si>
  <si>
    <t>286538146R</t>
  </si>
  <si>
    <t>T-kus plastový typ: jednoznačný; materiál: PE 100; de = 142,0 mm; de3 = 142,0 mm; di3 = 110,0 mm; PN 16; SDR 11,0</t>
  </si>
  <si>
    <t>891261111R00</t>
  </si>
  <si>
    <t>Montáž vodovodních armatur na potrubí šoupátek v otevřeném výkopu nebo v šachtách s osazením zemní soupravy (bez poklopů), DN 100 mm</t>
  </si>
  <si>
    <t>891267211R00</t>
  </si>
  <si>
    <t>Montáž vodovodních armatur na potrubí hydrantů nadzemních, DN 100 mm</t>
  </si>
  <si>
    <t>892271111R00</t>
  </si>
  <si>
    <t>Tlakové zkoušky vodovodního potrubí DN 100 nebo 125 mm</t>
  </si>
  <si>
    <t>892273111R00</t>
  </si>
  <si>
    <t>Proplach a desinfekce vodovodního potrubí DN od 80 do 125 mm</t>
  </si>
  <si>
    <t>230220001R00</t>
  </si>
  <si>
    <t>Montáž zemní soupravy pro šoupátka, DN 13 6580</t>
  </si>
  <si>
    <t>Demontáž nadzemního hydrantu</t>
  </si>
  <si>
    <t>42228356R</t>
  </si>
  <si>
    <t>šoupátko s nástrčnými hrdly měkcetěsnicí klínové; pro vodovod; určeno pro: potrubí z PE a PVC; PN 16; jmen.světlost DN/průměr potrubí 100/110 mm; médium pitná voda; l = 252 mm; těleso tvárná litina; vřeteno nerez; klín tvárná litina</t>
  </si>
  <si>
    <t>42273615.AR</t>
  </si>
  <si>
    <t>hydrant nadzemní PN 16; provedení dvojitý uzávěr, definované místo lomu; DN 100; min.průtok 120 m3/hod; krycí hloubka 1,25 m; připojení přírubové; těleso tvárná litina; pro: trvalý styk s pitnou a surovou vodu do 50°C</t>
  </si>
  <si>
    <t>42293141R</t>
  </si>
  <si>
    <t>souprava zemní teleskopická pro domovní přípojky se šroub.napojením; DN 3/4" - 2"; krycí hloubka 1,8 - 2,5 m</t>
  </si>
  <si>
    <t>IO 02 - PŘELOŽKA AREÁLOVÉHO OSVĚTLENÍ</t>
  </si>
  <si>
    <t>IO 02.1 - KT</t>
  </si>
  <si>
    <t>0 - Trubky PVC pevné hrdlové</t>
  </si>
  <si>
    <t>1 - Kabelové soubory</t>
  </si>
  <si>
    <t>3 - Výkopy</t>
  </si>
  <si>
    <t>8 - Ostatní</t>
  </si>
  <si>
    <t>Trubky PVC pevné hrdlové</t>
  </si>
  <si>
    <t>korugovaná chránička DN63</t>
  </si>
  <si>
    <t>CYKY-J 3x1,5</t>
  </si>
  <si>
    <t>CYKY-J 4x10</t>
  </si>
  <si>
    <t>Výkopy</t>
  </si>
  <si>
    <t>Ruční výkop rýhy 35/90cm, hornina 4</t>
  </si>
  <si>
    <t>Zříz. lože, kryt cihla 35cm podél, štěrkopísek 5cm</t>
  </si>
  <si>
    <t>Zakrytí výstraž. folií šíř. 33cm</t>
  </si>
  <si>
    <t>Ruční zához  rýhy 35/90cm, hornina 4</t>
  </si>
  <si>
    <t>obbetonování chríniček pod pojízdnou vozovkou, včetně dodávky betonu</t>
  </si>
  <si>
    <t>Kabelový spojka zemní IP68, 5x16mm</t>
  </si>
  <si>
    <t>Mimostaveništní doprava, přesun dodávek (JC stanovena pro kompletní IO 02)</t>
  </si>
  <si>
    <t>-1053531254</t>
  </si>
  <si>
    <t>IO 02.2 - LPS</t>
  </si>
  <si>
    <t>4 - Ostatní</t>
  </si>
  <si>
    <t>drát FeZn ø10mm</t>
  </si>
  <si>
    <t>svorka drát-drát FeZn</t>
  </si>
  <si>
    <t>Připojení stožáru VO k uzemňovací soustavě</t>
  </si>
  <si>
    <t>IO 02.3 - SV</t>
  </si>
  <si>
    <t>7 - Ostatní</t>
  </si>
  <si>
    <t>Svítidlo VO LED 5440lm/39,5W/3000K</t>
  </si>
  <si>
    <t>Vetknutý stupňovitý stožár veřejného osvětlení 6m  - žárový zinek</t>
  </si>
  <si>
    <t>Vetknutý stupňovitý stožár areálového osvětlení 8m - žárový zinek</t>
  </si>
  <si>
    <t>Výzbroj stožárová průchozí</t>
  </si>
  <si>
    <t>Patka pro ukotvení stožáru výšky 6m, včetně výkopu</t>
  </si>
  <si>
    <t>Patka pro ukotvení stožáru výšky 8m, včetně výkopu</t>
  </si>
  <si>
    <t>Napojení na stávající rozvod VO</t>
  </si>
  <si>
    <t>Demontáž a likvidace stávajícího stožáru AO</t>
  </si>
  <si>
    <t>plošina</t>
  </si>
  <si>
    <t>IO 03 - PŘELOŽKA NN - ROZVADĚCE</t>
  </si>
  <si>
    <t>IO 03.1 - KT</t>
  </si>
  <si>
    <t>2 - Kabelové soubory</t>
  </si>
  <si>
    <t>korugovaná chránička DN110</t>
  </si>
  <si>
    <t>1-AYKY-J 3x240+120</t>
  </si>
  <si>
    <t>Ruční výkop rýhy 50/90cm, hornina 3</t>
  </si>
  <si>
    <t>Zříz. lože, kryt cihla 50cm podél, štěrkopísek 5cm</t>
  </si>
  <si>
    <t>Ruční zához  rýhy 50/90cm, hornina 3</t>
  </si>
  <si>
    <t>Odvoz zeminy vč. naložení</t>
  </si>
  <si>
    <t>Kabelová spojka gelová IP68 4x150-240</t>
  </si>
  <si>
    <t>Rozpojovací skříň SR402/NKW2, kompaktní pilíř</t>
  </si>
  <si>
    <t>Oko AL 240/12 kabelové</t>
  </si>
  <si>
    <t>Rekognoskace stávajících rozvodů</t>
  </si>
  <si>
    <t>Přepojování kabeláží, úpravy stávajících rozvodů</t>
  </si>
  <si>
    <t>Demontáž stávajících kabeláží a rozpojovacích skříní</t>
  </si>
  <si>
    <t>13.1</t>
  </si>
  <si>
    <t>1599714033</t>
  </si>
  <si>
    <t xml:space="preserve">VON - Vedlejší a ostatní náklady stavby </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</si>
  <si>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</si>
  <si>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</si>
  <si>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</si>
  <si>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</si>
  <si>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</si>
  <si>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</si>
  <si>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</si>
  <si>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VRN</t>
  </si>
  <si>
    <t>VRN1</t>
  </si>
  <si>
    <t>Průzkumné, geodetické a projektové práce</t>
  </si>
  <si>
    <t>012103000</t>
  </si>
  <si>
    <t>Geodetické práce před výstavbou</t>
  </si>
  <si>
    <t>1024</t>
  </si>
  <si>
    <t>-805778373</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</si>
  <si>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</si>
  <si>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012203000</t>
  </si>
  <si>
    <t>Geodetické práce při provádění stavby</t>
  </si>
  <si>
    <t>-1929797084</t>
  </si>
  <si>
    <t>012303000</t>
  </si>
  <si>
    <t>Geodetické práce po výstavbě</t>
  </si>
  <si>
    <t>-754435781</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</si>
  <si>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</si>
  <si>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</si>
  <si>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</si>
  <si>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561567842</t>
  </si>
  <si>
    <t>Poznámka k položce:_x000D_
V jednotkové ceně zahrnuty náklady na vypracování :_x000D_
-prováděcí / dílenské dokumentace pro provedení stavby vč. potřebných detailů_x000D_
(v JC jsou také zahrnuty náklady na provedení potřebných průzkumů/ posudků požadovaných PD)_x000D_
VEŠKERÉ FORMY A PŘEDÁNÍ SE ŘÍDÍ PODMÍNKAMI ZADÁVACÍ DOKUMENTACE STAVBY</t>
  </si>
  <si>
    <t>013254000</t>
  </si>
  <si>
    <t>Dokumentace skutečného provedení stavby</t>
  </si>
  <si>
    <t>-1562815576</t>
  </si>
  <si>
    <t>Poznámka k položce:_x000D_
VEŠKERÉ FORMY A PŘEDÁNÍ SE ŘÍDÍ PODMÍNKAMI ZADÁVACÍ DOKUMENTACE STAVBY</t>
  </si>
  <si>
    <t>VRN2</t>
  </si>
  <si>
    <t>Příprava staveniště</t>
  </si>
  <si>
    <t>020001000</t>
  </si>
  <si>
    <t xml:space="preserve">Příprava staveniště </t>
  </si>
  <si>
    <t>975059361</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</si>
  <si>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 vč. potřebných posudků/dozorů_x000D_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</si>
  <si>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</si>
  <si>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</si>
  <si>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030001000</t>
  </si>
  <si>
    <t xml:space="preserve">Zařízení staveniště </t>
  </si>
  <si>
    <t>1886123308</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</si>
  <si>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</si>
  <si>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</si>
  <si>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</si>
  <si>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741993257</t>
  </si>
  <si>
    <t>Poznámka k položce:_x000D_
(plochy potřebné pro zařízení staveniště, které nejsou v majetku objednatele)</t>
  </si>
  <si>
    <t>039002000</t>
  </si>
  <si>
    <t>Zrušení zařízení staveniště</t>
  </si>
  <si>
    <t>1112437044</t>
  </si>
  <si>
    <t>Poznámka k položce:_x000D_
-náklady zhotovitele spojené s kompletní likvidací zařízení staveniště vč. uvedení všech dotčených ploch do bezvadného stavu</t>
  </si>
  <si>
    <t>VRN4</t>
  </si>
  <si>
    <t>Inženýrská činnost</t>
  </si>
  <si>
    <t>043103000</t>
  </si>
  <si>
    <t>Zkoušky bez rozlišení</t>
  </si>
  <si>
    <t>1422784624</t>
  </si>
  <si>
    <t xml:space="preserve">Poznámka k položce:_x000D_
Provedení všech zkoušek a revizí předepsaných projektovou a zadávací dokumentací, platnými normami, návodů k obsluze - (neuvedených v jednotlivých soupisech prací) </t>
  </si>
  <si>
    <t>045002000</t>
  </si>
  <si>
    <t xml:space="preserve">Kompletační a koordinační činnost </t>
  </si>
  <si>
    <t>1775587721</t>
  </si>
  <si>
    <t xml:space="preserve">Poznámka k položce:_x000D_
-příprava předávací dokumentace dle ZD a podmínek povolení stavby _x000D_
-zajištění a vyřízení kladného kolaudačního souhlasu/rozhodnutí + uvedení kompletní stavby do provozu_x000D_
-ostatní kompletační činnost_x000D_
</t>
  </si>
  <si>
    <t>VRN7</t>
  </si>
  <si>
    <t>Provozní vlivy</t>
  </si>
  <si>
    <t>071103000</t>
  </si>
  <si>
    <t>Provoz investora</t>
  </si>
  <si>
    <t>1499659864</t>
  </si>
  <si>
    <t>Poznámka k položce:_x000D_
Náklady související se ztíženými podmínkami při provádění díla v závislosti na okolním provozu (pro práce prováděné za nepřerušeného nebo omezeného provozu v dotčených objektech nebo samotném areálu)_x000D_
(+ ochrana a zakrytí určených prvků a konstrukcí - ZABEZPEČENÍ PŘED POŠKOZENÍM STAVEBNÍ ČINNOSTÍ)_x000D_
(+ bezprašné oddělení staveniště od okolního provozu objednatele_PO CELOU DOBU STAVEBNÍCH PRACÍ)</t>
  </si>
  <si>
    <t>VRN9</t>
  </si>
  <si>
    <t>090001000</t>
  </si>
  <si>
    <t>1446603024</t>
  </si>
  <si>
    <t xml:space="preserve">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 řádné zajištění (při realizaci stavby) . Zpětné protokolární předání všech inženýrských sítí jednotlivým správcům vč. uvedení dotčených ploch do bezvadného stavu._x000D_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</si>
</sst>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3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9" fillId="0" borderId="0" xfId="0" applyFont="1" applyAlignment="1" applyProtection="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8" fillId="2" borderId="19" xfId="0" applyFont="1" applyFill="1" applyBorder="1" applyAlignment="1" applyProtection="1">
      <alignment horizontal="left" vertical="center"/>
      <protection locked="0"/>
    </xf>
    <xf numFmtId="0" fontId="38" fillId="0" borderId="20" xfId="0" applyFont="1" applyBorder="1" applyAlignment="1" applyProtection="1">
      <alignment horizontal="center"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horizontal="right" vertical="center"/>
    </xf>
    <xf numFmtId="0" fontId="7" fillId="0" borderId="0" xfId="0" applyFont="1" applyAlignment="1" applyProtection="1">
      <alignment vertical="center"/>
    </xf>
    <xf numFmtId="4" fontId="7" fillId="0" borderId="0" xfId="0" applyNumberFormat="1" applyFont="1" applyAlignment="1" applyProtection="1">
      <alignmen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8"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43"/>
  <sheetViews>
    <sheetView showGridLines="0" topLeftCell="A109" workbookViewId="0">
      <selection activeCell="A132" sqref="A132:XFD132"/>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296"/>
      <c r="AS2" s="296"/>
      <c r="AT2" s="296"/>
      <c r="AU2" s="296"/>
      <c r="AV2" s="296"/>
      <c r="AW2" s="296"/>
      <c r="AX2" s="296"/>
      <c r="AY2" s="296"/>
      <c r="AZ2" s="296"/>
      <c r="BA2" s="296"/>
      <c r="BB2" s="296"/>
      <c r="BC2" s="296"/>
      <c r="BD2" s="296"/>
      <c r="BE2" s="296"/>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80" t="s">
        <v>14</v>
      </c>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3"/>
      <c r="AQ5" s="23"/>
      <c r="AR5" s="21"/>
      <c r="BE5" s="277" t="s">
        <v>15</v>
      </c>
      <c r="BS5" s="18" t="s">
        <v>6</v>
      </c>
    </row>
    <row r="6" spans="1:74" s="1" customFormat="1" ht="36.950000000000003" customHeight="1">
      <c r="B6" s="22"/>
      <c r="C6" s="23"/>
      <c r="D6" s="29" t="s">
        <v>16</v>
      </c>
      <c r="E6" s="23"/>
      <c r="F6" s="23"/>
      <c r="G6" s="23"/>
      <c r="H6" s="23"/>
      <c r="I6" s="23"/>
      <c r="J6" s="23"/>
      <c r="K6" s="282" t="s">
        <v>17</v>
      </c>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3"/>
      <c r="AQ6" s="23"/>
      <c r="AR6" s="21"/>
      <c r="BE6" s="278"/>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78"/>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78"/>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78"/>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v>
      </c>
      <c r="AO10" s="23"/>
      <c r="AP10" s="23"/>
      <c r="AQ10" s="23"/>
      <c r="AR10" s="21"/>
      <c r="BE10" s="278"/>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v>
      </c>
      <c r="AO11" s="23"/>
      <c r="AP11" s="23"/>
      <c r="AQ11" s="23"/>
      <c r="AR11" s="21"/>
      <c r="BE11" s="278"/>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78"/>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278"/>
      <c r="BS13" s="18" t="s">
        <v>6</v>
      </c>
    </row>
    <row r="14" spans="1:74" ht="12.75">
      <c r="B14" s="22"/>
      <c r="C14" s="23"/>
      <c r="D14" s="23"/>
      <c r="E14" s="283" t="s">
        <v>29</v>
      </c>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30" t="s">
        <v>27</v>
      </c>
      <c r="AL14" s="23"/>
      <c r="AM14" s="23"/>
      <c r="AN14" s="32" t="s">
        <v>29</v>
      </c>
      <c r="AO14" s="23"/>
      <c r="AP14" s="23"/>
      <c r="AQ14" s="23"/>
      <c r="AR14" s="21"/>
      <c r="BE14" s="278"/>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78"/>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v>
      </c>
      <c r="AO16" s="23"/>
      <c r="AP16" s="23"/>
      <c r="AQ16" s="23"/>
      <c r="AR16" s="21"/>
      <c r="BE16" s="278"/>
      <c r="BS16" s="18" t="s">
        <v>4</v>
      </c>
    </row>
    <row r="17" spans="1:71" s="1" customFormat="1" ht="18.399999999999999"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v>
      </c>
      <c r="AO17" s="23"/>
      <c r="AP17" s="23"/>
      <c r="AQ17" s="23"/>
      <c r="AR17" s="21"/>
      <c r="BE17" s="278"/>
      <c r="BS17" s="18" t="s">
        <v>32</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78"/>
      <c r="BS18" s="18" t="s">
        <v>6</v>
      </c>
    </row>
    <row r="19" spans="1:71" s="1" customFormat="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278"/>
      <c r="BS19" s="18" t="s">
        <v>6</v>
      </c>
    </row>
    <row r="20" spans="1:71" s="1" customFormat="1" ht="18.399999999999999"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278"/>
      <c r="BS20" s="18" t="s">
        <v>32</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78"/>
    </row>
    <row r="22" spans="1:71" s="1" customFormat="1" ht="12" customHeight="1">
      <c r="B22" s="22"/>
      <c r="C22" s="23"/>
      <c r="D22" s="30"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78"/>
    </row>
    <row r="23" spans="1:71" s="1" customFormat="1" ht="107.25" customHeight="1">
      <c r="B23" s="22"/>
      <c r="C23" s="23"/>
      <c r="D23" s="23"/>
      <c r="E23" s="285" t="s">
        <v>35</v>
      </c>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3"/>
      <c r="AP23" s="23"/>
      <c r="AQ23" s="23"/>
      <c r="AR23" s="21"/>
      <c r="BE23" s="278"/>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78"/>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78"/>
    </row>
    <row r="26" spans="1:71" s="2" customFormat="1" ht="25.9" customHeight="1">
      <c r="A26" s="35"/>
      <c r="B26" s="36"/>
      <c r="C26" s="37"/>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86">
        <f>ROUND(AG94,2)</f>
        <v>0</v>
      </c>
      <c r="AL26" s="287"/>
      <c r="AM26" s="287"/>
      <c r="AN26" s="287"/>
      <c r="AO26" s="287"/>
      <c r="AP26" s="37"/>
      <c r="AQ26" s="37"/>
      <c r="AR26" s="40"/>
      <c r="BE26" s="278"/>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78"/>
    </row>
    <row r="28" spans="1:71" s="2" customFormat="1" ht="12.75">
      <c r="A28" s="35"/>
      <c r="B28" s="36"/>
      <c r="C28" s="37"/>
      <c r="D28" s="37"/>
      <c r="E28" s="37"/>
      <c r="F28" s="37"/>
      <c r="G28" s="37"/>
      <c r="H28" s="37"/>
      <c r="I28" s="37"/>
      <c r="J28" s="37"/>
      <c r="K28" s="37"/>
      <c r="L28" s="288" t="s">
        <v>37</v>
      </c>
      <c r="M28" s="288"/>
      <c r="N28" s="288"/>
      <c r="O28" s="288"/>
      <c r="P28" s="288"/>
      <c r="Q28" s="37"/>
      <c r="R28" s="37"/>
      <c r="S28" s="37"/>
      <c r="T28" s="37"/>
      <c r="U28" s="37"/>
      <c r="V28" s="37"/>
      <c r="W28" s="288" t="s">
        <v>38</v>
      </c>
      <c r="X28" s="288"/>
      <c r="Y28" s="288"/>
      <c r="Z28" s="288"/>
      <c r="AA28" s="288"/>
      <c r="AB28" s="288"/>
      <c r="AC28" s="288"/>
      <c r="AD28" s="288"/>
      <c r="AE28" s="288"/>
      <c r="AF28" s="37"/>
      <c r="AG28" s="37"/>
      <c r="AH28" s="37"/>
      <c r="AI28" s="37"/>
      <c r="AJ28" s="37"/>
      <c r="AK28" s="288" t="s">
        <v>39</v>
      </c>
      <c r="AL28" s="288"/>
      <c r="AM28" s="288"/>
      <c r="AN28" s="288"/>
      <c r="AO28" s="288"/>
      <c r="AP28" s="37"/>
      <c r="AQ28" s="37"/>
      <c r="AR28" s="40"/>
      <c r="BE28" s="278"/>
    </row>
    <row r="29" spans="1:71" s="3" customFormat="1" ht="14.45" customHeight="1">
      <c r="B29" s="41"/>
      <c r="C29" s="42"/>
      <c r="D29" s="30" t="s">
        <v>40</v>
      </c>
      <c r="E29" s="42"/>
      <c r="F29" s="30" t="s">
        <v>41</v>
      </c>
      <c r="G29" s="42"/>
      <c r="H29" s="42"/>
      <c r="I29" s="42"/>
      <c r="J29" s="42"/>
      <c r="K29" s="42"/>
      <c r="L29" s="291">
        <v>0.21</v>
      </c>
      <c r="M29" s="290"/>
      <c r="N29" s="290"/>
      <c r="O29" s="290"/>
      <c r="P29" s="290"/>
      <c r="Q29" s="42"/>
      <c r="R29" s="42"/>
      <c r="S29" s="42"/>
      <c r="T29" s="42"/>
      <c r="U29" s="42"/>
      <c r="V29" s="42"/>
      <c r="W29" s="289">
        <f>ROUND(AZ94, 2)</f>
        <v>0</v>
      </c>
      <c r="X29" s="290"/>
      <c r="Y29" s="290"/>
      <c r="Z29" s="290"/>
      <c r="AA29" s="290"/>
      <c r="AB29" s="290"/>
      <c r="AC29" s="290"/>
      <c r="AD29" s="290"/>
      <c r="AE29" s="290"/>
      <c r="AF29" s="42"/>
      <c r="AG29" s="42"/>
      <c r="AH29" s="42"/>
      <c r="AI29" s="42"/>
      <c r="AJ29" s="42"/>
      <c r="AK29" s="289">
        <f>ROUND(AV94, 2)</f>
        <v>0</v>
      </c>
      <c r="AL29" s="290"/>
      <c r="AM29" s="290"/>
      <c r="AN29" s="290"/>
      <c r="AO29" s="290"/>
      <c r="AP29" s="42"/>
      <c r="AQ29" s="42"/>
      <c r="AR29" s="43"/>
      <c r="BE29" s="279"/>
    </row>
    <row r="30" spans="1:71" s="3" customFormat="1" ht="14.45" customHeight="1">
      <c r="B30" s="41"/>
      <c r="C30" s="42"/>
      <c r="D30" s="42"/>
      <c r="E30" s="42"/>
      <c r="F30" s="30" t="s">
        <v>42</v>
      </c>
      <c r="G30" s="42"/>
      <c r="H30" s="42"/>
      <c r="I30" s="42"/>
      <c r="J30" s="42"/>
      <c r="K30" s="42"/>
      <c r="L30" s="291">
        <v>0.12</v>
      </c>
      <c r="M30" s="290"/>
      <c r="N30" s="290"/>
      <c r="O30" s="290"/>
      <c r="P30" s="290"/>
      <c r="Q30" s="42"/>
      <c r="R30" s="42"/>
      <c r="S30" s="42"/>
      <c r="T30" s="42"/>
      <c r="U30" s="42"/>
      <c r="V30" s="42"/>
      <c r="W30" s="289">
        <f>ROUND(BA94, 2)</f>
        <v>0</v>
      </c>
      <c r="X30" s="290"/>
      <c r="Y30" s="290"/>
      <c r="Z30" s="290"/>
      <c r="AA30" s="290"/>
      <c r="AB30" s="290"/>
      <c r="AC30" s="290"/>
      <c r="AD30" s="290"/>
      <c r="AE30" s="290"/>
      <c r="AF30" s="42"/>
      <c r="AG30" s="42"/>
      <c r="AH30" s="42"/>
      <c r="AI30" s="42"/>
      <c r="AJ30" s="42"/>
      <c r="AK30" s="289">
        <f>ROUND(AW94, 2)</f>
        <v>0</v>
      </c>
      <c r="AL30" s="290"/>
      <c r="AM30" s="290"/>
      <c r="AN30" s="290"/>
      <c r="AO30" s="290"/>
      <c r="AP30" s="42"/>
      <c r="AQ30" s="42"/>
      <c r="AR30" s="43"/>
      <c r="BE30" s="279"/>
    </row>
    <row r="31" spans="1:71" s="3" customFormat="1" ht="14.45" hidden="1" customHeight="1">
      <c r="B31" s="41"/>
      <c r="C31" s="42"/>
      <c r="D31" s="42"/>
      <c r="E31" s="42"/>
      <c r="F31" s="30" t="s">
        <v>43</v>
      </c>
      <c r="G31" s="42"/>
      <c r="H31" s="42"/>
      <c r="I31" s="42"/>
      <c r="J31" s="42"/>
      <c r="K31" s="42"/>
      <c r="L31" s="291">
        <v>0.21</v>
      </c>
      <c r="M31" s="290"/>
      <c r="N31" s="290"/>
      <c r="O31" s="290"/>
      <c r="P31" s="290"/>
      <c r="Q31" s="42"/>
      <c r="R31" s="42"/>
      <c r="S31" s="42"/>
      <c r="T31" s="42"/>
      <c r="U31" s="42"/>
      <c r="V31" s="42"/>
      <c r="W31" s="289">
        <f>ROUND(BB94, 2)</f>
        <v>0</v>
      </c>
      <c r="X31" s="290"/>
      <c r="Y31" s="290"/>
      <c r="Z31" s="290"/>
      <c r="AA31" s="290"/>
      <c r="AB31" s="290"/>
      <c r="AC31" s="290"/>
      <c r="AD31" s="290"/>
      <c r="AE31" s="290"/>
      <c r="AF31" s="42"/>
      <c r="AG31" s="42"/>
      <c r="AH31" s="42"/>
      <c r="AI31" s="42"/>
      <c r="AJ31" s="42"/>
      <c r="AK31" s="289">
        <v>0</v>
      </c>
      <c r="AL31" s="290"/>
      <c r="AM31" s="290"/>
      <c r="AN31" s="290"/>
      <c r="AO31" s="290"/>
      <c r="AP31" s="42"/>
      <c r="AQ31" s="42"/>
      <c r="AR31" s="43"/>
      <c r="BE31" s="279"/>
    </row>
    <row r="32" spans="1:71" s="3" customFormat="1" ht="14.45" hidden="1" customHeight="1">
      <c r="B32" s="41"/>
      <c r="C32" s="42"/>
      <c r="D32" s="42"/>
      <c r="E32" s="42"/>
      <c r="F32" s="30" t="s">
        <v>44</v>
      </c>
      <c r="G32" s="42"/>
      <c r="H32" s="42"/>
      <c r="I32" s="42"/>
      <c r="J32" s="42"/>
      <c r="K32" s="42"/>
      <c r="L32" s="291">
        <v>0.12</v>
      </c>
      <c r="M32" s="290"/>
      <c r="N32" s="290"/>
      <c r="O32" s="290"/>
      <c r="P32" s="290"/>
      <c r="Q32" s="42"/>
      <c r="R32" s="42"/>
      <c r="S32" s="42"/>
      <c r="T32" s="42"/>
      <c r="U32" s="42"/>
      <c r="V32" s="42"/>
      <c r="W32" s="289">
        <f>ROUND(BC94, 2)</f>
        <v>0</v>
      </c>
      <c r="X32" s="290"/>
      <c r="Y32" s="290"/>
      <c r="Z32" s="290"/>
      <c r="AA32" s="290"/>
      <c r="AB32" s="290"/>
      <c r="AC32" s="290"/>
      <c r="AD32" s="290"/>
      <c r="AE32" s="290"/>
      <c r="AF32" s="42"/>
      <c r="AG32" s="42"/>
      <c r="AH32" s="42"/>
      <c r="AI32" s="42"/>
      <c r="AJ32" s="42"/>
      <c r="AK32" s="289">
        <v>0</v>
      </c>
      <c r="AL32" s="290"/>
      <c r="AM32" s="290"/>
      <c r="AN32" s="290"/>
      <c r="AO32" s="290"/>
      <c r="AP32" s="42"/>
      <c r="AQ32" s="42"/>
      <c r="AR32" s="43"/>
      <c r="BE32" s="279"/>
    </row>
    <row r="33" spans="1:57" s="3" customFormat="1" ht="14.45" hidden="1" customHeight="1">
      <c r="B33" s="41"/>
      <c r="C33" s="42"/>
      <c r="D33" s="42"/>
      <c r="E33" s="42"/>
      <c r="F33" s="30" t="s">
        <v>45</v>
      </c>
      <c r="G33" s="42"/>
      <c r="H33" s="42"/>
      <c r="I33" s="42"/>
      <c r="J33" s="42"/>
      <c r="K33" s="42"/>
      <c r="L33" s="291">
        <v>0</v>
      </c>
      <c r="M33" s="290"/>
      <c r="N33" s="290"/>
      <c r="O33" s="290"/>
      <c r="P33" s="290"/>
      <c r="Q33" s="42"/>
      <c r="R33" s="42"/>
      <c r="S33" s="42"/>
      <c r="T33" s="42"/>
      <c r="U33" s="42"/>
      <c r="V33" s="42"/>
      <c r="W33" s="289">
        <f>ROUND(BD94, 2)</f>
        <v>0</v>
      </c>
      <c r="X33" s="290"/>
      <c r="Y33" s="290"/>
      <c r="Z33" s="290"/>
      <c r="AA33" s="290"/>
      <c r="AB33" s="290"/>
      <c r="AC33" s="290"/>
      <c r="AD33" s="290"/>
      <c r="AE33" s="290"/>
      <c r="AF33" s="42"/>
      <c r="AG33" s="42"/>
      <c r="AH33" s="42"/>
      <c r="AI33" s="42"/>
      <c r="AJ33" s="42"/>
      <c r="AK33" s="289">
        <v>0</v>
      </c>
      <c r="AL33" s="290"/>
      <c r="AM33" s="290"/>
      <c r="AN33" s="290"/>
      <c r="AO33" s="290"/>
      <c r="AP33" s="42"/>
      <c r="AQ33" s="42"/>
      <c r="AR33" s="43"/>
      <c r="BE33" s="279"/>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78"/>
    </row>
    <row r="35" spans="1:57" s="2" customFormat="1" ht="25.9" customHeight="1">
      <c r="A35" s="35"/>
      <c r="B35" s="36"/>
      <c r="C35" s="44"/>
      <c r="D35" s="45" t="s">
        <v>46</v>
      </c>
      <c r="E35" s="46"/>
      <c r="F35" s="46"/>
      <c r="G35" s="46"/>
      <c r="H35" s="46"/>
      <c r="I35" s="46"/>
      <c r="J35" s="46"/>
      <c r="K35" s="46"/>
      <c r="L35" s="46"/>
      <c r="M35" s="46"/>
      <c r="N35" s="46"/>
      <c r="O35" s="46"/>
      <c r="P35" s="46"/>
      <c r="Q35" s="46"/>
      <c r="R35" s="46"/>
      <c r="S35" s="46"/>
      <c r="T35" s="47" t="s">
        <v>47</v>
      </c>
      <c r="U35" s="46"/>
      <c r="V35" s="46"/>
      <c r="W35" s="46"/>
      <c r="X35" s="295" t="s">
        <v>48</v>
      </c>
      <c r="Y35" s="293"/>
      <c r="Z35" s="293"/>
      <c r="AA35" s="293"/>
      <c r="AB35" s="293"/>
      <c r="AC35" s="46"/>
      <c r="AD35" s="46"/>
      <c r="AE35" s="46"/>
      <c r="AF35" s="46"/>
      <c r="AG35" s="46"/>
      <c r="AH35" s="46"/>
      <c r="AI35" s="46"/>
      <c r="AJ35" s="46"/>
      <c r="AK35" s="292">
        <f>SUM(AK26:AK33)</f>
        <v>0</v>
      </c>
      <c r="AL35" s="293"/>
      <c r="AM35" s="293"/>
      <c r="AN35" s="293"/>
      <c r="AO35" s="294"/>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49</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50</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51</v>
      </c>
      <c r="E60" s="39"/>
      <c r="F60" s="39"/>
      <c r="G60" s="39"/>
      <c r="H60" s="39"/>
      <c r="I60" s="39"/>
      <c r="J60" s="39"/>
      <c r="K60" s="39"/>
      <c r="L60" s="39"/>
      <c r="M60" s="39"/>
      <c r="N60" s="39"/>
      <c r="O60" s="39"/>
      <c r="P60" s="39"/>
      <c r="Q60" s="39"/>
      <c r="R60" s="39"/>
      <c r="S60" s="39"/>
      <c r="T60" s="39"/>
      <c r="U60" s="39"/>
      <c r="V60" s="53" t="s">
        <v>52</v>
      </c>
      <c r="W60" s="39"/>
      <c r="X60" s="39"/>
      <c r="Y60" s="39"/>
      <c r="Z60" s="39"/>
      <c r="AA60" s="39"/>
      <c r="AB60" s="39"/>
      <c r="AC60" s="39"/>
      <c r="AD60" s="39"/>
      <c r="AE60" s="39"/>
      <c r="AF60" s="39"/>
      <c r="AG60" s="39"/>
      <c r="AH60" s="53" t="s">
        <v>51</v>
      </c>
      <c r="AI60" s="39"/>
      <c r="AJ60" s="39"/>
      <c r="AK60" s="39"/>
      <c r="AL60" s="39"/>
      <c r="AM60" s="53" t="s">
        <v>52</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53</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54</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51</v>
      </c>
      <c r="E75" s="39"/>
      <c r="F75" s="39"/>
      <c r="G75" s="39"/>
      <c r="H75" s="39"/>
      <c r="I75" s="39"/>
      <c r="J75" s="39"/>
      <c r="K75" s="39"/>
      <c r="L75" s="39"/>
      <c r="M75" s="39"/>
      <c r="N75" s="39"/>
      <c r="O75" s="39"/>
      <c r="P75" s="39"/>
      <c r="Q75" s="39"/>
      <c r="R75" s="39"/>
      <c r="S75" s="39"/>
      <c r="T75" s="39"/>
      <c r="U75" s="39"/>
      <c r="V75" s="53" t="s">
        <v>52</v>
      </c>
      <c r="W75" s="39"/>
      <c r="X75" s="39"/>
      <c r="Y75" s="39"/>
      <c r="Z75" s="39"/>
      <c r="AA75" s="39"/>
      <c r="AB75" s="39"/>
      <c r="AC75" s="39"/>
      <c r="AD75" s="39"/>
      <c r="AE75" s="39"/>
      <c r="AF75" s="39"/>
      <c r="AG75" s="39"/>
      <c r="AH75" s="53" t="s">
        <v>51</v>
      </c>
      <c r="AI75" s="39"/>
      <c r="AJ75" s="39"/>
      <c r="AK75" s="39"/>
      <c r="AL75" s="39"/>
      <c r="AM75" s="53" t="s">
        <v>52</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55</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N25-074_exp3</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303" t="str">
        <f>K6</f>
        <v>NEMOCNICE TGM HODONÍN – VÝSTAVBA PAVILONU URGENTNÍHO PŘÍJMU ETAPA II.</v>
      </c>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310" t="str">
        <f>IF(AN8= "","",AN8)</f>
        <v>23. 6. 2025</v>
      </c>
      <c r="AN87" s="310"/>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24</v>
      </c>
      <c r="D89" s="37"/>
      <c r="E89" s="37"/>
      <c r="F89" s="37"/>
      <c r="G89" s="37"/>
      <c r="H89" s="37"/>
      <c r="I89" s="37"/>
      <c r="J89" s="37"/>
      <c r="K89" s="37"/>
      <c r="L89" s="60" t="str">
        <f>IF(E11= "","",E11)</f>
        <v>NEMOCNICE TGM HODONÍN, p.o.</v>
      </c>
      <c r="M89" s="37"/>
      <c r="N89" s="37"/>
      <c r="O89" s="37"/>
      <c r="P89" s="37"/>
      <c r="Q89" s="37"/>
      <c r="R89" s="37"/>
      <c r="S89" s="37"/>
      <c r="T89" s="37"/>
      <c r="U89" s="37"/>
      <c r="V89" s="37"/>
      <c r="W89" s="37"/>
      <c r="X89" s="37"/>
      <c r="Y89" s="37"/>
      <c r="Z89" s="37"/>
      <c r="AA89" s="37"/>
      <c r="AB89" s="37"/>
      <c r="AC89" s="37"/>
      <c r="AD89" s="37"/>
      <c r="AE89" s="37"/>
      <c r="AF89" s="37"/>
      <c r="AG89" s="37"/>
      <c r="AH89" s="37"/>
      <c r="AI89" s="30" t="s">
        <v>30</v>
      </c>
      <c r="AJ89" s="37"/>
      <c r="AK89" s="37"/>
      <c r="AL89" s="37"/>
      <c r="AM89" s="311" t="str">
        <f>IF(E17="","",E17)</f>
        <v>KANIA a.s.</v>
      </c>
      <c r="AN89" s="312"/>
      <c r="AO89" s="312"/>
      <c r="AP89" s="312"/>
      <c r="AQ89" s="37"/>
      <c r="AR89" s="40"/>
      <c r="AS89" s="313" t="s">
        <v>56</v>
      </c>
      <c r="AT89" s="314"/>
      <c r="AU89" s="68"/>
      <c r="AV89" s="68"/>
      <c r="AW89" s="68"/>
      <c r="AX89" s="68"/>
      <c r="AY89" s="68"/>
      <c r="AZ89" s="68"/>
      <c r="BA89" s="68"/>
      <c r="BB89" s="68"/>
      <c r="BC89" s="68"/>
      <c r="BD89" s="69"/>
      <c r="BE89" s="35"/>
    </row>
    <row r="90" spans="1:91" s="2" customFormat="1" ht="15.2" customHeight="1">
      <c r="A90" s="35"/>
      <c r="B90" s="36"/>
      <c r="C90" s="30" t="s">
        <v>28</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33</v>
      </c>
      <c r="AJ90" s="37"/>
      <c r="AK90" s="37"/>
      <c r="AL90" s="37"/>
      <c r="AM90" s="311" t="str">
        <f>IF(E20="","",E20)</f>
        <v xml:space="preserve"> </v>
      </c>
      <c r="AN90" s="312"/>
      <c r="AO90" s="312"/>
      <c r="AP90" s="312"/>
      <c r="AQ90" s="37"/>
      <c r="AR90" s="40"/>
      <c r="AS90" s="315"/>
      <c r="AT90" s="316"/>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17"/>
      <c r="AT91" s="318"/>
      <c r="AU91" s="72"/>
      <c r="AV91" s="72"/>
      <c r="AW91" s="72"/>
      <c r="AX91" s="72"/>
      <c r="AY91" s="72"/>
      <c r="AZ91" s="72"/>
      <c r="BA91" s="72"/>
      <c r="BB91" s="72"/>
      <c r="BC91" s="72"/>
      <c r="BD91" s="73"/>
      <c r="BE91" s="35"/>
    </row>
    <row r="92" spans="1:91" s="2" customFormat="1" ht="29.25" customHeight="1">
      <c r="A92" s="35"/>
      <c r="B92" s="36"/>
      <c r="C92" s="305" t="s">
        <v>57</v>
      </c>
      <c r="D92" s="306"/>
      <c r="E92" s="306"/>
      <c r="F92" s="306"/>
      <c r="G92" s="306"/>
      <c r="H92" s="74"/>
      <c r="I92" s="307" t="s">
        <v>58</v>
      </c>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20" t="s">
        <v>59</v>
      </c>
      <c r="AH92" s="306"/>
      <c r="AI92" s="306"/>
      <c r="AJ92" s="306"/>
      <c r="AK92" s="306"/>
      <c r="AL92" s="306"/>
      <c r="AM92" s="306"/>
      <c r="AN92" s="307" t="s">
        <v>60</v>
      </c>
      <c r="AO92" s="306"/>
      <c r="AP92" s="319"/>
      <c r="AQ92" s="75" t="s">
        <v>61</v>
      </c>
      <c r="AR92" s="40"/>
      <c r="AS92" s="76" t="s">
        <v>62</v>
      </c>
      <c r="AT92" s="77" t="s">
        <v>63</v>
      </c>
      <c r="AU92" s="77" t="s">
        <v>64</v>
      </c>
      <c r="AV92" s="77" t="s">
        <v>65</v>
      </c>
      <c r="AW92" s="77" t="s">
        <v>66</v>
      </c>
      <c r="AX92" s="77" t="s">
        <v>67</v>
      </c>
      <c r="AY92" s="77" t="s">
        <v>68</v>
      </c>
      <c r="AZ92" s="77" t="s">
        <v>69</v>
      </c>
      <c r="BA92" s="77" t="s">
        <v>70</v>
      </c>
      <c r="BB92" s="77" t="s">
        <v>71</v>
      </c>
      <c r="BC92" s="77" t="s">
        <v>72</v>
      </c>
      <c r="BD92" s="78" t="s">
        <v>73</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74</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321">
        <f>ROUND(AG95+AG96+AG130+AG131+AG133+AG141,2)</f>
        <v>0</v>
      </c>
      <c r="AH94" s="321"/>
      <c r="AI94" s="321"/>
      <c r="AJ94" s="321"/>
      <c r="AK94" s="321"/>
      <c r="AL94" s="321"/>
      <c r="AM94" s="321"/>
      <c r="AN94" s="322">
        <f t="shared" ref="AN94:AN141" si="0">SUM(AG94,AT94)</f>
        <v>0</v>
      </c>
      <c r="AO94" s="322"/>
      <c r="AP94" s="322"/>
      <c r="AQ94" s="86" t="s">
        <v>1</v>
      </c>
      <c r="AR94" s="87"/>
      <c r="AS94" s="88">
        <f>ROUND(AS95+AS96+AS130+AS131+AS133+AS141,2)</f>
        <v>0</v>
      </c>
      <c r="AT94" s="89">
        <f t="shared" ref="AT94:AT141" si="1">ROUND(SUM(AV94:AW94),2)</f>
        <v>0</v>
      </c>
      <c r="AU94" s="90">
        <f>ROUND(AU95+AU96+AU130+AU131+AU133+AU141,5)</f>
        <v>0</v>
      </c>
      <c r="AV94" s="89">
        <f>ROUND(AZ94*L29,2)</f>
        <v>0</v>
      </c>
      <c r="AW94" s="89">
        <f>ROUND(BA94*L30,2)</f>
        <v>0</v>
      </c>
      <c r="AX94" s="89">
        <f>ROUND(BB94*L29,2)</f>
        <v>0</v>
      </c>
      <c r="AY94" s="89">
        <f>ROUND(BC94*L30,2)</f>
        <v>0</v>
      </c>
      <c r="AZ94" s="89">
        <f>ROUND(AZ95+AZ96+AZ130+AZ131+AZ133+AZ141,2)</f>
        <v>0</v>
      </c>
      <c r="BA94" s="89">
        <f>ROUND(BA95+BA96+BA130+BA131+BA133+BA141,2)</f>
        <v>0</v>
      </c>
      <c r="BB94" s="89">
        <f>ROUND(BB95+BB96+BB130+BB131+BB133+BB141,2)</f>
        <v>0</v>
      </c>
      <c r="BC94" s="89">
        <f>ROUND(BC95+BC96+BC130+BC131+BC133+BC141,2)</f>
        <v>0</v>
      </c>
      <c r="BD94" s="91">
        <f>ROUND(BD95+BD96+BD130+BD131+BD133+BD141,2)</f>
        <v>0</v>
      </c>
      <c r="BS94" s="92" t="s">
        <v>75</v>
      </c>
      <c r="BT94" s="92" t="s">
        <v>76</v>
      </c>
      <c r="BU94" s="93" t="s">
        <v>77</v>
      </c>
      <c r="BV94" s="92" t="s">
        <v>78</v>
      </c>
      <c r="BW94" s="92" t="s">
        <v>5</v>
      </c>
      <c r="BX94" s="92" t="s">
        <v>79</v>
      </c>
      <c r="CL94" s="92" t="s">
        <v>1</v>
      </c>
    </row>
    <row r="95" spans="1:91" s="7" customFormat="1" ht="16.5" customHeight="1">
      <c r="A95" s="94" t="s">
        <v>80</v>
      </c>
      <c r="B95" s="95"/>
      <c r="C95" s="96"/>
      <c r="D95" s="308" t="s">
        <v>81</v>
      </c>
      <c r="E95" s="308"/>
      <c r="F95" s="308"/>
      <c r="G95" s="308"/>
      <c r="H95" s="308"/>
      <c r="I95" s="97"/>
      <c r="J95" s="308" t="s">
        <v>82</v>
      </c>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0">
        <f>'D.1 - Příprava území'!J30</f>
        <v>0</v>
      </c>
      <c r="AH95" s="301"/>
      <c r="AI95" s="301"/>
      <c r="AJ95" s="301"/>
      <c r="AK95" s="301"/>
      <c r="AL95" s="301"/>
      <c r="AM95" s="301"/>
      <c r="AN95" s="300">
        <f t="shared" si="0"/>
        <v>0</v>
      </c>
      <c r="AO95" s="301"/>
      <c r="AP95" s="301"/>
      <c r="AQ95" s="98" t="s">
        <v>83</v>
      </c>
      <c r="AR95" s="99"/>
      <c r="AS95" s="100">
        <v>0</v>
      </c>
      <c r="AT95" s="101">
        <f t="shared" si="1"/>
        <v>0</v>
      </c>
      <c r="AU95" s="102">
        <f>'D.1 - Příprava území'!P123</f>
        <v>0</v>
      </c>
      <c r="AV95" s="101">
        <f>'D.1 - Příprava území'!J33</f>
        <v>0</v>
      </c>
      <c r="AW95" s="101">
        <f>'D.1 - Příprava území'!J34</f>
        <v>0</v>
      </c>
      <c r="AX95" s="101">
        <f>'D.1 - Příprava území'!J35</f>
        <v>0</v>
      </c>
      <c r="AY95" s="101">
        <f>'D.1 - Příprava území'!J36</f>
        <v>0</v>
      </c>
      <c r="AZ95" s="101">
        <f>'D.1 - Příprava území'!F33</f>
        <v>0</v>
      </c>
      <c r="BA95" s="101">
        <f>'D.1 - Příprava území'!F34</f>
        <v>0</v>
      </c>
      <c r="BB95" s="101">
        <f>'D.1 - Příprava území'!F35</f>
        <v>0</v>
      </c>
      <c r="BC95" s="101">
        <f>'D.1 - Příprava území'!F36</f>
        <v>0</v>
      </c>
      <c r="BD95" s="103">
        <f>'D.1 - Příprava území'!F37</f>
        <v>0</v>
      </c>
      <c r="BT95" s="104" t="s">
        <v>84</v>
      </c>
      <c r="BV95" s="104" t="s">
        <v>78</v>
      </c>
      <c r="BW95" s="104" t="s">
        <v>85</v>
      </c>
      <c r="BX95" s="104" t="s">
        <v>5</v>
      </c>
      <c r="CL95" s="104" t="s">
        <v>1</v>
      </c>
      <c r="CM95" s="104" t="s">
        <v>86</v>
      </c>
    </row>
    <row r="96" spans="1:91" s="7" customFormat="1" ht="16.5" customHeight="1">
      <c r="B96" s="95"/>
      <c r="C96" s="96"/>
      <c r="D96" s="308" t="s">
        <v>87</v>
      </c>
      <c r="E96" s="308"/>
      <c r="F96" s="308"/>
      <c r="G96" s="308"/>
      <c r="H96" s="308"/>
      <c r="I96" s="97"/>
      <c r="J96" s="308" t="s">
        <v>88</v>
      </c>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2">
        <f>ROUND(AG97+SUM(AG98:AG101)+AG127,2)</f>
        <v>0</v>
      </c>
      <c r="AH96" s="301"/>
      <c r="AI96" s="301"/>
      <c r="AJ96" s="301"/>
      <c r="AK96" s="301"/>
      <c r="AL96" s="301"/>
      <c r="AM96" s="301"/>
      <c r="AN96" s="300">
        <f t="shared" si="0"/>
        <v>0</v>
      </c>
      <c r="AO96" s="301"/>
      <c r="AP96" s="301"/>
      <c r="AQ96" s="98" t="s">
        <v>83</v>
      </c>
      <c r="AR96" s="99"/>
      <c r="AS96" s="100">
        <f>ROUND(AS97+SUM(AS98:AS101)+AS127,2)</f>
        <v>0</v>
      </c>
      <c r="AT96" s="101">
        <f t="shared" si="1"/>
        <v>0</v>
      </c>
      <c r="AU96" s="102">
        <f>ROUND(AU97+SUM(AU98:AU101)+AU127,5)</f>
        <v>0</v>
      </c>
      <c r="AV96" s="101">
        <f>ROUND(AZ96*L29,2)</f>
        <v>0</v>
      </c>
      <c r="AW96" s="101">
        <f>ROUND(BA96*L30,2)</f>
        <v>0</v>
      </c>
      <c r="AX96" s="101">
        <f>ROUND(BB96*L29,2)</f>
        <v>0</v>
      </c>
      <c r="AY96" s="101">
        <f>ROUND(BC96*L30,2)</f>
        <v>0</v>
      </c>
      <c r="AZ96" s="101">
        <f>ROUND(AZ97+SUM(AZ98:AZ101)+AZ127,2)</f>
        <v>0</v>
      </c>
      <c r="BA96" s="101">
        <f>ROUND(BA97+SUM(BA98:BA101)+BA127,2)</f>
        <v>0</v>
      </c>
      <c r="BB96" s="101">
        <f>ROUND(BB97+SUM(BB98:BB101)+BB127,2)</f>
        <v>0</v>
      </c>
      <c r="BC96" s="101">
        <f>ROUND(BC97+SUM(BC98:BC101)+BC127,2)</f>
        <v>0</v>
      </c>
      <c r="BD96" s="103">
        <f>ROUND(BD97+SUM(BD98:BD101)+BD127,2)</f>
        <v>0</v>
      </c>
      <c r="BS96" s="104" t="s">
        <v>75</v>
      </c>
      <c r="BT96" s="104" t="s">
        <v>84</v>
      </c>
      <c r="BU96" s="104" t="s">
        <v>77</v>
      </c>
      <c r="BV96" s="104" t="s">
        <v>78</v>
      </c>
      <c r="BW96" s="104" t="s">
        <v>89</v>
      </c>
      <c r="BX96" s="104" t="s">
        <v>5</v>
      </c>
      <c r="CL96" s="104" t="s">
        <v>1</v>
      </c>
      <c r="CM96" s="104" t="s">
        <v>86</v>
      </c>
    </row>
    <row r="97" spans="1:90" s="4" customFormat="1" ht="16.5" customHeight="1">
      <c r="A97" s="94" t="s">
        <v>80</v>
      </c>
      <c r="B97" s="59"/>
      <c r="C97" s="105"/>
      <c r="D97" s="105"/>
      <c r="E97" s="309" t="s">
        <v>90</v>
      </c>
      <c r="F97" s="309"/>
      <c r="G97" s="309"/>
      <c r="H97" s="309"/>
      <c r="I97" s="309"/>
      <c r="J97" s="105"/>
      <c r="K97" s="309" t="s">
        <v>91</v>
      </c>
      <c r="L97" s="309"/>
      <c r="M97" s="309"/>
      <c r="N97" s="309"/>
      <c r="O97" s="309"/>
      <c r="P97" s="309"/>
      <c r="Q97" s="309"/>
      <c r="R97" s="309"/>
      <c r="S97" s="309"/>
      <c r="T97" s="309"/>
      <c r="U97" s="309"/>
      <c r="V97" s="309"/>
      <c r="W97" s="309"/>
      <c r="X97" s="309"/>
      <c r="Y97" s="309"/>
      <c r="Z97" s="309"/>
      <c r="AA97" s="309"/>
      <c r="AB97" s="309"/>
      <c r="AC97" s="309"/>
      <c r="AD97" s="309"/>
      <c r="AE97" s="309"/>
      <c r="AF97" s="309"/>
      <c r="AG97" s="299">
        <f>'D.1.1 - Architektonicko-s...'!J32</f>
        <v>0</v>
      </c>
      <c r="AH97" s="298"/>
      <c r="AI97" s="298"/>
      <c r="AJ97" s="298"/>
      <c r="AK97" s="298"/>
      <c r="AL97" s="298"/>
      <c r="AM97" s="298"/>
      <c r="AN97" s="299">
        <f t="shared" si="0"/>
        <v>0</v>
      </c>
      <c r="AO97" s="298"/>
      <c r="AP97" s="298"/>
      <c r="AQ97" s="106" t="s">
        <v>92</v>
      </c>
      <c r="AR97" s="61"/>
      <c r="AS97" s="107">
        <v>0</v>
      </c>
      <c r="AT97" s="108">
        <f t="shared" si="1"/>
        <v>0</v>
      </c>
      <c r="AU97" s="109">
        <f>'D.1.1 - Architektonicko-s...'!P153</f>
        <v>0</v>
      </c>
      <c r="AV97" s="108">
        <f>'D.1.1 - Architektonicko-s...'!J35</f>
        <v>0</v>
      </c>
      <c r="AW97" s="108">
        <f>'D.1.1 - Architektonicko-s...'!J36</f>
        <v>0</v>
      </c>
      <c r="AX97" s="108">
        <f>'D.1.1 - Architektonicko-s...'!J37</f>
        <v>0</v>
      </c>
      <c r="AY97" s="108">
        <f>'D.1.1 - Architektonicko-s...'!J38</f>
        <v>0</v>
      </c>
      <c r="AZ97" s="108">
        <f>'D.1.1 - Architektonicko-s...'!F35</f>
        <v>0</v>
      </c>
      <c r="BA97" s="108">
        <f>'D.1.1 - Architektonicko-s...'!F36</f>
        <v>0</v>
      </c>
      <c r="BB97" s="108">
        <f>'D.1.1 - Architektonicko-s...'!F37</f>
        <v>0</v>
      </c>
      <c r="BC97" s="108">
        <f>'D.1.1 - Architektonicko-s...'!F38</f>
        <v>0</v>
      </c>
      <c r="BD97" s="110">
        <f>'D.1.1 - Architektonicko-s...'!F39</f>
        <v>0</v>
      </c>
      <c r="BT97" s="111" t="s">
        <v>86</v>
      </c>
      <c r="BV97" s="111" t="s">
        <v>78</v>
      </c>
      <c r="BW97" s="111" t="s">
        <v>93</v>
      </c>
      <c r="BX97" s="111" t="s">
        <v>89</v>
      </c>
      <c r="CL97" s="111" t="s">
        <v>1</v>
      </c>
    </row>
    <row r="98" spans="1:90" s="4" customFormat="1" ht="16.5" customHeight="1">
      <c r="A98" s="94" t="s">
        <v>80</v>
      </c>
      <c r="B98" s="59"/>
      <c r="C98" s="105"/>
      <c r="D98" s="105"/>
      <c r="E98" s="309" t="s">
        <v>94</v>
      </c>
      <c r="F98" s="309"/>
      <c r="G98" s="309"/>
      <c r="H98" s="309"/>
      <c r="I98" s="309"/>
      <c r="J98" s="105"/>
      <c r="K98" s="309" t="s">
        <v>95</v>
      </c>
      <c r="L98" s="309"/>
      <c r="M98" s="309"/>
      <c r="N98" s="309"/>
      <c r="O98" s="309"/>
      <c r="P98" s="309"/>
      <c r="Q98" s="309"/>
      <c r="R98" s="309"/>
      <c r="S98" s="309"/>
      <c r="T98" s="309"/>
      <c r="U98" s="309"/>
      <c r="V98" s="309"/>
      <c r="W98" s="309"/>
      <c r="X98" s="309"/>
      <c r="Y98" s="309"/>
      <c r="Z98" s="309"/>
      <c r="AA98" s="309"/>
      <c r="AB98" s="309"/>
      <c r="AC98" s="309"/>
      <c r="AD98" s="309"/>
      <c r="AE98" s="309"/>
      <c r="AF98" s="309"/>
      <c r="AG98" s="299">
        <f>'D.1.2.1 - Stavebně-konstr...'!J32</f>
        <v>0</v>
      </c>
      <c r="AH98" s="298"/>
      <c r="AI98" s="298"/>
      <c r="AJ98" s="298"/>
      <c r="AK98" s="298"/>
      <c r="AL98" s="298"/>
      <c r="AM98" s="298"/>
      <c r="AN98" s="299">
        <f t="shared" si="0"/>
        <v>0</v>
      </c>
      <c r="AO98" s="298"/>
      <c r="AP98" s="298"/>
      <c r="AQ98" s="106" t="s">
        <v>92</v>
      </c>
      <c r="AR98" s="61"/>
      <c r="AS98" s="107">
        <v>0</v>
      </c>
      <c r="AT98" s="108">
        <f t="shared" si="1"/>
        <v>0</v>
      </c>
      <c r="AU98" s="109">
        <f>'D.1.2.1 - Stavebně-konstr...'!P127</f>
        <v>0</v>
      </c>
      <c r="AV98" s="108">
        <f>'D.1.2.1 - Stavebně-konstr...'!J35</f>
        <v>0</v>
      </c>
      <c r="AW98" s="108">
        <f>'D.1.2.1 - Stavebně-konstr...'!J36</f>
        <v>0</v>
      </c>
      <c r="AX98" s="108">
        <f>'D.1.2.1 - Stavebně-konstr...'!J37</f>
        <v>0</v>
      </c>
      <c r="AY98" s="108">
        <f>'D.1.2.1 - Stavebně-konstr...'!J38</f>
        <v>0</v>
      </c>
      <c r="AZ98" s="108">
        <f>'D.1.2.1 - Stavebně-konstr...'!F35</f>
        <v>0</v>
      </c>
      <c r="BA98" s="108">
        <f>'D.1.2.1 - Stavebně-konstr...'!F36</f>
        <v>0</v>
      </c>
      <c r="BB98" s="108">
        <f>'D.1.2.1 - Stavebně-konstr...'!F37</f>
        <v>0</v>
      </c>
      <c r="BC98" s="108">
        <f>'D.1.2.1 - Stavebně-konstr...'!F38</f>
        <v>0</v>
      </c>
      <c r="BD98" s="110">
        <f>'D.1.2.1 - Stavebně-konstr...'!F39</f>
        <v>0</v>
      </c>
      <c r="BT98" s="111" t="s">
        <v>86</v>
      </c>
      <c r="BV98" s="111" t="s">
        <v>78</v>
      </c>
      <c r="BW98" s="111" t="s">
        <v>96</v>
      </c>
      <c r="BX98" s="111" t="s">
        <v>89</v>
      </c>
      <c r="CL98" s="111" t="s">
        <v>1</v>
      </c>
    </row>
    <row r="99" spans="1:90" s="4" customFormat="1" ht="16.5" customHeight="1">
      <c r="A99" s="94" t="s">
        <v>80</v>
      </c>
      <c r="B99" s="59"/>
      <c r="C99" s="105"/>
      <c r="D99" s="105"/>
      <c r="E99" s="309" t="s">
        <v>97</v>
      </c>
      <c r="F99" s="309"/>
      <c r="G99" s="309"/>
      <c r="H99" s="309"/>
      <c r="I99" s="309"/>
      <c r="J99" s="105"/>
      <c r="K99" s="309" t="s">
        <v>98</v>
      </c>
      <c r="L99" s="309"/>
      <c r="M99" s="309"/>
      <c r="N99" s="309"/>
      <c r="O99" s="309"/>
      <c r="P99" s="309"/>
      <c r="Q99" s="309"/>
      <c r="R99" s="309"/>
      <c r="S99" s="309"/>
      <c r="T99" s="309"/>
      <c r="U99" s="309"/>
      <c r="V99" s="309"/>
      <c r="W99" s="309"/>
      <c r="X99" s="309"/>
      <c r="Y99" s="309"/>
      <c r="Z99" s="309"/>
      <c r="AA99" s="309"/>
      <c r="AB99" s="309"/>
      <c r="AC99" s="309"/>
      <c r="AD99" s="309"/>
      <c r="AE99" s="309"/>
      <c r="AF99" s="309"/>
      <c r="AG99" s="299">
        <f>'D.1.2.2 - Stavebně-konstr...'!J32</f>
        <v>0</v>
      </c>
      <c r="AH99" s="298"/>
      <c r="AI99" s="298"/>
      <c r="AJ99" s="298"/>
      <c r="AK99" s="298"/>
      <c r="AL99" s="298"/>
      <c r="AM99" s="298"/>
      <c r="AN99" s="299">
        <f t="shared" si="0"/>
        <v>0</v>
      </c>
      <c r="AO99" s="298"/>
      <c r="AP99" s="298"/>
      <c r="AQ99" s="106" t="s">
        <v>92</v>
      </c>
      <c r="AR99" s="61"/>
      <c r="AS99" s="107">
        <v>0</v>
      </c>
      <c r="AT99" s="108">
        <f t="shared" si="1"/>
        <v>0</v>
      </c>
      <c r="AU99" s="109">
        <f>'D.1.2.2 - Stavebně-konstr...'!P122</f>
        <v>0</v>
      </c>
      <c r="AV99" s="108">
        <f>'D.1.2.2 - Stavebně-konstr...'!J35</f>
        <v>0</v>
      </c>
      <c r="AW99" s="108">
        <f>'D.1.2.2 - Stavebně-konstr...'!J36</f>
        <v>0</v>
      </c>
      <c r="AX99" s="108">
        <f>'D.1.2.2 - Stavebně-konstr...'!J37</f>
        <v>0</v>
      </c>
      <c r="AY99" s="108">
        <f>'D.1.2.2 - Stavebně-konstr...'!J38</f>
        <v>0</v>
      </c>
      <c r="AZ99" s="108">
        <f>'D.1.2.2 - Stavebně-konstr...'!F35</f>
        <v>0</v>
      </c>
      <c r="BA99" s="108">
        <f>'D.1.2.2 - Stavebně-konstr...'!F36</f>
        <v>0</v>
      </c>
      <c r="BB99" s="108">
        <f>'D.1.2.2 - Stavebně-konstr...'!F37</f>
        <v>0</v>
      </c>
      <c r="BC99" s="108">
        <f>'D.1.2.2 - Stavebně-konstr...'!F38</f>
        <v>0</v>
      </c>
      <c r="BD99" s="110">
        <f>'D.1.2.2 - Stavebně-konstr...'!F39</f>
        <v>0</v>
      </c>
      <c r="BT99" s="111" t="s">
        <v>86</v>
      </c>
      <c r="BV99" s="111" t="s">
        <v>78</v>
      </c>
      <c r="BW99" s="111" t="s">
        <v>99</v>
      </c>
      <c r="BX99" s="111" t="s">
        <v>89</v>
      </c>
      <c r="CL99" s="111" t="s">
        <v>1</v>
      </c>
    </row>
    <row r="100" spans="1:90" s="4" customFormat="1" ht="16.5" customHeight="1">
      <c r="A100" s="94" t="s">
        <v>80</v>
      </c>
      <c r="B100" s="59"/>
      <c r="C100" s="105"/>
      <c r="D100" s="105"/>
      <c r="E100" s="309" t="s">
        <v>100</v>
      </c>
      <c r="F100" s="309"/>
      <c r="G100" s="309"/>
      <c r="H100" s="309"/>
      <c r="I100" s="309"/>
      <c r="J100" s="105"/>
      <c r="K100" s="309" t="s">
        <v>101</v>
      </c>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299">
        <f>'D.1.3 - Požárně bezpečnos...'!J32</f>
        <v>0</v>
      </c>
      <c r="AH100" s="298"/>
      <c r="AI100" s="298"/>
      <c r="AJ100" s="298"/>
      <c r="AK100" s="298"/>
      <c r="AL100" s="298"/>
      <c r="AM100" s="298"/>
      <c r="AN100" s="299">
        <f t="shared" si="0"/>
        <v>0</v>
      </c>
      <c r="AO100" s="298"/>
      <c r="AP100" s="298"/>
      <c r="AQ100" s="106" t="s">
        <v>92</v>
      </c>
      <c r="AR100" s="61"/>
      <c r="AS100" s="107">
        <v>0</v>
      </c>
      <c r="AT100" s="108">
        <f t="shared" si="1"/>
        <v>0</v>
      </c>
      <c r="AU100" s="109">
        <f>'D.1.3 - Požárně bezpečnos...'!P122</f>
        <v>0</v>
      </c>
      <c r="AV100" s="108">
        <f>'D.1.3 - Požárně bezpečnos...'!J35</f>
        <v>0</v>
      </c>
      <c r="AW100" s="108">
        <f>'D.1.3 - Požárně bezpečnos...'!J36</f>
        <v>0</v>
      </c>
      <c r="AX100" s="108">
        <f>'D.1.3 - Požárně bezpečnos...'!J37</f>
        <v>0</v>
      </c>
      <c r="AY100" s="108">
        <f>'D.1.3 - Požárně bezpečnos...'!J38</f>
        <v>0</v>
      </c>
      <c r="AZ100" s="108">
        <f>'D.1.3 - Požárně bezpečnos...'!F35</f>
        <v>0</v>
      </c>
      <c r="BA100" s="108">
        <f>'D.1.3 - Požárně bezpečnos...'!F36</f>
        <v>0</v>
      </c>
      <c r="BB100" s="108">
        <f>'D.1.3 - Požárně bezpečnos...'!F37</f>
        <v>0</v>
      </c>
      <c r="BC100" s="108">
        <f>'D.1.3 - Požárně bezpečnos...'!F38</f>
        <v>0</v>
      </c>
      <c r="BD100" s="110">
        <f>'D.1.3 - Požárně bezpečnos...'!F39</f>
        <v>0</v>
      </c>
      <c r="BT100" s="111" t="s">
        <v>86</v>
      </c>
      <c r="BV100" s="111" t="s">
        <v>78</v>
      </c>
      <c r="BW100" s="111" t="s">
        <v>102</v>
      </c>
      <c r="BX100" s="111" t="s">
        <v>89</v>
      </c>
      <c r="CL100" s="111" t="s">
        <v>1</v>
      </c>
    </row>
    <row r="101" spans="1:90" s="4" customFormat="1" ht="16.5" customHeight="1">
      <c r="B101" s="59"/>
      <c r="C101" s="105"/>
      <c r="D101" s="105"/>
      <c r="E101" s="309" t="s">
        <v>103</v>
      </c>
      <c r="F101" s="309"/>
      <c r="G101" s="309"/>
      <c r="H101" s="309"/>
      <c r="I101" s="309"/>
      <c r="J101" s="105"/>
      <c r="K101" s="309" t="s">
        <v>104</v>
      </c>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297">
        <f>ROUND(AG102+SUM(AG105:AG108)+AG114+AG126,2)</f>
        <v>0</v>
      </c>
      <c r="AH101" s="298"/>
      <c r="AI101" s="298"/>
      <c r="AJ101" s="298"/>
      <c r="AK101" s="298"/>
      <c r="AL101" s="298"/>
      <c r="AM101" s="298"/>
      <c r="AN101" s="299">
        <f t="shared" si="0"/>
        <v>0</v>
      </c>
      <c r="AO101" s="298"/>
      <c r="AP101" s="298"/>
      <c r="AQ101" s="106" t="s">
        <v>92</v>
      </c>
      <c r="AR101" s="61"/>
      <c r="AS101" s="107">
        <f>ROUND(AS102+SUM(AS105:AS108)+AS114+AS126,2)</f>
        <v>0</v>
      </c>
      <c r="AT101" s="108">
        <f t="shared" si="1"/>
        <v>0</v>
      </c>
      <c r="AU101" s="109">
        <f>ROUND(AU102+SUM(AU105:AU108)+AU114+AU126,5)</f>
        <v>0</v>
      </c>
      <c r="AV101" s="108">
        <f>ROUND(AZ101*L29,2)</f>
        <v>0</v>
      </c>
      <c r="AW101" s="108">
        <f>ROUND(BA101*L30,2)</f>
        <v>0</v>
      </c>
      <c r="AX101" s="108">
        <f>ROUND(BB101*L29,2)</f>
        <v>0</v>
      </c>
      <c r="AY101" s="108">
        <f>ROUND(BC101*L30,2)</f>
        <v>0</v>
      </c>
      <c r="AZ101" s="108">
        <f>ROUND(AZ102+SUM(AZ105:AZ108)+AZ114+AZ126,2)</f>
        <v>0</v>
      </c>
      <c r="BA101" s="108">
        <f>ROUND(BA102+SUM(BA105:BA108)+BA114+BA126,2)</f>
        <v>0</v>
      </c>
      <c r="BB101" s="108">
        <f>ROUND(BB102+SUM(BB105:BB108)+BB114+BB126,2)</f>
        <v>0</v>
      </c>
      <c r="BC101" s="108">
        <f>ROUND(BC102+SUM(BC105:BC108)+BC114+BC126,2)</f>
        <v>0</v>
      </c>
      <c r="BD101" s="110">
        <f>ROUND(BD102+SUM(BD105:BD108)+BD114+BD126,2)</f>
        <v>0</v>
      </c>
      <c r="BS101" s="111" t="s">
        <v>75</v>
      </c>
      <c r="BT101" s="111" t="s">
        <v>86</v>
      </c>
      <c r="BU101" s="111" t="s">
        <v>77</v>
      </c>
      <c r="BV101" s="111" t="s">
        <v>78</v>
      </c>
      <c r="BW101" s="111" t="s">
        <v>105</v>
      </c>
      <c r="BX101" s="111" t="s">
        <v>89</v>
      </c>
      <c r="CL101" s="111" t="s">
        <v>1</v>
      </c>
    </row>
    <row r="102" spans="1:90" s="4" customFormat="1" ht="16.5" customHeight="1">
      <c r="B102" s="59"/>
      <c r="C102" s="105"/>
      <c r="D102" s="105"/>
      <c r="E102" s="105"/>
      <c r="F102" s="309" t="s">
        <v>106</v>
      </c>
      <c r="G102" s="309"/>
      <c r="H102" s="309"/>
      <c r="I102" s="309"/>
      <c r="J102" s="309"/>
      <c r="K102" s="105"/>
      <c r="L102" s="309" t="s">
        <v>107</v>
      </c>
      <c r="M102" s="309"/>
      <c r="N102" s="309"/>
      <c r="O102" s="309"/>
      <c r="P102" s="309"/>
      <c r="Q102" s="309"/>
      <c r="R102" s="309"/>
      <c r="S102" s="309"/>
      <c r="T102" s="309"/>
      <c r="U102" s="309"/>
      <c r="V102" s="309"/>
      <c r="W102" s="309"/>
      <c r="X102" s="309"/>
      <c r="Y102" s="309"/>
      <c r="Z102" s="309"/>
      <c r="AA102" s="309"/>
      <c r="AB102" s="309"/>
      <c r="AC102" s="309"/>
      <c r="AD102" s="309"/>
      <c r="AE102" s="309"/>
      <c r="AF102" s="309"/>
      <c r="AG102" s="297">
        <f>ROUND(SUM(AG103:AG104),2)</f>
        <v>0</v>
      </c>
      <c r="AH102" s="298"/>
      <c r="AI102" s="298"/>
      <c r="AJ102" s="298"/>
      <c r="AK102" s="298"/>
      <c r="AL102" s="298"/>
      <c r="AM102" s="298"/>
      <c r="AN102" s="299">
        <f t="shared" si="0"/>
        <v>0</v>
      </c>
      <c r="AO102" s="298"/>
      <c r="AP102" s="298"/>
      <c r="AQ102" s="106" t="s">
        <v>92</v>
      </c>
      <c r="AR102" s="61"/>
      <c r="AS102" s="107">
        <f>ROUND(SUM(AS103:AS104),2)</f>
        <v>0</v>
      </c>
      <c r="AT102" s="108">
        <f t="shared" si="1"/>
        <v>0</v>
      </c>
      <c r="AU102" s="109">
        <f>ROUND(SUM(AU103:AU104),5)</f>
        <v>0</v>
      </c>
      <c r="AV102" s="108">
        <f>ROUND(AZ102*L29,2)</f>
        <v>0</v>
      </c>
      <c r="AW102" s="108">
        <f>ROUND(BA102*L30,2)</f>
        <v>0</v>
      </c>
      <c r="AX102" s="108">
        <f>ROUND(BB102*L29,2)</f>
        <v>0</v>
      </c>
      <c r="AY102" s="108">
        <f>ROUND(BC102*L30,2)</f>
        <v>0</v>
      </c>
      <c r="AZ102" s="108">
        <f>ROUND(SUM(AZ103:AZ104),2)</f>
        <v>0</v>
      </c>
      <c r="BA102" s="108">
        <f>ROUND(SUM(BA103:BA104),2)</f>
        <v>0</v>
      </c>
      <c r="BB102" s="108">
        <f>ROUND(SUM(BB103:BB104),2)</f>
        <v>0</v>
      </c>
      <c r="BC102" s="108">
        <f>ROUND(SUM(BC103:BC104),2)</f>
        <v>0</v>
      </c>
      <c r="BD102" s="110">
        <f>ROUND(SUM(BD103:BD104),2)</f>
        <v>0</v>
      </c>
      <c r="BS102" s="111" t="s">
        <v>75</v>
      </c>
      <c r="BT102" s="111" t="s">
        <v>108</v>
      </c>
      <c r="BU102" s="111" t="s">
        <v>77</v>
      </c>
      <c r="BV102" s="111" t="s">
        <v>78</v>
      </c>
      <c r="BW102" s="111" t="s">
        <v>109</v>
      </c>
      <c r="BX102" s="111" t="s">
        <v>105</v>
      </c>
      <c r="CL102" s="111" t="s">
        <v>1</v>
      </c>
    </row>
    <row r="103" spans="1:90" s="4" customFormat="1" ht="16.5" customHeight="1">
      <c r="A103" s="94" t="s">
        <v>80</v>
      </c>
      <c r="B103" s="59"/>
      <c r="C103" s="105"/>
      <c r="D103" s="105"/>
      <c r="E103" s="105"/>
      <c r="F103" s="105"/>
      <c r="G103" s="309" t="s">
        <v>84</v>
      </c>
      <c r="H103" s="309"/>
      <c r="I103" s="309"/>
      <c r="J103" s="309"/>
      <c r="K103" s="309"/>
      <c r="L103" s="105"/>
      <c r="M103" s="309" t="s">
        <v>107</v>
      </c>
      <c r="N103" s="309"/>
      <c r="O103" s="309"/>
      <c r="P103" s="309"/>
      <c r="Q103" s="309"/>
      <c r="R103" s="309"/>
      <c r="S103" s="309"/>
      <c r="T103" s="309"/>
      <c r="U103" s="309"/>
      <c r="V103" s="309"/>
      <c r="W103" s="309"/>
      <c r="X103" s="309"/>
      <c r="Y103" s="309"/>
      <c r="Z103" s="309"/>
      <c r="AA103" s="309"/>
      <c r="AB103" s="309"/>
      <c r="AC103" s="309"/>
      <c r="AD103" s="309"/>
      <c r="AE103" s="309"/>
      <c r="AF103" s="309"/>
      <c r="AG103" s="299">
        <f>'1 - Zdravotně technické i...'!J34</f>
        <v>0</v>
      </c>
      <c r="AH103" s="298"/>
      <c r="AI103" s="298"/>
      <c r="AJ103" s="298"/>
      <c r="AK103" s="298"/>
      <c r="AL103" s="298"/>
      <c r="AM103" s="298"/>
      <c r="AN103" s="299">
        <f t="shared" si="0"/>
        <v>0</v>
      </c>
      <c r="AO103" s="298"/>
      <c r="AP103" s="298"/>
      <c r="AQ103" s="106" t="s">
        <v>92</v>
      </c>
      <c r="AR103" s="61"/>
      <c r="AS103" s="107">
        <v>0</v>
      </c>
      <c r="AT103" s="108">
        <f t="shared" si="1"/>
        <v>0</v>
      </c>
      <c r="AU103" s="109">
        <f>'1 - Zdravotně technické i...'!P138</f>
        <v>0</v>
      </c>
      <c r="AV103" s="108">
        <f>'1 - Zdravotně technické i...'!J37</f>
        <v>0</v>
      </c>
      <c r="AW103" s="108">
        <f>'1 - Zdravotně technické i...'!J38</f>
        <v>0</v>
      </c>
      <c r="AX103" s="108">
        <f>'1 - Zdravotně technické i...'!J39</f>
        <v>0</v>
      </c>
      <c r="AY103" s="108">
        <f>'1 - Zdravotně technické i...'!J40</f>
        <v>0</v>
      </c>
      <c r="AZ103" s="108">
        <f>'1 - Zdravotně technické i...'!F37</f>
        <v>0</v>
      </c>
      <c r="BA103" s="108">
        <f>'1 - Zdravotně technické i...'!F38</f>
        <v>0</v>
      </c>
      <c r="BB103" s="108">
        <f>'1 - Zdravotně technické i...'!F39</f>
        <v>0</v>
      </c>
      <c r="BC103" s="108">
        <f>'1 - Zdravotně technické i...'!F40</f>
        <v>0</v>
      </c>
      <c r="BD103" s="110">
        <f>'1 - Zdravotně technické i...'!F41</f>
        <v>0</v>
      </c>
      <c r="BT103" s="111" t="s">
        <v>110</v>
      </c>
      <c r="BV103" s="111" t="s">
        <v>78</v>
      </c>
      <c r="BW103" s="111" t="s">
        <v>111</v>
      </c>
      <c r="BX103" s="111" t="s">
        <v>109</v>
      </c>
      <c r="CL103" s="111" t="s">
        <v>1</v>
      </c>
    </row>
    <row r="104" spans="1:90" s="4" customFormat="1" ht="16.5" customHeight="1">
      <c r="A104" s="94" t="s">
        <v>80</v>
      </c>
      <c r="B104" s="59"/>
      <c r="C104" s="105"/>
      <c r="D104" s="105"/>
      <c r="E104" s="105"/>
      <c r="F104" s="105"/>
      <c r="G104" s="309" t="s">
        <v>86</v>
      </c>
      <c r="H104" s="309"/>
      <c r="I104" s="309"/>
      <c r="J104" s="309"/>
      <c r="K104" s="309"/>
      <c r="L104" s="105"/>
      <c r="M104" s="309" t="s">
        <v>112</v>
      </c>
      <c r="N104" s="309"/>
      <c r="O104" s="309"/>
      <c r="P104" s="309"/>
      <c r="Q104" s="309"/>
      <c r="R104" s="309"/>
      <c r="S104" s="309"/>
      <c r="T104" s="309"/>
      <c r="U104" s="309"/>
      <c r="V104" s="309"/>
      <c r="W104" s="309"/>
      <c r="X104" s="309"/>
      <c r="Y104" s="309"/>
      <c r="Z104" s="309"/>
      <c r="AA104" s="309"/>
      <c r="AB104" s="309"/>
      <c r="AC104" s="309"/>
      <c r="AD104" s="309"/>
      <c r="AE104" s="309"/>
      <c r="AF104" s="309"/>
      <c r="AG104" s="299">
        <f>'2 - Venkovní rozvody'!J34</f>
        <v>0</v>
      </c>
      <c r="AH104" s="298"/>
      <c r="AI104" s="298"/>
      <c r="AJ104" s="298"/>
      <c r="AK104" s="298"/>
      <c r="AL104" s="298"/>
      <c r="AM104" s="298"/>
      <c r="AN104" s="299">
        <f t="shared" si="0"/>
        <v>0</v>
      </c>
      <c r="AO104" s="298"/>
      <c r="AP104" s="298"/>
      <c r="AQ104" s="106" t="s">
        <v>92</v>
      </c>
      <c r="AR104" s="61"/>
      <c r="AS104" s="107">
        <v>0</v>
      </c>
      <c r="AT104" s="108">
        <f t="shared" si="1"/>
        <v>0</v>
      </c>
      <c r="AU104" s="109">
        <f>'2 - Venkovní rozvody'!P130</f>
        <v>0</v>
      </c>
      <c r="AV104" s="108">
        <f>'2 - Venkovní rozvody'!J37</f>
        <v>0</v>
      </c>
      <c r="AW104" s="108">
        <f>'2 - Venkovní rozvody'!J38</f>
        <v>0</v>
      </c>
      <c r="AX104" s="108">
        <f>'2 - Venkovní rozvody'!J39</f>
        <v>0</v>
      </c>
      <c r="AY104" s="108">
        <f>'2 - Venkovní rozvody'!J40</f>
        <v>0</v>
      </c>
      <c r="AZ104" s="108">
        <f>'2 - Venkovní rozvody'!F37</f>
        <v>0</v>
      </c>
      <c r="BA104" s="108">
        <f>'2 - Venkovní rozvody'!F38</f>
        <v>0</v>
      </c>
      <c r="BB104" s="108">
        <f>'2 - Venkovní rozvody'!F39</f>
        <v>0</v>
      </c>
      <c r="BC104" s="108">
        <f>'2 - Venkovní rozvody'!F40</f>
        <v>0</v>
      </c>
      <c r="BD104" s="110">
        <f>'2 - Venkovní rozvody'!F41</f>
        <v>0</v>
      </c>
      <c r="BT104" s="111" t="s">
        <v>110</v>
      </c>
      <c r="BV104" s="111" t="s">
        <v>78</v>
      </c>
      <c r="BW104" s="111" t="s">
        <v>113</v>
      </c>
      <c r="BX104" s="111" t="s">
        <v>109</v>
      </c>
      <c r="CL104" s="111" t="s">
        <v>1</v>
      </c>
    </row>
    <row r="105" spans="1:90" s="4" customFormat="1" ht="16.5" customHeight="1">
      <c r="A105" s="94" t="s">
        <v>80</v>
      </c>
      <c r="B105" s="59"/>
      <c r="C105" s="105"/>
      <c r="D105" s="105"/>
      <c r="E105" s="105"/>
      <c r="F105" s="309" t="s">
        <v>114</v>
      </c>
      <c r="G105" s="309"/>
      <c r="H105" s="309"/>
      <c r="I105" s="309"/>
      <c r="J105" s="309"/>
      <c r="K105" s="105"/>
      <c r="L105" s="309" t="s">
        <v>115</v>
      </c>
      <c r="M105" s="309"/>
      <c r="N105" s="309"/>
      <c r="O105" s="309"/>
      <c r="P105" s="309"/>
      <c r="Q105" s="309"/>
      <c r="R105" s="309"/>
      <c r="S105" s="309"/>
      <c r="T105" s="309"/>
      <c r="U105" s="309"/>
      <c r="V105" s="309"/>
      <c r="W105" s="309"/>
      <c r="X105" s="309"/>
      <c r="Y105" s="309"/>
      <c r="Z105" s="309"/>
      <c r="AA105" s="309"/>
      <c r="AB105" s="309"/>
      <c r="AC105" s="309"/>
      <c r="AD105" s="309"/>
      <c r="AE105" s="309"/>
      <c r="AF105" s="309"/>
      <c r="AG105" s="299">
        <f>'D.1.4.2 - Vzduchotechnika'!J34</f>
        <v>0</v>
      </c>
      <c r="AH105" s="298"/>
      <c r="AI105" s="298"/>
      <c r="AJ105" s="298"/>
      <c r="AK105" s="298"/>
      <c r="AL105" s="298"/>
      <c r="AM105" s="298"/>
      <c r="AN105" s="299">
        <f t="shared" si="0"/>
        <v>0</v>
      </c>
      <c r="AO105" s="298"/>
      <c r="AP105" s="298"/>
      <c r="AQ105" s="106" t="s">
        <v>92</v>
      </c>
      <c r="AR105" s="61"/>
      <c r="AS105" s="107">
        <v>0</v>
      </c>
      <c r="AT105" s="108">
        <f t="shared" si="1"/>
        <v>0</v>
      </c>
      <c r="AU105" s="109">
        <f>'D.1.4.2 - Vzduchotechnika'!P134</f>
        <v>0</v>
      </c>
      <c r="AV105" s="108">
        <f>'D.1.4.2 - Vzduchotechnika'!J37</f>
        <v>0</v>
      </c>
      <c r="AW105" s="108">
        <f>'D.1.4.2 - Vzduchotechnika'!J38</f>
        <v>0</v>
      </c>
      <c r="AX105" s="108">
        <f>'D.1.4.2 - Vzduchotechnika'!J39</f>
        <v>0</v>
      </c>
      <c r="AY105" s="108">
        <f>'D.1.4.2 - Vzduchotechnika'!J40</f>
        <v>0</v>
      </c>
      <c r="AZ105" s="108">
        <f>'D.1.4.2 - Vzduchotechnika'!F37</f>
        <v>0</v>
      </c>
      <c r="BA105" s="108">
        <f>'D.1.4.2 - Vzduchotechnika'!F38</f>
        <v>0</v>
      </c>
      <c r="BB105" s="108">
        <f>'D.1.4.2 - Vzduchotechnika'!F39</f>
        <v>0</v>
      </c>
      <c r="BC105" s="108">
        <f>'D.1.4.2 - Vzduchotechnika'!F40</f>
        <v>0</v>
      </c>
      <c r="BD105" s="110">
        <f>'D.1.4.2 - Vzduchotechnika'!F41</f>
        <v>0</v>
      </c>
      <c r="BT105" s="111" t="s">
        <v>108</v>
      </c>
      <c r="BV105" s="111" t="s">
        <v>78</v>
      </c>
      <c r="BW105" s="111" t="s">
        <v>116</v>
      </c>
      <c r="BX105" s="111" t="s">
        <v>105</v>
      </c>
      <c r="CL105" s="111" t="s">
        <v>1</v>
      </c>
    </row>
    <row r="106" spans="1:90" s="4" customFormat="1" ht="16.5" customHeight="1">
      <c r="A106" s="94" t="s">
        <v>80</v>
      </c>
      <c r="B106" s="59"/>
      <c r="C106" s="105"/>
      <c r="D106" s="105"/>
      <c r="E106" s="105"/>
      <c r="F106" s="309" t="s">
        <v>117</v>
      </c>
      <c r="G106" s="309"/>
      <c r="H106" s="309"/>
      <c r="I106" s="309"/>
      <c r="J106" s="309"/>
      <c r="K106" s="105"/>
      <c r="L106" s="309" t="s">
        <v>118</v>
      </c>
      <c r="M106" s="309"/>
      <c r="N106" s="309"/>
      <c r="O106" s="309"/>
      <c r="P106" s="309"/>
      <c r="Q106" s="309"/>
      <c r="R106" s="309"/>
      <c r="S106" s="309"/>
      <c r="T106" s="309"/>
      <c r="U106" s="309"/>
      <c r="V106" s="309"/>
      <c r="W106" s="309"/>
      <c r="X106" s="309"/>
      <c r="Y106" s="309"/>
      <c r="Z106" s="309"/>
      <c r="AA106" s="309"/>
      <c r="AB106" s="309"/>
      <c r="AC106" s="309"/>
      <c r="AD106" s="309"/>
      <c r="AE106" s="309"/>
      <c r="AF106" s="309"/>
      <c r="AG106" s="299">
        <f>'D.1.4.3 - Vytápění'!J34</f>
        <v>0</v>
      </c>
      <c r="AH106" s="298"/>
      <c r="AI106" s="298"/>
      <c r="AJ106" s="298"/>
      <c r="AK106" s="298"/>
      <c r="AL106" s="298"/>
      <c r="AM106" s="298"/>
      <c r="AN106" s="299">
        <f t="shared" si="0"/>
        <v>0</v>
      </c>
      <c r="AO106" s="298"/>
      <c r="AP106" s="298"/>
      <c r="AQ106" s="106" t="s">
        <v>92</v>
      </c>
      <c r="AR106" s="61"/>
      <c r="AS106" s="107">
        <v>0</v>
      </c>
      <c r="AT106" s="108">
        <f t="shared" si="1"/>
        <v>0</v>
      </c>
      <c r="AU106" s="109">
        <f>'D.1.4.3 - Vytápění'!P133</f>
        <v>0</v>
      </c>
      <c r="AV106" s="108">
        <f>'D.1.4.3 - Vytápění'!J37</f>
        <v>0</v>
      </c>
      <c r="AW106" s="108">
        <f>'D.1.4.3 - Vytápění'!J38</f>
        <v>0</v>
      </c>
      <c r="AX106" s="108">
        <f>'D.1.4.3 - Vytápění'!J39</f>
        <v>0</v>
      </c>
      <c r="AY106" s="108">
        <f>'D.1.4.3 - Vytápění'!J40</f>
        <v>0</v>
      </c>
      <c r="AZ106" s="108">
        <f>'D.1.4.3 - Vytápění'!F37</f>
        <v>0</v>
      </c>
      <c r="BA106" s="108">
        <f>'D.1.4.3 - Vytápění'!F38</f>
        <v>0</v>
      </c>
      <c r="BB106" s="108">
        <f>'D.1.4.3 - Vytápění'!F39</f>
        <v>0</v>
      </c>
      <c r="BC106" s="108">
        <f>'D.1.4.3 - Vytápění'!F40</f>
        <v>0</v>
      </c>
      <c r="BD106" s="110">
        <f>'D.1.4.3 - Vytápění'!F41</f>
        <v>0</v>
      </c>
      <c r="BT106" s="111" t="s">
        <v>108</v>
      </c>
      <c r="BV106" s="111" t="s">
        <v>78</v>
      </c>
      <c r="BW106" s="111" t="s">
        <v>119</v>
      </c>
      <c r="BX106" s="111" t="s">
        <v>105</v>
      </c>
      <c r="CL106" s="111" t="s">
        <v>1</v>
      </c>
    </row>
    <row r="107" spans="1:90" s="4" customFormat="1" ht="16.5" customHeight="1">
      <c r="A107" s="94" t="s">
        <v>80</v>
      </c>
      <c r="B107" s="59"/>
      <c r="C107" s="105"/>
      <c r="D107" s="105"/>
      <c r="E107" s="105"/>
      <c r="F107" s="309" t="s">
        <v>120</v>
      </c>
      <c r="G107" s="309"/>
      <c r="H107" s="309"/>
      <c r="I107" s="309"/>
      <c r="J107" s="309"/>
      <c r="K107" s="105"/>
      <c r="L107" s="309" t="s">
        <v>121</v>
      </c>
      <c r="M107" s="309"/>
      <c r="N107" s="309"/>
      <c r="O107" s="309"/>
      <c r="P107" s="309"/>
      <c r="Q107" s="309"/>
      <c r="R107" s="309"/>
      <c r="S107" s="309"/>
      <c r="T107" s="309"/>
      <c r="U107" s="309"/>
      <c r="V107" s="309"/>
      <c r="W107" s="309"/>
      <c r="X107" s="309"/>
      <c r="Y107" s="309"/>
      <c r="Z107" s="309"/>
      <c r="AA107" s="309"/>
      <c r="AB107" s="309"/>
      <c r="AC107" s="309"/>
      <c r="AD107" s="309"/>
      <c r="AE107" s="309"/>
      <c r="AF107" s="309"/>
      <c r="AG107" s="299">
        <f>'D.1.4.4 - MaR'!J34</f>
        <v>0</v>
      </c>
      <c r="AH107" s="298"/>
      <c r="AI107" s="298"/>
      <c r="AJ107" s="298"/>
      <c r="AK107" s="298"/>
      <c r="AL107" s="298"/>
      <c r="AM107" s="298"/>
      <c r="AN107" s="299">
        <f t="shared" si="0"/>
        <v>0</v>
      </c>
      <c r="AO107" s="298"/>
      <c r="AP107" s="298"/>
      <c r="AQ107" s="106" t="s">
        <v>92</v>
      </c>
      <c r="AR107" s="61"/>
      <c r="AS107" s="107">
        <v>0</v>
      </c>
      <c r="AT107" s="108">
        <f t="shared" si="1"/>
        <v>0</v>
      </c>
      <c r="AU107" s="109">
        <f>'D.1.4.4 - MaR'!P137</f>
        <v>0</v>
      </c>
      <c r="AV107" s="108">
        <f>'D.1.4.4 - MaR'!J37</f>
        <v>0</v>
      </c>
      <c r="AW107" s="108">
        <f>'D.1.4.4 - MaR'!J38</f>
        <v>0</v>
      </c>
      <c r="AX107" s="108">
        <f>'D.1.4.4 - MaR'!J39</f>
        <v>0</v>
      </c>
      <c r="AY107" s="108">
        <f>'D.1.4.4 - MaR'!J40</f>
        <v>0</v>
      </c>
      <c r="AZ107" s="108">
        <f>'D.1.4.4 - MaR'!F37</f>
        <v>0</v>
      </c>
      <c r="BA107" s="108">
        <f>'D.1.4.4 - MaR'!F38</f>
        <v>0</v>
      </c>
      <c r="BB107" s="108">
        <f>'D.1.4.4 - MaR'!F39</f>
        <v>0</v>
      </c>
      <c r="BC107" s="108">
        <f>'D.1.4.4 - MaR'!F40</f>
        <v>0</v>
      </c>
      <c r="BD107" s="110">
        <f>'D.1.4.4 - MaR'!F41</f>
        <v>0</v>
      </c>
      <c r="BT107" s="111" t="s">
        <v>108</v>
      </c>
      <c r="BV107" s="111" t="s">
        <v>78</v>
      </c>
      <c r="BW107" s="111" t="s">
        <v>122</v>
      </c>
      <c r="BX107" s="111" t="s">
        <v>105</v>
      </c>
      <c r="CL107" s="111" t="s">
        <v>1</v>
      </c>
    </row>
    <row r="108" spans="1:90" s="4" customFormat="1" ht="16.5" customHeight="1">
      <c r="B108" s="59"/>
      <c r="C108" s="105"/>
      <c r="D108" s="105"/>
      <c r="E108" s="105"/>
      <c r="F108" s="309" t="s">
        <v>123</v>
      </c>
      <c r="G108" s="309"/>
      <c r="H108" s="309"/>
      <c r="I108" s="309"/>
      <c r="J108" s="309"/>
      <c r="K108" s="105"/>
      <c r="L108" s="309" t="s">
        <v>124</v>
      </c>
      <c r="M108" s="309"/>
      <c r="N108" s="309"/>
      <c r="O108" s="309"/>
      <c r="P108" s="309"/>
      <c r="Q108" s="309"/>
      <c r="R108" s="309"/>
      <c r="S108" s="309"/>
      <c r="T108" s="309"/>
      <c r="U108" s="309"/>
      <c r="V108" s="309"/>
      <c r="W108" s="309"/>
      <c r="X108" s="309"/>
      <c r="Y108" s="309"/>
      <c r="Z108" s="309"/>
      <c r="AA108" s="309"/>
      <c r="AB108" s="309"/>
      <c r="AC108" s="309"/>
      <c r="AD108" s="309"/>
      <c r="AE108" s="309"/>
      <c r="AF108" s="309"/>
      <c r="AG108" s="297">
        <f>ROUND(SUM(AG109:AG113),2)</f>
        <v>0</v>
      </c>
      <c r="AH108" s="298"/>
      <c r="AI108" s="298"/>
      <c r="AJ108" s="298"/>
      <c r="AK108" s="298"/>
      <c r="AL108" s="298"/>
      <c r="AM108" s="298"/>
      <c r="AN108" s="299">
        <f t="shared" si="0"/>
        <v>0</v>
      </c>
      <c r="AO108" s="298"/>
      <c r="AP108" s="298"/>
      <c r="AQ108" s="106" t="s">
        <v>92</v>
      </c>
      <c r="AR108" s="61"/>
      <c r="AS108" s="107">
        <f>ROUND(SUM(AS109:AS113),2)</f>
        <v>0</v>
      </c>
      <c r="AT108" s="108">
        <f t="shared" si="1"/>
        <v>0</v>
      </c>
      <c r="AU108" s="109">
        <f>ROUND(SUM(AU109:AU113),5)</f>
        <v>0</v>
      </c>
      <c r="AV108" s="108">
        <f>ROUND(AZ108*L29,2)</f>
        <v>0</v>
      </c>
      <c r="AW108" s="108">
        <f>ROUND(BA108*L30,2)</f>
        <v>0</v>
      </c>
      <c r="AX108" s="108">
        <f>ROUND(BB108*L29,2)</f>
        <v>0</v>
      </c>
      <c r="AY108" s="108">
        <f>ROUND(BC108*L30,2)</f>
        <v>0</v>
      </c>
      <c r="AZ108" s="108">
        <f>ROUND(SUM(AZ109:AZ113),2)</f>
        <v>0</v>
      </c>
      <c r="BA108" s="108">
        <f>ROUND(SUM(BA109:BA113),2)</f>
        <v>0</v>
      </c>
      <c r="BB108" s="108">
        <f>ROUND(SUM(BB109:BB113),2)</f>
        <v>0</v>
      </c>
      <c r="BC108" s="108">
        <f>ROUND(SUM(BC109:BC113),2)</f>
        <v>0</v>
      </c>
      <c r="BD108" s="110">
        <f>ROUND(SUM(BD109:BD113),2)</f>
        <v>0</v>
      </c>
      <c r="BS108" s="111" t="s">
        <v>75</v>
      </c>
      <c r="BT108" s="111" t="s">
        <v>108</v>
      </c>
      <c r="BU108" s="111" t="s">
        <v>77</v>
      </c>
      <c r="BV108" s="111" t="s">
        <v>78</v>
      </c>
      <c r="BW108" s="111" t="s">
        <v>125</v>
      </c>
      <c r="BX108" s="111" t="s">
        <v>105</v>
      </c>
      <c r="CL108" s="111" t="s">
        <v>1</v>
      </c>
    </row>
    <row r="109" spans="1:90" s="4" customFormat="1" ht="16.5" customHeight="1">
      <c r="A109" s="94" t="s">
        <v>80</v>
      </c>
      <c r="B109" s="59"/>
      <c r="C109" s="105"/>
      <c r="D109" s="105"/>
      <c r="E109" s="105"/>
      <c r="F109" s="105"/>
      <c r="G109" s="309" t="s">
        <v>84</v>
      </c>
      <c r="H109" s="309"/>
      <c r="I109" s="309"/>
      <c r="J109" s="309"/>
      <c r="K109" s="309"/>
      <c r="L109" s="105"/>
      <c r="M109" s="309" t="s">
        <v>126</v>
      </c>
      <c r="N109" s="309"/>
      <c r="O109" s="309"/>
      <c r="P109" s="309"/>
      <c r="Q109" s="309"/>
      <c r="R109" s="309"/>
      <c r="S109" s="309"/>
      <c r="T109" s="309"/>
      <c r="U109" s="309"/>
      <c r="V109" s="309"/>
      <c r="W109" s="309"/>
      <c r="X109" s="309"/>
      <c r="Y109" s="309"/>
      <c r="Z109" s="309"/>
      <c r="AA109" s="309"/>
      <c r="AB109" s="309"/>
      <c r="AC109" s="309"/>
      <c r="AD109" s="309"/>
      <c r="AE109" s="309"/>
      <c r="AF109" s="309"/>
      <c r="AG109" s="299">
        <f>'1 - LPS'!J34</f>
        <v>0</v>
      </c>
      <c r="AH109" s="298"/>
      <c r="AI109" s="298"/>
      <c r="AJ109" s="298"/>
      <c r="AK109" s="298"/>
      <c r="AL109" s="298"/>
      <c r="AM109" s="298"/>
      <c r="AN109" s="299">
        <f t="shared" si="0"/>
        <v>0</v>
      </c>
      <c r="AO109" s="298"/>
      <c r="AP109" s="298"/>
      <c r="AQ109" s="106" t="s">
        <v>92</v>
      </c>
      <c r="AR109" s="61"/>
      <c r="AS109" s="107">
        <v>0</v>
      </c>
      <c r="AT109" s="108">
        <f t="shared" si="1"/>
        <v>0</v>
      </c>
      <c r="AU109" s="109">
        <f>'1 - LPS'!P127</f>
        <v>0</v>
      </c>
      <c r="AV109" s="108">
        <f>'1 - LPS'!J37</f>
        <v>0</v>
      </c>
      <c r="AW109" s="108">
        <f>'1 - LPS'!J38</f>
        <v>0</v>
      </c>
      <c r="AX109" s="108">
        <f>'1 - LPS'!J39</f>
        <v>0</v>
      </c>
      <c r="AY109" s="108">
        <f>'1 - LPS'!J40</f>
        <v>0</v>
      </c>
      <c r="AZ109" s="108">
        <f>'1 - LPS'!F37</f>
        <v>0</v>
      </c>
      <c r="BA109" s="108">
        <f>'1 - LPS'!F38</f>
        <v>0</v>
      </c>
      <c r="BB109" s="108">
        <f>'1 - LPS'!F39</f>
        <v>0</v>
      </c>
      <c r="BC109" s="108">
        <f>'1 - LPS'!F40</f>
        <v>0</v>
      </c>
      <c r="BD109" s="110">
        <f>'1 - LPS'!F41</f>
        <v>0</v>
      </c>
      <c r="BT109" s="111" t="s">
        <v>110</v>
      </c>
      <c r="BV109" s="111" t="s">
        <v>78</v>
      </c>
      <c r="BW109" s="111" t="s">
        <v>127</v>
      </c>
      <c r="BX109" s="111" t="s">
        <v>125</v>
      </c>
      <c r="CL109" s="111" t="s">
        <v>1</v>
      </c>
    </row>
    <row r="110" spans="1:90" s="4" customFormat="1" ht="16.5" customHeight="1">
      <c r="A110" s="94" t="s">
        <v>80</v>
      </c>
      <c r="B110" s="59"/>
      <c r="C110" s="105"/>
      <c r="D110" s="105"/>
      <c r="E110" s="105"/>
      <c r="F110" s="105"/>
      <c r="G110" s="309" t="s">
        <v>86</v>
      </c>
      <c r="H110" s="309"/>
      <c r="I110" s="309"/>
      <c r="J110" s="309"/>
      <c r="K110" s="309"/>
      <c r="L110" s="105"/>
      <c r="M110" s="309" t="s">
        <v>128</v>
      </c>
      <c r="N110" s="309"/>
      <c r="O110" s="309"/>
      <c r="P110" s="309"/>
      <c r="Q110" s="309"/>
      <c r="R110" s="309"/>
      <c r="S110" s="309"/>
      <c r="T110" s="309"/>
      <c r="U110" s="309"/>
      <c r="V110" s="309"/>
      <c r="W110" s="309"/>
      <c r="X110" s="309"/>
      <c r="Y110" s="309"/>
      <c r="Z110" s="309"/>
      <c r="AA110" s="309"/>
      <c r="AB110" s="309"/>
      <c r="AC110" s="309"/>
      <c r="AD110" s="309"/>
      <c r="AE110" s="309"/>
      <c r="AF110" s="309"/>
      <c r="AG110" s="299">
        <f>'2 - KT'!J34</f>
        <v>0</v>
      </c>
      <c r="AH110" s="298"/>
      <c r="AI110" s="298"/>
      <c r="AJ110" s="298"/>
      <c r="AK110" s="298"/>
      <c r="AL110" s="298"/>
      <c r="AM110" s="298"/>
      <c r="AN110" s="299">
        <f t="shared" si="0"/>
        <v>0</v>
      </c>
      <c r="AO110" s="298"/>
      <c r="AP110" s="298"/>
      <c r="AQ110" s="106" t="s">
        <v>92</v>
      </c>
      <c r="AR110" s="61"/>
      <c r="AS110" s="107">
        <v>0</v>
      </c>
      <c r="AT110" s="108">
        <f t="shared" si="1"/>
        <v>0</v>
      </c>
      <c r="AU110" s="109">
        <f>'2 - KT'!P128</f>
        <v>0</v>
      </c>
      <c r="AV110" s="108">
        <f>'2 - KT'!J37</f>
        <v>0</v>
      </c>
      <c r="AW110" s="108">
        <f>'2 - KT'!J38</f>
        <v>0</v>
      </c>
      <c r="AX110" s="108">
        <f>'2 - KT'!J39</f>
        <v>0</v>
      </c>
      <c r="AY110" s="108">
        <f>'2 - KT'!J40</f>
        <v>0</v>
      </c>
      <c r="AZ110" s="108">
        <f>'2 - KT'!F37</f>
        <v>0</v>
      </c>
      <c r="BA110" s="108">
        <f>'2 - KT'!F38</f>
        <v>0</v>
      </c>
      <c r="BB110" s="108">
        <f>'2 - KT'!F39</f>
        <v>0</v>
      </c>
      <c r="BC110" s="108">
        <f>'2 - KT'!F40</f>
        <v>0</v>
      </c>
      <c r="BD110" s="110">
        <f>'2 - KT'!F41</f>
        <v>0</v>
      </c>
      <c r="BT110" s="111" t="s">
        <v>110</v>
      </c>
      <c r="BV110" s="111" t="s">
        <v>78</v>
      </c>
      <c r="BW110" s="111" t="s">
        <v>129</v>
      </c>
      <c r="BX110" s="111" t="s">
        <v>125</v>
      </c>
      <c r="CL110" s="111" t="s">
        <v>1</v>
      </c>
    </row>
    <row r="111" spans="1:90" s="4" customFormat="1" ht="16.5" customHeight="1">
      <c r="A111" s="94" t="s">
        <v>80</v>
      </c>
      <c r="B111" s="59"/>
      <c r="C111" s="105"/>
      <c r="D111" s="105"/>
      <c r="E111" s="105"/>
      <c r="F111" s="105"/>
      <c r="G111" s="309" t="s">
        <v>108</v>
      </c>
      <c r="H111" s="309"/>
      <c r="I111" s="309"/>
      <c r="J111" s="309"/>
      <c r="K111" s="309"/>
      <c r="L111" s="105"/>
      <c r="M111" s="309" t="s">
        <v>130</v>
      </c>
      <c r="N111" s="309"/>
      <c r="O111" s="309"/>
      <c r="P111" s="309"/>
      <c r="Q111" s="309"/>
      <c r="R111" s="309"/>
      <c r="S111" s="309"/>
      <c r="T111" s="309"/>
      <c r="U111" s="309"/>
      <c r="V111" s="309"/>
      <c r="W111" s="309"/>
      <c r="X111" s="309"/>
      <c r="Y111" s="309"/>
      <c r="Z111" s="309"/>
      <c r="AA111" s="309"/>
      <c r="AB111" s="309"/>
      <c r="AC111" s="309"/>
      <c r="AD111" s="309"/>
      <c r="AE111" s="309"/>
      <c r="AF111" s="309"/>
      <c r="AG111" s="299">
        <f>'3 - SP'!J34</f>
        <v>0</v>
      </c>
      <c r="AH111" s="298"/>
      <c r="AI111" s="298"/>
      <c r="AJ111" s="298"/>
      <c r="AK111" s="298"/>
      <c r="AL111" s="298"/>
      <c r="AM111" s="298"/>
      <c r="AN111" s="299">
        <f t="shared" si="0"/>
        <v>0</v>
      </c>
      <c r="AO111" s="298"/>
      <c r="AP111" s="298"/>
      <c r="AQ111" s="106" t="s">
        <v>92</v>
      </c>
      <c r="AR111" s="61"/>
      <c r="AS111" s="107">
        <v>0</v>
      </c>
      <c r="AT111" s="108">
        <f t="shared" si="1"/>
        <v>0</v>
      </c>
      <c r="AU111" s="109">
        <f>'3 - SP'!P127</f>
        <v>0</v>
      </c>
      <c r="AV111" s="108">
        <f>'3 - SP'!J37</f>
        <v>0</v>
      </c>
      <c r="AW111" s="108">
        <f>'3 - SP'!J38</f>
        <v>0</v>
      </c>
      <c r="AX111" s="108">
        <f>'3 - SP'!J39</f>
        <v>0</v>
      </c>
      <c r="AY111" s="108">
        <f>'3 - SP'!J40</f>
        <v>0</v>
      </c>
      <c r="AZ111" s="108">
        <f>'3 - SP'!F37</f>
        <v>0</v>
      </c>
      <c r="BA111" s="108">
        <f>'3 - SP'!F38</f>
        <v>0</v>
      </c>
      <c r="BB111" s="108">
        <f>'3 - SP'!F39</f>
        <v>0</v>
      </c>
      <c r="BC111" s="108">
        <f>'3 - SP'!F40</f>
        <v>0</v>
      </c>
      <c r="BD111" s="110">
        <f>'3 - SP'!F41</f>
        <v>0</v>
      </c>
      <c r="BT111" s="111" t="s">
        <v>110</v>
      </c>
      <c r="BV111" s="111" t="s">
        <v>78</v>
      </c>
      <c r="BW111" s="111" t="s">
        <v>131</v>
      </c>
      <c r="BX111" s="111" t="s">
        <v>125</v>
      </c>
      <c r="CL111" s="111" t="s">
        <v>1</v>
      </c>
    </row>
    <row r="112" spans="1:90" s="4" customFormat="1" ht="16.5" customHeight="1">
      <c r="A112" s="94" t="s">
        <v>80</v>
      </c>
      <c r="B112" s="59"/>
      <c r="C112" s="105"/>
      <c r="D112" s="105"/>
      <c r="E112" s="105"/>
      <c r="F112" s="105"/>
      <c r="G112" s="309" t="s">
        <v>110</v>
      </c>
      <c r="H112" s="309"/>
      <c r="I112" s="309"/>
      <c r="J112" s="309"/>
      <c r="K112" s="309"/>
      <c r="L112" s="105"/>
      <c r="M112" s="309" t="s">
        <v>132</v>
      </c>
      <c r="N112" s="309"/>
      <c r="O112" s="309"/>
      <c r="P112" s="309"/>
      <c r="Q112" s="309"/>
      <c r="R112" s="309"/>
      <c r="S112" s="309"/>
      <c r="T112" s="309"/>
      <c r="U112" s="309"/>
      <c r="V112" s="309"/>
      <c r="W112" s="309"/>
      <c r="X112" s="309"/>
      <c r="Y112" s="309"/>
      <c r="Z112" s="309"/>
      <c r="AA112" s="309"/>
      <c r="AB112" s="309"/>
      <c r="AC112" s="309"/>
      <c r="AD112" s="309"/>
      <c r="AE112" s="309"/>
      <c r="AF112" s="309"/>
      <c r="AG112" s="299">
        <f>'4 - SV'!J34</f>
        <v>0</v>
      </c>
      <c r="AH112" s="298"/>
      <c r="AI112" s="298"/>
      <c r="AJ112" s="298"/>
      <c r="AK112" s="298"/>
      <c r="AL112" s="298"/>
      <c r="AM112" s="298"/>
      <c r="AN112" s="299">
        <f t="shared" si="0"/>
        <v>0</v>
      </c>
      <c r="AO112" s="298"/>
      <c r="AP112" s="298"/>
      <c r="AQ112" s="106" t="s">
        <v>92</v>
      </c>
      <c r="AR112" s="61"/>
      <c r="AS112" s="107">
        <v>0</v>
      </c>
      <c r="AT112" s="108">
        <f t="shared" si="1"/>
        <v>0</v>
      </c>
      <c r="AU112" s="109">
        <f>'4 - SV'!P126</f>
        <v>0</v>
      </c>
      <c r="AV112" s="108">
        <f>'4 - SV'!J37</f>
        <v>0</v>
      </c>
      <c r="AW112" s="108">
        <f>'4 - SV'!J38</f>
        <v>0</v>
      </c>
      <c r="AX112" s="108">
        <f>'4 - SV'!J39</f>
        <v>0</v>
      </c>
      <c r="AY112" s="108">
        <f>'4 - SV'!J40</f>
        <v>0</v>
      </c>
      <c r="AZ112" s="108">
        <f>'4 - SV'!F37</f>
        <v>0</v>
      </c>
      <c r="BA112" s="108">
        <f>'4 - SV'!F38</f>
        <v>0</v>
      </c>
      <c r="BB112" s="108">
        <f>'4 - SV'!F39</f>
        <v>0</v>
      </c>
      <c r="BC112" s="108">
        <f>'4 - SV'!F40</f>
        <v>0</v>
      </c>
      <c r="BD112" s="110">
        <f>'4 - SV'!F41</f>
        <v>0</v>
      </c>
      <c r="BT112" s="111" t="s">
        <v>110</v>
      </c>
      <c r="BV112" s="111" t="s">
        <v>78</v>
      </c>
      <c r="BW112" s="111" t="s">
        <v>133</v>
      </c>
      <c r="BX112" s="111" t="s">
        <v>125</v>
      </c>
      <c r="CL112" s="111" t="s">
        <v>1</v>
      </c>
    </row>
    <row r="113" spans="1:90" s="4" customFormat="1" ht="16.5" customHeight="1">
      <c r="A113" s="94" t="s">
        <v>80</v>
      </c>
      <c r="B113" s="59"/>
      <c r="C113" s="105"/>
      <c r="D113" s="105"/>
      <c r="E113" s="105"/>
      <c r="F113" s="105"/>
      <c r="G113" s="309" t="s">
        <v>134</v>
      </c>
      <c r="H113" s="309"/>
      <c r="I113" s="309"/>
      <c r="J113" s="309"/>
      <c r="K113" s="309"/>
      <c r="L113" s="105"/>
      <c r="M113" s="309" t="s">
        <v>135</v>
      </c>
      <c r="N113" s="309"/>
      <c r="O113" s="309"/>
      <c r="P113" s="309"/>
      <c r="Q113" s="309"/>
      <c r="R113" s="309"/>
      <c r="S113" s="309"/>
      <c r="T113" s="309"/>
      <c r="U113" s="309"/>
      <c r="V113" s="309"/>
      <c r="W113" s="309"/>
      <c r="X113" s="309"/>
      <c r="Y113" s="309"/>
      <c r="Z113" s="309"/>
      <c r="AA113" s="309"/>
      <c r="AB113" s="309"/>
      <c r="AC113" s="309"/>
      <c r="AD113" s="309"/>
      <c r="AE113" s="309"/>
      <c r="AF113" s="309"/>
      <c r="AG113" s="299">
        <f>'5 - Ostatní'!J34</f>
        <v>0</v>
      </c>
      <c r="AH113" s="298"/>
      <c r="AI113" s="298"/>
      <c r="AJ113" s="298"/>
      <c r="AK113" s="298"/>
      <c r="AL113" s="298"/>
      <c r="AM113" s="298"/>
      <c r="AN113" s="299">
        <f t="shared" si="0"/>
        <v>0</v>
      </c>
      <c r="AO113" s="298"/>
      <c r="AP113" s="298"/>
      <c r="AQ113" s="106" t="s">
        <v>92</v>
      </c>
      <c r="AR113" s="61"/>
      <c r="AS113" s="107">
        <v>0</v>
      </c>
      <c r="AT113" s="108">
        <f t="shared" si="1"/>
        <v>0</v>
      </c>
      <c r="AU113" s="109">
        <f>'5 - Ostatní'!P125</f>
        <v>0</v>
      </c>
      <c r="AV113" s="108">
        <f>'5 - Ostatní'!J37</f>
        <v>0</v>
      </c>
      <c r="AW113" s="108">
        <f>'5 - Ostatní'!J38</f>
        <v>0</v>
      </c>
      <c r="AX113" s="108">
        <f>'5 - Ostatní'!J39</f>
        <v>0</v>
      </c>
      <c r="AY113" s="108">
        <f>'5 - Ostatní'!J40</f>
        <v>0</v>
      </c>
      <c r="AZ113" s="108">
        <f>'5 - Ostatní'!F37</f>
        <v>0</v>
      </c>
      <c r="BA113" s="108">
        <f>'5 - Ostatní'!F38</f>
        <v>0</v>
      </c>
      <c r="BB113" s="108">
        <f>'5 - Ostatní'!F39</f>
        <v>0</v>
      </c>
      <c r="BC113" s="108">
        <f>'5 - Ostatní'!F40</f>
        <v>0</v>
      </c>
      <c r="BD113" s="110">
        <f>'5 - Ostatní'!F41</f>
        <v>0</v>
      </c>
      <c r="BT113" s="111" t="s">
        <v>110</v>
      </c>
      <c r="BV113" s="111" t="s">
        <v>78</v>
      </c>
      <c r="BW113" s="111" t="s">
        <v>136</v>
      </c>
      <c r="BX113" s="111" t="s">
        <v>125</v>
      </c>
      <c r="CL113" s="111" t="s">
        <v>1</v>
      </c>
    </row>
    <row r="114" spans="1:90" s="4" customFormat="1" ht="16.5" customHeight="1">
      <c r="B114" s="59"/>
      <c r="C114" s="105"/>
      <c r="D114" s="105"/>
      <c r="E114" s="105"/>
      <c r="F114" s="309" t="s">
        <v>137</v>
      </c>
      <c r="G114" s="309"/>
      <c r="H114" s="309"/>
      <c r="I114" s="309"/>
      <c r="J114" s="309"/>
      <c r="K114" s="105"/>
      <c r="L114" s="309" t="s">
        <v>138</v>
      </c>
      <c r="M114" s="309"/>
      <c r="N114" s="309"/>
      <c r="O114" s="309"/>
      <c r="P114" s="309"/>
      <c r="Q114" s="309"/>
      <c r="R114" s="309"/>
      <c r="S114" s="309"/>
      <c r="T114" s="309"/>
      <c r="U114" s="309"/>
      <c r="V114" s="309"/>
      <c r="W114" s="309"/>
      <c r="X114" s="309"/>
      <c r="Y114" s="309"/>
      <c r="Z114" s="309"/>
      <c r="AA114" s="309"/>
      <c r="AB114" s="309"/>
      <c r="AC114" s="309"/>
      <c r="AD114" s="309"/>
      <c r="AE114" s="309"/>
      <c r="AF114" s="309"/>
      <c r="AG114" s="297">
        <f>ROUND(SUM(AG115:AG125),2)</f>
        <v>0</v>
      </c>
      <c r="AH114" s="298"/>
      <c r="AI114" s="298"/>
      <c r="AJ114" s="298"/>
      <c r="AK114" s="298"/>
      <c r="AL114" s="298"/>
      <c r="AM114" s="298"/>
      <c r="AN114" s="299">
        <f t="shared" si="0"/>
        <v>0</v>
      </c>
      <c r="AO114" s="298"/>
      <c r="AP114" s="298"/>
      <c r="AQ114" s="106" t="s">
        <v>92</v>
      </c>
      <c r="AR114" s="61"/>
      <c r="AS114" s="107">
        <f>ROUND(SUM(AS115:AS125),2)</f>
        <v>0</v>
      </c>
      <c r="AT114" s="108">
        <f t="shared" si="1"/>
        <v>0</v>
      </c>
      <c r="AU114" s="109">
        <f>ROUND(SUM(AU115:AU125),5)</f>
        <v>0</v>
      </c>
      <c r="AV114" s="108">
        <f>ROUND(AZ114*L29,2)</f>
        <v>0</v>
      </c>
      <c r="AW114" s="108">
        <f>ROUND(BA114*L30,2)</f>
        <v>0</v>
      </c>
      <c r="AX114" s="108">
        <f>ROUND(BB114*L29,2)</f>
        <v>0</v>
      </c>
      <c r="AY114" s="108">
        <f>ROUND(BC114*L30,2)</f>
        <v>0</v>
      </c>
      <c r="AZ114" s="108">
        <f>ROUND(SUM(AZ115:AZ125),2)</f>
        <v>0</v>
      </c>
      <c r="BA114" s="108">
        <f>ROUND(SUM(BA115:BA125),2)</f>
        <v>0</v>
      </c>
      <c r="BB114" s="108">
        <f>ROUND(SUM(BB115:BB125),2)</f>
        <v>0</v>
      </c>
      <c r="BC114" s="108">
        <f>ROUND(SUM(BC115:BC125),2)</f>
        <v>0</v>
      </c>
      <c r="BD114" s="110">
        <f>ROUND(SUM(BD115:BD125),2)</f>
        <v>0</v>
      </c>
      <c r="BS114" s="111" t="s">
        <v>75</v>
      </c>
      <c r="BT114" s="111" t="s">
        <v>108</v>
      </c>
      <c r="BU114" s="111" t="s">
        <v>77</v>
      </c>
      <c r="BV114" s="111" t="s">
        <v>78</v>
      </c>
      <c r="BW114" s="111" t="s">
        <v>139</v>
      </c>
      <c r="BX114" s="111" t="s">
        <v>105</v>
      </c>
      <c r="CL114" s="111" t="s">
        <v>1</v>
      </c>
    </row>
    <row r="115" spans="1:90" s="4" customFormat="1" ht="23.25" customHeight="1">
      <c r="A115" s="94" t="s">
        <v>80</v>
      </c>
      <c r="B115" s="59"/>
      <c r="C115" s="105"/>
      <c r="D115" s="105"/>
      <c r="E115" s="105"/>
      <c r="F115" s="105"/>
      <c r="G115" s="309" t="s">
        <v>84</v>
      </c>
      <c r="H115" s="309"/>
      <c r="I115" s="309"/>
      <c r="J115" s="309"/>
      <c r="K115" s="309"/>
      <c r="L115" s="105"/>
      <c r="M115" s="309" t="s">
        <v>140</v>
      </c>
      <c r="N115" s="309"/>
      <c r="O115" s="309"/>
      <c r="P115" s="309"/>
      <c r="Q115" s="309"/>
      <c r="R115" s="309"/>
      <c r="S115" s="309"/>
      <c r="T115" s="309"/>
      <c r="U115" s="309"/>
      <c r="V115" s="309"/>
      <c r="W115" s="309"/>
      <c r="X115" s="309"/>
      <c r="Y115" s="309"/>
      <c r="Z115" s="309"/>
      <c r="AA115" s="309"/>
      <c r="AB115" s="309"/>
      <c r="AC115" s="309"/>
      <c r="AD115" s="309"/>
      <c r="AE115" s="309"/>
      <c r="AF115" s="309"/>
      <c r="AG115" s="299">
        <f>'1 - ELEKTRICKÁ POŽÁRNÍ SI...'!J34</f>
        <v>0</v>
      </c>
      <c r="AH115" s="298"/>
      <c r="AI115" s="298"/>
      <c r="AJ115" s="298"/>
      <c r="AK115" s="298"/>
      <c r="AL115" s="298"/>
      <c r="AM115" s="298"/>
      <c r="AN115" s="299">
        <f t="shared" si="0"/>
        <v>0</v>
      </c>
      <c r="AO115" s="298"/>
      <c r="AP115" s="298"/>
      <c r="AQ115" s="106" t="s">
        <v>92</v>
      </c>
      <c r="AR115" s="61"/>
      <c r="AS115" s="107">
        <v>0</v>
      </c>
      <c r="AT115" s="108">
        <f t="shared" si="1"/>
        <v>0</v>
      </c>
      <c r="AU115" s="109">
        <f>'1 - ELEKTRICKÁ POŽÁRNÍ SI...'!P129</f>
        <v>0</v>
      </c>
      <c r="AV115" s="108">
        <f>'1 - ELEKTRICKÁ POŽÁRNÍ SI...'!J37</f>
        <v>0</v>
      </c>
      <c r="AW115" s="108">
        <f>'1 - ELEKTRICKÁ POŽÁRNÍ SI...'!J38</f>
        <v>0</v>
      </c>
      <c r="AX115" s="108">
        <f>'1 - ELEKTRICKÁ POŽÁRNÍ SI...'!J39</f>
        <v>0</v>
      </c>
      <c r="AY115" s="108">
        <f>'1 - ELEKTRICKÁ POŽÁRNÍ SI...'!J40</f>
        <v>0</v>
      </c>
      <c r="AZ115" s="108">
        <f>'1 - ELEKTRICKÁ POŽÁRNÍ SI...'!F37</f>
        <v>0</v>
      </c>
      <c r="BA115" s="108">
        <f>'1 - ELEKTRICKÁ POŽÁRNÍ SI...'!F38</f>
        <v>0</v>
      </c>
      <c r="BB115" s="108">
        <f>'1 - ELEKTRICKÁ POŽÁRNÍ SI...'!F39</f>
        <v>0</v>
      </c>
      <c r="BC115" s="108">
        <f>'1 - ELEKTRICKÁ POŽÁRNÍ SI...'!F40</f>
        <v>0</v>
      </c>
      <c r="BD115" s="110">
        <f>'1 - ELEKTRICKÁ POŽÁRNÍ SI...'!F41</f>
        <v>0</v>
      </c>
      <c r="BT115" s="111" t="s">
        <v>110</v>
      </c>
      <c r="BV115" s="111" t="s">
        <v>78</v>
      </c>
      <c r="BW115" s="111" t="s">
        <v>141</v>
      </c>
      <c r="BX115" s="111" t="s">
        <v>139</v>
      </c>
      <c r="CL115" s="111" t="s">
        <v>1</v>
      </c>
    </row>
    <row r="116" spans="1:90" s="4" customFormat="1" ht="23.25" customHeight="1">
      <c r="A116" s="94" t="s">
        <v>80</v>
      </c>
      <c r="B116" s="59"/>
      <c r="C116" s="105"/>
      <c r="D116" s="105"/>
      <c r="E116" s="105"/>
      <c r="F116" s="105"/>
      <c r="G116" s="309" t="s">
        <v>86</v>
      </c>
      <c r="H116" s="309"/>
      <c r="I116" s="309"/>
      <c r="J116" s="309"/>
      <c r="K116" s="309"/>
      <c r="L116" s="105"/>
      <c r="M116" s="309" t="s">
        <v>142</v>
      </c>
      <c r="N116" s="309"/>
      <c r="O116" s="309"/>
      <c r="P116" s="309"/>
      <c r="Q116" s="309"/>
      <c r="R116" s="309"/>
      <c r="S116" s="309"/>
      <c r="T116" s="309"/>
      <c r="U116" s="309"/>
      <c r="V116" s="309"/>
      <c r="W116" s="309"/>
      <c r="X116" s="309"/>
      <c r="Y116" s="309"/>
      <c r="Z116" s="309"/>
      <c r="AA116" s="309"/>
      <c r="AB116" s="309"/>
      <c r="AC116" s="309"/>
      <c r="AD116" s="309"/>
      <c r="AE116" s="309"/>
      <c r="AF116" s="309"/>
      <c r="AG116" s="299">
        <f>'2 - NOUZOVÝ ZVUKOVÝ SYSTÉ...'!J34</f>
        <v>0</v>
      </c>
      <c r="AH116" s="298"/>
      <c r="AI116" s="298"/>
      <c r="AJ116" s="298"/>
      <c r="AK116" s="298"/>
      <c r="AL116" s="298"/>
      <c r="AM116" s="298"/>
      <c r="AN116" s="299">
        <f t="shared" si="0"/>
        <v>0</v>
      </c>
      <c r="AO116" s="298"/>
      <c r="AP116" s="298"/>
      <c r="AQ116" s="106" t="s">
        <v>92</v>
      </c>
      <c r="AR116" s="61"/>
      <c r="AS116" s="107">
        <v>0</v>
      </c>
      <c r="AT116" s="108">
        <f t="shared" si="1"/>
        <v>0</v>
      </c>
      <c r="AU116" s="109">
        <f>'2 - NOUZOVÝ ZVUKOVÝ SYSTÉ...'!P129</f>
        <v>0</v>
      </c>
      <c r="AV116" s="108">
        <f>'2 - NOUZOVÝ ZVUKOVÝ SYSTÉ...'!J37</f>
        <v>0</v>
      </c>
      <c r="AW116" s="108">
        <f>'2 - NOUZOVÝ ZVUKOVÝ SYSTÉ...'!J38</f>
        <v>0</v>
      </c>
      <c r="AX116" s="108">
        <f>'2 - NOUZOVÝ ZVUKOVÝ SYSTÉ...'!J39</f>
        <v>0</v>
      </c>
      <c r="AY116" s="108">
        <f>'2 - NOUZOVÝ ZVUKOVÝ SYSTÉ...'!J40</f>
        <v>0</v>
      </c>
      <c r="AZ116" s="108">
        <f>'2 - NOUZOVÝ ZVUKOVÝ SYSTÉ...'!F37</f>
        <v>0</v>
      </c>
      <c r="BA116" s="108">
        <f>'2 - NOUZOVÝ ZVUKOVÝ SYSTÉ...'!F38</f>
        <v>0</v>
      </c>
      <c r="BB116" s="108">
        <f>'2 - NOUZOVÝ ZVUKOVÝ SYSTÉ...'!F39</f>
        <v>0</v>
      </c>
      <c r="BC116" s="108">
        <f>'2 - NOUZOVÝ ZVUKOVÝ SYSTÉ...'!F40</f>
        <v>0</v>
      </c>
      <c r="BD116" s="110">
        <f>'2 - NOUZOVÝ ZVUKOVÝ SYSTÉ...'!F41</f>
        <v>0</v>
      </c>
      <c r="BT116" s="111" t="s">
        <v>110</v>
      </c>
      <c r="BV116" s="111" t="s">
        <v>78</v>
      </c>
      <c r="BW116" s="111" t="s">
        <v>143</v>
      </c>
      <c r="BX116" s="111" t="s">
        <v>139</v>
      </c>
      <c r="CL116" s="111" t="s">
        <v>1</v>
      </c>
    </row>
    <row r="117" spans="1:90" s="4" customFormat="1" ht="16.5" customHeight="1">
      <c r="A117" s="94" t="s">
        <v>80</v>
      </c>
      <c r="B117" s="59"/>
      <c r="C117" s="105"/>
      <c r="D117" s="105"/>
      <c r="E117" s="105"/>
      <c r="F117" s="105"/>
      <c r="G117" s="309" t="s">
        <v>108</v>
      </c>
      <c r="H117" s="309"/>
      <c r="I117" s="309"/>
      <c r="J117" s="309"/>
      <c r="K117" s="309"/>
      <c r="L117" s="105"/>
      <c r="M117" s="309" t="s">
        <v>144</v>
      </c>
      <c r="N117" s="309"/>
      <c r="O117" s="309"/>
      <c r="P117" s="309"/>
      <c r="Q117" s="309"/>
      <c r="R117" s="309"/>
      <c r="S117" s="309"/>
      <c r="T117" s="309"/>
      <c r="U117" s="309"/>
      <c r="V117" s="309"/>
      <c r="W117" s="309"/>
      <c r="X117" s="309"/>
      <c r="Y117" s="309"/>
      <c r="Z117" s="309"/>
      <c r="AA117" s="309"/>
      <c r="AB117" s="309"/>
      <c r="AC117" s="309"/>
      <c r="AD117" s="309"/>
      <c r="AE117" s="309"/>
      <c r="AF117" s="309"/>
      <c r="AG117" s="299">
        <f>'3 - KAMEROVÝ SYSTÉM - CCTV'!J34</f>
        <v>0</v>
      </c>
      <c r="AH117" s="298"/>
      <c r="AI117" s="298"/>
      <c r="AJ117" s="298"/>
      <c r="AK117" s="298"/>
      <c r="AL117" s="298"/>
      <c r="AM117" s="298"/>
      <c r="AN117" s="299">
        <f t="shared" si="0"/>
        <v>0</v>
      </c>
      <c r="AO117" s="298"/>
      <c r="AP117" s="298"/>
      <c r="AQ117" s="106" t="s">
        <v>92</v>
      </c>
      <c r="AR117" s="61"/>
      <c r="AS117" s="107">
        <v>0</v>
      </c>
      <c r="AT117" s="108">
        <f t="shared" si="1"/>
        <v>0</v>
      </c>
      <c r="AU117" s="109">
        <f>'3 - KAMEROVÝ SYSTÉM - CCTV'!P126</f>
        <v>0</v>
      </c>
      <c r="AV117" s="108">
        <f>'3 - KAMEROVÝ SYSTÉM - CCTV'!J37</f>
        <v>0</v>
      </c>
      <c r="AW117" s="108">
        <f>'3 - KAMEROVÝ SYSTÉM - CCTV'!J38</f>
        <v>0</v>
      </c>
      <c r="AX117" s="108">
        <f>'3 - KAMEROVÝ SYSTÉM - CCTV'!J39</f>
        <v>0</v>
      </c>
      <c r="AY117" s="108">
        <f>'3 - KAMEROVÝ SYSTÉM - CCTV'!J40</f>
        <v>0</v>
      </c>
      <c r="AZ117" s="108">
        <f>'3 - KAMEROVÝ SYSTÉM - CCTV'!F37</f>
        <v>0</v>
      </c>
      <c r="BA117" s="108">
        <f>'3 - KAMEROVÝ SYSTÉM - CCTV'!F38</f>
        <v>0</v>
      </c>
      <c r="BB117" s="108">
        <f>'3 - KAMEROVÝ SYSTÉM - CCTV'!F39</f>
        <v>0</v>
      </c>
      <c r="BC117" s="108">
        <f>'3 - KAMEROVÝ SYSTÉM - CCTV'!F40</f>
        <v>0</v>
      </c>
      <c r="BD117" s="110">
        <f>'3 - KAMEROVÝ SYSTÉM - CCTV'!F41</f>
        <v>0</v>
      </c>
      <c r="BT117" s="111" t="s">
        <v>110</v>
      </c>
      <c r="BV117" s="111" t="s">
        <v>78</v>
      </c>
      <c r="BW117" s="111" t="s">
        <v>145</v>
      </c>
      <c r="BX117" s="111" t="s">
        <v>139</v>
      </c>
      <c r="CL117" s="111" t="s">
        <v>1</v>
      </c>
    </row>
    <row r="118" spans="1:90" s="4" customFormat="1" ht="23.25" customHeight="1">
      <c r="A118" s="94" t="s">
        <v>80</v>
      </c>
      <c r="B118" s="59"/>
      <c r="C118" s="105"/>
      <c r="D118" s="105"/>
      <c r="E118" s="105"/>
      <c r="F118" s="105"/>
      <c r="G118" s="309" t="s">
        <v>110</v>
      </c>
      <c r="H118" s="309"/>
      <c r="I118" s="309"/>
      <c r="J118" s="309"/>
      <c r="K118" s="309"/>
      <c r="L118" s="105"/>
      <c r="M118" s="309" t="s">
        <v>146</v>
      </c>
      <c r="N118" s="309"/>
      <c r="O118" s="309"/>
      <c r="P118" s="309"/>
      <c r="Q118" s="309"/>
      <c r="R118" s="309"/>
      <c r="S118" s="309"/>
      <c r="T118" s="309"/>
      <c r="U118" s="309"/>
      <c r="V118" s="309"/>
      <c r="W118" s="309"/>
      <c r="X118" s="309"/>
      <c r="Y118" s="309"/>
      <c r="Z118" s="309"/>
      <c r="AA118" s="309"/>
      <c r="AB118" s="309"/>
      <c r="AC118" s="309"/>
      <c r="AD118" s="309"/>
      <c r="AE118" s="309"/>
      <c r="AF118" s="309"/>
      <c r="AG118" s="299">
        <f>'4 - PZTS-Poplachový zabez...'!J34</f>
        <v>0</v>
      </c>
      <c r="AH118" s="298"/>
      <c r="AI118" s="298"/>
      <c r="AJ118" s="298"/>
      <c r="AK118" s="298"/>
      <c r="AL118" s="298"/>
      <c r="AM118" s="298"/>
      <c r="AN118" s="299">
        <f t="shared" si="0"/>
        <v>0</v>
      </c>
      <c r="AO118" s="298"/>
      <c r="AP118" s="298"/>
      <c r="AQ118" s="106" t="s">
        <v>92</v>
      </c>
      <c r="AR118" s="61"/>
      <c r="AS118" s="107">
        <v>0</v>
      </c>
      <c r="AT118" s="108">
        <f t="shared" si="1"/>
        <v>0</v>
      </c>
      <c r="AU118" s="109">
        <f>'4 - PZTS-Poplachový zabez...'!P127</f>
        <v>0</v>
      </c>
      <c r="AV118" s="108">
        <f>'4 - PZTS-Poplachový zabez...'!J37</f>
        <v>0</v>
      </c>
      <c r="AW118" s="108">
        <f>'4 - PZTS-Poplachový zabez...'!J38</f>
        <v>0</v>
      </c>
      <c r="AX118" s="108">
        <f>'4 - PZTS-Poplachový zabez...'!J39</f>
        <v>0</v>
      </c>
      <c r="AY118" s="108">
        <f>'4 - PZTS-Poplachový zabez...'!J40</f>
        <v>0</v>
      </c>
      <c r="AZ118" s="108">
        <f>'4 - PZTS-Poplachový zabez...'!F37</f>
        <v>0</v>
      </c>
      <c r="BA118" s="108">
        <f>'4 - PZTS-Poplachový zabez...'!F38</f>
        <v>0</v>
      </c>
      <c r="BB118" s="108">
        <f>'4 - PZTS-Poplachový zabez...'!F39</f>
        <v>0</v>
      </c>
      <c r="BC118" s="108">
        <f>'4 - PZTS-Poplachový zabez...'!F40</f>
        <v>0</v>
      </c>
      <c r="BD118" s="110">
        <f>'4 - PZTS-Poplachový zabez...'!F41</f>
        <v>0</v>
      </c>
      <c r="BT118" s="111" t="s">
        <v>110</v>
      </c>
      <c r="BV118" s="111" t="s">
        <v>78</v>
      </c>
      <c r="BW118" s="111" t="s">
        <v>147</v>
      </c>
      <c r="BX118" s="111" t="s">
        <v>139</v>
      </c>
      <c r="CL118" s="111" t="s">
        <v>1</v>
      </c>
    </row>
    <row r="119" spans="1:90" s="4" customFormat="1" ht="23.25" customHeight="1">
      <c r="A119" s="94" t="s">
        <v>80</v>
      </c>
      <c r="B119" s="59"/>
      <c r="C119" s="105"/>
      <c r="D119" s="105"/>
      <c r="E119" s="105"/>
      <c r="F119" s="105"/>
      <c r="G119" s="309" t="s">
        <v>134</v>
      </c>
      <c r="H119" s="309"/>
      <c r="I119" s="309"/>
      <c r="J119" s="309"/>
      <c r="K119" s="309"/>
      <c r="L119" s="105"/>
      <c r="M119" s="309" t="s">
        <v>148</v>
      </c>
      <c r="N119" s="309"/>
      <c r="O119" s="309"/>
      <c r="P119" s="309"/>
      <c r="Q119" s="309"/>
      <c r="R119" s="309"/>
      <c r="S119" s="309"/>
      <c r="T119" s="309"/>
      <c r="U119" s="309"/>
      <c r="V119" s="309"/>
      <c r="W119" s="309"/>
      <c r="X119" s="309"/>
      <c r="Y119" s="309"/>
      <c r="Z119" s="309"/>
      <c r="AA119" s="309"/>
      <c r="AB119" s="309"/>
      <c r="AC119" s="309"/>
      <c r="AD119" s="309"/>
      <c r="AE119" s="309"/>
      <c r="AF119" s="309"/>
      <c r="AG119" s="299">
        <f>'5 - EKV+DT Elektronická k...'!J34</f>
        <v>0</v>
      </c>
      <c r="AH119" s="298"/>
      <c r="AI119" s="298"/>
      <c r="AJ119" s="298"/>
      <c r="AK119" s="298"/>
      <c r="AL119" s="298"/>
      <c r="AM119" s="298"/>
      <c r="AN119" s="299">
        <f t="shared" si="0"/>
        <v>0</v>
      </c>
      <c r="AO119" s="298"/>
      <c r="AP119" s="298"/>
      <c r="AQ119" s="106" t="s">
        <v>92</v>
      </c>
      <c r="AR119" s="61"/>
      <c r="AS119" s="107">
        <v>0</v>
      </c>
      <c r="AT119" s="108">
        <f t="shared" si="1"/>
        <v>0</v>
      </c>
      <c r="AU119" s="109">
        <f>'5 - EKV+DT Elektronická k...'!P127</f>
        <v>0</v>
      </c>
      <c r="AV119" s="108">
        <f>'5 - EKV+DT Elektronická k...'!J37</f>
        <v>0</v>
      </c>
      <c r="AW119" s="108">
        <f>'5 - EKV+DT Elektronická k...'!J38</f>
        <v>0</v>
      </c>
      <c r="AX119" s="108">
        <f>'5 - EKV+DT Elektronická k...'!J39</f>
        <v>0</v>
      </c>
      <c r="AY119" s="108">
        <f>'5 - EKV+DT Elektronická k...'!J40</f>
        <v>0</v>
      </c>
      <c r="AZ119" s="108">
        <f>'5 - EKV+DT Elektronická k...'!F37</f>
        <v>0</v>
      </c>
      <c r="BA119" s="108">
        <f>'5 - EKV+DT Elektronická k...'!F38</f>
        <v>0</v>
      </c>
      <c r="BB119" s="108">
        <f>'5 - EKV+DT Elektronická k...'!F39</f>
        <v>0</v>
      </c>
      <c r="BC119" s="108">
        <f>'5 - EKV+DT Elektronická k...'!F40</f>
        <v>0</v>
      </c>
      <c r="BD119" s="110">
        <f>'5 - EKV+DT Elektronická k...'!F41</f>
        <v>0</v>
      </c>
      <c r="BT119" s="111" t="s">
        <v>110</v>
      </c>
      <c r="BV119" s="111" t="s">
        <v>78</v>
      </c>
      <c r="BW119" s="111" t="s">
        <v>149</v>
      </c>
      <c r="BX119" s="111" t="s">
        <v>139</v>
      </c>
      <c r="CL119" s="111" t="s">
        <v>1</v>
      </c>
    </row>
    <row r="120" spans="1:90" s="4" customFormat="1" ht="16.5" customHeight="1">
      <c r="A120" s="94" t="s">
        <v>80</v>
      </c>
      <c r="B120" s="59"/>
      <c r="C120" s="105"/>
      <c r="D120" s="105"/>
      <c r="E120" s="105"/>
      <c r="F120" s="105"/>
      <c r="G120" s="309" t="s">
        <v>150</v>
      </c>
      <c r="H120" s="309"/>
      <c r="I120" s="309"/>
      <c r="J120" s="309"/>
      <c r="K120" s="309"/>
      <c r="L120" s="105"/>
      <c r="M120" s="309" t="s">
        <v>151</v>
      </c>
      <c r="N120" s="309"/>
      <c r="O120" s="309"/>
      <c r="P120" s="309"/>
      <c r="Q120" s="309"/>
      <c r="R120" s="309"/>
      <c r="S120" s="309"/>
      <c r="T120" s="309"/>
      <c r="U120" s="309"/>
      <c r="V120" s="309"/>
      <c r="W120" s="309"/>
      <c r="X120" s="309"/>
      <c r="Y120" s="309"/>
      <c r="Z120" s="309"/>
      <c r="AA120" s="309"/>
      <c r="AB120" s="309"/>
      <c r="AC120" s="309"/>
      <c r="AD120" s="309"/>
      <c r="AE120" s="309"/>
      <c r="AF120" s="309"/>
      <c r="AG120" s="299">
        <f>'6 - STRUKTUROVANÁ KABELÁŽ...'!J34</f>
        <v>0</v>
      </c>
      <c r="AH120" s="298"/>
      <c r="AI120" s="298"/>
      <c r="AJ120" s="298"/>
      <c r="AK120" s="298"/>
      <c r="AL120" s="298"/>
      <c r="AM120" s="298"/>
      <c r="AN120" s="299">
        <f t="shared" si="0"/>
        <v>0</v>
      </c>
      <c r="AO120" s="298"/>
      <c r="AP120" s="298"/>
      <c r="AQ120" s="106" t="s">
        <v>92</v>
      </c>
      <c r="AR120" s="61"/>
      <c r="AS120" s="107">
        <v>0</v>
      </c>
      <c r="AT120" s="108">
        <f t="shared" si="1"/>
        <v>0</v>
      </c>
      <c r="AU120" s="109">
        <f>'6 - STRUKTUROVANÁ KABELÁŽ...'!P129</f>
        <v>0</v>
      </c>
      <c r="AV120" s="108">
        <f>'6 - STRUKTUROVANÁ KABELÁŽ...'!J37</f>
        <v>0</v>
      </c>
      <c r="AW120" s="108">
        <f>'6 - STRUKTUROVANÁ KABELÁŽ...'!J38</f>
        <v>0</v>
      </c>
      <c r="AX120" s="108">
        <f>'6 - STRUKTUROVANÁ KABELÁŽ...'!J39</f>
        <v>0</v>
      </c>
      <c r="AY120" s="108">
        <f>'6 - STRUKTUROVANÁ KABELÁŽ...'!J40</f>
        <v>0</v>
      </c>
      <c r="AZ120" s="108">
        <f>'6 - STRUKTUROVANÁ KABELÁŽ...'!F37</f>
        <v>0</v>
      </c>
      <c r="BA120" s="108">
        <f>'6 - STRUKTUROVANÁ KABELÁŽ...'!F38</f>
        <v>0</v>
      </c>
      <c r="BB120" s="108">
        <f>'6 - STRUKTUROVANÁ KABELÁŽ...'!F39</f>
        <v>0</v>
      </c>
      <c r="BC120" s="108">
        <f>'6 - STRUKTUROVANÁ KABELÁŽ...'!F40</f>
        <v>0</v>
      </c>
      <c r="BD120" s="110">
        <f>'6 - STRUKTUROVANÁ KABELÁŽ...'!F41</f>
        <v>0</v>
      </c>
      <c r="BT120" s="111" t="s">
        <v>110</v>
      </c>
      <c r="BV120" s="111" t="s">
        <v>78</v>
      </c>
      <c r="BW120" s="111" t="s">
        <v>152</v>
      </c>
      <c r="BX120" s="111" t="s">
        <v>139</v>
      </c>
      <c r="CL120" s="111" t="s">
        <v>1</v>
      </c>
    </row>
    <row r="121" spans="1:90" s="4" customFormat="1" ht="16.5" customHeight="1">
      <c r="A121" s="94" t="s">
        <v>80</v>
      </c>
      <c r="B121" s="59"/>
      <c r="C121" s="105"/>
      <c r="D121" s="105"/>
      <c r="E121" s="105"/>
      <c r="F121" s="105"/>
      <c r="G121" s="309" t="s">
        <v>153</v>
      </c>
      <c r="H121" s="309"/>
      <c r="I121" s="309"/>
      <c r="J121" s="309"/>
      <c r="K121" s="309"/>
      <c r="L121" s="105"/>
      <c r="M121" s="309" t="s">
        <v>154</v>
      </c>
      <c r="N121" s="309"/>
      <c r="O121" s="309"/>
      <c r="P121" s="309"/>
      <c r="Q121" s="309"/>
      <c r="R121" s="309"/>
      <c r="S121" s="309"/>
      <c r="T121" s="309"/>
      <c r="U121" s="309"/>
      <c r="V121" s="309"/>
      <c r="W121" s="309"/>
      <c r="X121" s="309"/>
      <c r="Y121" s="309"/>
      <c r="Z121" s="309"/>
      <c r="AA121" s="309"/>
      <c r="AB121" s="309"/>
      <c r="AC121" s="309"/>
      <c r="AD121" s="309"/>
      <c r="AE121" s="309"/>
      <c r="AF121" s="309"/>
      <c r="AG121" s="299">
        <f>'7 - STA - Společná televi...'!J34</f>
        <v>0</v>
      </c>
      <c r="AH121" s="298"/>
      <c r="AI121" s="298"/>
      <c r="AJ121" s="298"/>
      <c r="AK121" s="298"/>
      <c r="AL121" s="298"/>
      <c r="AM121" s="298"/>
      <c r="AN121" s="299">
        <f t="shared" si="0"/>
        <v>0</v>
      </c>
      <c r="AO121" s="298"/>
      <c r="AP121" s="298"/>
      <c r="AQ121" s="106" t="s">
        <v>92</v>
      </c>
      <c r="AR121" s="61"/>
      <c r="AS121" s="107">
        <v>0</v>
      </c>
      <c r="AT121" s="108">
        <f t="shared" si="1"/>
        <v>0</v>
      </c>
      <c r="AU121" s="109">
        <f>'7 - STA - Společná televi...'!P127</f>
        <v>0</v>
      </c>
      <c r="AV121" s="108">
        <f>'7 - STA - Společná televi...'!J37</f>
        <v>0</v>
      </c>
      <c r="AW121" s="108">
        <f>'7 - STA - Společná televi...'!J38</f>
        <v>0</v>
      </c>
      <c r="AX121" s="108">
        <f>'7 - STA - Společná televi...'!J39</f>
        <v>0</v>
      </c>
      <c r="AY121" s="108">
        <f>'7 - STA - Společná televi...'!J40</f>
        <v>0</v>
      </c>
      <c r="AZ121" s="108">
        <f>'7 - STA - Společná televi...'!F37</f>
        <v>0</v>
      </c>
      <c r="BA121" s="108">
        <f>'7 - STA - Společná televi...'!F38</f>
        <v>0</v>
      </c>
      <c r="BB121" s="108">
        <f>'7 - STA - Společná televi...'!F39</f>
        <v>0</v>
      </c>
      <c r="BC121" s="108">
        <f>'7 - STA - Společná televi...'!F40</f>
        <v>0</v>
      </c>
      <c r="BD121" s="110">
        <f>'7 - STA - Společná televi...'!F41</f>
        <v>0</v>
      </c>
      <c r="BT121" s="111" t="s">
        <v>110</v>
      </c>
      <c r="BV121" s="111" t="s">
        <v>78</v>
      </c>
      <c r="BW121" s="111" t="s">
        <v>155</v>
      </c>
      <c r="BX121" s="111" t="s">
        <v>139</v>
      </c>
      <c r="CL121" s="111" t="s">
        <v>1</v>
      </c>
    </row>
    <row r="122" spans="1:90" s="4" customFormat="1" ht="16.5" customHeight="1">
      <c r="A122" s="94" t="s">
        <v>80</v>
      </c>
      <c r="B122" s="59"/>
      <c r="C122" s="105"/>
      <c r="D122" s="105"/>
      <c r="E122" s="105"/>
      <c r="F122" s="105"/>
      <c r="G122" s="309" t="s">
        <v>156</v>
      </c>
      <c r="H122" s="309"/>
      <c r="I122" s="309"/>
      <c r="J122" s="309"/>
      <c r="K122" s="309"/>
      <c r="L122" s="105"/>
      <c r="M122" s="309" t="s">
        <v>157</v>
      </c>
      <c r="N122" s="309"/>
      <c r="O122" s="309"/>
      <c r="P122" s="309"/>
      <c r="Q122" s="309"/>
      <c r="R122" s="309"/>
      <c r="S122" s="309"/>
      <c r="T122" s="309"/>
      <c r="U122" s="309"/>
      <c r="V122" s="309"/>
      <c r="W122" s="309"/>
      <c r="X122" s="309"/>
      <c r="Y122" s="309"/>
      <c r="Z122" s="309"/>
      <c r="AA122" s="309"/>
      <c r="AB122" s="309"/>
      <c r="AC122" s="309"/>
      <c r="AD122" s="309"/>
      <c r="AE122" s="309"/>
      <c r="AF122" s="309"/>
      <c r="AG122" s="299">
        <f>'8 - Jednotný čas - JČ'!J34</f>
        <v>0</v>
      </c>
      <c r="AH122" s="298"/>
      <c r="AI122" s="298"/>
      <c r="AJ122" s="298"/>
      <c r="AK122" s="298"/>
      <c r="AL122" s="298"/>
      <c r="AM122" s="298"/>
      <c r="AN122" s="299">
        <f t="shared" si="0"/>
        <v>0</v>
      </c>
      <c r="AO122" s="298"/>
      <c r="AP122" s="298"/>
      <c r="AQ122" s="106" t="s">
        <v>92</v>
      </c>
      <c r="AR122" s="61"/>
      <c r="AS122" s="107">
        <v>0</v>
      </c>
      <c r="AT122" s="108">
        <f t="shared" si="1"/>
        <v>0</v>
      </c>
      <c r="AU122" s="109">
        <f>'8 - Jednotný čas - JČ'!P126</f>
        <v>0</v>
      </c>
      <c r="AV122" s="108">
        <f>'8 - Jednotný čas - JČ'!J37</f>
        <v>0</v>
      </c>
      <c r="AW122" s="108">
        <f>'8 - Jednotný čas - JČ'!J38</f>
        <v>0</v>
      </c>
      <c r="AX122" s="108">
        <f>'8 - Jednotný čas - JČ'!J39</f>
        <v>0</v>
      </c>
      <c r="AY122" s="108">
        <f>'8 - Jednotný čas - JČ'!J40</f>
        <v>0</v>
      </c>
      <c r="AZ122" s="108">
        <f>'8 - Jednotný čas - JČ'!F37</f>
        <v>0</v>
      </c>
      <c r="BA122" s="108">
        <f>'8 - Jednotný čas - JČ'!F38</f>
        <v>0</v>
      </c>
      <c r="BB122" s="108">
        <f>'8 - Jednotný čas - JČ'!F39</f>
        <v>0</v>
      </c>
      <c r="BC122" s="108">
        <f>'8 - Jednotný čas - JČ'!F40</f>
        <v>0</v>
      </c>
      <c r="BD122" s="110">
        <f>'8 - Jednotný čas - JČ'!F41</f>
        <v>0</v>
      </c>
      <c r="BT122" s="111" t="s">
        <v>110</v>
      </c>
      <c r="BV122" s="111" t="s">
        <v>78</v>
      </c>
      <c r="BW122" s="111" t="s">
        <v>158</v>
      </c>
      <c r="BX122" s="111" t="s">
        <v>139</v>
      </c>
      <c r="CL122" s="111" t="s">
        <v>1</v>
      </c>
    </row>
    <row r="123" spans="1:90" s="4" customFormat="1" ht="16.5" customHeight="1">
      <c r="A123" s="94" t="s">
        <v>80</v>
      </c>
      <c r="B123" s="59"/>
      <c r="C123" s="105"/>
      <c r="D123" s="105"/>
      <c r="E123" s="105"/>
      <c r="F123" s="105"/>
      <c r="G123" s="309" t="s">
        <v>159</v>
      </c>
      <c r="H123" s="309"/>
      <c r="I123" s="309"/>
      <c r="J123" s="309"/>
      <c r="K123" s="309"/>
      <c r="L123" s="105"/>
      <c r="M123" s="309" t="s">
        <v>160</v>
      </c>
      <c r="N123" s="309"/>
      <c r="O123" s="309"/>
      <c r="P123" s="309"/>
      <c r="Q123" s="309"/>
      <c r="R123" s="309"/>
      <c r="S123" s="309"/>
      <c r="T123" s="309"/>
      <c r="U123" s="309"/>
      <c r="V123" s="309"/>
      <c r="W123" s="309"/>
      <c r="X123" s="309"/>
      <c r="Y123" s="309"/>
      <c r="Z123" s="309"/>
      <c r="AA123" s="309"/>
      <c r="AB123" s="309"/>
      <c r="AC123" s="309"/>
      <c r="AD123" s="309"/>
      <c r="AE123" s="309"/>
      <c r="AF123" s="309"/>
      <c r="AG123" s="299">
        <f>'9 - VYVOLÁVACÍ SYSTÉM - VS'!J34</f>
        <v>0</v>
      </c>
      <c r="AH123" s="298"/>
      <c r="AI123" s="298"/>
      <c r="AJ123" s="298"/>
      <c r="AK123" s="298"/>
      <c r="AL123" s="298"/>
      <c r="AM123" s="298"/>
      <c r="AN123" s="299">
        <f t="shared" si="0"/>
        <v>0</v>
      </c>
      <c r="AO123" s="298"/>
      <c r="AP123" s="298"/>
      <c r="AQ123" s="106" t="s">
        <v>92</v>
      </c>
      <c r="AR123" s="61"/>
      <c r="AS123" s="107">
        <v>0</v>
      </c>
      <c r="AT123" s="108">
        <f t="shared" si="1"/>
        <v>0</v>
      </c>
      <c r="AU123" s="109">
        <f>'9 - VYVOLÁVACÍ SYSTÉM - VS'!P126</f>
        <v>0</v>
      </c>
      <c r="AV123" s="108">
        <f>'9 - VYVOLÁVACÍ SYSTÉM - VS'!J37</f>
        <v>0</v>
      </c>
      <c r="AW123" s="108">
        <f>'9 - VYVOLÁVACÍ SYSTÉM - VS'!J38</f>
        <v>0</v>
      </c>
      <c r="AX123" s="108">
        <f>'9 - VYVOLÁVACÍ SYSTÉM - VS'!J39</f>
        <v>0</v>
      </c>
      <c r="AY123" s="108">
        <f>'9 - VYVOLÁVACÍ SYSTÉM - VS'!J40</f>
        <v>0</v>
      </c>
      <c r="AZ123" s="108">
        <f>'9 - VYVOLÁVACÍ SYSTÉM - VS'!F37</f>
        <v>0</v>
      </c>
      <c r="BA123" s="108">
        <f>'9 - VYVOLÁVACÍ SYSTÉM - VS'!F38</f>
        <v>0</v>
      </c>
      <c r="BB123" s="108">
        <f>'9 - VYVOLÁVACÍ SYSTÉM - VS'!F39</f>
        <v>0</v>
      </c>
      <c r="BC123" s="108">
        <f>'9 - VYVOLÁVACÍ SYSTÉM - VS'!F40</f>
        <v>0</v>
      </c>
      <c r="BD123" s="110">
        <f>'9 - VYVOLÁVACÍ SYSTÉM - VS'!F41</f>
        <v>0</v>
      </c>
      <c r="BT123" s="111" t="s">
        <v>110</v>
      </c>
      <c r="BV123" s="111" t="s">
        <v>78</v>
      </c>
      <c r="BW123" s="111" t="s">
        <v>161</v>
      </c>
      <c r="BX123" s="111" t="s">
        <v>139</v>
      </c>
      <c r="CL123" s="111" t="s">
        <v>1</v>
      </c>
    </row>
    <row r="124" spans="1:90" s="4" customFormat="1" ht="16.5" customHeight="1">
      <c r="A124" s="94" t="s">
        <v>80</v>
      </c>
      <c r="B124" s="59"/>
      <c r="C124" s="105"/>
      <c r="D124" s="105"/>
      <c r="E124" s="105"/>
      <c r="F124" s="105"/>
      <c r="G124" s="309" t="s">
        <v>162</v>
      </c>
      <c r="H124" s="309"/>
      <c r="I124" s="309"/>
      <c r="J124" s="309"/>
      <c r="K124" s="309"/>
      <c r="L124" s="105"/>
      <c r="M124" s="309" t="s">
        <v>163</v>
      </c>
      <c r="N124" s="309"/>
      <c r="O124" s="309"/>
      <c r="P124" s="309"/>
      <c r="Q124" s="309"/>
      <c r="R124" s="309"/>
      <c r="S124" s="309"/>
      <c r="T124" s="309"/>
      <c r="U124" s="309"/>
      <c r="V124" s="309"/>
      <c r="W124" s="309"/>
      <c r="X124" s="309"/>
      <c r="Y124" s="309"/>
      <c r="Z124" s="309"/>
      <c r="AA124" s="309"/>
      <c r="AB124" s="309"/>
      <c r="AC124" s="309"/>
      <c r="AD124" s="309"/>
      <c r="AE124" s="309"/>
      <c r="AF124" s="309"/>
      <c r="AG124" s="299">
        <f>'10 - KABELOVÉ TRASY  - KT'!J34</f>
        <v>0</v>
      </c>
      <c r="AH124" s="298"/>
      <c r="AI124" s="298"/>
      <c r="AJ124" s="298"/>
      <c r="AK124" s="298"/>
      <c r="AL124" s="298"/>
      <c r="AM124" s="298"/>
      <c r="AN124" s="299">
        <f t="shared" si="0"/>
        <v>0</v>
      </c>
      <c r="AO124" s="298"/>
      <c r="AP124" s="298"/>
      <c r="AQ124" s="106" t="s">
        <v>92</v>
      </c>
      <c r="AR124" s="61"/>
      <c r="AS124" s="107">
        <v>0</v>
      </c>
      <c r="AT124" s="108">
        <f t="shared" si="1"/>
        <v>0</v>
      </c>
      <c r="AU124" s="109">
        <f>'10 - KABELOVÉ TRASY  - KT'!P126</f>
        <v>0</v>
      </c>
      <c r="AV124" s="108">
        <f>'10 - KABELOVÉ TRASY  - KT'!J37</f>
        <v>0</v>
      </c>
      <c r="AW124" s="108">
        <f>'10 - KABELOVÉ TRASY  - KT'!J38</f>
        <v>0</v>
      </c>
      <c r="AX124" s="108">
        <f>'10 - KABELOVÉ TRASY  - KT'!J39</f>
        <v>0</v>
      </c>
      <c r="AY124" s="108">
        <f>'10 - KABELOVÉ TRASY  - KT'!J40</f>
        <v>0</v>
      </c>
      <c r="AZ124" s="108">
        <f>'10 - KABELOVÉ TRASY  - KT'!F37</f>
        <v>0</v>
      </c>
      <c r="BA124" s="108">
        <f>'10 - KABELOVÉ TRASY  - KT'!F38</f>
        <v>0</v>
      </c>
      <c r="BB124" s="108">
        <f>'10 - KABELOVÉ TRASY  - KT'!F39</f>
        <v>0</v>
      </c>
      <c r="BC124" s="108">
        <f>'10 - KABELOVÉ TRASY  - KT'!F40</f>
        <v>0</v>
      </c>
      <c r="BD124" s="110">
        <f>'10 - KABELOVÉ TRASY  - KT'!F41</f>
        <v>0</v>
      </c>
      <c r="BT124" s="111" t="s">
        <v>110</v>
      </c>
      <c r="BV124" s="111" t="s">
        <v>78</v>
      </c>
      <c r="BW124" s="111" t="s">
        <v>164</v>
      </c>
      <c r="BX124" s="111" t="s">
        <v>139</v>
      </c>
      <c r="CL124" s="111" t="s">
        <v>1</v>
      </c>
    </row>
    <row r="125" spans="1:90" s="4" customFormat="1" ht="16.5" customHeight="1">
      <c r="A125" s="94" t="s">
        <v>80</v>
      </c>
      <c r="B125" s="59"/>
      <c r="C125" s="105"/>
      <c r="D125" s="105"/>
      <c r="E125" s="105"/>
      <c r="F125" s="105"/>
      <c r="G125" s="309" t="s">
        <v>165</v>
      </c>
      <c r="H125" s="309"/>
      <c r="I125" s="309"/>
      <c r="J125" s="309"/>
      <c r="K125" s="309"/>
      <c r="L125" s="105"/>
      <c r="M125" s="309" t="s">
        <v>166</v>
      </c>
      <c r="N125" s="309"/>
      <c r="O125" s="309"/>
      <c r="P125" s="309"/>
      <c r="Q125" s="309"/>
      <c r="R125" s="309"/>
      <c r="S125" s="309"/>
      <c r="T125" s="309"/>
      <c r="U125" s="309"/>
      <c r="V125" s="309"/>
      <c r="W125" s="309"/>
      <c r="X125" s="309"/>
      <c r="Y125" s="309"/>
      <c r="Z125" s="309"/>
      <c r="AA125" s="309"/>
      <c r="AB125" s="309"/>
      <c r="AC125" s="309"/>
      <c r="AD125" s="309"/>
      <c r="AE125" s="309"/>
      <c r="AF125" s="309"/>
      <c r="AG125" s="299">
        <f>'11 - Osttaní'!J34</f>
        <v>0</v>
      </c>
      <c r="AH125" s="298"/>
      <c r="AI125" s="298"/>
      <c r="AJ125" s="298"/>
      <c r="AK125" s="298"/>
      <c r="AL125" s="298"/>
      <c r="AM125" s="298"/>
      <c r="AN125" s="299">
        <f t="shared" si="0"/>
        <v>0</v>
      </c>
      <c r="AO125" s="298"/>
      <c r="AP125" s="298"/>
      <c r="AQ125" s="106" t="s">
        <v>92</v>
      </c>
      <c r="AR125" s="61"/>
      <c r="AS125" s="107">
        <v>0</v>
      </c>
      <c r="AT125" s="108">
        <f t="shared" si="1"/>
        <v>0</v>
      </c>
      <c r="AU125" s="109">
        <f>'11 - Osttaní'!P125</f>
        <v>0</v>
      </c>
      <c r="AV125" s="108">
        <f>'11 - Osttaní'!J37</f>
        <v>0</v>
      </c>
      <c r="AW125" s="108">
        <f>'11 - Osttaní'!J38</f>
        <v>0</v>
      </c>
      <c r="AX125" s="108">
        <f>'11 - Osttaní'!J39</f>
        <v>0</v>
      </c>
      <c r="AY125" s="108">
        <f>'11 - Osttaní'!J40</f>
        <v>0</v>
      </c>
      <c r="AZ125" s="108">
        <f>'11 - Osttaní'!F37</f>
        <v>0</v>
      </c>
      <c r="BA125" s="108">
        <f>'11 - Osttaní'!F38</f>
        <v>0</v>
      </c>
      <c r="BB125" s="108">
        <f>'11 - Osttaní'!F39</f>
        <v>0</v>
      </c>
      <c r="BC125" s="108">
        <f>'11 - Osttaní'!F40</f>
        <v>0</v>
      </c>
      <c r="BD125" s="110">
        <f>'11 - Osttaní'!F41</f>
        <v>0</v>
      </c>
      <c r="BT125" s="111" t="s">
        <v>110</v>
      </c>
      <c r="BV125" s="111" t="s">
        <v>78</v>
      </c>
      <c r="BW125" s="111" t="s">
        <v>167</v>
      </c>
      <c r="BX125" s="111" t="s">
        <v>139</v>
      </c>
      <c r="CL125" s="111" t="s">
        <v>1</v>
      </c>
    </row>
    <row r="126" spans="1:90" s="4" customFormat="1" ht="16.5" customHeight="1">
      <c r="A126" s="94" t="s">
        <v>80</v>
      </c>
      <c r="B126" s="59"/>
      <c r="C126" s="105"/>
      <c r="D126" s="105"/>
      <c r="E126" s="105"/>
      <c r="F126" s="309" t="s">
        <v>168</v>
      </c>
      <c r="G126" s="309"/>
      <c r="H126" s="309"/>
      <c r="I126" s="309"/>
      <c r="J126" s="309"/>
      <c r="K126" s="105"/>
      <c r="L126" s="309" t="s">
        <v>169</v>
      </c>
      <c r="M126" s="309"/>
      <c r="N126" s="309"/>
      <c r="O126" s="309"/>
      <c r="P126" s="309"/>
      <c r="Q126" s="309"/>
      <c r="R126" s="309"/>
      <c r="S126" s="309"/>
      <c r="T126" s="309"/>
      <c r="U126" s="309"/>
      <c r="V126" s="309"/>
      <c r="W126" s="309"/>
      <c r="X126" s="309"/>
      <c r="Y126" s="309"/>
      <c r="Z126" s="309"/>
      <c r="AA126" s="309"/>
      <c r="AB126" s="309"/>
      <c r="AC126" s="309"/>
      <c r="AD126" s="309"/>
      <c r="AE126" s="309"/>
      <c r="AF126" s="309"/>
      <c r="AG126" s="299">
        <f>'D.1.4.7 - Mediciální plyny'!J34</f>
        <v>0</v>
      </c>
      <c r="AH126" s="298"/>
      <c r="AI126" s="298"/>
      <c r="AJ126" s="298"/>
      <c r="AK126" s="298"/>
      <c r="AL126" s="298"/>
      <c r="AM126" s="298"/>
      <c r="AN126" s="299">
        <f t="shared" si="0"/>
        <v>0</v>
      </c>
      <c r="AO126" s="298"/>
      <c r="AP126" s="298"/>
      <c r="AQ126" s="106" t="s">
        <v>92</v>
      </c>
      <c r="AR126" s="61"/>
      <c r="AS126" s="107">
        <v>0</v>
      </c>
      <c r="AT126" s="108">
        <f t="shared" si="1"/>
        <v>0</v>
      </c>
      <c r="AU126" s="109">
        <f>'D.1.4.7 - Mediciální plyny'!P127</f>
        <v>0</v>
      </c>
      <c r="AV126" s="108">
        <f>'D.1.4.7 - Mediciální plyny'!J37</f>
        <v>0</v>
      </c>
      <c r="AW126" s="108">
        <f>'D.1.4.7 - Mediciální plyny'!J38</f>
        <v>0</v>
      </c>
      <c r="AX126" s="108">
        <f>'D.1.4.7 - Mediciální plyny'!J39</f>
        <v>0</v>
      </c>
      <c r="AY126" s="108">
        <f>'D.1.4.7 - Mediciální plyny'!J40</f>
        <v>0</v>
      </c>
      <c r="AZ126" s="108">
        <f>'D.1.4.7 - Mediciální plyny'!F37</f>
        <v>0</v>
      </c>
      <c r="BA126" s="108">
        <f>'D.1.4.7 - Mediciální plyny'!F38</f>
        <v>0</v>
      </c>
      <c r="BB126" s="108">
        <f>'D.1.4.7 - Mediciální plyny'!F39</f>
        <v>0</v>
      </c>
      <c r="BC126" s="108">
        <f>'D.1.4.7 - Mediciální plyny'!F40</f>
        <v>0</v>
      </c>
      <c r="BD126" s="110">
        <f>'D.1.4.7 - Mediciální plyny'!F41</f>
        <v>0</v>
      </c>
      <c r="BT126" s="111" t="s">
        <v>108</v>
      </c>
      <c r="BV126" s="111" t="s">
        <v>78</v>
      </c>
      <c r="BW126" s="111" t="s">
        <v>170</v>
      </c>
      <c r="BX126" s="111" t="s">
        <v>105</v>
      </c>
      <c r="CL126" s="111" t="s">
        <v>1</v>
      </c>
    </row>
    <row r="127" spans="1:90" s="4" customFormat="1" ht="23.25" customHeight="1">
      <c r="B127" s="59"/>
      <c r="C127" s="105"/>
      <c r="D127" s="105"/>
      <c r="E127" s="309" t="s">
        <v>171</v>
      </c>
      <c r="F127" s="309"/>
      <c r="G127" s="309"/>
      <c r="H127" s="309"/>
      <c r="I127" s="309"/>
      <c r="J127" s="105"/>
      <c r="K127" s="309" t="s">
        <v>172</v>
      </c>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297">
        <f>ROUND(SUM(AG128:AG129),2)</f>
        <v>0</v>
      </c>
      <c r="AH127" s="298"/>
      <c r="AI127" s="298"/>
      <c r="AJ127" s="298"/>
      <c r="AK127" s="298"/>
      <c r="AL127" s="298"/>
      <c r="AM127" s="298"/>
      <c r="AN127" s="299">
        <f t="shared" si="0"/>
        <v>0</v>
      </c>
      <c r="AO127" s="298"/>
      <c r="AP127" s="298"/>
      <c r="AQ127" s="106" t="s">
        <v>92</v>
      </c>
      <c r="AR127" s="61"/>
      <c r="AS127" s="107">
        <f>ROUND(SUM(AS128:AS129),2)</f>
        <v>0</v>
      </c>
      <c r="AT127" s="108">
        <f t="shared" si="1"/>
        <v>0</v>
      </c>
      <c r="AU127" s="109">
        <f>ROUND(SUM(AU128:AU129),5)</f>
        <v>0</v>
      </c>
      <c r="AV127" s="108">
        <f>ROUND(AZ127*L29,2)</f>
        <v>0</v>
      </c>
      <c r="AW127" s="108">
        <f>ROUND(BA127*L30,2)</f>
        <v>0</v>
      </c>
      <c r="AX127" s="108">
        <f>ROUND(BB127*L29,2)</f>
        <v>0</v>
      </c>
      <c r="AY127" s="108">
        <f>ROUND(BC127*L30,2)</f>
        <v>0</v>
      </c>
      <c r="AZ127" s="108">
        <f>ROUND(SUM(AZ128:AZ129),2)</f>
        <v>0</v>
      </c>
      <c r="BA127" s="108">
        <f>ROUND(SUM(BA128:BA129),2)</f>
        <v>0</v>
      </c>
      <c r="BB127" s="108">
        <f>ROUND(SUM(BB128:BB129),2)</f>
        <v>0</v>
      </c>
      <c r="BC127" s="108">
        <f>ROUND(SUM(BC128:BC129),2)</f>
        <v>0</v>
      </c>
      <c r="BD127" s="110">
        <f>ROUND(SUM(BD128:BD129),2)</f>
        <v>0</v>
      </c>
      <c r="BS127" s="111" t="s">
        <v>75</v>
      </c>
      <c r="BT127" s="111" t="s">
        <v>86</v>
      </c>
      <c r="BU127" s="111" t="s">
        <v>77</v>
      </c>
      <c r="BV127" s="111" t="s">
        <v>78</v>
      </c>
      <c r="BW127" s="111" t="s">
        <v>173</v>
      </c>
      <c r="BX127" s="111" t="s">
        <v>89</v>
      </c>
      <c r="CL127" s="111" t="s">
        <v>1</v>
      </c>
    </row>
    <row r="128" spans="1:90" s="4" customFormat="1" ht="16.5" customHeight="1">
      <c r="A128" s="94" t="s">
        <v>80</v>
      </c>
      <c r="B128" s="59"/>
      <c r="C128" s="105"/>
      <c r="D128" s="105"/>
      <c r="E128" s="105"/>
      <c r="F128" s="309" t="s">
        <v>84</v>
      </c>
      <c r="G128" s="309"/>
      <c r="H128" s="309"/>
      <c r="I128" s="309"/>
      <c r="J128" s="309"/>
      <c r="K128" s="105"/>
      <c r="L128" s="309" t="s">
        <v>174</v>
      </c>
      <c r="M128" s="309"/>
      <c r="N128" s="309"/>
      <c r="O128" s="309"/>
      <c r="P128" s="309"/>
      <c r="Q128" s="309"/>
      <c r="R128" s="309"/>
      <c r="S128" s="309"/>
      <c r="T128" s="309"/>
      <c r="U128" s="309"/>
      <c r="V128" s="309"/>
      <c r="W128" s="309"/>
      <c r="X128" s="309"/>
      <c r="Y128" s="309"/>
      <c r="Z128" s="309"/>
      <c r="AA128" s="309"/>
      <c r="AB128" s="309"/>
      <c r="AC128" s="309"/>
      <c r="AD128" s="309"/>
      <c r="AE128" s="309"/>
      <c r="AF128" s="309"/>
      <c r="AG128" s="299">
        <f>'1 - Pracovní linky '!J34</f>
        <v>0</v>
      </c>
      <c r="AH128" s="298"/>
      <c r="AI128" s="298"/>
      <c r="AJ128" s="298"/>
      <c r="AK128" s="298"/>
      <c r="AL128" s="298"/>
      <c r="AM128" s="298"/>
      <c r="AN128" s="299">
        <f t="shared" si="0"/>
        <v>0</v>
      </c>
      <c r="AO128" s="298"/>
      <c r="AP128" s="298"/>
      <c r="AQ128" s="106" t="s">
        <v>92</v>
      </c>
      <c r="AR128" s="61"/>
      <c r="AS128" s="107">
        <v>0</v>
      </c>
      <c r="AT128" s="108">
        <f t="shared" si="1"/>
        <v>0</v>
      </c>
      <c r="AU128" s="109">
        <f>'1 - Pracovní linky '!P125</f>
        <v>0</v>
      </c>
      <c r="AV128" s="108">
        <f>'1 - Pracovní linky '!J37</f>
        <v>0</v>
      </c>
      <c r="AW128" s="108">
        <f>'1 - Pracovní linky '!J38</f>
        <v>0</v>
      </c>
      <c r="AX128" s="108">
        <f>'1 - Pracovní linky '!J39</f>
        <v>0</v>
      </c>
      <c r="AY128" s="108">
        <f>'1 - Pracovní linky '!J40</f>
        <v>0</v>
      </c>
      <c r="AZ128" s="108">
        <f>'1 - Pracovní linky '!F37</f>
        <v>0</v>
      </c>
      <c r="BA128" s="108">
        <f>'1 - Pracovní linky '!F38</f>
        <v>0</v>
      </c>
      <c r="BB128" s="108">
        <f>'1 - Pracovní linky '!F39</f>
        <v>0</v>
      </c>
      <c r="BC128" s="108">
        <f>'1 - Pracovní linky '!F40</f>
        <v>0</v>
      </c>
      <c r="BD128" s="110">
        <f>'1 - Pracovní linky '!F41</f>
        <v>0</v>
      </c>
      <c r="BT128" s="111" t="s">
        <v>108</v>
      </c>
      <c r="BV128" s="111" t="s">
        <v>78</v>
      </c>
      <c r="BW128" s="111" t="s">
        <v>175</v>
      </c>
      <c r="BX128" s="111" t="s">
        <v>173</v>
      </c>
      <c r="CL128" s="111" t="s">
        <v>1</v>
      </c>
    </row>
    <row r="129" spans="1:91" s="4" customFormat="1" ht="16.5" hidden="1" customHeight="1">
      <c r="A129" s="94" t="s">
        <v>80</v>
      </c>
      <c r="B129" s="59"/>
      <c r="C129" s="105"/>
      <c r="D129" s="105"/>
      <c r="E129" s="105"/>
      <c r="F129" s="309" t="s">
        <v>86</v>
      </c>
      <c r="G129" s="309"/>
      <c r="H129" s="309"/>
      <c r="I129" s="309"/>
      <c r="J129" s="309"/>
      <c r="K129" s="105"/>
      <c r="L129" s="309" t="s">
        <v>172</v>
      </c>
      <c r="M129" s="309"/>
      <c r="N129" s="309"/>
      <c r="O129" s="309"/>
      <c r="P129" s="309"/>
      <c r="Q129" s="309"/>
      <c r="R129" s="309"/>
      <c r="S129" s="309"/>
      <c r="T129" s="309"/>
      <c r="U129" s="309"/>
      <c r="V129" s="309"/>
      <c r="W129" s="309"/>
      <c r="X129" s="309"/>
      <c r="Y129" s="309"/>
      <c r="Z129" s="309"/>
      <c r="AA129" s="309"/>
      <c r="AB129" s="309"/>
      <c r="AC129" s="309"/>
      <c r="AD129" s="309"/>
      <c r="AE129" s="309"/>
      <c r="AF129" s="309"/>
      <c r="AG129" s="299">
        <f>'2 - Interiér'!J34</f>
        <v>0</v>
      </c>
      <c r="AH129" s="298"/>
      <c r="AI129" s="298"/>
      <c r="AJ129" s="298"/>
      <c r="AK129" s="298"/>
      <c r="AL129" s="298"/>
      <c r="AM129" s="298"/>
      <c r="AN129" s="299">
        <f t="shared" si="0"/>
        <v>0</v>
      </c>
      <c r="AO129" s="298"/>
      <c r="AP129" s="298"/>
      <c r="AQ129" s="106" t="s">
        <v>92</v>
      </c>
      <c r="AR129" s="61"/>
      <c r="AS129" s="107">
        <v>0</v>
      </c>
      <c r="AT129" s="108">
        <f t="shared" si="1"/>
        <v>0</v>
      </c>
      <c r="AU129" s="109">
        <f>'2 - Interiér'!P130</f>
        <v>0</v>
      </c>
      <c r="AV129" s="108">
        <f>'2 - Interiér'!J37</f>
        <v>0</v>
      </c>
      <c r="AW129" s="108">
        <f>'2 - Interiér'!J38</f>
        <v>0</v>
      </c>
      <c r="AX129" s="108">
        <f>'2 - Interiér'!J39</f>
        <v>0</v>
      </c>
      <c r="AY129" s="108">
        <f>'2 - Interiér'!J40</f>
        <v>0</v>
      </c>
      <c r="AZ129" s="108">
        <f>'2 - Interiér'!F37</f>
        <v>0</v>
      </c>
      <c r="BA129" s="108">
        <f>'2 - Interiér'!F38</f>
        <v>0</v>
      </c>
      <c r="BB129" s="108">
        <f>'2 - Interiér'!F39</f>
        <v>0</v>
      </c>
      <c r="BC129" s="108">
        <f>'2 - Interiér'!F40</f>
        <v>0</v>
      </c>
      <c r="BD129" s="110">
        <f>'2 - Interiér'!F41</f>
        <v>0</v>
      </c>
      <c r="BT129" s="111" t="s">
        <v>108</v>
      </c>
      <c r="BV129" s="111" t="s">
        <v>78</v>
      </c>
      <c r="BW129" s="111" t="s">
        <v>176</v>
      </c>
      <c r="BX129" s="111" t="s">
        <v>173</v>
      </c>
      <c r="CL129" s="111" t="s">
        <v>1</v>
      </c>
    </row>
    <row r="130" spans="1:91" s="7" customFormat="1" ht="16.5" customHeight="1">
      <c r="A130" s="94" t="s">
        <v>80</v>
      </c>
      <c r="B130" s="95"/>
      <c r="C130" s="96"/>
      <c r="D130" s="308" t="s">
        <v>177</v>
      </c>
      <c r="E130" s="308"/>
      <c r="F130" s="308"/>
      <c r="G130" s="308"/>
      <c r="H130" s="308"/>
      <c r="I130" s="97"/>
      <c r="J130" s="308" t="s">
        <v>178</v>
      </c>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0">
        <f>'SO 02 - Komunikace a zpev...'!J30</f>
        <v>0</v>
      </c>
      <c r="AH130" s="301"/>
      <c r="AI130" s="301"/>
      <c r="AJ130" s="301"/>
      <c r="AK130" s="301"/>
      <c r="AL130" s="301"/>
      <c r="AM130" s="301"/>
      <c r="AN130" s="300">
        <f t="shared" si="0"/>
        <v>0</v>
      </c>
      <c r="AO130" s="301"/>
      <c r="AP130" s="301"/>
      <c r="AQ130" s="98" t="s">
        <v>83</v>
      </c>
      <c r="AR130" s="99"/>
      <c r="AS130" s="100">
        <v>0</v>
      </c>
      <c r="AT130" s="101">
        <f t="shared" si="1"/>
        <v>0</v>
      </c>
      <c r="AU130" s="102">
        <f>'SO 02 - Komunikace a zpev...'!P125</f>
        <v>0</v>
      </c>
      <c r="AV130" s="101">
        <f>'SO 02 - Komunikace a zpev...'!J33</f>
        <v>0</v>
      </c>
      <c r="AW130" s="101">
        <f>'SO 02 - Komunikace a zpev...'!J34</f>
        <v>0</v>
      </c>
      <c r="AX130" s="101">
        <f>'SO 02 - Komunikace a zpev...'!J35</f>
        <v>0</v>
      </c>
      <c r="AY130" s="101">
        <f>'SO 02 - Komunikace a zpev...'!J36</f>
        <v>0</v>
      </c>
      <c r="AZ130" s="101">
        <f>'SO 02 - Komunikace a zpev...'!F33</f>
        <v>0</v>
      </c>
      <c r="BA130" s="101">
        <f>'SO 02 - Komunikace a zpev...'!F34</f>
        <v>0</v>
      </c>
      <c r="BB130" s="101">
        <f>'SO 02 - Komunikace a zpev...'!F35</f>
        <v>0</v>
      </c>
      <c r="BC130" s="101">
        <f>'SO 02 - Komunikace a zpev...'!F36</f>
        <v>0</v>
      </c>
      <c r="BD130" s="103">
        <f>'SO 02 - Komunikace a zpev...'!F37</f>
        <v>0</v>
      </c>
      <c r="BT130" s="104" t="s">
        <v>84</v>
      </c>
      <c r="BV130" s="104" t="s">
        <v>78</v>
      </c>
      <c r="BW130" s="104" t="s">
        <v>179</v>
      </c>
      <c r="BX130" s="104" t="s">
        <v>5</v>
      </c>
      <c r="CL130" s="104" t="s">
        <v>1</v>
      </c>
      <c r="CM130" s="104" t="s">
        <v>86</v>
      </c>
    </row>
    <row r="131" spans="1:91" s="7" customFormat="1" ht="16.5" customHeight="1">
      <c r="B131" s="95"/>
      <c r="C131" s="96"/>
      <c r="D131" s="308" t="s">
        <v>180</v>
      </c>
      <c r="E131" s="308"/>
      <c r="F131" s="308"/>
      <c r="G131" s="308"/>
      <c r="H131" s="308"/>
      <c r="I131" s="97"/>
      <c r="J131" s="308" t="s">
        <v>181</v>
      </c>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2">
        <f>ROUND(AG132,2)</f>
        <v>0</v>
      </c>
      <c r="AH131" s="301"/>
      <c r="AI131" s="301"/>
      <c r="AJ131" s="301"/>
      <c r="AK131" s="301"/>
      <c r="AL131" s="301"/>
      <c r="AM131" s="301"/>
      <c r="AN131" s="300">
        <f t="shared" si="0"/>
        <v>0</v>
      </c>
      <c r="AO131" s="301"/>
      <c r="AP131" s="301"/>
      <c r="AQ131" s="98" t="s">
        <v>83</v>
      </c>
      <c r="AR131" s="99"/>
      <c r="AS131" s="100">
        <f>ROUND(AS132,2)</f>
        <v>0</v>
      </c>
      <c r="AT131" s="101">
        <f t="shared" si="1"/>
        <v>0</v>
      </c>
      <c r="AU131" s="102">
        <f>ROUND(AU132,5)</f>
        <v>0</v>
      </c>
      <c r="AV131" s="101">
        <f>ROUND(AZ131*L29,2)</f>
        <v>0</v>
      </c>
      <c r="AW131" s="101">
        <f>ROUND(BA131*L30,2)</f>
        <v>0</v>
      </c>
      <c r="AX131" s="101">
        <f>ROUND(BB131*L29,2)</f>
        <v>0</v>
      </c>
      <c r="AY131" s="101">
        <f>ROUND(BC131*L30,2)</f>
        <v>0</v>
      </c>
      <c r="AZ131" s="101">
        <f>ROUND(AZ132,2)</f>
        <v>0</v>
      </c>
      <c r="BA131" s="101">
        <f>ROUND(BA132,2)</f>
        <v>0</v>
      </c>
      <c r="BB131" s="101">
        <f>ROUND(BB132,2)</f>
        <v>0</v>
      </c>
      <c r="BC131" s="101">
        <f>ROUND(BC132,2)</f>
        <v>0</v>
      </c>
      <c r="BD131" s="103">
        <f>ROUND(BD132,2)</f>
        <v>0</v>
      </c>
      <c r="BS131" s="104" t="s">
        <v>75</v>
      </c>
      <c r="BT131" s="104" t="s">
        <v>84</v>
      </c>
      <c r="BU131" s="104" t="s">
        <v>77</v>
      </c>
      <c r="BV131" s="104" t="s">
        <v>78</v>
      </c>
      <c r="BW131" s="104" t="s">
        <v>182</v>
      </c>
      <c r="BX131" s="104" t="s">
        <v>5</v>
      </c>
      <c r="CL131" s="104" t="s">
        <v>1</v>
      </c>
      <c r="CM131" s="104" t="s">
        <v>86</v>
      </c>
    </row>
    <row r="132" spans="1:91" s="4" customFormat="1" ht="16.5" hidden="1" customHeight="1">
      <c r="A132" s="94" t="s">
        <v>80</v>
      </c>
      <c r="B132" s="59"/>
      <c r="C132" s="105"/>
      <c r="D132" s="105"/>
      <c r="E132" s="309" t="s">
        <v>183</v>
      </c>
      <c r="F132" s="309"/>
      <c r="G132" s="309"/>
      <c r="H132" s="309"/>
      <c r="I132" s="309"/>
      <c r="J132" s="105"/>
      <c r="K132" s="309" t="s">
        <v>184</v>
      </c>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299">
        <f>'D.2.1 - Zdravotnická tech...'!J32</f>
        <v>0</v>
      </c>
      <c r="AH132" s="298"/>
      <c r="AI132" s="298"/>
      <c r="AJ132" s="298"/>
      <c r="AK132" s="298"/>
      <c r="AL132" s="298"/>
      <c r="AM132" s="298"/>
      <c r="AN132" s="299">
        <f t="shared" si="0"/>
        <v>0</v>
      </c>
      <c r="AO132" s="298"/>
      <c r="AP132" s="298"/>
      <c r="AQ132" s="106" t="s">
        <v>92</v>
      </c>
      <c r="AR132" s="61"/>
      <c r="AS132" s="107">
        <v>0</v>
      </c>
      <c r="AT132" s="108">
        <f t="shared" si="1"/>
        <v>0</v>
      </c>
      <c r="AU132" s="109">
        <f>'D.2.1 - Zdravotnická tech...'!P121</f>
        <v>0</v>
      </c>
      <c r="AV132" s="108">
        <f>'D.2.1 - Zdravotnická tech...'!J35</f>
        <v>0</v>
      </c>
      <c r="AW132" s="108">
        <f>'D.2.1 - Zdravotnická tech...'!J36</f>
        <v>0</v>
      </c>
      <c r="AX132" s="108">
        <f>'D.2.1 - Zdravotnická tech...'!J37</f>
        <v>0</v>
      </c>
      <c r="AY132" s="108">
        <f>'D.2.1 - Zdravotnická tech...'!J38</f>
        <v>0</v>
      </c>
      <c r="AZ132" s="108">
        <f>'D.2.1 - Zdravotnická tech...'!F35</f>
        <v>0</v>
      </c>
      <c r="BA132" s="108">
        <f>'D.2.1 - Zdravotnická tech...'!F36</f>
        <v>0</v>
      </c>
      <c r="BB132" s="108">
        <f>'D.2.1 - Zdravotnická tech...'!F37</f>
        <v>0</v>
      </c>
      <c r="BC132" s="108">
        <f>'D.2.1 - Zdravotnická tech...'!F38</f>
        <v>0</v>
      </c>
      <c r="BD132" s="110">
        <f>'D.2.1 - Zdravotnická tech...'!F39</f>
        <v>0</v>
      </c>
      <c r="BT132" s="111" t="s">
        <v>86</v>
      </c>
      <c r="BV132" s="111" t="s">
        <v>78</v>
      </c>
      <c r="BW132" s="111" t="s">
        <v>185</v>
      </c>
      <c r="BX132" s="111" t="s">
        <v>182</v>
      </c>
      <c r="CL132" s="111" t="s">
        <v>1</v>
      </c>
    </row>
    <row r="133" spans="1:91" s="7" customFormat="1" ht="16.5" customHeight="1">
      <c r="B133" s="95"/>
      <c r="C133" s="96"/>
      <c r="D133" s="308" t="s">
        <v>186</v>
      </c>
      <c r="E133" s="308"/>
      <c r="F133" s="308"/>
      <c r="G133" s="308"/>
      <c r="H133" s="308"/>
      <c r="I133" s="97"/>
      <c r="J133" s="308" t="s">
        <v>187</v>
      </c>
      <c r="K133" s="308"/>
      <c r="L133" s="308"/>
      <c r="M133" s="308"/>
      <c r="N133" s="308"/>
      <c r="O133" s="308"/>
      <c r="P133" s="308"/>
      <c r="Q133" s="308"/>
      <c r="R133" s="308"/>
      <c r="S133" s="308"/>
      <c r="T133" s="308"/>
      <c r="U133" s="308"/>
      <c r="V133" s="308"/>
      <c r="W133" s="308"/>
      <c r="X133" s="308"/>
      <c r="Y133" s="308"/>
      <c r="Z133" s="308"/>
      <c r="AA133" s="308"/>
      <c r="AB133" s="308"/>
      <c r="AC133" s="308"/>
      <c r="AD133" s="308"/>
      <c r="AE133" s="308"/>
      <c r="AF133" s="308"/>
      <c r="AG133" s="302">
        <f>ROUND(AG134+AG135+AG139,2)</f>
        <v>0</v>
      </c>
      <c r="AH133" s="301"/>
      <c r="AI133" s="301"/>
      <c r="AJ133" s="301"/>
      <c r="AK133" s="301"/>
      <c r="AL133" s="301"/>
      <c r="AM133" s="301"/>
      <c r="AN133" s="300">
        <f t="shared" si="0"/>
        <v>0</v>
      </c>
      <c r="AO133" s="301"/>
      <c r="AP133" s="301"/>
      <c r="AQ133" s="98" t="s">
        <v>83</v>
      </c>
      <c r="AR133" s="99"/>
      <c r="AS133" s="100">
        <f>ROUND(AS134+AS135+AS139,2)</f>
        <v>0</v>
      </c>
      <c r="AT133" s="101">
        <f t="shared" si="1"/>
        <v>0</v>
      </c>
      <c r="AU133" s="102">
        <f>ROUND(AU134+AU135+AU139,5)</f>
        <v>0</v>
      </c>
      <c r="AV133" s="101">
        <f>ROUND(AZ133*L29,2)</f>
        <v>0</v>
      </c>
      <c r="AW133" s="101">
        <f>ROUND(BA133*L30,2)</f>
        <v>0</v>
      </c>
      <c r="AX133" s="101">
        <f>ROUND(BB133*L29,2)</f>
        <v>0</v>
      </c>
      <c r="AY133" s="101">
        <f>ROUND(BC133*L30,2)</f>
        <v>0</v>
      </c>
      <c r="AZ133" s="101">
        <f>ROUND(AZ134+AZ135+AZ139,2)</f>
        <v>0</v>
      </c>
      <c r="BA133" s="101">
        <f>ROUND(BA134+BA135+BA139,2)</f>
        <v>0</v>
      </c>
      <c r="BB133" s="101">
        <f>ROUND(BB134+BB135+BB139,2)</f>
        <v>0</v>
      </c>
      <c r="BC133" s="101">
        <f>ROUND(BC134+BC135+BC139,2)</f>
        <v>0</v>
      </c>
      <c r="BD133" s="103">
        <f>ROUND(BD134+BD135+BD139,2)</f>
        <v>0</v>
      </c>
      <c r="BS133" s="104" t="s">
        <v>75</v>
      </c>
      <c r="BT133" s="104" t="s">
        <v>84</v>
      </c>
      <c r="BU133" s="104" t="s">
        <v>77</v>
      </c>
      <c r="BV133" s="104" t="s">
        <v>78</v>
      </c>
      <c r="BW133" s="104" t="s">
        <v>188</v>
      </c>
      <c r="BX133" s="104" t="s">
        <v>5</v>
      </c>
      <c r="CL133" s="104" t="s">
        <v>1</v>
      </c>
      <c r="CM133" s="104" t="s">
        <v>86</v>
      </c>
    </row>
    <row r="134" spans="1:91" s="4" customFormat="1" ht="16.5" customHeight="1">
      <c r="A134" s="94" t="s">
        <v>80</v>
      </c>
      <c r="B134" s="59"/>
      <c r="C134" s="105"/>
      <c r="D134" s="105"/>
      <c r="E134" s="309" t="s">
        <v>189</v>
      </c>
      <c r="F134" s="309"/>
      <c r="G134" s="309"/>
      <c r="H134" s="309"/>
      <c r="I134" s="309"/>
      <c r="J134" s="105"/>
      <c r="K134" s="309" t="s">
        <v>190</v>
      </c>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c r="AG134" s="299">
        <f>'IO 01 - Prodloužení areál...'!J32</f>
        <v>0</v>
      </c>
      <c r="AH134" s="298"/>
      <c r="AI134" s="298"/>
      <c r="AJ134" s="298"/>
      <c r="AK134" s="298"/>
      <c r="AL134" s="298"/>
      <c r="AM134" s="298"/>
      <c r="AN134" s="299">
        <f t="shared" si="0"/>
        <v>0</v>
      </c>
      <c r="AO134" s="298"/>
      <c r="AP134" s="298"/>
      <c r="AQ134" s="106" t="s">
        <v>92</v>
      </c>
      <c r="AR134" s="61"/>
      <c r="AS134" s="107">
        <v>0</v>
      </c>
      <c r="AT134" s="108">
        <f t="shared" si="1"/>
        <v>0</v>
      </c>
      <c r="AU134" s="109">
        <f>'IO 01 - Prodloužení areál...'!P126</f>
        <v>0</v>
      </c>
      <c r="AV134" s="108">
        <f>'IO 01 - Prodloužení areál...'!J35</f>
        <v>0</v>
      </c>
      <c r="AW134" s="108">
        <f>'IO 01 - Prodloužení areál...'!J36</f>
        <v>0</v>
      </c>
      <c r="AX134" s="108">
        <f>'IO 01 - Prodloužení areál...'!J37</f>
        <v>0</v>
      </c>
      <c r="AY134" s="108">
        <f>'IO 01 - Prodloužení areál...'!J38</f>
        <v>0</v>
      </c>
      <c r="AZ134" s="108">
        <f>'IO 01 - Prodloužení areál...'!F35</f>
        <v>0</v>
      </c>
      <c r="BA134" s="108">
        <f>'IO 01 - Prodloužení areál...'!F36</f>
        <v>0</v>
      </c>
      <c r="BB134" s="108">
        <f>'IO 01 - Prodloužení areál...'!F37</f>
        <v>0</v>
      </c>
      <c r="BC134" s="108">
        <f>'IO 01 - Prodloužení areál...'!F38</f>
        <v>0</v>
      </c>
      <c r="BD134" s="110">
        <f>'IO 01 - Prodloužení areál...'!F39</f>
        <v>0</v>
      </c>
      <c r="BT134" s="111" t="s">
        <v>86</v>
      </c>
      <c r="BV134" s="111" t="s">
        <v>78</v>
      </c>
      <c r="BW134" s="111" t="s">
        <v>191</v>
      </c>
      <c r="BX134" s="111" t="s">
        <v>188</v>
      </c>
      <c r="CL134" s="111" t="s">
        <v>1</v>
      </c>
    </row>
    <row r="135" spans="1:91" s="4" customFormat="1" ht="16.5" customHeight="1">
      <c r="B135" s="59"/>
      <c r="C135" s="105"/>
      <c r="D135" s="105"/>
      <c r="E135" s="309" t="s">
        <v>192</v>
      </c>
      <c r="F135" s="309"/>
      <c r="G135" s="309"/>
      <c r="H135" s="309"/>
      <c r="I135" s="309"/>
      <c r="J135" s="105"/>
      <c r="K135" s="309" t="s">
        <v>193</v>
      </c>
      <c r="L135" s="309"/>
      <c r="M135" s="309"/>
      <c r="N135" s="309"/>
      <c r="O135" s="309"/>
      <c r="P135" s="309"/>
      <c r="Q135" s="309"/>
      <c r="R135" s="309"/>
      <c r="S135" s="309"/>
      <c r="T135" s="309"/>
      <c r="U135" s="309"/>
      <c r="V135" s="309"/>
      <c r="W135" s="309"/>
      <c r="X135" s="309"/>
      <c r="Y135" s="309"/>
      <c r="Z135" s="309"/>
      <c r="AA135" s="309"/>
      <c r="AB135" s="309"/>
      <c r="AC135" s="309"/>
      <c r="AD135" s="309"/>
      <c r="AE135" s="309"/>
      <c r="AF135" s="309"/>
      <c r="AG135" s="297">
        <f>ROUND(SUM(AG136:AG138),2)</f>
        <v>0</v>
      </c>
      <c r="AH135" s="298"/>
      <c r="AI135" s="298"/>
      <c r="AJ135" s="298"/>
      <c r="AK135" s="298"/>
      <c r="AL135" s="298"/>
      <c r="AM135" s="298"/>
      <c r="AN135" s="299">
        <f t="shared" si="0"/>
        <v>0</v>
      </c>
      <c r="AO135" s="298"/>
      <c r="AP135" s="298"/>
      <c r="AQ135" s="106" t="s">
        <v>92</v>
      </c>
      <c r="AR135" s="61"/>
      <c r="AS135" s="107">
        <f>ROUND(SUM(AS136:AS138),2)</f>
        <v>0</v>
      </c>
      <c r="AT135" s="108">
        <f t="shared" si="1"/>
        <v>0</v>
      </c>
      <c r="AU135" s="109">
        <f>ROUND(SUM(AU136:AU138),5)</f>
        <v>0</v>
      </c>
      <c r="AV135" s="108">
        <f>ROUND(AZ135*L29,2)</f>
        <v>0</v>
      </c>
      <c r="AW135" s="108">
        <f>ROUND(BA135*L30,2)</f>
        <v>0</v>
      </c>
      <c r="AX135" s="108">
        <f>ROUND(BB135*L29,2)</f>
        <v>0</v>
      </c>
      <c r="AY135" s="108">
        <f>ROUND(BC135*L30,2)</f>
        <v>0</v>
      </c>
      <c r="AZ135" s="108">
        <f>ROUND(SUM(AZ136:AZ138),2)</f>
        <v>0</v>
      </c>
      <c r="BA135" s="108">
        <f>ROUND(SUM(BA136:BA138),2)</f>
        <v>0</v>
      </c>
      <c r="BB135" s="108">
        <f>ROUND(SUM(BB136:BB138),2)</f>
        <v>0</v>
      </c>
      <c r="BC135" s="108">
        <f>ROUND(SUM(BC136:BC138),2)</f>
        <v>0</v>
      </c>
      <c r="BD135" s="110">
        <f>ROUND(SUM(BD136:BD138),2)</f>
        <v>0</v>
      </c>
      <c r="BS135" s="111" t="s">
        <v>75</v>
      </c>
      <c r="BT135" s="111" t="s">
        <v>86</v>
      </c>
      <c r="BU135" s="111" t="s">
        <v>77</v>
      </c>
      <c r="BV135" s="111" t="s">
        <v>78</v>
      </c>
      <c r="BW135" s="111" t="s">
        <v>194</v>
      </c>
      <c r="BX135" s="111" t="s">
        <v>188</v>
      </c>
      <c r="CL135" s="111" t="s">
        <v>1</v>
      </c>
    </row>
    <row r="136" spans="1:91" s="4" customFormat="1" ht="16.5" customHeight="1">
      <c r="A136" s="94" t="s">
        <v>80</v>
      </c>
      <c r="B136" s="59"/>
      <c r="C136" s="105"/>
      <c r="D136" s="105"/>
      <c r="E136" s="105"/>
      <c r="F136" s="309" t="s">
        <v>195</v>
      </c>
      <c r="G136" s="309"/>
      <c r="H136" s="309"/>
      <c r="I136" s="309"/>
      <c r="J136" s="309"/>
      <c r="K136" s="105"/>
      <c r="L136" s="309" t="s">
        <v>128</v>
      </c>
      <c r="M136" s="309"/>
      <c r="N136" s="309"/>
      <c r="O136" s="309"/>
      <c r="P136" s="309"/>
      <c r="Q136" s="309"/>
      <c r="R136" s="309"/>
      <c r="S136" s="309"/>
      <c r="T136" s="309"/>
      <c r="U136" s="309"/>
      <c r="V136" s="309"/>
      <c r="W136" s="309"/>
      <c r="X136" s="309"/>
      <c r="Y136" s="309"/>
      <c r="Z136" s="309"/>
      <c r="AA136" s="309"/>
      <c r="AB136" s="309"/>
      <c r="AC136" s="309"/>
      <c r="AD136" s="309"/>
      <c r="AE136" s="309"/>
      <c r="AF136" s="309"/>
      <c r="AG136" s="299">
        <f>'IO 02.1 - KT'!J34</f>
        <v>0</v>
      </c>
      <c r="AH136" s="298"/>
      <c r="AI136" s="298"/>
      <c r="AJ136" s="298"/>
      <c r="AK136" s="298"/>
      <c r="AL136" s="298"/>
      <c r="AM136" s="298"/>
      <c r="AN136" s="299">
        <f t="shared" si="0"/>
        <v>0</v>
      </c>
      <c r="AO136" s="298"/>
      <c r="AP136" s="298"/>
      <c r="AQ136" s="106" t="s">
        <v>92</v>
      </c>
      <c r="AR136" s="61"/>
      <c r="AS136" s="107">
        <v>0</v>
      </c>
      <c r="AT136" s="108">
        <f t="shared" si="1"/>
        <v>0</v>
      </c>
      <c r="AU136" s="109">
        <f>'IO 02.1 - KT'!P128</f>
        <v>0</v>
      </c>
      <c r="AV136" s="108">
        <f>'IO 02.1 - KT'!J37</f>
        <v>0</v>
      </c>
      <c r="AW136" s="108">
        <f>'IO 02.1 - KT'!J38</f>
        <v>0</v>
      </c>
      <c r="AX136" s="108">
        <f>'IO 02.1 - KT'!J39</f>
        <v>0</v>
      </c>
      <c r="AY136" s="108">
        <f>'IO 02.1 - KT'!J40</f>
        <v>0</v>
      </c>
      <c r="AZ136" s="108">
        <f>'IO 02.1 - KT'!F37</f>
        <v>0</v>
      </c>
      <c r="BA136" s="108">
        <f>'IO 02.1 - KT'!F38</f>
        <v>0</v>
      </c>
      <c r="BB136" s="108">
        <f>'IO 02.1 - KT'!F39</f>
        <v>0</v>
      </c>
      <c r="BC136" s="108">
        <f>'IO 02.1 - KT'!F40</f>
        <v>0</v>
      </c>
      <c r="BD136" s="110">
        <f>'IO 02.1 - KT'!F41</f>
        <v>0</v>
      </c>
      <c r="BT136" s="111" t="s">
        <v>108</v>
      </c>
      <c r="BV136" s="111" t="s">
        <v>78</v>
      </c>
      <c r="BW136" s="111" t="s">
        <v>196</v>
      </c>
      <c r="BX136" s="111" t="s">
        <v>194</v>
      </c>
      <c r="CL136" s="111" t="s">
        <v>1</v>
      </c>
    </row>
    <row r="137" spans="1:91" s="4" customFormat="1" ht="16.5" customHeight="1">
      <c r="A137" s="94" t="s">
        <v>80</v>
      </c>
      <c r="B137" s="59"/>
      <c r="C137" s="105"/>
      <c r="D137" s="105"/>
      <c r="E137" s="105"/>
      <c r="F137" s="309" t="s">
        <v>197</v>
      </c>
      <c r="G137" s="309"/>
      <c r="H137" s="309"/>
      <c r="I137" s="309"/>
      <c r="J137" s="309"/>
      <c r="K137" s="105"/>
      <c r="L137" s="309" t="s">
        <v>126</v>
      </c>
      <c r="M137" s="309"/>
      <c r="N137" s="309"/>
      <c r="O137" s="309"/>
      <c r="P137" s="309"/>
      <c r="Q137" s="309"/>
      <c r="R137" s="309"/>
      <c r="S137" s="309"/>
      <c r="T137" s="309"/>
      <c r="U137" s="309"/>
      <c r="V137" s="309"/>
      <c r="W137" s="309"/>
      <c r="X137" s="309"/>
      <c r="Y137" s="309"/>
      <c r="Z137" s="309"/>
      <c r="AA137" s="309"/>
      <c r="AB137" s="309"/>
      <c r="AC137" s="309"/>
      <c r="AD137" s="309"/>
      <c r="AE137" s="309"/>
      <c r="AF137" s="309"/>
      <c r="AG137" s="299">
        <f>'IO 02.2 - LPS'!J34</f>
        <v>0</v>
      </c>
      <c r="AH137" s="298"/>
      <c r="AI137" s="298"/>
      <c r="AJ137" s="298"/>
      <c r="AK137" s="298"/>
      <c r="AL137" s="298"/>
      <c r="AM137" s="298"/>
      <c r="AN137" s="299">
        <f t="shared" si="0"/>
        <v>0</v>
      </c>
      <c r="AO137" s="298"/>
      <c r="AP137" s="298"/>
      <c r="AQ137" s="106" t="s">
        <v>92</v>
      </c>
      <c r="AR137" s="61"/>
      <c r="AS137" s="107">
        <v>0</v>
      </c>
      <c r="AT137" s="108">
        <f t="shared" si="1"/>
        <v>0</v>
      </c>
      <c r="AU137" s="109">
        <f>'IO 02.2 - LPS'!P126</f>
        <v>0</v>
      </c>
      <c r="AV137" s="108">
        <f>'IO 02.2 - LPS'!J37</f>
        <v>0</v>
      </c>
      <c r="AW137" s="108">
        <f>'IO 02.2 - LPS'!J38</f>
        <v>0</v>
      </c>
      <c r="AX137" s="108">
        <f>'IO 02.2 - LPS'!J39</f>
        <v>0</v>
      </c>
      <c r="AY137" s="108">
        <f>'IO 02.2 - LPS'!J40</f>
        <v>0</v>
      </c>
      <c r="AZ137" s="108">
        <f>'IO 02.2 - LPS'!F37</f>
        <v>0</v>
      </c>
      <c r="BA137" s="108">
        <f>'IO 02.2 - LPS'!F38</f>
        <v>0</v>
      </c>
      <c r="BB137" s="108">
        <f>'IO 02.2 - LPS'!F39</f>
        <v>0</v>
      </c>
      <c r="BC137" s="108">
        <f>'IO 02.2 - LPS'!F40</f>
        <v>0</v>
      </c>
      <c r="BD137" s="110">
        <f>'IO 02.2 - LPS'!F41</f>
        <v>0</v>
      </c>
      <c r="BT137" s="111" t="s">
        <v>108</v>
      </c>
      <c r="BV137" s="111" t="s">
        <v>78</v>
      </c>
      <c r="BW137" s="111" t="s">
        <v>198</v>
      </c>
      <c r="BX137" s="111" t="s">
        <v>194</v>
      </c>
      <c r="CL137" s="111" t="s">
        <v>1</v>
      </c>
    </row>
    <row r="138" spans="1:91" s="4" customFormat="1" ht="16.5" customHeight="1">
      <c r="A138" s="94" t="s">
        <v>80</v>
      </c>
      <c r="B138" s="59"/>
      <c r="C138" s="105"/>
      <c r="D138" s="105"/>
      <c r="E138" s="105"/>
      <c r="F138" s="309" t="s">
        <v>199</v>
      </c>
      <c r="G138" s="309"/>
      <c r="H138" s="309"/>
      <c r="I138" s="309"/>
      <c r="J138" s="309"/>
      <c r="K138" s="105"/>
      <c r="L138" s="309" t="s">
        <v>132</v>
      </c>
      <c r="M138" s="309"/>
      <c r="N138" s="309"/>
      <c r="O138" s="309"/>
      <c r="P138" s="309"/>
      <c r="Q138" s="309"/>
      <c r="R138" s="309"/>
      <c r="S138" s="309"/>
      <c r="T138" s="309"/>
      <c r="U138" s="309"/>
      <c r="V138" s="309"/>
      <c r="W138" s="309"/>
      <c r="X138" s="309"/>
      <c r="Y138" s="309"/>
      <c r="Z138" s="309"/>
      <c r="AA138" s="309"/>
      <c r="AB138" s="309"/>
      <c r="AC138" s="309"/>
      <c r="AD138" s="309"/>
      <c r="AE138" s="309"/>
      <c r="AF138" s="309"/>
      <c r="AG138" s="299">
        <f>'IO 02.3 - SV'!J34</f>
        <v>0</v>
      </c>
      <c r="AH138" s="298"/>
      <c r="AI138" s="298"/>
      <c r="AJ138" s="298"/>
      <c r="AK138" s="298"/>
      <c r="AL138" s="298"/>
      <c r="AM138" s="298"/>
      <c r="AN138" s="299">
        <f t="shared" si="0"/>
        <v>0</v>
      </c>
      <c r="AO138" s="298"/>
      <c r="AP138" s="298"/>
      <c r="AQ138" s="106" t="s">
        <v>92</v>
      </c>
      <c r="AR138" s="61"/>
      <c r="AS138" s="107">
        <v>0</v>
      </c>
      <c r="AT138" s="108">
        <f t="shared" si="1"/>
        <v>0</v>
      </c>
      <c r="AU138" s="109">
        <f>'IO 02.3 - SV'!P126</f>
        <v>0</v>
      </c>
      <c r="AV138" s="108">
        <f>'IO 02.3 - SV'!J37</f>
        <v>0</v>
      </c>
      <c r="AW138" s="108">
        <f>'IO 02.3 - SV'!J38</f>
        <v>0</v>
      </c>
      <c r="AX138" s="108">
        <f>'IO 02.3 - SV'!J39</f>
        <v>0</v>
      </c>
      <c r="AY138" s="108">
        <f>'IO 02.3 - SV'!J40</f>
        <v>0</v>
      </c>
      <c r="AZ138" s="108">
        <f>'IO 02.3 - SV'!F37</f>
        <v>0</v>
      </c>
      <c r="BA138" s="108">
        <f>'IO 02.3 - SV'!F38</f>
        <v>0</v>
      </c>
      <c r="BB138" s="108">
        <f>'IO 02.3 - SV'!F39</f>
        <v>0</v>
      </c>
      <c r="BC138" s="108">
        <f>'IO 02.3 - SV'!F40</f>
        <v>0</v>
      </c>
      <c r="BD138" s="110">
        <f>'IO 02.3 - SV'!F41</f>
        <v>0</v>
      </c>
      <c r="BT138" s="111" t="s">
        <v>108</v>
      </c>
      <c r="BV138" s="111" t="s">
        <v>78</v>
      </c>
      <c r="BW138" s="111" t="s">
        <v>200</v>
      </c>
      <c r="BX138" s="111" t="s">
        <v>194</v>
      </c>
      <c r="CL138" s="111" t="s">
        <v>1</v>
      </c>
    </row>
    <row r="139" spans="1:91" s="4" customFormat="1" ht="16.5" customHeight="1">
      <c r="B139" s="59"/>
      <c r="C139" s="105"/>
      <c r="D139" s="105"/>
      <c r="E139" s="309" t="s">
        <v>201</v>
      </c>
      <c r="F139" s="309"/>
      <c r="G139" s="309"/>
      <c r="H139" s="309"/>
      <c r="I139" s="309"/>
      <c r="J139" s="105"/>
      <c r="K139" s="309" t="s">
        <v>202</v>
      </c>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297">
        <f>ROUND(AG140,2)</f>
        <v>0</v>
      </c>
      <c r="AH139" s="298"/>
      <c r="AI139" s="298"/>
      <c r="AJ139" s="298"/>
      <c r="AK139" s="298"/>
      <c r="AL139" s="298"/>
      <c r="AM139" s="298"/>
      <c r="AN139" s="299">
        <f t="shared" si="0"/>
        <v>0</v>
      </c>
      <c r="AO139" s="298"/>
      <c r="AP139" s="298"/>
      <c r="AQ139" s="106" t="s">
        <v>92</v>
      </c>
      <c r="AR139" s="61"/>
      <c r="AS139" s="107">
        <f>ROUND(AS140,2)</f>
        <v>0</v>
      </c>
      <c r="AT139" s="108">
        <f t="shared" si="1"/>
        <v>0</v>
      </c>
      <c r="AU139" s="109">
        <f>ROUND(AU140,5)</f>
        <v>0</v>
      </c>
      <c r="AV139" s="108">
        <f>ROUND(AZ139*L29,2)</f>
        <v>0</v>
      </c>
      <c r="AW139" s="108">
        <f>ROUND(BA139*L30,2)</f>
        <v>0</v>
      </c>
      <c r="AX139" s="108">
        <f>ROUND(BB139*L29,2)</f>
        <v>0</v>
      </c>
      <c r="AY139" s="108">
        <f>ROUND(BC139*L30,2)</f>
        <v>0</v>
      </c>
      <c r="AZ139" s="108">
        <f>ROUND(AZ140,2)</f>
        <v>0</v>
      </c>
      <c r="BA139" s="108">
        <f>ROUND(BA140,2)</f>
        <v>0</v>
      </c>
      <c r="BB139" s="108">
        <f>ROUND(BB140,2)</f>
        <v>0</v>
      </c>
      <c r="BC139" s="108">
        <f>ROUND(BC140,2)</f>
        <v>0</v>
      </c>
      <c r="BD139" s="110">
        <f>ROUND(BD140,2)</f>
        <v>0</v>
      </c>
      <c r="BS139" s="111" t="s">
        <v>75</v>
      </c>
      <c r="BT139" s="111" t="s">
        <v>86</v>
      </c>
      <c r="BU139" s="111" t="s">
        <v>77</v>
      </c>
      <c r="BV139" s="111" t="s">
        <v>78</v>
      </c>
      <c r="BW139" s="111" t="s">
        <v>203</v>
      </c>
      <c r="BX139" s="111" t="s">
        <v>188</v>
      </c>
      <c r="CL139" s="111" t="s">
        <v>1</v>
      </c>
    </row>
    <row r="140" spans="1:91" s="4" customFormat="1" ht="16.5" customHeight="1">
      <c r="A140" s="94" t="s">
        <v>80</v>
      </c>
      <c r="B140" s="59"/>
      <c r="C140" s="105"/>
      <c r="D140" s="105"/>
      <c r="E140" s="105"/>
      <c r="F140" s="309" t="s">
        <v>204</v>
      </c>
      <c r="G140" s="309"/>
      <c r="H140" s="309"/>
      <c r="I140" s="309"/>
      <c r="J140" s="309"/>
      <c r="K140" s="105"/>
      <c r="L140" s="309" t="s">
        <v>128</v>
      </c>
      <c r="M140" s="309"/>
      <c r="N140" s="309"/>
      <c r="O140" s="309"/>
      <c r="P140" s="309"/>
      <c r="Q140" s="309"/>
      <c r="R140" s="309"/>
      <c r="S140" s="309"/>
      <c r="T140" s="309"/>
      <c r="U140" s="309"/>
      <c r="V140" s="309"/>
      <c r="W140" s="309"/>
      <c r="X140" s="309"/>
      <c r="Y140" s="309"/>
      <c r="Z140" s="309"/>
      <c r="AA140" s="309"/>
      <c r="AB140" s="309"/>
      <c r="AC140" s="309"/>
      <c r="AD140" s="309"/>
      <c r="AE140" s="309"/>
      <c r="AF140" s="309"/>
      <c r="AG140" s="299">
        <f>'IO 03.1 - KT'!J34</f>
        <v>0</v>
      </c>
      <c r="AH140" s="298"/>
      <c r="AI140" s="298"/>
      <c r="AJ140" s="298"/>
      <c r="AK140" s="298"/>
      <c r="AL140" s="298"/>
      <c r="AM140" s="298"/>
      <c r="AN140" s="299">
        <f t="shared" si="0"/>
        <v>0</v>
      </c>
      <c r="AO140" s="298"/>
      <c r="AP140" s="298"/>
      <c r="AQ140" s="106" t="s">
        <v>92</v>
      </c>
      <c r="AR140" s="61"/>
      <c r="AS140" s="107">
        <v>0</v>
      </c>
      <c r="AT140" s="108">
        <f t="shared" si="1"/>
        <v>0</v>
      </c>
      <c r="AU140" s="109">
        <f>'IO 03.1 - KT'!P128</f>
        <v>0</v>
      </c>
      <c r="AV140" s="108">
        <f>'IO 03.1 - KT'!J37</f>
        <v>0</v>
      </c>
      <c r="AW140" s="108">
        <f>'IO 03.1 - KT'!J38</f>
        <v>0</v>
      </c>
      <c r="AX140" s="108">
        <f>'IO 03.1 - KT'!J39</f>
        <v>0</v>
      </c>
      <c r="AY140" s="108">
        <f>'IO 03.1 - KT'!J40</f>
        <v>0</v>
      </c>
      <c r="AZ140" s="108">
        <f>'IO 03.1 - KT'!F37</f>
        <v>0</v>
      </c>
      <c r="BA140" s="108">
        <f>'IO 03.1 - KT'!F38</f>
        <v>0</v>
      </c>
      <c r="BB140" s="108">
        <f>'IO 03.1 - KT'!F39</f>
        <v>0</v>
      </c>
      <c r="BC140" s="108">
        <f>'IO 03.1 - KT'!F40</f>
        <v>0</v>
      </c>
      <c r="BD140" s="110">
        <f>'IO 03.1 - KT'!F41</f>
        <v>0</v>
      </c>
      <c r="BT140" s="111" t="s">
        <v>108</v>
      </c>
      <c r="BV140" s="111" t="s">
        <v>78</v>
      </c>
      <c r="BW140" s="111" t="s">
        <v>205</v>
      </c>
      <c r="BX140" s="111" t="s">
        <v>203</v>
      </c>
      <c r="CL140" s="111" t="s">
        <v>1</v>
      </c>
    </row>
    <row r="141" spans="1:91" s="7" customFormat="1" ht="16.5" customHeight="1">
      <c r="A141" s="94" t="s">
        <v>80</v>
      </c>
      <c r="B141" s="95"/>
      <c r="C141" s="96"/>
      <c r="D141" s="308" t="s">
        <v>206</v>
      </c>
      <c r="E141" s="308"/>
      <c r="F141" s="308"/>
      <c r="G141" s="308"/>
      <c r="H141" s="308"/>
      <c r="I141" s="97"/>
      <c r="J141" s="308" t="s">
        <v>207</v>
      </c>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00">
        <f>'VON - Vedlejší a ostatní ...'!J30</f>
        <v>0</v>
      </c>
      <c r="AH141" s="301"/>
      <c r="AI141" s="301"/>
      <c r="AJ141" s="301"/>
      <c r="AK141" s="301"/>
      <c r="AL141" s="301"/>
      <c r="AM141" s="301"/>
      <c r="AN141" s="300">
        <f t="shared" si="0"/>
        <v>0</v>
      </c>
      <c r="AO141" s="301"/>
      <c r="AP141" s="301"/>
      <c r="AQ141" s="98" t="s">
        <v>83</v>
      </c>
      <c r="AR141" s="99"/>
      <c r="AS141" s="112">
        <v>0</v>
      </c>
      <c r="AT141" s="113">
        <f t="shared" si="1"/>
        <v>0</v>
      </c>
      <c r="AU141" s="114">
        <f>'VON - Vedlejší a ostatní ...'!P123</f>
        <v>0</v>
      </c>
      <c r="AV141" s="113">
        <f>'VON - Vedlejší a ostatní ...'!J33</f>
        <v>0</v>
      </c>
      <c r="AW141" s="113">
        <f>'VON - Vedlejší a ostatní ...'!J34</f>
        <v>0</v>
      </c>
      <c r="AX141" s="113">
        <f>'VON - Vedlejší a ostatní ...'!J35</f>
        <v>0</v>
      </c>
      <c r="AY141" s="113">
        <f>'VON - Vedlejší a ostatní ...'!J36</f>
        <v>0</v>
      </c>
      <c r="AZ141" s="113">
        <f>'VON - Vedlejší a ostatní ...'!F33</f>
        <v>0</v>
      </c>
      <c r="BA141" s="113">
        <f>'VON - Vedlejší a ostatní ...'!F34</f>
        <v>0</v>
      </c>
      <c r="BB141" s="113">
        <f>'VON - Vedlejší a ostatní ...'!F35</f>
        <v>0</v>
      </c>
      <c r="BC141" s="113">
        <f>'VON - Vedlejší a ostatní ...'!F36</f>
        <v>0</v>
      </c>
      <c r="BD141" s="115">
        <f>'VON - Vedlejší a ostatní ...'!F37</f>
        <v>0</v>
      </c>
      <c r="BT141" s="104" t="s">
        <v>84</v>
      </c>
      <c r="BV141" s="104" t="s">
        <v>78</v>
      </c>
      <c r="BW141" s="104" t="s">
        <v>208</v>
      </c>
      <c r="BX141" s="104" t="s">
        <v>5</v>
      </c>
      <c r="CL141" s="104" t="s">
        <v>1</v>
      </c>
      <c r="CM141" s="104" t="s">
        <v>86</v>
      </c>
    </row>
    <row r="142" spans="1:91" s="2" customFormat="1" ht="30" customHeight="1">
      <c r="A142" s="35"/>
      <c r="B142" s="36"/>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40"/>
      <c r="AS142" s="35"/>
      <c r="AT142" s="35"/>
      <c r="AU142" s="35"/>
      <c r="AV142" s="35"/>
      <c r="AW142" s="35"/>
      <c r="AX142" s="35"/>
      <c r="AY142" s="35"/>
      <c r="AZ142" s="35"/>
      <c r="BA142" s="35"/>
      <c r="BB142" s="35"/>
      <c r="BC142" s="35"/>
      <c r="BD142" s="35"/>
      <c r="BE142" s="35"/>
    </row>
    <row r="143" spans="1:91" s="2" customFormat="1" ht="6.95" customHeight="1">
      <c r="A143" s="35"/>
      <c r="B143" s="55"/>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40"/>
      <c r="AS143" s="35"/>
      <c r="AT143" s="35"/>
      <c r="AU143" s="35"/>
      <c r="AV143" s="35"/>
      <c r="AW143" s="35"/>
      <c r="AX143" s="35"/>
      <c r="AY143" s="35"/>
      <c r="AZ143" s="35"/>
      <c r="BA143" s="35"/>
      <c r="BB143" s="35"/>
      <c r="BC143" s="35"/>
      <c r="BD143" s="35"/>
      <c r="BE143" s="35"/>
    </row>
  </sheetData>
  <sheetProtection algorithmName="SHA-512" hashValue="ZZBQk4Jy56vcxiVwADnLeAp6iVr1ny2DBalv18kbAD0fcFVG/npiuYCLyWDU7NZi9+saa7tzSLxVScsfa03gAA==" saltValue="sCl4D5xPlAUdWzFfIw48ICLj3U/wKnMV8aJfddI2ZckIsF6I4thK9ZEb7tuElIMWvgUIKoOGeqskhD8QWqY1WA==" spinCount="100000" sheet="1" objects="1" scenarios="1" formatColumns="0" formatRows="0"/>
  <mergeCells count="226">
    <mergeCell ref="E139:I139"/>
    <mergeCell ref="K139:AF139"/>
    <mergeCell ref="F140:J140"/>
    <mergeCell ref="L140:AF140"/>
    <mergeCell ref="D141:H141"/>
    <mergeCell ref="J141:AF141"/>
    <mergeCell ref="E134:I134"/>
    <mergeCell ref="K134:AF134"/>
    <mergeCell ref="E135:I135"/>
    <mergeCell ref="K135:AF135"/>
    <mergeCell ref="F136:J136"/>
    <mergeCell ref="L136:AF136"/>
    <mergeCell ref="F137:J137"/>
    <mergeCell ref="L137:AF137"/>
    <mergeCell ref="F138:J138"/>
    <mergeCell ref="L138:AF138"/>
    <mergeCell ref="F129:J129"/>
    <mergeCell ref="L129:AF129"/>
    <mergeCell ref="D130:H130"/>
    <mergeCell ref="J130:AF130"/>
    <mergeCell ref="D131:H131"/>
    <mergeCell ref="J131:AF131"/>
    <mergeCell ref="E132:I132"/>
    <mergeCell ref="K132:AF132"/>
    <mergeCell ref="D133:H133"/>
    <mergeCell ref="J133:AF133"/>
    <mergeCell ref="G124:K124"/>
    <mergeCell ref="M124:AF124"/>
    <mergeCell ref="M125:AF125"/>
    <mergeCell ref="G125:K125"/>
    <mergeCell ref="F126:J126"/>
    <mergeCell ref="L126:AF126"/>
    <mergeCell ref="K127:AF127"/>
    <mergeCell ref="E127:I127"/>
    <mergeCell ref="F128:J128"/>
    <mergeCell ref="L128:AF128"/>
    <mergeCell ref="G119:K119"/>
    <mergeCell ref="M119:AF119"/>
    <mergeCell ref="G120:K120"/>
    <mergeCell ref="M120:AF120"/>
    <mergeCell ref="G121:K121"/>
    <mergeCell ref="M121:AF121"/>
    <mergeCell ref="G122:K122"/>
    <mergeCell ref="M122:AF122"/>
    <mergeCell ref="M123:AF123"/>
    <mergeCell ref="G123:K123"/>
    <mergeCell ref="L114:AF114"/>
    <mergeCell ref="F114:J114"/>
    <mergeCell ref="M115:AF115"/>
    <mergeCell ref="G115:K115"/>
    <mergeCell ref="M116:AF116"/>
    <mergeCell ref="G116:K116"/>
    <mergeCell ref="G117:K117"/>
    <mergeCell ref="M117:AF117"/>
    <mergeCell ref="G118:K118"/>
    <mergeCell ref="M118:AF118"/>
    <mergeCell ref="M109:AF109"/>
    <mergeCell ref="G109:K109"/>
    <mergeCell ref="M110:AF110"/>
    <mergeCell ref="G110:K110"/>
    <mergeCell ref="G111:K111"/>
    <mergeCell ref="M111:AF111"/>
    <mergeCell ref="M112:AF112"/>
    <mergeCell ref="G112:K112"/>
    <mergeCell ref="M113:AF113"/>
    <mergeCell ref="G113:K113"/>
    <mergeCell ref="M104:AF104"/>
    <mergeCell ref="G104:K104"/>
    <mergeCell ref="F105:J105"/>
    <mergeCell ref="L105:AF105"/>
    <mergeCell ref="L106:AF106"/>
    <mergeCell ref="F106:J106"/>
    <mergeCell ref="F107:J107"/>
    <mergeCell ref="L107:AF107"/>
    <mergeCell ref="F108:J108"/>
    <mergeCell ref="L108:AF108"/>
    <mergeCell ref="G103:K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G98:AM98"/>
    <mergeCell ref="AN98:AP98"/>
    <mergeCell ref="AN99:AP99"/>
    <mergeCell ref="AG99:AM99"/>
    <mergeCell ref="AG100:AM100"/>
    <mergeCell ref="AN100:AP100"/>
    <mergeCell ref="AG94:AM94"/>
    <mergeCell ref="AN94:AP94"/>
    <mergeCell ref="AN139:AP139"/>
    <mergeCell ref="AG139:AM139"/>
    <mergeCell ref="AN140:AP140"/>
    <mergeCell ref="AG140:AM140"/>
    <mergeCell ref="AN141:AP141"/>
    <mergeCell ref="AG141:AM141"/>
    <mergeCell ref="L85:AO85"/>
    <mergeCell ref="C92:G92"/>
    <mergeCell ref="I92:AF92"/>
    <mergeCell ref="J95:AF95"/>
    <mergeCell ref="D95:H95"/>
    <mergeCell ref="J96:AF96"/>
    <mergeCell ref="D96:H96"/>
    <mergeCell ref="E97:I97"/>
    <mergeCell ref="K97:AF97"/>
    <mergeCell ref="K98:AF98"/>
    <mergeCell ref="E98:I98"/>
    <mergeCell ref="E99:I99"/>
    <mergeCell ref="K99:AF99"/>
    <mergeCell ref="K100:AF100"/>
    <mergeCell ref="E100:I100"/>
    <mergeCell ref="E101:I101"/>
    <mergeCell ref="K101:AF101"/>
    <mergeCell ref="F102:J102"/>
    <mergeCell ref="AN134:AP134"/>
    <mergeCell ref="AG134:AM134"/>
    <mergeCell ref="AN135:AP135"/>
    <mergeCell ref="AG135:AM135"/>
    <mergeCell ref="AN136:AP136"/>
    <mergeCell ref="AG136:AM136"/>
    <mergeCell ref="AN137:AP137"/>
    <mergeCell ref="AG137:AM137"/>
    <mergeCell ref="AN138:AP138"/>
    <mergeCell ref="AG138:AM138"/>
    <mergeCell ref="AG129:AM129"/>
    <mergeCell ref="AN129:AP129"/>
    <mergeCell ref="AN130:AP130"/>
    <mergeCell ref="AG130:AM130"/>
    <mergeCell ref="AN131:AP131"/>
    <mergeCell ref="AG131:AM131"/>
    <mergeCell ref="AG132:AM132"/>
    <mergeCell ref="AN132:AP132"/>
    <mergeCell ref="AN133:AP133"/>
    <mergeCell ref="AG133:AM133"/>
    <mergeCell ref="AG124:AM124"/>
    <mergeCell ref="AN124:AP124"/>
    <mergeCell ref="AN125:AP125"/>
    <mergeCell ref="AG125:AM125"/>
    <mergeCell ref="AN126:AP126"/>
    <mergeCell ref="AG126:AM126"/>
    <mergeCell ref="AN127:AP127"/>
    <mergeCell ref="AG127:AM127"/>
    <mergeCell ref="AG128:AM128"/>
    <mergeCell ref="AN128:AP128"/>
    <mergeCell ref="AN119:AP119"/>
    <mergeCell ref="AG119:AM119"/>
    <mergeCell ref="AN120:AP120"/>
    <mergeCell ref="AG120:AM120"/>
    <mergeCell ref="AG121:AM121"/>
    <mergeCell ref="AN121:AP121"/>
    <mergeCell ref="AG122:AM122"/>
    <mergeCell ref="AN122:AP122"/>
    <mergeCell ref="AG123:AM123"/>
    <mergeCell ref="AN123:AP123"/>
    <mergeCell ref="AN114:AP114"/>
    <mergeCell ref="AG114:AM114"/>
    <mergeCell ref="AG115:AM115"/>
    <mergeCell ref="AN115:AP115"/>
    <mergeCell ref="AN116:AP116"/>
    <mergeCell ref="AG116:AM116"/>
    <mergeCell ref="AN117:AP117"/>
    <mergeCell ref="AG117:AM117"/>
    <mergeCell ref="AN118:AP118"/>
    <mergeCell ref="AG118:AM118"/>
    <mergeCell ref="AG109:AM109"/>
    <mergeCell ref="AN109:AP109"/>
    <mergeCell ref="AG110:AM110"/>
    <mergeCell ref="AN110:AP110"/>
    <mergeCell ref="AG111:AM111"/>
    <mergeCell ref="AN111:AP111"/>
    <mergeCell ref="AN112:AP112"/>
    <mergeCell ref="AG112:AM112"/>
    <mergeCell ref="AN113:AP113"/>
    <mergeCell ref="AG113:AM113"/>
    <mergeCell ref="AN104:AP104"/>
    <mergeCell ref="AG104:AM104"/>
    <mergeCell ref="AG105:AM105"/>
    <mergeCell ref="AN105:AP105"/>
    <mergeCell ref="AN106:AP106"/>
    <mergeCell ref="AG106:AM106"/>
    <mergeCell ref="AG107:AM107"/>
    <mergeCell ref="AN107:AP107"/>
    <mergeCell ref="AN108:AP108"/>
    <mergeCell ref="AG108:AM108"/>
    <mergeCell ref="AK35:AO35"/>
    <mergeCell ref="X35:AB35"/>
    <mergeCell ref="AR2:BE2"/>
    <mergeCell ref="AG101:AM101"/>
    <mergeCell ref="AN101:AP101"/>
    <mergeCell ref="AN102:AP102"/>
    <mergeCell ref="AG102:AM102"/>
    <mergeCell ref="AG103:AM103"/>
    <mergeCell ref="AN103:AP103"/>
    <mergeCell ref="L102:AF102"/>
    <mergeCell ref="M103:AF103"/>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s>
  <hyperlinks>
    <hyperlink ref="A95" location="'D.1 - Příprava území'!C2" display="/" xr:uid="{00000000-0004-0000-0000-000000000000}"/>
    <hyperlink ref="A97" location="'D.1.1 - Architektonicko-s...'!C2" display="/" xr:uid="{00000000-0004-0000-0000-000001000000}"/>
    <hyperlink ref="A98" location="'D.1.2.1 - Stavebně-konstr...'!C2" display="/" xr:uid="{00000000-0004-0000-0000-000002000000}"/>
    <hyperlink ref="A99" location="'D.1.2.2 - Stavebně-konstr...'!C2" display="/" xr:uid="{00000000-0004-0000-0000-000003000000}"/>
    <hyperlink ref="A100" location="'D.1.3 - Požárně bezpečnos...'!C2" display="/" xr:uid="{00000000-0004-0000-0000-000004000000}"/>
    <hyperlink ref="A103" location="'1 - Zdravotně technické i...'!C2" display="/" xr:uid="{00000000-0004-0000-0000-000005000000}"/>
    <hyperlink ref="A104" location="'2 - Venkovní rozvody'!C2" display="/" xr:uid="{00000000-0004-0000-0000-000006000000}"/>
    <hyperlink ref="A105" location="'D.1.4.2 - Vzduchotechnika'!C2" display="/" xr:uid="{00000000-0004-0000-0000-000007000000}"/>
    <hyperlink ref="A106" location="'D.1.4.3 - Vytápění'!C2" display="/" xr:uid="{00000000-0004-0000-0000-000008000000}"/>
    <hyperlink ref="A107" location="'D.1.4.4 - MaR'!C2" display="/" xr:uid="{00000000-0004-0000-0000-000009000000}"/>
    <hyperlink ref="A109" location="'1 - LPS'!C2" display="/" xr:uid="{00000000-0004-0000-0000-00000A000000}"/>
    <hyperlink ref="A110" location="'2 - KT'!C2" display="/" xr:uid="{00000000-0004-0000-0000-00000B000000}"/>
    <hyperlink ref="A111" location="'3 - SP'!C2" display="/" xr:uid="{00000000-0004-0000-0000-00000C000000}"/>
    <hyperlink ref="A112" location="'4 - SV'!C2" display="/" xr:uid="{00000000-0004-0000-0000-00000D000000}"/>
    <hyperlink ref="A113" location="'5 - Ostatní'!C2" display="/" xr:uid="{00000000-0004-0000-0000-00000E000000}"/>
    <hyperlink ref="A115" location="'1 - ELEKTRICKÁ POŽÁRNÍ SI...'!C2" display="/" xr:uid="{00000000-0004-0000-0000-00000F000000}"/>
    <hyperlink ref="A116" location="'2 - NOUZOVÝ ZVUKOVÝ SYSTÉ...'!C2" display="/" xr:uid="{00000000-0004-0000-0000-000010000000}"/>
    <hyperlink ref="A117" location="'3 - KAMEROVÝ SYSTÉM - CCTV'!C2" display="/" xr:uid="{00000000-0004-0000-0000-000011000000}"/>
    <hyperlink ref="A118" location="'4 - PZTS-Poplachový zabez...'!C2" display="/" xr:uid="{00000000-0004-0000-0000-000012000000}"/>
    <hyperlink ref="A119" location="'5 - EKV+DT Elektronická k...'!C2" display="/" xr:uid="{00000000-0004-0000-0000-000013000000}"/>
    <hyperlink ref="A120" location="'6 - STRUKTUROVANÁ KABELÁŽ...'!C2" display="/" xr:uid="{00000000-0004-0000-0000-000014000000}"/>
    <hyperlink ref="A121" location="'7 - STA - Společná televi...'!C2" display="/" xr:uid="{00000000-0004-0000-0000-000015000000}"/>
    <hyperlink ref="A122" location="'8 - Jednotný čas - JČ'!C2" display="/" xr:uid="{00000000-0004-0000-0000-000016000000}"/>
    <hyperlink ref="A123" location="'9 - VYVOLÁVACÍ SYSTÉM - VS'!C2" display="/" xr:uid="{00000000-0004-0000-0000-000017000000}"/>
    <hyperlink ref="A124" location="'10 - KABELOVÉ TRASY  - KT'!C2" display="/" xr:uid="{00000000-0004-0000-0000-000018000000}"/>
    <hyperlink ref="A125" location="'11 - Osttaní'!C2" display="/" xr:uid="{00000000-0004-0000-0000-000019000000}"/>
    <hyperlink ref="A126" location="'D.1.4.7 - Mediciální plyny'!C2" display="/" xr:uid="{00000000-0004-0000-0000-00001A000000}"/>
    <hyperlink ref="A128" location="'1 - Pracovní linky '!C2" display="/" xr:uid="{00000000-0004-0000-0000-00001B000000}"/>
    <hyperlink ref="A129" location="'2 - Interiér'!C2" display="/" xr:uid="{00000000-0004-0000-0000-00001C000000}"/>
    <hyperlink ref="A130" location="'SO 02 - Komunikace a zpev...'!C2" display="/" xr:uid="{00000000-0004-0000-0000-00001D000000}"/>
    <hyperlink ref="A132" location="'D.2.1 - Zdravotnická tech...'!C2" display="/" xr:uid="{00000000-0004-0000-0000-00001E000000}"/>
    <hyperlink ref="A134" location="'IO 01 - Prodloužení areál...'!C2" display="/" xr:uid="{00000000-0004-0000-0000-00001F000000}"/>
    <hyperlink ref="A136" location="'IO 02.1 - KT'!C2" display="/" xr:uid="{00000000-0004-0000-0000-000020000000}"/>
    <hyperlink ref="A137" location="'IO 02.2 - LPS'!C2" display="/" xr:uid="{00000000-0004-0000-0000-000021000000}"/>
    <hyperlink ref="A138" location="'IO 02.3 - SV'!C2" display="/" xr:uid="{00000000-0004-0000-0000-000022000000}"/>
    <hyperlink ref="A140" location="'IO 03.1 - KT'!C2" display="/" xr:uid="{00000000-0004-0000-0000-000023000000}"/>
    <hyperlink ref="A141" location="'VON - Vedlejší a ostatní ...'!C2" display="/" xr:uid="{00000000-0004-0000-0000-00002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67"/>
  <sheetViews>
    <sheetView showGridLines="0" topLeftCell="A110" workbookViewId="0">
      <selection activeCell="A125" sqref="A125:XFD138"/>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85</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s="2" customFormat="1" ht="12" customHeight="1">
      <c r="A8" s="35"/>
      <c r="B8" s="40"/>
      <c r="C8" s="35"/>
      <c r="D8" s="120" t="s">
        <v>210</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5" t="s">
        <v>211</v>
      </c>
      <c r="F9" s="326"/>
      <c r="G9" s="326"/>
      <c r="H9" s="326"/>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0" t="s">
        <v>20</v>
      </c>
      <c r="E12" s="35"/>
      <c r="F12" s="111" t="s">
        <v>21</v>
      </c>
      <c r="G12" s="35"/>
      <c r="H12" s="35"/>
      <c r="I12" s="120" t="s">
        <v>22</v>
      </c>
      <c r="J12" s="121" t="str">
        <f>'Rekapitulace stavby'!AN8</f>
        <v>23. 6. 2025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7" t="str">
        <f>'Rekapitulace stavby'!E14</f>
        <v>Vyplň údaj</v>
      </c>
      <c r="F18" s="328"/>
      <c r="G18" s="328"/>
      <c r="H18" s="328"/>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tr">
        <f>IF('Rekapitulace stavby'!E20="","",'Rekapitulace stavby'!E20)</f>
        <v xml:space="preserve"> </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0"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19.25" customHeight="1">
      <c r="A27" s="122"/>
      <c r="B27" s="123"/>
      <c r="C27" s="122"/>
      <c r="D27" s="122"/>
      <c r="E27" s="329" t="s">
        <v>35</v>
      </c>
      <c r="F27" s="329"/>
      <c r="G27" s="329"/>
      <c r="H27" s="329"/>
      <c r="I27" s="122"/>
      <c r="J27" s="122"/>
      <c r="K27" s="122"/>
      <c r="L27" s="124"/>
      <c r="S27" s="122"/>
      <c r="T27" s="122"/>
      <c r="U27" s="122"/>
      <c r="V27" s="122"/>
      <c r="W27" s="122"/>
      <c r="X27" s="122"/>
      <c r="Y27" s="122"/>
      <c r="Z27" s="122"/>
      <c r="AA27" s="122"/>
      <c r="AB27" s="122"/>
      <c r="AC27" s="122"/>
      <c r="AD27" s="122"/>
      <c r="AE27" s="122"/>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customHeight="1">
      <c r="A30" s="35"/>
      <c r="B30" s="40"/>
      <c r="C30" s="35"/>
      <c r="D30" s="126" t="s">
        <v>36</v>
      </c>
      <c r="E30" s="35"/>
      <c r="F30" s="35"/>
      <c r="G30" s="35"/>
      <c r="H30" s="35"/>
      <c r="I30" s="35"/>
      <c r="J30" s="127">
        <f>ROUND(J123,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9" t="s">
        <v>40</v>
      </c>
      <c r="E33" s="120" t="s">
        <v>41</v>
      </c>
      <c r="F33" s="130">
        <f>ROUND((SUM(BE123:BE166)),  2)</f>
        <v>0</v>
      </c>
      <c r="G33" s="35"/>
      <c r="H33" s="35"/>
      <c r="I33" s="131">
        <v>0.21</v>
      </c>
      <c r="J33" s="130">
        <f>ROUND(((SUM(BE123:BE166))*I33),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0" t="s">
        <v>42</v>
      </c>
      <c r="F34" s="130">
        <f>ROUND((SUM(BF123:BF166)),  2)</f>
        <v>0</v>
      </c>
      <c r="G34" s="35"/>
      <c r="H34" s="35"/>
      <c r="I34" s="131">
        <v>0.12</v>
      </c>
      <c r="J34" s="130">
        <f>ROUND(((SUM(BF123:BF166))*I34),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ROUND((SUM(BG123:BG166)),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ROUND((SUM(BH123:BH166)),  2)</f>
        <v>0</v>
      </c>
      <c r="G36" s="35"/>
      <c r="H36" s="35"/>
      <c r="I36" s="131">
        <v>0.12</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ROUND((SUM(BI123:BI166)),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210</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03" t="str">
        <f>E9</f>
        <v>D.1 - Příprava území</v>
      </c>
      <c r="F87" s="332"/>
      <c r="G87" s="332"/>
      <c r="H87" s="332"/>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23. 6. 2025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NEMOCNICE TGM HODONÍN, p.o.</v>
      </c>
      <c r="G91" s="37"/>
      <c r="H91" s="37"/>
      <c r="I91" s="30" t="s">
        <v>30</v>
      </c>
      <c r="J91" s="33" t="str">
        <f>E21</f>
        <v>KANIA a.s.</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213</v>
      </c>
      <c r="D94" s="151"/>
      <c r="E94" s="151"/>
      <c r="F94" s="151"/>
      <c r="G94" s="151"/>
      <c r="H94" s="151"/>
      <c r="I94" s="151"/>
      <c r="J94" s="152" t="s">
        <v>214</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215</v>
      </c>
      <c r="D96" s="37"/>
      <c r="E96" s="37"/>
      <c r="F96" s="37"/>
      <c r="G96" s="37"/>
      <c r="H96" s="37"/>
      <c r="I96" s="37"/>
      <c r="J96" s="85">
        <f>J123</f>
        <v>0</v>
      </c>
      <c r="K96" s="37"/>
      <c r="L96" s="52"/>
      <c r="S96" s="35"/>
      <c r="T96" s="35"/>
      <c r="U96" s="35"/>
      <c r="V96" s="35"/>
      <c r="W96" s="35"/>
      <c r="X96" s="35"/>
      <c r="Y96" s="35"/>
      <c r="Z96" s="35"/>
      <c r="AA96" s="35"/>
      <c r="AB96" s="35"/>
      <c r="AC96" s="35"/>
      <c r="AD96" s="35"/>
      <c r="AE96" s="35"/>
      <c r="AU96" s="18" t="s">
        <v>216</v>
      </c>
    </row>
    <row r="97" spans="1:31" s="9" customFormat="1" ht="24.95" customHeight="1">
      <c r="B97" s="154"/>
      <c r="C97" s="155"/>
      <c r="D97" s="156" t="s">
        <v>217</v>
      </c>
      <c r="E97" s="157"/>
      <c r="F97" s="157"/>
      <c r="G97" s="157"/>
      <c r="H97" s="157"/>
      <c r="I97" s="157"/>
      <c r="J97" s="158">
        <f>J124</f>
        <v>0</v>
      </c>
      <c r="K97" s="155"/>
      <c r="L97" s="159"/>
    </row>
    <row r="98" spans="1:31" s="10" customFormat="1" ht="19.899999999999999" hidden="1" customHeight="1">
      <c r="B98" s="160"/>
      <c r="C98" s="105"/>
      <c r="D98" s="161" t="s">
        <v>218</v>
      </c>
      <c r="E98" s="162"/>
      <c r="F98" s="162"/>
      <c r="G98" s="162"/>
      <c r="H98" s="162"/>
      <c r="I98" s="162"/>
      <c r="J98" s="163">
        <f>J125</f>
        <v>0</v>
      </c>
      <c r="K98" s="105"/>
      <c r="L98" s="164"/>
    </row>
    <row r="99" spans="1:31" s="10" customFormat="1" ht="14.85" customHeight="1">
      <c r="B99" s="160"/>
      <c r="C99" s="105"/>
      <c r="D99" s="161" t="s">
        <v>219</v>
      </c>
      <c r="E99" s="162"/>
      <c r="F99" s="162"/>
      <c r="G99" s="162"/>
      <c r="H99" s="162"/>
      <c r="I99" s="162"/>
      <c r="J99" s="163">
        <f>J139</f>
        <v>0</v>
      </c>
      <c r="K99" s="105"/>
      <c r="L99" s="164"/>
    </row>
    <row r="100" spans="1:31" s="10" customFormat="1" ht="19.899999999999999" customHeight="1">
      <c r="B100" s="160"/>
      <c r="C100" s="105"/>
      <c r="D100" s="161" t="s">
        <v>220</v>
      </c>
      <c r="E100" s="162"/>
      <c r="F100" s="162"/>
      <c r="G100" s="162"/>
      <c r="H100" s="162"/>
      <c r="I100" s="162"/>
      <c r="J100" s="163">
        <f>J142</f>
        <v>0</v>
      </c>
      <c r="K100" s="105"/>
      <c r="L100" s="164"/>
    </row>
    <row r="101" spans="1:31" s="10" customFormat="1" ht="19.899999999999999" customHeight="1">
      <c r="B101" s="160"/>
      <c r="C101" s="105"/>
      <c r="D101" s="161" t="s">
        <v>221</v>
      </c>
      <c r="E101" s="162"/>
      <c r="F101" s="162"/>
      <c r="G101" s="162"/>
      <c r="H101" s="162"/>
      <c r="I101" s="162"/>
      <c r="J101" s="163">
        <f>J151</f>
        <v>0</v>
      </c>
      <c r="K101" s="105"/>
      <c r="L101" s="164"/>
    </row>
    <row r="102" spans="1:31" s="10" customFormat="1" ht="14.85" customHeight="1">
      <c r="B102" s="160"/>
      <c r="C102" s="105"/>
      <c r="D102" s="161" t="s">
        <v>222</v>
      </c>
      <c r="E102" s="162"/>
      <c r="F102" s="162"/>
      <c r="G102" s="162"/>
      <c r="H102" s="162"/>
      <c r="I102" s="162"/>
      <c r="J102" s="163">
        <f>J157</f>
        <v>0</v>
      </c>
      <c r="K102" s="105"/>
      <c r="L102" s="164"/>
    </row>
    <row r="103" spans="1:31" s="10" customFormat="1" ht="19.899999999999999" customHeight="1">
      <c r="B103" s="160"/>
      <c r="C103" s="105"/>
      <c r="D103" s="161" t="s">
        <v>223</v>
      </c>
      <c r="E103" s="162"/>
      <c r="F103" s="162"/>
      <c r="G103" s="162"/>
      <c r="H103" s="162"/>
      <c r="I103" s="162"/>
      <c r="J103" s="163">
        <f>J160</f>
        <v>0</v>
      </c>
      <c r="K103" s="105"/>
      <c r="L103" s="164"/>
    </row>
    <row r="104" spans="1:31"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31"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31"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31" s="2" customFormat="1" ht="24.95" customHeight="1">
      <c r="A110" s="35"/>
      <c r="B110" s="36"/>
      <c r="C110" s="24" t="s">
        <v>224</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30" t="str">
        <f>E7</f>
        <v>NEMOCNICE TGM HODONÍN – VÝSTAVBA PAVILONU URGENTNÍHO PŘÍJMU ETAPA II.</v>
      </c>
      <c r="F113" s="331"/>
      <c r="G113" s="331"/>
      <c r="H113" s="331"/>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210</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03" t="str">
        <f>E9</f>
        <v>D.1 - Příprava území</v>
      </c>
      <c r="F115" s="332"/>
      <c r="G115" s="332"/>
      <c r="H115" s="332"/>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F12</f>
        <v xml:space="preserve"> </v>
      </c>
      <c r="G117" s="37"/>
      <c r="H117" s="37"/>
      <c r="I117" s="30" t="s">
        <v>22</v>
      </c>
      <c r="J117" s="67" t="str">
        <f>IF(J12="","",J12)</f>
        <v>23. 6. 2025</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E15</f>
        <v>NEMOCNICE TGM HODONÍN, p.o.</v>
      </c>
      <c r="G119" s="37"/>
      <c r="H119" s="37"/>
      <c r="I119" s="30" t="s">
        <v>30</v>
      </c>
      <c r="J119" s="33" t="str">
        <f>E21</f>
        <v>KANIA a.s.</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IF(E18="","",E18)</f>
        <v>Vyplň údaj</v>
      </c>
      <c r="G120" s="37"/>
      <c r="H120" s="37"/>
      <c r="I120" s="30" t="s">
        <v>33</v>
      </c>
      <c r="J120" s="33" t="str">
        <f>E24</f>
        <v xml:space="preserve"> </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225</v>
      </c>
      <c r="D122" s="168" t="s">
        <v>61</v>
      </c>
      <c r="E122" s="168" t="s">
        <v>57</v>
      </c>
      <c r="F122" s="168" t="s">
        <v>58</v>
      </c>
      <c r="G122" s="168" t="s">
        <v>226</v>
      </c>
      <c r="H122" s="168" t="s">
        <v>227</v>
      </c>
      <c r="I122" s="168" t="s">
        <v>228</v>
      </c>
      <c r="J122" s="168" t="s">
        <v>214</v>
      </c>
      <c r="K122" s="169" t="s">
        <v>229</v>
      </c>
      <c r="L122" s="170"/>
      <c r="M122" s="76" t="s">
        <v>1</v>
      </c>
      <c r="N122" s="77" t="s">
        <v>40</v>
      </c>
      <c r="O122" s="77" t="s">
        <v>230</v>
      </c>
      <c r="P122" s="77" t="s">
        <v>231</v>
      </c>
      <c r="Q122" s="77" t="s">
        <v>232</v>
      </c>
      <c r="R122" s="77" t="s">
        <v>233</v>
      </c>
      <c r="S122" s="77" t="s">
        <v>234</v>
      </c>
      <c r="T122" s="78" t="s">
        <v>235</v>
      </c>
      <c r="U122" s="165"/>
      <c r="V122" s="165"/>
      <c r="W122" s="165"/>
      <c r="X122" s="165"/>
      <c r="Y122" s="165"/>
      <c r="Z122" s="165"/>
      <c r="AA122" s="165"/>
      <c r="AB122" s="165"/>
      <c r="AC122" s="165"/>
      <c r="AD122" s="165"/>
      <c r="AE122" s="165"/>
    </row>
    <row r="123" spans="1:65" s="2" customFormat="1" ht="22.9" customHeight="1">
      <c r="A123" s="35"/>
      <c r="B123" s="36"/>
      <c r="C123" s="83" t="s">
        <v>236</v>
      </c>
      <c r="D123" s="37"/>
      <c r="E123" s="37"/>
      <c r="F123" s="37"/>
      <c r="G123" s="37"/>
      <c r="H123" s="37"/>
      <c r="I123" s="37"/>
      <c r="J123" s="171">
        <f>BK123</f>
        <v>0</v>
      </c>
      <c r="K123" s="37"/>
      <c r="L123" s="40"/>
      <c r="M123" s="79"/>
      <c r="N123" s="172"/>
      <c r="O123" s="80"/>
      <c r="P123" s="173">
        <f>P124</f>
        <v>0</v>
      </c>
      <c r="Q123" s="80"/>
      <c r="R123" s="173">
        <f>R124</f>
        <v>0</v>
      </c>
      <c r="S123" s="80"/>
      <c r="T123" s="174">
        <f>T124</f>
        <v>42.64</v>
      </c>
      <c r="U123" s="35"/>
      <c r="V123" s="35"/>
      <c r="W123" s="35"/>
      <c r="X123" s="35"/>
      <c r="Y123" s="35"/>
      <c r="Z123" s="35"/>
      <c r="AA123" s="35"/>
      <c r="AB123" s="35"/>
      <c r="AC123" s="35"/>
      <c r="AD123" s="35"/>
      <c r="AE123" s="35"/>
      <c r="AT123" s="18" t="s">
        <v>75</v>
      </c>
      <c r="AU123" s="18" t="s">
        <v>216</v>
      </c>
      <c r="BK123" s="175">
        <f>BK124</f>
        <v>0</v>
      </c>
    </row>
    <row r="124" spans="1:65" s="12" customFormat="1" ht="25.9" customHeight="1">
      <c r="B124" s="176"/>
      <c r="C124" s="177"/>
      <c r="D124" s="178" t="s">
        <v>75</v>
      </c>
      <c r="E124" s="179" t="s">
        <v>237</v>
      </c>
      <c r="F124" s="179" t="s">
        <v>238</v>
      </c>
      <c r="G124" s="177"/>
      <c r="H124" s="177"/>
      <c r="I124" s="180"/>
      <c r="J124" s="181">
        <f>BK124</f>
        <v>0</v>
      </c>
      <c r="K124" s="177"/>
      <c r="L124" s="182"/>
      <c r="M124" s="183"/>
      <c r="N124" s="184"/>
      <c r="O124" s="184"/>
      <c r="P124" s="185">
        <f>P125+P142+P151+P160</f>
        <v>0</v>
      </c>
      <c r="Q124" s="184"/>
      <c r="R124" s="185">
        <f>R125+R142+R151+R160</f>
        <v>0</v>
      </c>
      <c r="S124" s="184"/>
      <c r="T124" s="186">
        <f>T125+T142+T151+T160</f>
        <v>42.64</v>
      </c>
      <c r="AR124" s="187" t="s">
        <v>84</v>
      </c>
      <c r="AT124" s="188" t="s">
        <v>75</v>
      </c>
      <c r="AU124" s="188" t="s">
        <v>76</v>
      </c>
      <c r="AY124" s="187" t="s">
        <v>239</v>
      </c>
      <c r="BK124" s="189">
        <f>BK125+BK142+BK151+BK160</f>
        <v>0</v>
      </c>
    </row>
    <row r="125" spans="1:65" s="12" customFormat="1" ht="22.9" hidden="1" customHeight="1">
      <c r="B125" s="176"/>
      <c r="C125" s="177"/>
      <c r="D125" s="178" t="s">
        <v>75</v>
      </c>
      <c r="E125" s="190" t="s">
        <v>84</v>
      </c>
      <c r="F125" s="190" t="s">
        <v>240</v>
      </c>
      <c r="G125" s="177"/>
      <c r="H125" s="177"/>
      <c r="I125" s="180"/>
      <c r="J125" s="191">
        <f>BK125</f>
        <v>0</v>
      </c>
      <c r="K125" s="177"/>
      <c r="L125" s="182"/>
      <c r="M125" s="183"/>
      <c r="N125" s="184"/>
      <c r="O125" s="184"/>
      <c r="P125" s="185">
        <f>P126+SUM(P127:P139)</f>
        <v>0</v>
      </c>
      <c r="Q125" s="184"/>
      <c r="R125" s="185">
        <f>R126+SUM(R127:R139)</f>
        <v>0</v>
      </c>
      <c r="S125" s="184"/>
      <c r="T125" s="186">
        <f>T126+SUM(T127:T139)</f>
        <v>0</v>
      </c>
      <c r="AR125" s="187" t="s">
        <v>84</v>
      </c>
      <c r="AT125" s="188" t="s">
        <v>75</v>
      </c>
      <c r="AU125" s="188" t="s">
        <v>84</v>
      </c>
      <c r="AY125" s="187" t="s">
        <v>239</v>
      </c>
      <c r="BK125" s="189">
        <f>BK126+SUM(BK127:BK139)</f>
        <v>0</v>
      </c>
    </row>
    <row r="126" spans="1:65" s="2" customFormat="1" ht="24.2" hidden="1" customHeight="1">
      <c r="A126" s="35"/>
      <c r="B126" s="36"/>
      <c r="C126" s="192" t="s">
        <v>84</v>
      </c>
      <c r="D126" s="192" t="s">
        <v>241</v>
      </c>
      <c r="E126" s="193" t="s">
        <v>242</v>
      </c>
      <c r="F126" s="194" t="s">
        <v>243</v>
      </c>
      <c r="G126" s="195" t="s">
        <v>244</v>
      </c>
      <c r="H126" s="196">
        <v>394</v>
      </c>
      <c r="I126" s="197"/>
      <c r="J126" s="198">
        <f t="shared" ref="J126:J132" si="0">ROUND(I126*H126,2)</f>
        <v>0</v>
      </c>
      <c r="K126" s="194" t="s">
        <v>245</v>
      </c>
      <c r="L126" s="40"/>
      <c r="M126" s="199" t="s">
        <v>1</v>
      </c>
      <c r="N126" s="200" t="s">
        <v>41</v>
      </c>
      <c r="O126" s="72"/>
      <c r="P126" s="201">
        <f t="shared" ref="P126:P132" si="1">O126*H126</f>
        <v>0</v>
      </c>
      <c r="Q126" s="201">
        <v>0</v>
      </c>
      <c r="R126" s="201">
        <f t="shared" ref="R126:R132" si="2">Q126*H126</f>
        <v>0</v>
      </c>
      <c r="S126" s="201">
        <v>0</v>
      </c>
      <c r="T126" s="202">
        <f t="shared" ref="T126:T132" si="3">S126*H126</f>
        <v>0</v>
      </c>
      <c r="U126" s="35"/>
      <c r="V126" s="35"/>
      <c r="W126" s="35"/>
      <c r="X126" s="35"/>
      <c r="Y126" s="35"/>
      <c r="Z126" s="35"/>
      <c r="AA126" s="35"/>
      <c r="AB126" s="35"/>
      <c r="AC126" s="35"/>
      <c r="AD126" s="35"/>
      <c r="AE126" s="35"/>
      <c r="AR126" s="203" t="s">
        <v>110</v>
      </c>
      <c r="AT126" s="203" t="s">
        <v>241</v>
      </c>
      <c r="AU126" s="203" t="s">
        <v>86</v>
      </c>
      <c r="AY126" s="18" t="s">
        <v>239</v>
      </c>
      <c r="BE126" s="204">
        <f t="shared" ref="BE126:BE132" si="4">IF(N126="základní",J126,0)</f>
        <v>0</v>
      </c>
      <c r="BF126" s="204">
        <f t="shared" ref="BF126:BF132" si="5">IF(N126="snížená",J126,0)</f>
        <v>0</v>
      </c>
      <c r="BG126" s="204">
        <f t="shared" ref="BG126:BG132" si="6">IF(N126="zákl. přenesená",J126,0)</f>
        <v>0</v>
      </c>
      <c r="BH126" s="204">
        <f t="shared" ref="BH126:BH132" si="7">IF(N126="sníž. přenesená",J126,0)</f>
        <v>0</v>
      </c>
      <c r="BI126" s="204">
        <f t="shared" ref="BI126:BI132" si="8">IF(N126="nulová",J126,0)</f>
        <v>0</v>
      </c>
      <c r="BJ126" s="18" t="s">
        <v>84</v>
      </c>
      <c r="BK126" s="204">
        <f t="shared" ref="BK126:BK132" si="9">ROUND(I126*H126,2)</f>
        <v>0</v>
      </c>
      <c r="BL126" s="18" t="s">
        <v>110</v>
      </c>
      <c r="BM126" s="203" t="s">
        <v>246</v>
      </c>
    </row>
    <row r="127" spans="1:65" s="2" customFormat="1" ht="16.5" hidden="1" customHeight="1">
      <c r="A127" s="35"/>
      <c r="B127" s="36"/>
      <c r="C127" s="192" t="s">
        <v>86</v>
      </c>
      <c r="D127" s="192" t="s">
        <v>241</v>
      </c>
      <c r="E127" s="193" t="s">
        <v>247</v>
      </c>
      <c r="F127" s="194" t="s">
        <v>248</v>
      </c>
      <c r="G127" s="195" t="s">
        <v>249</v>
      </c>
      <c r="H127" s="196">
        <v>28</v>
      </c>
      <c r="I127" s="197"/>
      <c r="J127" s="198">
        <f t="shared" si="0"/>
        <v>0</v>
      </c>
      <c r="K127" s="194" t="s">
        <v>245</v>
      </c>
      <c r="L127" s="40"/>
      <c r="M127" s="199" t="s">
        <v>1</v>
      </c>
      <c r="N127" s="200" t="s">
        <v>41</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110</v>
      </c>
      <c r="AT127" s="203" t="s">
        <v>241</v>
      </c>
      <c r="AU127" s="203" t="s">
        <v>86</v>
      </c>
      <c r="AY127" s="18" t="s">
        <v>239</v>
      </c>
      <c r="BE127" s="204">
        <f t="shared" si="4"/>
        <v>0</v>
      </c>
      <c r="BF127" s="204">
        <f t="shared" si="5"/>
        <v>0</v>
      </c>
      <c r="BG127" s="204">
        <f t="shared" si="6"/>
        <v>0</v>
      </c>
      <c r="BH127" s="204">
        <f t="shared" si="7"/>
        <v>0</v>
      </c>
      <c r="BI127" s="204">
        <f t="shared" si="8"/>
        <v>0</v>
      </c>
      <c r="BJ127" s="18" t="s">
        <v>84</v>
      </c>
      <c r="BK127" s="204">
        <f t="shared" si="9"/>
        <v>0</v>
      </c>
      <c r="BL127" s="18" t="s">
        <v>110</v>
      </c>
      <c r="BM127" s="203" t="s">
        <v>250</v>
      </c>
    </row>
    <row r="128" spans="1:65" s="2" customFormat="1" ht="21.75" hidden="1" customHeight="1">
      <c r="A128" s="35"/>
      <c r="B128" s="36"/>
      <c r="C128" s="192" t="s">
        <v>108</v>
      </c>
      <c r="D128" s="192" t="s">
        <v>241</v>
      </c>
      <c r="E128" s="193" t="s">
        <v>251</v>
      </c>
      <c r="F128" s="194" t="s">
        <v>252</v>
      </c>
      <c r="G128" s="195" t="s">
        <v>249</v>
      </c>
      <c r="H128" s="196">
        <v>28</v>
      </c>
      <c r="I128" s="197"/>
      <c r="J128" s="198">
        <f t="shared" si="0"/>
        <v>0</v>
      </c>
      <c r="K128" s="194" t="s">
        <v>245</v>
      </c>
      <c r="L128" s="40"/>
      <c r="M128" s="199" t="s">
        <v>1</v>
      </c>
      <c r="N128" s="200" t="s">
        <v>41</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110</v>
      </c>
      <c r="AT128" s="203" t="s">
        <v>241</v>
      </c>
      <c r="AU128" s="203" t="s">
        <v>86</v>
      </c>
      <c r="AY128" s="18" t="s">
        <v>239</v>
      </c>
      <c r="BE128" s="204">
        <f t="shared" si="4"/>
        <v>0</v>
      </c>
      <c r="BF128" s="204">
        <f t="shared" si="5"/>
        <v>0</v>
      </c>
      <c r="BG128" s="204">
        <f t="shared" si="6"/>
        <v>0</v>
      </c>
      <c r="BH128" s="204">
        <f t="shared" si="7"/>
        <v>0</v>
      </c>
      <c r="BI128" s="204">
        <f t="shared" si="8"/>
        <v>0</v>
      </c>
      <c r="BJ128" s="18" t="s">
        <v>84</v>
      </c>
      <c r="BK128" s="204">
        <f t="shared" si="9"/>
        <v>0</v>
      </c>
      <c r="BL128" s="18" t="s">
        <v>110</v>
      </c>
      <c r="BM128" s="203" t="s">
        <v>253</v>
      </c>
    </row>
    <row r="129" spans="1:65" s="2" customFormat="1" ht="16.5" hidden="1" customHeight="1">
      <c r="A129" s="35"/>
      <c r="B129" s="36"/>
      <c r="C129" s="192" t="s">
        <v>110</v>
      </c>
      <c r="D129" s="192" t="s">
        <v>241</v>
      </c>
      <c r="E129" s="193" t="s">
        <v>254</v>
      </c>
      <c r="F129" s="194" t="s">
        <v>255</v>
      </c>
      <c r="G129" s="195" t="s">
        <v>249</v>
      </c>
      <c r="H129" s="196">
        <v>28</v>
      </c>
      <c r="I129" s="197"/>
      <c r="J129" s="198">
        <f t="shared" si="0"/>
        <v>0</v>
      </c>
      <c r="K129" s="194" t="s">
        <v>245</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110</v>
      </c>
      <c r="AT129" s="203" t="s">
        <v>241</v>
      </c>
      <c r="AU129" s="203" t="s">
        <v>86</v>
      </c>
      <c r="AY129" s="18" t="s">
        <v>239</v>
      </c>
      <c r="BE129" s="204">
        <f t="shared" si="4"/>
        <v>0</v>
      </c>
      <c r="BF129" s="204">
        <f t="shared" si="5"/>
        <v>0</v>
      </c>
      <c r="BG129" s="204">
        <f t="shared" si="6"/>
        <v>0</v>
      </c>
      <c r="BH129" s="204">
        <f t="shared" si="7"/>
        <v>0</v>
      </c>
      <c r="BI129" s="204">
        <f t="shared" si="8"/>
        <v>0</v>
      </c>
      <c r="BJ129" s="18" t="s">
        <v>84</v>
      </c>
      <c r="BK129" s="204">
        <f t="shared" si="9"/>
        <v>0</v>
      </c>
      <c r="BL129" s="18" t="s">
        <v>110</v>
      </c>
      <c r="BM129" s="203" t="s">
        <v>256</v>
      </c>
    </row>
    <row r="130" spans="1:65" s="2" customFormat="1" ht="16.5" hidden="1" customHeight="1">
      <c r="A130" s="35"/>
      <c r="B130" s="36"/>
      <c r="C130" s="192" t="s">
        <v>134</v>
      </c>
      <c r="D130" s="192" t="s">
        <v>241</v>
      </c>
      <c r="E130" s="193" t="s">
        <v>257</v>
      </c>
      <c r="F130" s="194" t="s">
        <v>258</v>
      </c>
      <c r="G130" s="195" t="s">
        <v>249</v>
      </c>
      <c r="H130" s="196">
        <v>28</v>
      </c>
      <c r="I130" s="197"/>
      <c r="J130" s="198">
        <f t="shared" si="0"/>
        <v>0</v>
      </c>
      <c r="K130" s="194" t="s">
        <v>245</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110</v>
      </c>
      <c r="AT130" s="203" t="s">
        <v>241</v>
      </c>
      <c r="AU130" s="203" t="s">
        <v>86</v>
      </c>
      <c r="AY130" s="18" t="s">
        <v>239</v>
      </c>
      <c r="BE130" s="204">
        <f t="shared" si="4"/>
        <v>0</v>
      </c>
      <c r="BF130" s="204">
        <f t="shared" si="5"/>
        <v>0</v>
      </c>
      <c r="BG130" s="204">
        <f t="shared" si="6"/>
        <v>0</v>
      </c>
      <c r="BH130" s="204">
        <f t="shared" si="7"/>
        <v>0</v>
      </c>
      <c r="BI130" s="204">
        <f t="shared" si="8"/>
        <v>0</v>
      </c>
      <c r="BJ130" s="18" t="s">
        <v>84</v>
      </c>
      <c r="BK130" s="204">
        <f t="shared" si="9"/>
        <v>0</v>
      </c>
      <c r="BL130" s="18" t="s">
        <v>110</v>
      </c>
      <c r="BM130" s="203" t="s">
        <v>259</v>
      </c>
    </row>
    <row r="131" spans="1:65" s="2" customFormat="1" ht="16.5" hidden="1" customHeight="1">
      <c r="A131" s="35"/>
      <c r="B131" s="36"/>
      <c r="C131" s="192" t="s">
        <v>150</v>
      </c>
      <c r="D131" s="192" t="s">
        <v>241</v>
      </c>
      <c r="E131" s="193" t="s">
        <v>260</v>
      </c>
      <c r="F131" s="194" t="s">
        <v>261</v>
      </c>
      <c r="G131" s="195" t="s">
        <v>249</v>
      </c>
      <c r="H131" s="196">
        <v>28</v>
      </c>
      <c r="I131" s="197"/>
      <c r="J131" s="198">
        <f t="shared" si="0"/>
        <v>0</v>
      </c>
      <c r="K131" s="194" t="s">
        <v>245</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110</v>
      </c>
      <c r="AT131" s="203" t="s">
        <v>241</v>
      </c>
      <c r="AU131" s="203" t="s">
        <v>86</v>
      </c>
      <c r="AY131" s="18" t="s">
        <v>239</v>
      </c>
      <c r="BE131" s="204">
        <f t="shared" si="4"/>
        <v>0</v>
      </c>
      <c r="BF131" s="204">
        <f t="shared" si="5"/>
        <v>0</v>
      </c>
      <c r="BG131" s="204">
        <f t="shared" si="6"/>
        <v>0</v>
      </c>
      <c r="BH131" s="204">
        <f t="shared" si="7"/>
        <v>0</v>
      </c>
      <c r="BI131" s="204">
        <f t="shared" si="8"/>
        <v>0</v>
      </c>
      <c r="BJ131" s="18" t="s">
        <v>84</v>
      </c>
      <c r="BK131" s="204">
        <f t="shared" si="9"/>
        <v>0</v>
      </c>
      <c r="BL131" s="18" t="s">
        <v>110</v>
      </c>
      <c r="BM131" s="203" t="s">
        <v>262</v>
      </c>
    </row>
    <row r="132" spans="1:65" s="2" customFormat="1" ht="16.5" hidden="1" customHeight="1">
      <c r="A132" s="35"/>
      <c r="B132" s="36"/>
      <c r="C132" s="192" t="s">
        <v>153</v>
      </c>
      <c r="D132" s="192" t="s">
        <v>241</v>
      </c>
      <c r="E132" s="193" t="s">
        <v>263</v>
      </c>
      <c r="F132" s="194" t="s">
        <v>264</v>
      </c>
      <c r="G132" s="195" t="s">
        <v>249</v>
      </c>
      <c r="H132" s="196">
        <v>420</v>
      </c>
      <c r="I132" s="197"/>
      <c r="J132" s="198">
        <f t="shared" si="0"/>
        <v>0</v>
      </c>
      <c r="K132" s="194" t="s">
        <v>245</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110</v>
      </c>
      <c r="AT132" s="203" t="s">
        <v>241</v>
      </c>
      <c r="AU132" s="203" t="s">
        <v>86</v>
      </c>
      <c r="AY132" s="18" t="s">
        <v>239</v>
      </c>
      <c r="BE132" s="204">
        <f t="shared" si="4"/>
        <v>0</v>
      </c>
      <c r="BF132" s="204">
        <f t="shared" si="5"/>
        <v>0</v>
      </c>
      <c r="BG132" s="204">
        <f t="shared" si="6"/>
        <v>0</v>
      </c>
      <c r="BH132" s="204">
        <f t="shared" si="7"/>
        <v>0</v>
      </c>
      <c r="BI132" s="204">
        <f t="shared" si="8"/>
        <v>0</v>
      </c>
      <c r="BJ132" s="18" t="s">
        <v>84</v>
      </c>
      <c r="BK132" s="204">
        <f t="shared" si="9"/>
        <v>0</v>
      </c>
      <c r="BL132" s="18" t="s">
        <v>110</v>
      </c>
      <c r="BM132" s="203" t="s">
        <v>265</v>
      </c>
    </row>
    <row r="133" spans="1:65" s="13" customFormat="1" ht="11.25" hidden="1">
      <c r="B133" s="205"/>
      <c r="C133" s="206"/>
      <c r="D133" s="207" t="s">
        <v>266</v>
      </c>
      <c r="E133" s="206"/>
      <c r="F133" s="208" t="s">
        <v>267</v>
      </c>
      <c r="G133" s="206"/>
      <c r="H133" s="209">
        <v>420</v>
      </c>
      <c r="I133" s="210"/>
      <c r="J133" s="206"/>
      <c r="K133" s="206"/>
      <c r="L133" s="211"/>
      <c r="M133" s="212"/>
      <c r="N133" s="213"/>
      <c r="O133" s="213"/>
      <c r="P133" s="213"/>
      <c r="Q133" s="213"/>
      <c r="R133" s="213"/>
      <c r="S133" s="213"/>
      <c r="T133" s="214"/>
      <c r="AT133" s="215" t="s">
        <v>266</v>
      </c>
      <c r="AU133" s="215" t="s">
        <v>86</v>
      </c>
      <c r="AV133" s="13" t="s">
        <v>86</v>
      </c>
      <c r="AW133" s="13" t="s">
        <v>4</v>
      </c>
      <c r="AX133" s="13" t="s">
        <v>84</v>
      </c>
      <c r="AY133" s="215" t="s">
        <v>239</v>
      </c>
    </row>
    <row r="134" spans="1:65" s="2" customFormat="1" ht="16.5" hidden="1" customHeight="1">
      <c r="A134" s="35"/>
      <c r="B134" s="36"/>
      <c r="C134" s="192" t="s">
        <v>156</v>
      </c>
      <c r="D134" s="192" t="s">
        <v>241</v>
      </c>
      <c r="E134" s="193" t="s">
        <v>268</v>
      </c>
      <c r="F134" s="194" t="s">
        <v>269</v>
      </c>
      <c r="G134" s="195" t="s">
        <v>249</v>
      </c>
      <c r="H134" s="196">
        <v>420</v>
      </c>
      <c r="I134" s="197"/>
      <c r="J134" s="198">
        <f>ROUND(I134*H134,2)</f>
        <v>0</v>
      </c>
      <c r="K134" s="194" t="s">
        <v>245</v>
      </c>
      <c r="L134" s="40"/>
      <c r="M134" s="199" t="s">
        <v>1</v>
      </c>
      <c r="N134" s="200" t="s">
        <v>41</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110</v>
      </c>
      <c r="AT134" s="203" t="s">
        <v>241</v>
      </c>
      <c r="AU134" s="203" t="s">
        <v>86</v>
      </c>
      <c r="AY134" s="18" t="s">
        <v>239</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110</v>
      </c>
      <c r="BM134" s="203" t="s">
        <v>270</v>
      </c>
    </row>
    <row r="135" spans="1:65" s="13" customFormat="1" ht="11.25" hidden="1">
      <c r="B135" s="205"/>
      <c r="C135" s="206"/>
      <c r="D135" s="207" t="s">
        <v>266</v>
      </c>
      <c r="E135" s="206"/>
      <c r="F135" s="208" t="s">
        <v>267</v>
      </c>
      <c r="G135" s="206"/>
      <c r="H135" s="209">
        <v>420</v>
      </c>
      <c r="I135" s="210"/>
      <c r="J135" s="206"/>
      <c r="K135" s="206"/>
      <c r="L135" s="211"/>
      <c r="M135" s="212"/>
      <c r="N135" s="213"/>
      <c r="O135" s="213"/>
      <c r="P135" s="213"/>
      <c r="Q135" s="213"/>
      <c r="R135" s="213"/>
      <c r="S135" s="213"/>
      <c r="T135" s="214"/>
      <c r="AT135" s="215" t="s">
        <v>266</v>
      </c>
      <c r="AU135" s="215" t="s">
        <v>86</v>
      </c>
      <c r="AV135" s="13" t="s">
        <v>86</v>
      </c>
      <c r="AW135" s="13" t="s">
        <v>4</v>
      </c>
      <c r="AX135" s="13" t="s">
        <v>84</v>
      </c>
      <c r="AY135" s="215" t="s">
        <v>239</v>
      </c>
    </row>
    <row r="136" spans="1:65" s="2" customFormat="1" ht="16.5" hidden="1" customHeight="1">
      <c r="A136" s="35"/>
      <c r="B136" s="36"/>
      <c r="C136" s="192" t="s">
        <v>159</v>
      </c>
      <c r="D136" s="192" t="s">
        <v>241</v>
      </c>
      <c r="E136" s="193" t="s">
        <v>271</v>
      </c>
      <c r="F136" s="194" t="s">
        <v>272</v>
      </c>
      <c r="G136" s="195" t="s">
        <v>249</v>
      </c>
      <c r="H136" s="196">
        <v>420</v>
      </c>
      <c r="I136" s="197"/>
      <c r="J136" s="198">
        <f>ROUND(I136*H136,2)</f>
        <v>0</v>
      </c>
      <c r="K136" s="194" t="s">
        <v>245</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110</v>
      </c>
      <c r="AT136" s="203" t="s">
        <v>241</v>
      </c>
      <c r="AU136" s="203" t="s">
        <v>86</v>
      </c>
      <c r="AY136" s="18" t="s">
        <v>239</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110</v>
      </c>
      <c r="BM136" s="203" t="s">
        <v>273</v>
      </c>
    </row>
    <row r="137" spans="1:65" s="13" customFormat="1" ht="11.25" hidden="1">
      <c r="B137" s="205"/>
      <c r="C137" s="206"/>
      <c r="D137" s="207" t="s">
        <v>266</v>
      </c>
      <c r="E137" s="206"/>
      <c r="F137" s="208" t="s">
        <v>267</v>
      </c>
      <c r="G137" s="206"/>
      <c r="H137" s="209">
        <v>420</v>
      </c>
      <c r="I137" s="210"/>
      <c r="J137" s="206"/>
      <c r="K137" s="206"/>
      <c r="L137" s="211"/>
      <c r="M137" s="212"/>
      <c r="N137" s="213"/>
      <c r="O137" s="213"/>
      <c r="P137" s="213"/>
      <c r="Q137" s="213"/>
      <c r="R137" s="213"/>
      <c r="S137" s="213"/>
      <c r="T137" s="214"/>
      <c r="AT137" s="215" t="s">
        <v>266</v>
      </c>
      <c r="AU137" s="215" t="s">
        <v>86</v>
      </c>
      <c r="AV137" s="13" t="s">
        <v>86</v>
      </c>
      <c r="AW137" s="13" t="s">
        <v>4</v>
      </c>
      <c r="AX137" s="13" t="s">
        <v>84</v>
      </c>
      <c r="AY137" s="215" t="s">
        <v>239</v>
      </c>
    </row>
    <row r="138" spans="1:65" s="2" customFormat="1" ht="16.5" hidden="1" customHeight="1">
      <c r="A138" s="35"/>
      <c r="B138" s="36"/>
      <c r="C138" s="192" t="s">
        <v>162</v>
      </c>
      <c r="D138" s="192" t="s">
        <v>241</v>
      </c>
      <c r="E138" s="193" t="s">
        <v>274</v>
      </c>
      <c r="F138" s="194" t="s">
        <v>275</v>
      </c>
      <c r="G138" s="195" t="s">
        <v>276</v>
      </c>
      <c r="H138" s="196">
        <v>0</v>
      </c>
      <c r="I138" s="197"/>
      <c r="J138" s="198">
        <f>ROUND(I138*H138,2)</f>
        <v>0</v>
      </c>
      <c r="K138" s="194" t="s">
        <v>277</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110</v>
      </c>
      <c r="AT138" s="203" t="s">
        <v>241</v>
      </c>
      <c r="AU138" s="203" t="s">
        <v>86</v>
      </c>
      <c r="AY138" s="18" t="s">
        <v>239</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110</v>
      </c>
      <c r="BM138" s="203" t="s">
        <v>278</v>
      </c>
    </row>
    <row r="139" spans="1:65" s="12" customFormat="1" ht="20.85" customHeight="1">
      <c r="B139" s="176"/>
      <c r="C139" s="177"/>
      <c r="D139" s="178" t="s">
        <v>75</v>
      </c>
      <c r="E139" s="190" t="s">
        <v>279</v>
      </c>
      <c r="F139" s="190" t="s">
        <v>280</v>
      </c>
      <c r="G139" s="177"/>
      <c r="H139" s="177"/>
      <c r="I139" s="180"/>
      <c r="J139" s="191">
        <f>BK139</f>
        <v>0</v>
      </c>
      <c r="K139" s="177"/>
      <c r="L139" s="182"/>
      <c r="M139" s="183"/>
      <c r="N139" s="184"/>
      <c r="O139" s="184"/>
      <c r="P139" s="185">
        <f>SUM(P140:P141)</f>
        <v>0</v>
      </c>
      <c r="Q139" s="184"/>
      <c r="R139" s="185">
        <f>SUM(R140:R141)</f>
        <v>0</v>
      </c>
      <c r="S139" s="184"/>
      <c r="T139" s="186">
        <f>SUM(T140:T141)</f>
        <v>0</v>
      </c>
      <c r="AR139" s="187" t="s">
        <v>84</v>
      </c>
      <c r="AT139" s="188" t="s">
        <v>75</v>
      </c>
      <c r="AU139" s="188" t="s">
        <v>86</v>
      </c>
      <c r="AY139" s="187" t="s">
        <v>239</v>
      </c>
      <c r="BK139" s="189">
        <f>SUM(BK140:BK141)</f>
        <v>0</v>
      </c>
    </row>
    <row r="140" spans="1:65" s="2" customFormat="1" ht="16.5" customHeight="1">
      <c r="A140" s="35"/>
      <c r="B140" s="36"/>
      <c r="C140" s="192" t="s">
        <v>165</v>
      </c>
      <c r="D140" s="192" t="s">
        <v>241</v>
      </c>
      <c r="E140" s="193" t="s">
        <v>281</v>
      </c>
      <c r="F140" s="194" t="s">
        <v>282</v>
      </c>
      <c r="G140" s="195" t="s">
        <v>244</v>
      </c>
      <c r="H140" s="196">
        <v>1225</v>
      </c>
      <c r="I140" s="197"/>
      <c r="J140" s="198">
        <f>ROUND(I140*H140,2)</f>
        <v>0</v>
      </c>
      <c r="K140" s="194" t="s">
        <v>277</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110</v>
      </c>
      <c r="AT140" s="203" t="s">
        <v>241</v>
      </c>
      <c r="AU140" s="203" t="s">
        <v>108</v>
      </c>
      <c r="AY140" s="18" t="s">
        <v>239</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110</v>
      </c>
      <c r="BM140" s="203" t="s">
        <v>283</v>
      </c>
    </row>
    <row r="141" spans="1:65" s="2" customFormat="1" ht="29.25">
      <c r="A141" s="35"/>
      <c r="B141" s="36"/>
      <c r="C141" s="37"/>
      <c r="D141" s="207" t="s">
        <v>284</v>
      </c>
      <c r="E141" s="37"/>
      <c r="F141" s="216" t="s">
        <v>285</v>
      </c>
      <c r="G141" s="37"/>
      <c r="H141" s="37"/>
      <c r="I141" s="217"/>
      <c r="J141" s="37"/>
      <c r="K141" s="37"/>
      <c r="L141" s="40"/>
      <c r="M141" s="218"/>
      <c r="N141" s="219"/>
      <c r="O141" s="72"/>
      <c r="P141" s="72"/>
      <c r="Q141" s="72"/>
      <c r="R141" s="72"/>
      <c r="S141" s="72"/>
      <c r="T141" s="73"/>
      <c r="U141" s="35"/>
      <c r="V141" s="35"/>
      <c r="W141" s="35"/>
      <c r="X141" s="35"/>
      <c r="Y141" s="35"/>
      <c r="Z141" s="35"/>
      <c r="AA141" s="35"/>
      <c r="AB141" s="35"/>
      <c r="AC141" s="35"/>
      <c r="AD141" s="35"/>
      <c r="AE141" s="35"/>
      <c r="AT141" s="18" t="s">
        <v>284</v>
      </c>
      <c r="AU141" s="18" t="s">
        <v>108</v>
      </c>
    </row>
    <row r="142" spans="1:65" s="12" customFormat="1" ht="22.9" customHeight="1">
      <c r="B142" s="176"/>
      <c r="C142" s="177"/>
      <c r="D142" s="178" t="s">
        <v>75</v>
      </c>
      <c r="E142" s="190" t="s">
        <v>286</v>
      </c>
      <c r="F142" s="190" t="s">
        <v>287</v>
      </c>
      <c r="G142" s="177"/>
      <c r="H142" s="177"/>
      <c r="I142" s="180"/>
      <c r="J142" s="191">
        <f>BK142</f>
        <v>0</v>
      </c>
      <c r="K142" s="177"/>
      <c r="L142" s="182"/>
      <c r="M142" s="183"/>
      <c r="N142" s="184"/>
      <c r="O142" s="184"/>
      <c r="P142" s="185">
        <f>SUM(P143:P150)</f>
        <v>0</v>
      </c>
      <c r="Q142" s="184"/>
      <c r="R142" s="185">
        <f>SUM(R143:R150)</f>
        <v>0</v>
      </c>
      <c r="S142" s="184"/>
      <c r="T142" s="186">
        <f>SUM(T143:T150)</f>
        <v>0</v>
      </c>
      <c r="AR142" s="187" t="s">
        <v>84</v>
      </c>
      <c r="AT142" s="188" t="s">
        <v>75</v>
      </c>
      <c r="AU142" s="188" t="s">
        <v>84</v>
      </c>
      <c r="AY142" s="187" t="s">
        <v>239</v>
      </c>
      <c r="BK142" s="189">
        <f>SUM(BK143:BK150)</f>
        <v>0</v>
      </c>
    </row>
    <row r="143" spans="1:65" s="2" customFormat="1" ht="16.5" customHeight="1">
      <c r="A143" s="35"/>
      <c r="B143" s="36"/>
      <c r="C143" s="192" t="s">
        <v>8</v>
      </c>
      <c r="D143" s="192" t="s">
        <v>241</v>
      </c>
      <c r="E143" s="193" t="s">
        <v>288</v>
      </c>
      <c r="F143" s="194" t="s">
        <v>289</v>
      </c>
      <c r="G143" s="195" t="s">
        <v>244</v>
      </c>
      <c r="H143" s="196">
        <v>100</v>
      </c>
      <c r="I143" s="197"/>
      <c r="J143" s="198">
        <f>ROUND(I143*H143,2)</f>
        <v>0</v>
      </c>
      <c r="K143" s="194" t="s">
        <v>277</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110</v>
      </c>
      <c r="AT143" s="203" t="s">
        <v>241</v>
      </c>
      <c r="AU143" s="203" t="s">
        <v>86</v>
      </c>
      <c r="AY143" s="18" t="s">
        <v>239</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110</v>
      </c>
      <c r="BM143" s="203" t="s">
        <v>290</v>
      </c>
    </row>
    <row r="144" spans="1:65" s="2" customFormat="1" ht="48.75">
      <c r="A144" s="35"/>
      <c r="B144" s="36"/>
      <c r="C144" s="37"/>
      <c r="D144" s="207" t="s">
        <v>284</v>
      </c>
      <c r="E144" s="37"/>
      <c r="F144" s="216" t="s">
        <v>291</v>
      </c>
      <c r="G144" s="37"/>
      <c r="H144" s="37"/>
      <c r="I144" s="217"/>
      <c r="J144" s="37"/>
      <c r="K144" s="37"/>
      <c r="L144" s="40"/>
      <c r="M144" s="218"/>
      <c r="N144" s="219"/>
      <c r="O144" s="72"/>
      <c r="P144" s="72"/>
      <c r="Q144" s="72"/>
      <c r="R144" s="72"/>
      <c r="S144" s="72"/>
      <c r="T144" s="73"/>
      <c r="U144" s="35"/>
      <c r="V144" s="35"/>
      <c r="W144" s="35"/>
      <c r="X144" s="35"/>
      <c r="Y144" s="35"/>
      <c r="Z144" s="35"/>
      <c r="AA144" s="35"/>
      <c r="AB144" s="35"/>
      <c r="AC144" s="35"/>
      <c r="AD144" s="35"/>
      <c r="AE144" s="35"/>
      <c r="AT144" s="18" t="s">
        <v>284</v>
      </c>
      <c r="AU144" s="18" t="s">
        <v>86</v>
      </c>
    </row>
    <row r="145" spans="1:65" s="2" customFormat="1" ht="16.5" customHeight="1">
      <c r="A145" s="35"/>
      <c r="B145" s="36"/>
      <c r="C145" s="192" t="s">
        <v>292</v>
      </c>
      <c r="D145" s="192" t="s">
        <v>241</v>
      </c>
      <c r="E145" s="193" t="s">
        <v>293</v>
      </c>
      <c r="F145" s="194" t="s">
        <v>294</v>
      </c>
      <c r="G145" s="195" t="s">
        <v>249</v>
      </c>
      <c r="H145" s="196">
        <v>3</v>
      </c>
      <c r="I145" s="197"/>
      <c r="J145" s="198">
        <f>ROUND(I145*H145,2)</f>
        <v>0</v>
      </c>
      <c r="K145" s="194" t="s">
        <v>277</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110</v>
      </c>
      <c r="AT145" s="203" t="s">
        <v>241</v>
      </c>
      <c r="AU145" s="203" t="s">
        <v>86</v>
      </c>
      <c r="AY145" s="18" t="s">
        <v>239</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110</v>
      </c>
      <c r="BM145" s="203" t="s">
        <v>295</v>
      </c>
    </row>
    <row r="146" spans="1:65" s="2" customFormat="1" ht="48.75">
      <c r="A146" s="35"/>
      <c r="B146" s="36"/>
      <c r="C146" s="37"/>
      <c r="D146" s="207" t="s">
        <v>284</v>
      </c>
      <c r="E146" s="37"/>
      <c r="F146" s="216" t="s">
        <v>291</v>
      </c>
      <c r="G146" s="37"/>
      <c r="H146" s="37"/>
      <c r="I146" s="217"/>
      <c r="J146" s="37"/>
      <c r="K146" s="37"/>
      <c r="L146" s="40"/>
      <c r="M146" s="218"/>
      <c r="N146" s="219"/>
      <c r="O146" s="72"/>
      <c r="P146" s="72"/>
      <c r="Q146" s="72"/>
      <c r="R146" s="72"/>
      <c r="S146" s="72"/>
      <c r="T146" s="73"/>
      <c r="U146" s="35"/>
      <c r="V146" s="35"/>
      <c r="W146" s="35"/>
      <c r="X146" s="35"/>
      <c r="Y146" s="35"/>
      <c r="Z146" s="35"/>
      <c r="AA146" s="35"/>
      <c r="AB146" s="35"/>
      <c r="AC146" s="35"/>
      <c r="AD146" s="35"/>
      <c r="AE146" s="35"/>
      <c r="AT146" s="18" t="s">
        <v>284</v>
      </c>
      <c r="AU146" s="18" t="s">
        <v>86</v>
      </c>
    </row>
    <row r="147" spans="1:65" s="2" customFormat="1" ht="16.5" customHeight="1">
      <c r="A147" s="35"/>
      <c r="B147" s="36"/>
      <c r="C147" s="192" t="s">
        <v>296</v>
      </c>
      <c r="D147" s="192" t="s">
        <v>241</v>
      </c>
      <c r="E147" s="193" t="s">
        <v>297</v>
      </c>
      <c r="F147" s="194" t="s">
        <v>298</v>
      </c>
      <c r="G147" s="195" t="s">
        <v>299</v>
      </c>
      <c r="H147" s="196">
        <v>3</v>
      </c>
      <c r="I147" s="197"/>
      <c r="J147" s="198">
        <f>ROUND(I147*H147,2)</f>
        <v>0</v>
      </c>
      <c r="K147" s="194" t="s">
        <v>277</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110</v>
      </c>
      <c r="AT147" s="203" t="s">
        <v>241</v>
      </c>
      <c r="AU147" s="203" t="s">
        <v>86</v>
      </c>
      <c r="AY147" s="18" t="s">
        <v>239</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110</v>
      </c>
      <c r="BM147" s="203" t="s">
        <v>300</v>
      </c>
    </row>
    <row r="148" spans="1:65" s="2" customFormat="1" ht="48.75">
      <c r="A148" s="35"/>
      <c r="B148" s="36"/>
      <c r="C148" s="37"/>
      <c r="D148" s="207" t="s">
        <v>284</v>
      </c>
      <c r="E148" s="37"/>
      <c r="F148" s="216" t="s">
        <v>291</v>
      </c>
      <c r="G148" s="37"/>
      <c r="H148" s="37"/>
      <c r="I148" s="217"/>
      <c r="J148" s="37"/>
      <c r="K148" s="37"/>
      <c r="L148" s="40"/>
      <c r="M148" s="218"/>
      <c r="N148" s="219"/>
      <c r="O148" s="72"/>
      <c r="P148" s="72"/>
      <c r="Q148" s="72"/>
      <c r="R148" s="72"/>
      <c r="S148" s="72"/>
      <c r="T148" s="73"/>
      <c r="U148" s="35"/>
      <c r="V148" s="35"/>
      <c r="W148" s="35"/>
      <c r="X148" s="35"/>
      <c r="Y148" s="35"/>
      <c r="Z148" s="35"/>
      <c r="AA148" s="35"/>
      <c r="AB148" s="35"/>
      <c r="AC148" s="35"/>
      <c r="AD148" s="35"/>
      <c r="AE148" s="35"/>
      <c r="AT148" s="18" t="s">
        <v>284</v>
      </c>
      <c r="AU148" s="18" t="s">
        <v>86</v>
      </c>
    </row>
    <row r="149" spans="1:65" s="2" customFormat="1" ht="16.5" customHeight="1">
      <c r="A149" s="35"/>
      <c r="B149" s="36"/>
      <c r="C149" s="192" t="s">
        <v>301</v>
      </c>
      <c r="D149" s="192" t="s">
        <v>241</v>
      </c>
      <c r="E149" s="193" t="s">
        <v>302</v>
      </c>
      <c r="F149" s="194" t="s">
        <v>303</v>
      </c>
      <c r="G149" s="195" t="s">
        <v>249</v>
      </c>
      <c r="H149" s="196">
        <v>1</v>
      </c>
      <c r="I149" s="197"/>
      <c r="J149" s="198">
        <f>ROUND(I149*H149,2)</f>
        <v>0</v>
      </c>
      <c r="K149" s="194" t="s">
        <v>277</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110</v>
      </c>
      <c r="AT149" s="203" t="s">
        <v>241</v>
      </c>
      <c r="AU149" s="203" t="s">
        <v>86</v>
      </c>
      <c r="AY149" s="18" t="s">
        <v>239</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110</v>
      </c>
      <c r="BM149" s="203" t="s">
        <v>304</v>
      </c>
    </row>
    <row r="150" spans="1:65" s="2" customFormat="1" ht="48.75">
      <c r="A150" s="35"/>
      <c r="B150" s="36"/>
      <c r="C150" s="37"/>
      <c r="D150" s="207" t="s">
        <v>284</v>
      </c>
      <c r="E150" s="37"/>
      <c r="F150" s="216" t="s">
        <v>291</v>
      </c>
      <c r="G150" s="37"/>
      <c r="H150" s="37"/>
      <c r="I150" s="217"/>
      <c r="J150" s="37"/>
      <c r="K150" s="37"/>
      <c r="L150" s="40"/>
      <c r="M150" s="218"/>
      <c r="N150" s="219"/>
      <c r="O150" s="72"/>
      <c r="P150" s="72"/>
      <c r="Q150" s="72"/>
      <c r="R150" s="72"/>
      <c r="S150" s="72"/>
      <c r="T150" s="73"/>
      <c r="U150" s="35"/>
      <c r="V150" s="35"/>
      <c r="W150" s="35"/>
      <c r="X150" s="35"/>
      <c r="Y150" s="35"/>
      <c r="Z150" s="35"/>
      <c r="AA150" s="35"/>
      <c r="AB150" s="35"/>
      <c r="AC150" s="35"/>
      <c r="AD150" s="35"/>
      <c r="AE150" s="35"/>
      <c r="AT150" s="18" t="s">
        <v>284</v>
      </c>
      <c r="AU150" s="18" t="s">
        <v>86</v>
      </c>
    </row>
    <row r="151" spans="1:65" s="12" customFormat="1" ht="22.9" customHeight="1">
      <c r="B151" s="176"/>
      <c r="C151" s="177"/>
      <c r="D151" s="178" t="s">
        <v>75</v>
      </c>
      <c r="E151" s="190" t="s">
        <v>159</v>
      </c>
      <c r="F151" s="190" t="s">
        <v>305</v>
      </c>
      <c r="G151" s="177"/>
      <c r="H151" s="177"/>
      <c r="I151" s="180"/>
      <c r="J151" s="191">
        <f>BK151</f>
        <v>0</v>
      </c>
      <c r="K151" s="177"/>
      <c r="L151" s="182"/>
      <c r="M151" s="183"/>
      <c r="N151" s="184"/>
      <c r="O151" s="184"/>
      <c r="P151" s="185">
        <f>P152+SUM(P153:P157)</f>
        <v>0</v>
      </c>
      <c r="Q151" s="184"/>
      <c r="R151" s="185">
        <f>R152+SUM(R153:R157)</f>
        <v>0</v>
      </c>
      <c r="S151" s="184"/>
      <c r="T151" s="186">
        <f>T152+SUM(T153:T157)</f>
        <v>42.64</v>
      </c>
      <c r="AR151" s="187" t="s">
        <v>84</v>
      </c>
      <c r="AT151" s="188" t="s">
        <v>75</v>
      </c>
      <c r="AU151" s="188" t="s">
        <v>84</v>
      </c>
      <c r="AY151" s="187" t="s">
        <v>239</v>
      </c>
      <c r="BK151" s="189">
        <f>BK152+SUM(BK153:BK157)</f>
        <v>0</v>
      </c>
    </row>
    <row r="152" spans="1:65" s="2" customFormat="1" ht="16.5" customHeight="1">
      <c r="A152" s="35"/>
      <c r="B152" s="36"/>
      <c r="C152" s="192" t="s">
        <v>306</v>
      </c>
      <c r="D152" s="192" t="s">
        <v>241</v>
      </c>
      <c r="E152" s="193" t="s">
        <v>307</v>
      </c>
      <c r="F152" s="194" t="s">
        <v>308</v>
      </c>
      <c r="G152" s="195" t="s">
        <v>309</v>
      </c>
      <c r="H152" s="196">
        <v>1.5</v>
      </c>
      <c r="I152" s="197"/>
      <c r="J152" s="198">
        <f>ROUND(I152*H152,2)</f>
        <v>0</v>
      </c>
      <c r="K152" s="194" t="s">
        <v>245</v>
      </c>
      <c r="L152" s="40"/>
      <c r="M152" s="199" t="s">
        <v>1</v>
      </c>
      <c r="N152" s="200" t="s">
        <v>41</v>
      </c>
      <c r="O152" s="72"/>
      <c r="P152" s="201">
        <f>O152*H152</f>
        <v>0</v>
      </c>
      <c r="Q152" s="201">
        <v>0</v>
      </c>
      <c r="R152" s="201">
        <f>Q152*H152</f>
        <v>0</v>
      </c>
      <c r="S152" s="201">
        <v>2</v>
      </c>
      <c r="T152" s="202">
        <f>S152*H152</f>
        <v>3</v>
      </c>
      <c r="U152" s="35"/>
      <c r="V152" s="35"/>
      <c r="W152" s="35"/>
      <c r="X152" s="35"/>
      <c r="Y152" s="35"/>
      <c r="Z152" s="35"/>
      <c r="AA152" s="35"/>
      <c r="AB152" s="35"/>
      <c r="AC152" s="35"/>
      <c r="AD152" s="35"/>
      <c r="AE152" s="35"/>
      <c r="AR152" s="203" t="s">
        <v>110</v>
      </c>
      <c r="AT152" s="203" t="s">
        <v>241</v>
      </c>
      <c r="AU152" s="203" t="s">
        <v>86</v>
      </c>
      <c r="AY152" s="18" t="s">
        <v>239</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110</v>
      </c>
      <c r="BM152" s="203" t="s">
        <v>310</v>
      </c>
    </row>
    <row r="153" spans="1:65" s="2" customFormat="1" ht="19.5">
      <c r="A153" s="35"/>
      <c r="B153" s="36"/>
      <c r="C153" s="37"/>
      <c r="D153" s="207" t="s">
        <v>284</v>
      </c>
      <c r="E153" s="37"/>
      <c r="F153" s="216" t="s">
        <v>311</v>
      </c>
      <c r="G153" s="37"/>
      <c r="H153" s="37"/>
      <c r="I153" s="217"/>
      <c r="J153" s="37"/>
      <c r="K153" s="37"/>
      <c r="L153" s="40"/>
      <c r="M153" s="218"/>
      <c r="N153" s="219"/>
      <c r="O153" s="72"/>
      <c r="P153" s="72"/>
      <c r="Q153" s="72"/>
      <c r="R153" s="72"/>
      <c r="S153" s="72"/>
      <c r="T153" s="73"/>
      <c r="U153" s="35"/>
      <c r="V153" s="35"/>
      <c r="W153" s="35"/>
      <c r="X153" s="35"/>
      <c r="Y153" s="35"/>
      <c r="Z153" s="35"/>
      <c r="AA153" s="35"/>
      <c r="AB153" s="35"/>
      <c r="AC153" s="35"/>
      <c r="AD153" s="35"/>
      <c r="AE153" s="35"/>
      <c r="AT153" s="18" t="s">
        <v>284</v>
      </c>
      <c r="AU153" s="18" t="s">
        <v>86</v>
      </c>
    </row>
    <row r="154" spans="1:65" s="2" customFormat="1" ht="16.5" customHeight="1">
      <c r="A154" s="35"/>
      <c r="B154" s="36"/>
      <c r="C154" s="192" t="s">
        <v>312</v>
      </c>
      <c r="D154" s="192" t="s">
        <v>241</v>
      </c>
      <c r="E154" s="193" t="s">
        <v>313</v>
      </c>
      <c r="F154" s="194" t="s">
        <v>314</v>
      </c>
      <c r="G154" s="195" t="s">
        <v>309</v>
      </c>
      <c r="H154" s="196">
        <v>15</v>
      </c>
      <c r="I154" s="197"/>
      <c r="J154" s="198">
        <f>ROUND(I154*H154,2)</f>
        <v>0</v>
      </c>
      <c r="K154" s="194" t="s">
        <v>245</v>
      </c>
      <c r="L154" s="40"/>
      <c r="M154" s="199" t="s">
        <v>1</v>
      </c>
      <c r="N154" s="200" t="s">
        <v>41</v>
      </c>
      <c r="O154" s="72"/>
      <c r="P154" s="201">
        <f>O154*H154</f>
        <v>0</v>
      </c>
      <c r="Q154" s="201">
        <v>0</v>
      </c>
      <c r="R154" s="201">
        <f>Q154*H154</f>
        <v>0</v>
      </c>
      <c r="S154" s="201">
        <v>2.4</v>
      </c>
      <c r="T154" s="202">
        <f>S154*H154</f>
        <v>36</v>
      </c>
      <c r="U154" s="35"/>
      <c r="V154" s="35"/>
      <c r="W154" s="35"/>
      <c r="X154" s="35"/>
      <c r="Y154" s="35"/>
      <c r="Z154" s="35"/>
      <c r="AA154" s="35"/>
      <c r="AB154" s="35"/>
      <c r="AC154" s="35"/>
      <c r="AD154" s="35"/>
      <c r="AE154" s="35"/>
      <c r="AR154" s="203" t="s">
        <v>110</v>
      </c>
      <c r="AT154" s="203" t="s">
        <v>241</v>
      </c>
      <c r="AU154" s="203" t="s">
        <v>86</v>
      </c>
      <c r="AY154" s="18" t="s">
        <v>239</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110</v>
      </c>
      <c r="BM154" s="203" t="s">
        <v>315</v>
      </c>
    </row>
    <row r="155" spans="1:65" s="2" customFormat="1" ht="19.5">
      <c r="A155" s="35"/>
      <c r="B155" s="36"/>
      <c r="C155" s="37"/>
      <c r="D155" s="207" t="s">
        <v>284</v>
      </c>
      <c r="E155" s="37"/>
      <c r="F155" s="216" t="s">
        <v>311</v>
      </c>
      <c r="G155" s="37"/>
      <c r="H155" s="37"/>
      <c r="I155" s="217"/>
      <c r="J155" s="37"/>
      <c r="K155" s="37"/>
      <c r="L155" s="40"/>
      <c r="M155" s="218"/>
      <c r="N155" s="219"/>
      <c r="O155" s="72"/>
      <c r="P155" s="72"/>
      <c r="Q155" s="72"/>
      <c r="R155" s="72"/>
      <c r="S155" s="72"/>
      <c r="T155" s="73"/>
      <c r="U155" s="35"/>
      <c r="V155" s="35"/>
      <c r="W155" s="35"/>
      <c r="X155" s="35"/>
      <c r="Y155" s="35"/>
      <c r="Z155" s="35"/>
      <c r="AA155" s="35"/>
      <c r="AB155" s="35"/>
      <c r="AC155" s="35"/>
      <c r="AD155" s="35"/>
      <c r="AE155" s="35"/>
      <c r="AT155" s="18" t="s">
        <v>284</v>
      </c>
      <c r="AU155" s="18" t="s">
        <v>86</v>
      </c>
    </row>
    <row r="156" spans="1:65" s="2" customFormat="1" ht="16.5" customHeight="1">
      <c r="A156" s="35"/>
      <c r="B156" s="36"/>
      <c r="C156" s="192" t="s">
        <v>279</v>
      </c>
      <c r="D156" s="192" t="s">
        <v>241</v>
      </c>
      <c r="E156" s="193" t="s">
        <v>316</v>
      </c>
      <c r="F156" s="194" t="s">
        <v>317</v>
      </c>
      <c r="G156" s="195" t="s">
        <v>309</v>
      </c>
      <c r="H156" s="196">
        <v>5.6</v>
      </c>
      <c r="I156" s="197"/>
      <c r="J156" s="198">
        <f>ROUND(I156*H156,2)</f>
        <v>0</v>
      </c>
      <c r="K156" s="194" t="s">
        <v>245</v>
      </c>
      <c r="L156" s="40"/>
      <c r="M156" s="199" t="s">
        <v>1</v>
      </c>
      <c r="N156" s="200" t="s">
        <v>41</v>
      </c>
      <c r="O156" s="72"/>
      <c r="P156" s="201">
        <f>O156*H156</f>
        <v>0</v>
      </c>
      <c r="Q156" s="201">
        <v>0</v>
      </c>
      <c r="R156" s="201">
        <f>Q156*H156</f>
        <v>0</v>
      </c>
      <c r="S156" s="201">
        <v>0.65</v>
      </c>
      <c r="T156" s="202">
        <f>S156*H156</f>
        <v>3.6399999999999997</v>
      </c>
      <c r="U156" s="35"/>
      <c r="V156" s="35"/>
      <c r="W156" s="35"/>
      <c r="X156" s="35"/>
      <c r="Y156" s="35"/>
      <c r="Z156" s="35"/>
      <c r="AA156" s="35"/>
      <c r="AB156" s="35"/>
      <c r="AC156" s="35"/>
      <c r="AD156" s="35"/>
      <c r="AE156" s="35"/>
      <c r="AR156" s="203" t="s">
        <v>110</v>
      </c>
      <c r="AT156" s="203" t="s">
        <v>241</v>
      </c>
      <c r="AU156" s="203" t="s">
        <v>86</v>
      </c>
      <c r="AY156" s="18" t="s">
        <v>239</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110</v>
      </c>
      <c r="BM156" s="203" t="s">
        <v>318</v>
      </c>
    </row>
    <row r="157" spans="1:65" s="12" customFormat="1" ht="20.85" customHeight="1">
      <c r="B157" s="176"/>
      <c r="C157" s="177"/>
      <c r="D157" s="178" t="s">
        <v>75</v>
      </c>
      <c r="E157" s="190" t="s">
        <v>319</v>
      </c>
      <c r="F157" s="190" t="s">
        <v>320</v>
      </c>
      <c r="G157" s="177"/>
      <c r="H157" s="177"/>
      <c r="I157" s="180"/>
      <c r="J157" s="191">
        <f>BK157</f>
        <v>0</v>
      </c>
      <c r="K157" s="177"/>
      <c r="L157" s="182"/>
      <c r="M157" s="183"/>
      <c r="N157" s="184"/>
      <c r="O157" s="184"/>
      <c r="P157" s="185">
        <f>SUM(P158:P159)</f>
        <v>0</v>
      </c>
      <c r="Q157" s="184"/>
      <c r="R157" s="185">
        <f>SUM(R158:R159)</f>
        <v>0</v>
      </c>
      <c r="S157" s="184"/>
      <c r="T157" s="186">
        <f>SUM(T158:T159)</f>
        <v>0</v>
      </c>
      <c r="AR157" s="187" t="s">
        <v>84</v>
      </c>
      <c r="AT157" s="188" t="s">
        <v>75</v>
      </c>
      <c r="AU157" s="188" t="s">
        <v>86</v>
      </c>
      <c r="AY157" s="187" t="s">
        <v>239</v>
      </c>
      <c r="BK157" s="189">
        <f>SUM(BK158:BK159)</f>
        <v>0</v>
      </c>
    </row>
    <row r="158" spans="1:65" s="2" customFormat="1" ht="16.5" customHeight="1">
      <c r="A158" s="35"/>
      <c r="B158" s="36"/>
      <c r="C158" s="192" t="s">
        <v>321</v>
      </c>
      <c r="D158" s="192" t="s">
        <v>241</v>
      </c>
      <c r="E158" s="193" t="s">
        <v>322</v>
      </c>
      <c r="F158" s="194" t="s">
        <v>323</v>
      </c>
      <c r="G158" s="195" t="s">
        <v>249</v>
      </c>
      <c r="H158" s="196">
        <v>1</v>
      </c>
      <c r="I158" s="197"/>
      <c r="J158" s="198">
        <f>ROUND(I158*H158,2)</f>
        <v>0</v>
      </c>
      <c r="K158" s="194" t="s">
        <v>277</v>
      </c>
      <c r="L158" s="40"/>
      <c r="M158" s="199" t="s">
        <v>1</v>
      </c>
      <c r="N158" s="200" t="s">
        <v>41</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110</v>
      </c>
      <c r="AT158" s="203" t="s">
        <v>241</v>
      </c>
      <c r="AU158" s="203" t="s">
        <v>108</v>
      </c>
      <c r="AY158" s="18" t="s">
        <v>239</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110</v>
      </c>
      <c r="BM158" s="203" t="s">
        <v>324</v>
      </c>
    </row>
    <row r="159" spans="1:65" s="2" customFormat="1" ht="78">
      <c r="A159" s="35"/>
      <c r="B159" s="36"/>
      <c r="C159" s="37"/>
      <c r="D159" s="207" t="s">
        <v>284</v>
      </c>
      <c r="E159" s="37"/>
      <c r="F159" s="216" t="s">
        <v>325</v>
      </c>
      <c r="G159" s="37"/>
      <c r="H159" s="37"/>
      <c r="I159" s="217"/>
      <c r="J159" s="37"/>
      <c r="K159" s="37"/>
      <c r="L159" s="40"/>
      <c r="M159" s="218"/>
      <c r="N159" s="219"/>
      <c r="O159" s="72"/>
      <c r="P159" s="72"/>
      <c r="Q159" s="72"/>
      <c r="R159" s="72"/>
      <c r="S159" s="72"/>
      <c r="T159" s="73"/>
      <c r="U159" s="35"/>
      <c r="V159" s="35"/>
      <c r="W159" s="35"/>
      <c r="X159" s="35"/>
      <c r="Y159" s="35"/>
      <c r="Z159" s="35"/>
      <c r="AA159" s="35"/>
      <c r="AB159" s="35"/>
      <c r="AC159" s="35"/>
      <c r="AD159" s="35"/>
      <c r="AE159" s="35"/>
      <c r="AT159" s="18" t="s">
        <v>284</v>
      </c>
      <c r="AU159" s="18" t="s">
        <v>108</v>
      </c>
    </row>
    <row r="160" spans="1:65" s="12" customFormat="1" ht="22.9" customHeight="1">
      <c r="B160" s="176"/>
      <c r="C160" s="177"/>
      <c r="D160" s="178" t="s">
        <v>75</v>
      </c>
      <c r="E160" s="190" t="s">
        <v>326</v>
      </c>
      <c r="F160" s="190" t="s">
        <v>327</v>
      </c>
      <c r="G160" s="177"/>
      <c r="H160" s="177"/>
      <c r="I160" s="180"/>
      <c r="J160" s="191">
        <f>BK160</f>
        <v>0</v>
      </c>
      <c r="K160" s="177"/>
      <c r="L160" s="182"/>
      <c r="M160" s="183"/>
      <c r="N160" s="184"/>
      <c r="O160" s="184"/>
      <c r="P160" s="185">
        <f>SUM(P161:P166)</f>
        <v>0</v>
      </c>
      <c r="Q160" s="184"/>
      <c r="R160" s="185">
        <f>SUM(R161:R166)</f>
        <v>0</v>
      </c>
      <c r="S160" s="184"/>
      <c r="T160" s="186">
        <f>SUM(T161:T166)</f>
        <v>0</v>
      </c>
      <c r="AR160" s="187" t="s">
        <v>84</v>
      </c>
      <c r="AT160" s="188" t="s">
        <v>75</v>
      </c>
      <c r="AU160" s="188" t="s">
        <v>84</v>
      </c>
      <c r="AY160" s="187" t="s">
        <v>239</v>
      </c>
      <c r="BK160" s="189">
        <f>SUM(BK161:BK166)</f>
        <v>0</v>
      </c>
    </row>
    <row r="161" spans="1:65" s="2" customFormat="1" ht="16.5" customHeight="1">
      <c r="A161" s="35"/>
      <c r="B161" s="36"/>
      <c r="C161" s="192" t="s">
        <v>328</v>
      </c>
      <c r="D161" s="192" t="s">
        <v>241</v>
      </c>
      <c r="E161" s="193" t="s">
        <v>329</v>
      </c>
      <c r="F161" s="194" t="s">
        <v>330</v>
      </c>
      <c r="G161" s="195" t="s">
        <v>331</v>
      </c>
      <c r="H161" s="196">
        <v>42.64</v>
      </c>
      <c r="I161" s="197"/>
      <c r="J161" s="198">
        <f>ROUND(I161*H161,2)</f>
        <v>0</v>
      </c>
      <c r="K161" s="194" t="s">
        <v>277</v>
      </c>
      <c r="L161" s="40"/>
      <c r="M161" s="199" t="s">
        <v>1</v>
      </c>
      <c r="N161" s="200" t="s">
        <v>41</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110</v>
      </c>
      <c r="AT161" s="203" t="s">
        <v>241</v>
      </c>
      <c r="AU161" s="203" t="s">
        <v>86</v>
      </c>
      <c r="AY161" s="18" t="s">
        <v>239</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110</v>
      </c>
      <c r="BM161" s="203" t="s">
        <v>332</v>
      </c>
    </row>
    <row r="162" spans="1:65" s="2" customFormat="1" ht="29.25">
      <c r="A162" s="35"/>
      <c r="B162" s="36"/>
      <c r="C162" s="37"/>
      <c r="D162" s="207" t="s">
        <v>284</v>
      </c>
      <c r="E162" s="37"/>
      <c r="F162" s="216" t="s">
        <v>333</v>
      </c>
      <c r="G162" s="37"/>
      <c r="H162" s="37"/>
      <c r="I162" s="217"/>
      <c r="J162" s="37"/>
      <c r="K162" s="37"/>
      <c r="L162" s="40"/>
      <c r="M162" s="218"/>
      <c r="N162" s="219"/>
      <c r="O162" s="72"/>
      <c r="P162" s="72"/>
      <c r="Q162" s="72"/>
      <c r="R162" s="72"/>
      <c r="S162" s="72"/>
      <c r="T162" s="73"/>
      <c r="U162" s="35"/>
      <c r="V162" s="35"/>
      <c r="W162" s="35"/>
      <c r="X162" s="35"/>
      <c r="Y162" s="35"/>
      <c r="Z162" s="35"/>
      <c r="AA162" s="35"/>
      <c r="AB162" s="35"/>
      <c r="AC162" s="35"/>
      <c r="AD162" s="35"/>
      <c r="AE162" s="35"/>
      <c r="AT162" s="18" t="s">
        <v>284</v>
      </c>
      <c r="AU162" s="18" t="s">
        <v>86</v>
      </c>
    </row>
    <row r="163" spans="1:65" s="2" customFormat="1" ht="16.5" customHeight="1">
      <c r="A163" s="35"/>
      <c r="B163" s="36"/>
      <c r="C163" s="192" t="s">
        <v>7</v>
      </c>
      <c r="D163" s="192" t="s">
        <v>241</v>
      </c>
      <c r="E163" s="193" t="s">
        <v>334</v>
      </c>
      <c r="F163" s="194" t="s">
        <v>335</v>
      </c>
      <c r="G163" s="195" t="s">
        <v>331</v>
      </c>
      <c r="H163" s="196">
        <v>42.64</v>
      </c>
      <c r="I163" s="197"/>
      <c r="J163" s="198">
        <f>ROUND(I163*H163,2)</f>
        <v>0</v>
      </c>
      <c r="K163" s="194" t="s">
        <v>245</v>
      </c>
      <c r="L163" s="40"/>
      <c r="M163" s="199" t="s">
        <v>1</v>
      </c>
      <c r="N163" s="200" t="s">
        <v>41</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110</v>
      </c>
      <c r="AT163" s="203" t="s">
        <v>241</v>
      </c>
      <c r="AU163" s="203" t="s">
        <v>86</v>
      </c>
      <c r="AY163" s="18" t="s">
        <v>239</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110</v>
      </c>
      <c r="BM163" s="203" t="s">
        <v>336</v>
      </c>
    </row>
    <row r="164" spans="1:65" s="2" customFormat="1" ht="16.5" customHeight="1">
      <c r="A164" s="35"/>
      <c r="B164" s="36"/>
      <c r="C164" s="192" t="s">
        <v>337</v>
      </c>
      <c r="D164" s="192" t="s">
        <v>241</v>
      </c>
      <c r="E164" s="193" t="s">
        <v>338</v>
      </c>
      <c r="F164" s="194" t="s">
        <v>339</v>
      </c>
      <c r="G164" s="195" t="s">
        <v>331</v>
      </c>
      <c r="H164" s="196">
        <v>852.8</v>
      </c>
      <c r="I164" s="197"/>
      <c r="J164" s="198">
        <f>ROUND(I164*H164,2)</f>
        <v>0</v>
      </c>
      <c r="K164" s="194" t="s">
        <v>245</v>
      </c>
      <c r="L164" s="40"/>
      <c r="M164" s="199" t="s">
        <v>1</v>
      </c>
      <c r="N164" s="200" t="s">
        <v>41</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110</v>
      </c>
      <c r="AT164" s="203" t="s">
        <v>241</v>
      </c>
      <c r="AU164" s="203" t="s">
        <v>86</v>
      </c>
      <c r="AY164" s="18" t="s">
        <v>239</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110</v>
      </c>
      <c r="BM164" s="203" t="s">
        <v>340</v>
      </c>
    </row>
    <row r="165" spans="1:65" s="13" customFormat="1" ht="11.25">
      <c r="B165" s="205"/>
      <c r="C165" s="206"/>
      <c r="D165" s="207" t="s">
        <v>266</v>
      </c>
      <c r="E165" s="206"/>
      <c r="F165" s="208" t="s">
        <v>341</v>
      </c>
      <c r="G165" s="206"/>
      <c r="H165" s="209">
        <v>852.8</v>
      </c>
      <c r="I165" s="210"/>
      <c r="J165" s="206"/>
      <c r="K165" s="206"/>
      <c r="L165" s="211"/>
      <c r="M165" s="212"/>
      <c r="N165" s="213"/>
      <c r="O165" s="213"/>
      <c r="P165" s="213"/>
      <c r="Q165" s="213"/>
      <c r="R165" s="213"/>
      <c r="S165" s="213"/>
      <c r="T165" s="214"/>
      <c r="AT165" s="215" t="s">
        <v>266</v>
      </c>
      <c r="AU165" s="215" t="s">
        <v>86</v>
      </c>
      <c r="AV165" s="13" t="s">
        <v>86</v>
      </c>
      <c r="AW165" s="13" t="s">
        <v>4</v>
      </c>
      <c r="AX165" s="13" t="s">
        <v>84</v>
      </c>
      <c r="AY165" s="215" t="s">
        <v>239</v>
      </c>
    </row>
    <row r="166" spans="1:65" s="2" customFormat="1" ht="16.5" customHeight="1">
      <c r="A166" s="35"/>
      <c r="B166" s="36"/>
      <c r="C166" s="192" t="s">
        <v>342</v>
      </c>
      <c r="D166" s="192" t="s">
        <v>241</v>
      </c>
      <c r="E166" s="193" t="s">
        <v>343</v>
      </c>
      <c r="F166" s="194" t="s">
        <v>344</v>
      </c>
      <c r="G166" s="195" t="s">
        <v>331</v>
      </c>
      <c r="H166" s="196">
        <v>42.64</v>
      </c>
      <c r="I166" s="197"/>
      <c r="J166" s="198">
        <f>ROUND(I166*H166,2)</f>
        <v>0</v>
      </c>
      <c r="K166" s="194" t="s">
        <v>245</v>
      </c>
      <c r="L166" s="40"/>
      <c r="M166" s="220" t="s">
        <v>1</v>
      </c>
      <c r="N166" s="221" t="s">
        <v>41</v>
      </c>
      <c r="O166" s="222"/>
      <c r="P166" s="223">
        <f>O166*H166</f>
        <v>0</v>
      </c>
      <c r="Q166" s="223">
        <v>0</v>
      </c>
      <c r="R166" s="223">
        <f>Q166*H166</f>
        <v>0</v>
      </c>
      <c r="S166" s="223">
        <v>0</v>
      </c>
      <c r="T166" s="224">
        <f>S166*H166</f>
        <v>0</v>
      </c>
      <c r="U166" s="35"/>
      <c r="V166" s="35"/>
      <c r="W166" s="35"/>
      <c r="X166" s="35"/>
      <c r="Y166" s="35"/>
      <c r="Z166" s="35"/>
      <c r="AA166" s="35"/>
      <c r="AB166" s="35"/>
      <c r="AC166" s="35"/>
      <c r="AD166" s="35"/>
      <c r="AE166" s="35"/>
      <c r="AR166" s="203" t="s">
        <v>110</v>
      </c>
      <c r="AT166" s="203" t="s">
        <v>241</v>
      </c>
      <c r="AU166" s="203" t="s">
        <v>86</v>
      </c>
      <c r="AY166" s="18" t="s">
        <v>239</v>
      </c>
      <c r="BE166" s="204">
        <f>IF(N166="základní",J166,0)</f>
        <v>0</v>
      </c>
      <c r="BF166" s="204">
        <f>IF(N166="snížená",J166,0)</f>
        <v>0</v>
      </c>
      <c r="BG166" s="204">
        <f>IF(N166="zákl. přenesená",J166,0)</f>
        <v>0</v>
      </c>
      <c r="BH166" s="204">
        <f>IF(N166="sníž. přenesená",J166,0)</f>
        <v>0</v>
      </c>
      <c r="BI166" s="204">
        <f>IF(N166="nulová",J166,0)</f>
        <v>0</v>
      </c>
      <c r="BJ166" s="18" t="s">
        <v>84</v>
      </c>
      <c r="BK166" s="204">
        <f>ROUND(I166*H166,2)</f>
        <v>0</v>
      </c>
      <c r="BL166" s="18" t="s">
        <v>110</v>
      </c>
      <c r="BM166" s="203" t="s">
        <v>345</v>
      </c>
    </row>
    <row r="167" spans="1:65" s="2" customFormat="1" ht="6.95" customHeight="1">
      <c r="A167" s="35"/>
      <c r="B167" s="55"/>
      <c r="C167" s="56"/>
      <c r="D167" s="56"/>
      <c r="E167" s="56"/>
      <c r="F167" s="56"/>
      <c r="G167" s="56"/>
      <c r="H167" s="56"/>
      <c r="I167" s="56"/>
      <c r="J167" s="56"/>
      <c r="K167" s="56"/>
      <c r="L167" s="40"/>
      <c r="M167" s="35"/>
      <c r="O167" s="35"/>
      <c r="P167" s="35"/>
      <c r="Q167" s="35"/>
      <c r="R167" s="35"/>
      <c r="S167" s="35"/>
      <c r="T167" s="35"/>
      <c r="U167" s="35"/>
      <c r="V167" s="35"/>
      <c r="W167" s="35"/>
      <c r="X167" s="35"/>
      <c r="Y167" s="35"/>
      <c r="Z167" s="35"/>
      <c r="AA167" s="35"/>
      <c r="AB167" s="35"/>
      <c r="AC167" s="35"/>
      <c r="AD167" s="35"/>
      <c r="AE167" s="35"/>
    </row>
  </sheetData>
  <sheetProtection algorithmName="SHA-512" hashValue="PCDcGpKFnAMUGKAo0BDMkyEXAOURCW28UpT7a8l6qr6IopVSyebCGBgXNzNVULC+lmHscdUqbmMyIAsAtIvD2Q==" saltValue="PpoFi5nMLgLL4YyVV9FVGj3+2Q6YuJ1RuLpAdE7TQI59CwYYaYLPpS+2rXg8cO45v/qZdUbBiYumhg4QLSBLmA==" spinCount="100000" sheet="1" objects="1" scenarios="1" formatColumns="0" formatRows="0" autoFilter="0"/>
  <autoFilter ref="C122:K166" xr:uid="{00000000-0009-0000-0000-000001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31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93</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s="1" customFormat="1" ht="12" customHeight="1">
      <c r="B8" s="21"/>
      <c r="D8" s="120" t="s">
        <v>210</v>
      </c>
      <c r="L8" s="21"/>
    </row>
    <row r="9" spans="1:46" s="2" customFormat="1" ht="16.5" customHeight="1">
      <c r="A9" s="35"/>
      <c r="B9" s="40"/>
      <c r="C9" s="35"/>
      <c r="D9" s="35"/>
      <c r="E9" s="323" t="s">
        <v>346</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348</v>
      </c>
      <c r="F11" s="326"/>
      <c r="G11" s="326"/>
      <c r="H11" s="326"/>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23. 6. 2025</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7" t="str">
        <f>'Rekapitulace stavby'!E14</f>
        <v>Vyplň údaj</v>
      </c>
      <c r="F20" s="328"/>
      <c r="G20" s="328"/>
      <c r="H20" s="328"/>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34</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19.25" customHeight="1">
      <c r="A29" s="122"/>
      <c r="B29" s="123"/>
      <c r="C29" s="122"/>
      <c r="D29" s="122"/>
      <c r="E29" s="329" t="s">
        <v>35</v>
      </c>
      <c r="F29" s="329"/>
      <c r="G29" s="329"/>
      <c r="H29" s="329"/>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36</v>
      </c>
      <c r="E32" s="35"/>
      <c r="F32" s="35"/>
      <c r="G32" s="35"/>
      <c r="H32" s="35"/>
      <c r="I32" s="35"/>
      <c r="J32" s="127">
        <f>ROUND(J153,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ROUND((SUM(BE153:BE1310)),  2)</f>
        <v>0</v>
      </c>
      <c r="G35" s="35"/>
      <c r="H35" s="35"/>
      <c r="I35" s="131">
        <v>0.21</v>
      </c>
      <c r="J35" s="130">
        <f>ROUND(((SUM(BE153:BE1310))*I35),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ROUND((SUM(BF153:BF1310)),  2)</f>
        <v>0</v>
      </c>
      <c r="G36" s="35"/>
      <c r="H36" s="35"/>
      <c r="I36" s="131">
        <v>0.12</v>
      </c>
      <c r="J36" s="130">
        <f>ROUND(((SUM(BF153:BF1310))*I36),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ROUND((SUM(BG153:BG1310)),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ROUND((SUM(BH153:BH1310)),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ROUND((SUM(BI153:BI1310)),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2" customFormat="1" ht="16.5" customHeight="1">
      <c r="A87" s="35"/>
      <c r="B87" s="36"/>
      <c r="C87" s="37"/>
      <c r="D87" s="37"/>
      <c r="E87" s="330" t="s">
        <v>346</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3" t="str">
        <f>E11</f>
        <v>D.1.1 - Architektonicko-stavební řešení</v>
      </c>
      <c r="F89" s="332"/>
      <c r="G89" s="332"/>
      <c r="H89" s="332"/>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23. 6. 2025</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NEMOCNICE TGM HODONÍN, p.o.</v>
      </c>
      <c r="G93" s="37"/>
      <c r="H93" s="37"/>
      <c r="I93" s="30" t="s">
        <v>30</v>
      </c>
      <c r="J93" s="33" t="str">
        <f>E23</f>
        <v>KANIA a.s.</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213</v>
      </c>
      <c r="D96" s="151"/>
      <c r="E96" s="151"/>
      <c r="F96" s="151"/>
      <c r="G96" s="151"/>
      <c r="H96" s="151"/>
      <c r="I96" s="151"/>
      <c r="J96" s="152" t="s">
        <v>214</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215</v>
      </c>
      <c r="D98" s="37"/>
      <c r="E98" s="37"/>
      <c r="F98" s="37"/>
      <c r="G98" s="37"/>
      <c r="H98" s="37"/>
      <c r="I98" s="37"/>
      <c r="J98" s="85">
        <f>J153</f>
        <v>0</v>
      </c>
      <c r="K98" s="37"/>
      <c r="L98" s="52"/>
      <c r="S98" s="35"/>
      <c r="T98" s="35"/>
      <c r="U98" s="35"/>
      <c r="V98" s="35"/>
      <c r="W98" s="35"/>
      <c r="X98" s="35"/>
      <c r="Y98" s="35"/>
      <c r="Z98" s="35"/>
      <c r="AA98" s="35"/>
      <c r="AB98" s="35"/>
      <c r="AC98" s="35"/>
      <c r="AD98" s="35"/>
      <c r="AE98" s="35"/>
      <c r="AU98" s="18" t="s">
        <v>216</v>
      </c>
    </row>
    <row r="99" spans="1:47" s="9" customFormat="1" ht="24.95" customHeight="1">
      <c r="B99" s="154"/>
      <c r="C99" s="155"/>
      <c r="D99" s="156" t="s">
        <v>217</v>
      </c>
      <c r="E99" s="157"/>
      <c r="F99" s="157"/>
      <c r="G99" s="157"/>
      <c r="H99" s="157"/>
      <c r="I99" s="157"/>
      <c r="J99" s="158">
        <f>J154</f>
        <v>0</v>
      </c>
      <c r="K99" s="155"/>
      <c r="L99" s="159"/>
    </row>
    <row r="100" spans="1:47" s="10" customFormat="1" ht="19.899999999999999" customHeight="1">
      <c r="B100" s="160"/>
      <c r="C100" s="105"/>
      <c r="D100" s="161" t="s">
        <v>218</v>
      </c>
      <c r="E100" s="162"/>
      <c r="F100" s="162"/>
      <c r="G100" s="162"/>
      <c r="H100" s="162"/>
      <c r="I100" s="162"/>
      <c r="J100" s="163">
        <f>J155</f>
        <v>0</v>
      </c>
      <c r="K100" s="105"/>
      <c r="L100" s="164"/>
    </row>
    <row r="101" spans="1:47" s="10" customFormat="1" ht="19.899999999999999" customHeight="1">
      <c r="B101" s="160"/>
      <c r="C101" s="105"/>
      <c r="D101" s="161" t="s">
        <v>349</v>
      </c>
      <c r="E101" s="162"/>
      <c r="F101" s="162"/>
      <c r="G101" s="162"/>
      <c r="H101" s="162"/>
      <c r="I101" s="162"/>
      <c r="J101" s="163">
        <f>J211</f>
        <v>0</v>
      </c>
      <c r="K101" s="105"/>
      <c r="L101" s="164"/>
    </row>
    <row r="102" spans="1:47" s="10" customFormat="1" ht="19.899999999999999" customHeight="1">
      <c r="B102" s="160"/>
      <c r="C102" s="105"/>
      <c r="D102" s="161" t="s">
        <v>350</v>
      </c>
      <c r="E102" s="162"/>
      <c r="F102" s="162"/>
      <c r="G102" s="162"/>
      <c r="H102" s="162"/>
      <c r="I102" s="162"/>
      <c r="J102" s="163">
        <f>J238</f>
        <v>0</v>
      </c>
      <c r="K102" s="105"/>
      <c r="L102" s="164"/>
    </row>
    <row r="103" spans="1:47" s="10" customFormat="1" ht="19.899999999999999" customHeight="1">
      <c r="B103" s="160"/>
      <c r="C103" s="105"/>
      <c r="D103" s="161" t="s">
        <v>351</v>
      </c>
      <c r="E103" s="162"/>
      <c r="F103" s="162"/>
      <c r="G103" s="162"/>
      <c r="H103" s="162"/>
      <c r="I103" s="162"/>
      <c r="J103" s="163">
        <f>J273</f>
        <v>0</v>
      </c>
      <c r="K103" s="105"/>
      <c r="L103" s="164"/>
    </row>
    <row r="104" spans="1:47" s="10" customFormat="1" ht="14.85" customHeight="1">
      <c r="B104" s="160"/>
      <c r="C104" s="105"/>
      <c r="D104" s="161" t="s">
        <v>352</v>
      </c>
      <c r="E104" s="162"/>
      <c r="F104" s="162"/>
      <c r="G104" s="162"/>
      <c r="H104" s="162"/>
      <c r="I104" s="162"/>
      <c r="J104" s="163">
        <f>J280</f>
        <v>0</v>
      </c>
      <c r="K104" s="105"/>
      <c r="L104" s="164"/>
    </row>
    <row r="105" spans="1:47" s="10" customFormat="1" ht="19.899999999999999" customHeight="1">
      <c r="B105" s="160"/>
      <c r="C105" s="105"/>
      <c r="D105" s="161" t="s">
        <v>353</v>
      </c>
      <c r="E105" s="162"/>
      <c r="F105" s="162"/>
      <c r="G105" s="162"/>
      <c r="H105" s="162"/>
      <c r="I105" s="162"/>
      <c r="J105" s="163">
        <f>J282</f>
        <v>0</v>
      </c>
      <c r="K105" s="105"/>
      <c r="L105" s="164"/>
    </row>
    <row r="106" spans="1:47" s="10" customFormat="1" ht="19.899999999999999" customHeight="1">
      <c r="B106" s="160"/>
      <c r="C106" s="105"/>
      <c r="D106" s="161" t="s">
        <v>354</v>
      </c>
      <c r="E106" s="162"/>
      <c r="F106" s="162"/>
      <c r="G106" s="162"/>
      <c r="H106" s="162"/>
      <c r="I106" s="162"/>
      <c r="J106" s="163">
        <f>J475</f>
        <v>0</v>
      </c>
      <c r="K106" s="105"/>
      <c r="L106" s="164"/>
    </row>
    <row r="107" spans="1:47" s="10" customFormat="1" ht="19.899999999999999" customHeight="1">
      <c r="B107" s="160"/>
      <c r="C107" s="105"/>
      <c r="D107" s="161" t="s">
        <v>221</v>
      </c>
      <c r="E107" s="162"/>
      <c r="F107" s="162"/>
      <c r="G107" s="162"/>
      <c r="H107" s="162"/>
      <c r="I107" s="162"/>
      <c r="J107" s="163">
        <f>J480</f>
        <v>0</v>
      </c>
      <c r="K107" s="105"/>
      <c r="L107" s="164"/>
    </row>
    <row r="108" spans="1:47" s="10" customFormat="1" ht="14.85" customHeight="1">
      <c r="B108" s="160"/>
      <c r="C108" s="105"/>
      <c r="D108" s="161" t="s">
        <v>222</v>
      </c>
      <c r="E108" s="162"/>
      <c r="F108" s="162"/>
      <c r="G108" s="162"/>
      <c r="H108" s="162"/>
      <c r="I108" s="162"/>
      <c r="J108" s="163">
        <f>J595</f>
        <v>0</v>
      </c>
      <c r="K108" s="105"/>
      <c r="L108" s="164"/>
    </row>
    <row r="109" spans="1:47" s="10" customFormat="1" ht="19.899999999999999" customHeight="1">
      <c r="B109" s="160"/>
      <c r="C109" s="105"/>
      <c r="D109" s="161" t="s">
        <v>223</v>
      </c>
      <c r="E109" s="162"/>
      <c r="F109" s="162"/>
      <c r="G109" s="162"/>
      <c r="H109" s="162"/>
      <c r="I109" s="162"/>
      <c r="J109" s="163">
        <f>J602</f>
        <v>0</v>
      </c>
      <c r="K109" s="105"/>
      <c r="L109" s="164"/>
    </row>
    <row r="110" spans="1:47" s="10" customFormat="1" ht="19.899999999999999" customHeight="1">
      <c r="B110" s="160"/>
      <c r="C110" s="105"/>
      <c r="D110" s="161" t="s">
        <v>355</v>
      </c>
      <c r="E110" s="162"/>
      <c r="F110" s="162"/>
      <c r="G110" s="162"/>
      <c r="H110" s="162"/>
      <c r="I110" s="162"/>
      <c r="J110" s="163">
        <f>J614</f>
        <v>0</v>
      </c>
      <c r="K110" s="105"/>
      <c r="L110" s="164"/>
    </row>
    <row r="111" spans="1:47" s="9" customFormat="1" ht="24.95" customHeight="1">
      <c r="B111" s="154"/>
      <c r="C111" s="155"/>
      <c r="D111" s="156" t="s">
        <v>356</v>
      </c>
      <c r="E111" s="157"/>
      <c r="F111" s="157"/>
      <c r="G111" s="157"/>
      <c r="H111" s="157"/>
      <c r="I111" s="157"/>
      <c r="J111" s="158">
        <f>J621</f>
        <v>0</v>
      </c>
      <c r="K111" s="155"/>
      <c r="L111" s="159"/>
    </row>
    <row r="112" spans="1:47" s="10" customFormat="1" ht="19.899999999999999" customHeight="1">
      <c r="B112" s="160"/>
      <c r="C112" s="105"/>
      <c r="D112" s="161" t="s">
        <v>357</v>
      </c>
      <c r="E112" s="162"/>
      <c r="F112" s="162"/>
      <c r="G112" s="162"/>
      <c r="H112" s="162"/>
      <c r="I112" s="162"/>
      <c r="J112" s="163">
        <f>J622</f>
        <v>0</v>
      </c>
      <c r="K112" s="105"/>
      <c r="L112" s="164"/>
    </row>
    <row r="113" spans="2:12" s="10" customFormat="1" ht="19.899999999999999" customHeight="1">
      <c r="B113" s="160"/>
      <c r="C113" s="105"/>
      <c r="D113" s="161" t="s">
        <v>358</v>
      </c>
      <c r="E113" s="162"/>
      <c r="F113" s="162"/>
      <c r="G113" s="162"/>
      <c r="H113" s="162"/>
      <c r="I113" s="162"/>
      <c r="J113" s="163">
        <f>J693</f>
        <v>0</v>
      </c>
      <c r="K113" s="105"/>
      <c r="L113" s="164"/>
    </row>
    <row r="114" spans="2:12" s="10" customFormat="1" ht="19.899999999999999" customHeight="1">
      <c r="B114" s="160"/>
      <c r="C114" s="105"/>
      <c r="D114" s="161" t="s">
        <v>359</v>
      </c>
      <c r="E114" s="162"/>
      <c r="F114" s="162"/>
      <c r="G114" s="162"/>
      <c r="H114" s="162"/>
      <c r="I114" s="162"/>
      <c r="J114" s="163">
        <f>J731</f>
        <v>0</v>
      </c>
      <c r="K114" s="105"/>
      <c r="L114" s="164"/>
    </row>
    <row r="115" spans="2:12" s="10" customFormat="1" ht="19.899999999999999" customHeight="1">
      <c r="B115" s="160"/>
      <c r="C115" s="105"/>
      <c r="D115" s="161" t="s">
        <v>360</v>
      </c>
      <c r="E115" s="162"/>
      <c r="F115" s="162"/>
      <c r="G115" s="162"/>
      <c r="H115" s="162"/>
      <c r="I115" s="162"/>
      <c r="J115" s="163">
        <f>J830</f>
        <v>0</v>
      </c>
      <c r="K115" s="105"/>
      <c r="L115" s="164"/>
    </row>
    <row r="116" spans="2:12" s="10" customFormat="1" ht="19.899999999999999" customHeight="1">
      <c r="B116" s="160"/>
      <c r="C116" s="105"/>
      <c r="D116" s="161" t="s">
        <v>361</v>
      </c>
      <c r="E116" s="162"/>
      <c r="F116" s="162"/>
      <c r="G116" s="162"/>
      <c r="H116" s="162"/>
      <c r="I116" s="162"/>
      <c r="J116" s="163">
        <f>J836</f>
        <v>0</v>
      </c>
      <c r="K116" s="105"/>
      <c r="L116" s="164"/>
    </row>
    <row r="117" spans="2:12" s="10" customFormat="1" ht="19.899999999999999" customHeight="1">
      <c r="B117" s="160"/>
      <c r="C117" s="105"/>
      <c r="D117" s="161" t="s">
        <v>362</v>
      </c>
      <c r="E117" s="162"/>
      <c r="F117" s="162"/>
      <c r="G117" s="162"/>
      <c r="H117" s="162"/>
      <c r="I117" s="162"/>
      <c r="J117" s="163">
        <f>J856</f>
        <v>0</v>
      </c>
      <c r="K117" s="105"/>
      <c r="L117" s="164"/>
    </row>
    <row r="118" spans="2:12" s="10" customFormat="1" ht="19.899999999999999" customHeight="1">
      <c r="B118" s="160"/>
      <c r="C118" s="105"/>
      <c r="D118" s="161" t="s">
        <v>363</v>
      </c>
      <c r="E118" s="162"/>
      <c r="F118" s="162"/>
      <c r="G118" s="162"/>
      <c r="H118" s="162"/>
      <c r="I118" s="162"/>
      <c r="J118" s="163">
        <f>J940</f>
        <v>0</v>
      </c>
      <c r="K118" s="105"/>
      <c r="L118" s="164"/>
    </row>
    <row r="119" spans="2:12" s="10" customFormat="1" ht="19.899999999999999" customHeight="1">
      <c r="B119" s="160"/>
      <c r="C119" s="105"/>
      <c r="D119" s="161" t="s">
        <v>364</v>
      </c>
      <c r="E119" s="162"/>
      <c r="F119" s="162"/>
      <c r="G119" s="162"/>
      <c r="H119" s="162"/>
      <c r="I119" s="162"/>
      <c r="J119" s="163">
        <f>J960</f>
        <v>0</v>
      </c>
      <c r="K119" s="105"/>
      <c r="L119" s="164"/>
    </row>
    <row r="120" spans="2:12" s="10" customFormat="1" ht="19.899999999999999" customHeight="1">
      <c r="B120" s="160"/>
      <c r="C120" s="105"/>
      <c r="D120" s="161" t="s">
        <v>365</v>
      </c>
      <c r="E120" s="162"/>
      <c r="F120" s="162"/>
      <c r="G120" s="162"/>
      <c r="H120" s="162"/>
      <c r="I120" s="162"/>
      <c r="J120" s="163">
        <f>J1041</f>
        <v>0</v>
      </c>
      <c r="K120" s="105"/>
      <c r="L120" s="164"/>
    </row>
    <row r="121" spans="2:12" s="10" customFormat="1" ht="19.899999999999999" customHeight="1">
      <c r="B121" s="160"/>
      <c r="C121" s="105"/>
      <c r="D121" s="161" t="s">
        <v>366</v>
      </c>
      <c r="E121" s="162"/>
      <c r="F121" s="162"/>
      <c r="G121" s="162"/>
      <c r="H121" s="162"/>
      <c r="I121" s="162"/>
      <c r="J121" s="163">
        <f>J1103</f>
        <v>0</v>
      </c>
      <c r="K121" s="105"/>
      <c r="L121" s="164"/>
    </row>
    <row r="122" spans="2:12" s="10" customFormat="1" ht="19.899999999999999" customHeight="1">
      <c r="B122" s="160"/>
      <c r="C122" s="105"/>
      <c r="D122" s="161" t="s">
        <v>367</v>
      </c>
      <c r="E122" s="162"/>
      <c r="F122" s="162"/>
      <c r="G122" s="162"/>
      <c r="H122" s="162"/>
      <c r="I122" s="162"/>
      <c r="J122" s="163">
        <f>J1122</f>
        <v>0</v>
      </c>
      <c r="K122" s="105"/>
      <c r="L122" s="164"/>
    </row>
    <row r="123" spans="2:12" s="10" customFormat="1" ht="19.899999999999999" customHeight="1">
      <c r="B123" s="160"/>
      <c r="C123" s="105"/>
      <c r="D123" s="161" t="s">
        <v>368</v>
      </c>
      <c r="E123" s="162"/>
      <c r="F123" s="162"/>
      <c r="G123" s="162"/>
      <c r="H123" s="162"/>
      <c r="I123" s="162"/>
      <c r="J123" s="163">
        <f>J1182</f>
        <v>0</v>
      </c>
      <c r="K123" s="105"/>
      <c r="L123" s="164"/>
    </row>
    <row r="124" spans="2:12" s="10" customFormat="1" ht="19.899999999999999" customHeight="1">
      <c r="B124" s="160"/>
      <c r="C124" s="105"/>
      <c r="D124" s="161" t="s">
        <v>369</v>
      </c>
      <c r="E124" s="162"/>
      <c r="F124" s="162"/>
      <c r="G124" s="162"/>
      <c r="H124" s="162"/>
      <c r="I124" s="162"/>
      <c r="J124" s="163">
        <f>J1191</f>
        <v>0</v>
      </c>
      <c r="K124" s="105"/>
      <c r="L124" s="164"/>
    </row>
    <row r="125" spans="2:12" s="10" customFormat="1" ht="19.899999999999999" customHeight="1">
      <c r="B125" s="160"/>
      <c r="C125" s="105"/>
      <c r="D125" s="161" t="s">
        <v>370</v>
      </c>
      <c r="E125" s="162"/>
      <c r="F125" s="162"/>
      <c r="G125" s="162"/>
      <c r="H125" s="162"/>
      <c r="I125" s="162"/>
      <c r="J125" s="163">
        <f>J1220</f>
        <v>0</v>
      </c>
      <c r="K125" s="105"/>
      <c r="L125" s="164"/>
    </row>
    <row r="126" spans="2:12" s="10" customFormat="1" ht="19.899999999999999" customHeight="1">
      <c r="B126" s="160"/>
      <c r="C126" s="105"/>
      <c r="D126" s="161" t="s">
        <v>371</v>
      </c>
      <c r="E126" s="162"/>
      <c r="F126" s="162"/>
      <c r="G126" s="162"/>
      <c r="H126" s="162"/>
      <c r="I126" s="162"/>
      <c r="J126" s="163">
        <f>J1243</f>
        <v>0</v>
      </c>
      <c r="K126" s="105"/>
      <c r="L126" s="164"/>
    </row>
    <row r="127" spans="2:12" s="9" customFormat="1" ht="24.95" customHeight="1">
      <c r="B127" s="154"/>
      <c r="C127" s="155"/>
      <c r="D127" s="156" t="s">
        <v>372</v>
      </c>
      <c r="E127" s="157"/>
      <c r="F127" s="157"/>
      <c r="G127" s="157"/>
      <c r="H127" s="157"/>
      <c r="I127" s="157"/>
      <c r="J127" s="158">
        <f>J1247</f>
        <v>0</v>
      </c>
      <c r="K127" s="155"/>
      <c r="L127" s="159"/>
    </row>
    <row r="128" spans="2:12" s="10" customFormat="1" ht="19.899999999999999" customHeight="1">
      <c r="B128" s="160"/>
      <c r="C128" s="105"/>
      <c r="D128" s="161" t="s">
        <v>373</v>
      </c>
      <c r="E128" s="162"/>
      <c r="F128" s="162"/>
      <c r="G128" s="162"/>
      <c r="H128" s="162"/>
      <c r="I128" s="162"/>
      <c r="J128" s="163">
        <f>J1248</f>
        <v>0</v>
      </c>
      <c r="K128" s="105"/>
      <c r="L128" s="164"/>
    </row>
    <row r="129" spans="1:31" s="9" customFormat="1" ht="24.95" customHeight="1">
      <c r="B129" s="154"/>
      <c r="C129" s="155"/>
      <c r="D129" s="156" t="s">
        <v>374</v>
      </c>
      <c r="E129" s="157"/>
      <c r="F129" s="157"/>
      <c r="G129" s="157"/>
      <c r="H129" s="157"/>
      <c r="I129" s="157"/>
      <c r="J129" s="158">
        <f>J1285</f>
        <v>0</v>
      </c>
      <c r="K129" s="155"/>
      <c r="L129" s="159"/>
    </row>
    <row r="130" spans="1:31" s="9" customFormat="1" ht="24.95" customHeight="1">
      <c r="B130" s="154"/>
      <c r="C130" s="155"/>
      <c r="D130" s="156" t="s">
        <v>375</v>
      </c>
      <c r="E130" s="157"/>
      <c r="F130" s="157"/>
      <c r="G130" s="157"/>
      <c r="H130" s="157"/>
      <c r="I130" s="157"/>
      <c r="J130" s="158">
        <f>J1289</f>
        <v>0</v>
      </c>
      <c r="K130" s="155"/>
      <c r="L130" s="159"/>
    </row>
    <row r="131" spans="1:31" s="10" customFormat="1" ht="19.899999999999999" customHeight="1">
      <c r="B131" s="160"/>
      <c r="C131" s="105"/>
      <c r="D131" s="161" t="s">
        <v>376</v>
      </c>
      <c r="E131" s="162"/>
      <c r="F131" s="162"/>
      <c r="G131" s="162"/>
      <c r="H131" s="162"/>
      <c r="I131" s="162"/>
      <c r="J131" s="163">
        <f>J1306</f>
        <v>0</v>
      </c>
      <c r="K131" s="105"/>
      <c r="L131" s="164"/>
    </row>
    <row r="132" spans="1:31" s="2" customFormat="1" ht="21.7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31" s="2" customFormat="1" ht="6.95" customHeight="1">
      <c r="A133" s="35"/>
      <c r="B133" s="55"/>
      <c r="C133" s="56"/>
      <c r="D133" s="56"/>
      <c r="E133" s="56"/>
      <c r="F133" s="56"/>
      <c r="G133" s="56"/>
      <c r="H133" s="56"/>
      <c r="I133" s="56"/>
      <c r="J133" s="56"/>
      <c r="K133" s="56"/>
      <c r="L133" s="52"/>
      <c r="S133" s="35"/>
      <c r="T133" s="35"/>
      <c r="U133" s="35"/>
      <c r="V133" s="35"/>
      <c r="W133" s="35"/>
      <c r="X133" s="35"/>
      <c r="Y133" s="35"/>
      <c r="Z133" s="35"/>
      <c r="AA133" s="35"/>
      <c r="AB133" s="35"/>
      <c r="AC133" s="35"/>
      <c r="AD133" s="35"/>
      <c r="AE133" s="35"/>
    </row>
    <row r="137" spans="1:31" s="2" customFormat="1" ht="6.95" customHeight="1">
      <c r="A137" s="35"/>
      <c r="B137" s="57"/>
      <c r="C137" s="58"/>
      <c r="D137" s="58"/>
      <c r="E137" s="58"/>
      <c r="F137" s="58"/>
      <c r="G137" s="58"/>
      <c r="H137" s="58"/>
      <c r="I137" s="58"/>
      <c r="J137" s="58"/>
      <c r="K137" s="58"/>
      <c r="L137" s="52"/>
      <c r="S137" s="35"/>
      <c r="T137" s="35"/>
      <c r="U137" s="35"/>
      <c r="V137" s="35"/>
      <c r="W137" s="35"/>
      <c r="X137" s="35"/>
      <c r="Y137" s="35"/>
      <c r="Z137" s="35"/>
      <c r="AA137" s="35"/>
      <c r="AB137" s="35"/>
      <c r="AC137" s="35"/>
      <c r="AD137" s="35"/>
      <c r="AE137" s="35"/>
    </row>
    <row r="138" spans="1:31" s="2" customFormat="1" ht="24.95" customHeight="1">
      <c r="A138" s="35"/>
      <c r="B138" s="36"/>
      <c r="C138" s="24" t="s">
        <v>224</v>
      </c>
      <c r="D138" s="37"/>
      <c r="E138" s="37"/>
      <c r="F138" s="37"/>
      <c r="G138" s="37"/>
      <c r="H138" s="37"/>
      <c r="I138" s="37"/>
      <c r="J138" s="37"/>
      <c r="K138" s="37"/>
      <c r="L138" s="52"/>
      <c r="S138" s="35"/>
      <c r="T138" s="35"/>
      <c r="U138" s="35"/>
      <c r="V138" s="35"/>
      <c r="W138" s="35"/>
      <c r="X138" s="35"/>
      <c r="Y138" s="35"/>
      <c r="Z138" s="35"/>
      <c r="AA138" s="35"/>
      <c r="AB138" s="35"/>
      <c r="AC138" s="35"/>
      <c r="AD138" s="35"/>
      <c r="AE138" s="35"/>
    </row>
    <row r="139" spans="1:31" s="2" customFormat="1" ht="6.95" customHeight="1">
      <c r="A139" s="35"/>
      <c r="B139" s="36"/>
      <c r="C139" s="37"/>
      <c r="D139" s="37"/>
      <c r="E139" s="37"/>
      <c r="F139" s="37"/>
      <c r="G139" s="37"/>
      <c r="H139" s="37"/>
      <c r="I139" s="37"/>
      <c r="J139" s="37"/>
      <c r="K139" s="37"/>
      <c r="L139" s="52"/>
      <c r="S139" s="35"/>
      <c r="T139" s="35"/>
      <c r="U139" s="35"/>
      <c r="V139" s="35"/>
      <c r="W139" s="35"/>
      <c r="X139" s="35"/>
      <c r="Y139" s="35"/>
      <c r="Z139" s="35"/>
      <c r="AA139" s="35"/>
      <c r="AB139" s="35"/>
      <c r="AC139" s="35"/>
      <c r="AD139" s="35"/>
      <c r="AE139" s="35"/>
    </row>
    <row r="140" spans="1:31" s="2" customFormat="1" ht="12" customHeight="1">
      <c r="A140" s="35"/>
      <c r="B140" s="36"/>
      <c r="C140" s="30" t="s">
        <v>16</v>
      </c>
      <c r="D140" s="37"/>
      <c r="E140" s="37"/>
      <c r="F140" s="37"/>
      <c r="G140" s="37"/>
      <c r="H140" s="37"/>
      <c r="I140" s="37"/>
      <c r="J140" s="37"/>
      <c r="K140" s="37"/>
      <c r="L140" s="52"/>
      <c r="S140" s="35"/>
      <c r="T140" s="35"/>
      <c r="U140" s="35"/>
      <c r="V140" s="35"/>
      <c r="W140" s="35"/>
      <c r="X140" s="35"/>
      <c r="Y140" s="35"/>
      <c r="Z140" s="35"/>
      <c r="AA140" s="35"/>
      <c r="AB140" s="35"/>
      <c r="AC140" s="35"/>
      <c r="AD140" s="35"/>
      <c r="AE140" s="35"/>
    </row>
    <row r="141" spans="1:31" s="2" customFormat="1" ht="16.5" customHeight="1">
      <c r="A141" s="35"/>
      <c r="B141" s="36"/>
      <c r="C141" s="37"/>
      <c r="D141" s="37"/>
      <c r="E141" s="330" t="str">
        <f>E7</f>
        <v>NEMOCNICE TGM HODONÍN – VÝSTAVBA PAVILONU URGENTNÍHO PŘÍJMU ETAPA II.</v>
      </c>
      <c r="F141" s="331"/>
      <c r="G141" s="331"/>
      <c r="H141" s="331"/>
      <c r="I141" s="37"/>
      <c r="J141" s="37"/>
      <c r="K141" s="37"/>
      <c r="L141" s="52"/>
      <c r="S141" s="35"/>
      <c r="T141" s="35"/>
      <c r="U141" s="35"/>
      <c r="V141" s="35"/>
      <c r="W141" s="35"/>
      <c r="X141" s="35"/>
      <c r="Y141" s="35"/>
      <c r="Z141" s="35"/>
      <c r="AA141" s="35"/>
      <c r="AB141" s="35"/>
      <c r="AC141" s="35"/>
      <c r="AD141" s="35"/>
      <c r="AE141" s="35"/>
    </row>
    <row r="142" spans="1:31" s="1" customFormat="1" ht="12" customHeight="1">
      <c r="B142" s="22"/>
      <c r="C142" s="30" t="s">
        <v>210</v>
      </c>
      <c r="D142" s="23"/>
      <c r="E142" s="23"/>
      <c r="F142" s="23"/>
      <c r="G142" s="23"/>
      <c r="H142" s="23"/>
      <c r="I142" s="23"/>
      <c r="J142" s="23"/>
      <c r="K142" s="23"/>
      <c r="L142" s="21"/>
    </row>
    <row r="143" spans="1:31" s="2" customFormat="1" ht="16.5" customHeight="1">
      <c r="A143" s="35"/>
      <c r="B143" s="36"/>
      <c r="C143" s="37"/>
      <c r="D143" s="37"/>
      <c r="E143" s="330" t="s">
        <v>346</v>
      </c>
      <c r="F143" s="332"/>
      <c r="G143" s="332"/>
      <c r="H143" s="332"/>
      <c r="I143" s="37"/>
      <c r="J143" s="37"/>
      <c r="K143" s="37"/>
      <c r="L143" s="52"/>
      <c r="S143" s="35"/>
      <c r="T143" s="35"/>
      <c r="U143" s="35"/>
      <c r="V143" s="35"/>
      <c r="W143" s="35"/>
      <c r="X143" s="35"/>
      <c r="Y143" s="35"/>
      <c r="Z143" s="35"/>
      <c r="AA143" s="35"/>
      <c r="AB143" s="35"/>
      <c r="AC143" s="35"/>
      <c r="AD143" s="35"/>
      <c r="AE143" s="35"/>
    </row>
    <row r="144" spans="1:31" s="2" customFormat="1" ht="12" customHeight="1">
      <c r="A144" s="35"/>
      <c r="B144" s="36"/>
      <c r="C144" s="30" t="s">
        <v>347</v>
      </c>
      <c r="D144" s="37"/>
      <c r="E144" s="37"/>
      <c r="F144" s="37"/>
      <c r="G144" s="37"/>
      <c r="H144" s="37"/>
      <c r="I144" s="37"/>
      <c r="J144" s="37"/>
      <c r="K144" s="37"/>
      <c r="L144" s="52"/>
      <c r="S144" s="35"/>
      <c r="T144" s="35"/>
      <c r="U144" s="35"/>
      <c r="V144" s="35"/>
      <c r="W144" s="35"/>
      <c r="X144" s="35"/>
      <c r="Y144" s="35"/>
      <c r="Z144" s="35"/>
      <c r="AA144" s="35"/>
      <c r="AB144" s="35"/>
      <c r="AC144" s="35"/>
      <c r="AD144" s="35"/>
      <c r="AE144" s="35"/>
    </row>
    <row r="145" spans="1:65" s="2" customFormat="1" ht="16.5" customHeight="1">
      <c r="A145" s="35"/>
      <c r="B145" s="36"/>
      <c r="C145" s="37"/>
      <c r="D145" s="37"/>
      <c r="E145" s="303" t="str">
        <f>E11</f>
        <v>D.1.1 - Architektonicko-stavební řešení</v>
      </c>
      <c r="F145" s="332"/>
      <c r="G145" s="332"/>
      <c r="H145" s="332"/>
      <c r="I145" s="37"/>
      <c r="J145" s="37"/>
      <c r="K145" s="37"/>
      <c r="L145" s="52"/>
      <c r="S145" s="35"/>
      <c r="T145" s="35"/>
      <c r="U145" s="35"/>
      <c r="V145" s="35"/>
      <c r="W145" s="35"/>
      <c r="X145" s="35"/>
      <c r="Y145" s="35"/>
      <c r="Z145" s="35"/>
      <c r="AA145" s="35"/>
      <c r="AB145" s="35"/>
      <c r="AC145" s="35"/>
      <c r="AD145" s="35"/>
      <c r="AE145" s="35"/>
    </row>
    <row r="146" spans="1:65" s="2" customFormat="1" ht="6.95" customHeight="1">
      <c r="A146" s="35"/>
      <c r="B146" s="36"/>
      <c r="C146" s="37"/>
      <c r="D146" s="37"/>
      <c r="E146" s="37"/>
      <c r="F146" s="37"/>
      <c r="G146" s="37"/>
      <c r="H146" s="37"/>
      <c r="I146" s="37"/>
      <c r="J146" s="37"/>
      <c r="K146" s="37"/>
      <c r="L146" s="52"/>
      <c r="S146" s="35"/>
      <c r="T146" s="35"/>
      <c r="U146" s="35"/>
      <c r="V146" s="35"/>
      <c r="W146" s="35"/>
      <c r="X146" s="35"/>
      <c r="Y146" s="35"/>
      <c r="Z146" s="35"/>
      <c r="AA146" s="35"/>
      <c r="AB146" s="35"/>
      <c r="AC146" s="35"/>
      <c r="AD146" s="35"/>
      <c r="AE146" s="35"/>
    </row>
    <row r="147" spans="1:65" s="2" customFormat="1" ht="12" customHeight="1">
      <c r="A147" s="35"/>
      <c r="B147" s="36"/>
      <c r="C147" s="30" t="s">
        <v>20</v>
      </c>
      <c r="D147" s="37"/>
      <c r="E147" s="37"/>
      <c r="F147" s="28" t="str">
        <f>F14</f>
        <v xml:space="preserve"> </v>
      </c>
      <c r="G147" s="37"/>
      <c r="H147" s="37"/>
      <c r="I147" s="30" t="s">
        <v>22</v>
      </c>
      <c r="J147" s="67" t="str">
        <f>IF(J14="","",J14)</f>
        <v>23. 6. 2025</v>
      </c>
      <c r="K147" s="37"/>
      <c r="L147" s="52"/>
      <c r="S147" s="35"/>
      <c r="T147" s="35"/>
      <c r="U147" s="35"/>
      <c r="V147" s="35"/>
      <c r="W147" s="35"/>
      <c r="X147" s="35"/>
      <c r="Y147" s="35"/>
      <c r="Z147" s="35"/>
      <c r="AA147" s="35"/>
      <c r="AB147" s="35"/>
      <c r="AC147" s="35"/>
      <c r="AD147" s="35"/>
      <c r="AE147" s="35"/>
    </row>
    <row r="148" spans="1:65" s="2" customFormat="1" ht="6.95" customHeight="1">
      <c r="A148" s="35"/>
      <c r="B148" s="36"/>
      <c r="C148" s="37"/>
      <c r="D148" s="37"/>
      <c r="E148" s="37"/>
      <c r="F148" s="37"/>
      <c r="G148" s="37"/>
      <c r="H148" s="37"/>
      <c r="I148" s="37"/>
      <c r="J148" s="37"/>
      <c r="K148" s="37"/>
      <c r="L148" s="52"/>
      <c r="S148" s="35"/>
      <c r="T148" s="35"/>
      <c r="U148" s="35"/>
      <c r="V148" s="35"/>
      <c r="W148" s="35"/>
      <c r="X148" s="35"/>
      <c r="Y148" s="35"/>
      <c r="Z148" s="35"/>
      <c r="AA148" s="35"/>
      <c r="AB148" s="35"/>
      <c r="AC148" s="35"/>
      <c r="AD148" s="35"/>
      <c r="AE148" s="35"/>
    </row>
    <row r="149" spans="1:65" s="2" customFormat="1" ht="15.2" customHeight="1">
      <c r="A149" s="35"/>
      <c r="B149" s="36"/>
      <c r="C149" s="30" t="s">
        <v>24</v>
      </c>
      <c r="D149" s="37"/>
      <c r="E149" s="37"/>
      <c r="F149" s="28" t="str">
        <f>E17</f>
        <v>NEMOCNICE TGM HODONÍN, p.o.</v>
      </c>
      <c r="G149" s="37"/>
      <c r="H149" s="37"/>
      <c r="I149" s="30" t="s">
        <v>30</v>
      </c>
      <c r="J149" s="33" t="str">
        <f>E23</f>
        <v>KANIA a.s.</v>
      </c>
      <c r="K149" s="37"/>
      <c r="L149" s="52"/>
      <c r="S149" s="35"/>
      <c r="T149" s="35"/>
      <c r="U149" s="35"/>
      <c r="V149" s="35"/>
      <c r="W149" s="35"/>
      <c r="X149" s="35"/>
      <c r="Y149" s="35"/>
      <c r="Z149" s="35"/>
      <c r="AA149" s="35"/>
      <c r="AB149" s="35"/>
      <c r="AC149" s="35"/>
      <c r="AD149" s="35"/>
      <c r="AE149" s="35"/>
    </row>
    <row r="150" spans="1:65" s="2" customFormat="1" ht="15.2" customHeight="1">
      <c r="A150" s="35"/>
      <c r="B150" s="36"/>
      <c r="C150" s="30" t="s">
        <v>28</v>
      </c>
      <c r="D150" s="37"/>
      <c r="E150" s="37"/>
      <c r="F150" s="28" t="str">
        <f>IF(E20="","",E20)</f>
        <v>Vyplň údaj</v>
      </c>
      <c r="G150" s="37"/>
      <c r="H150" s="37"/>
      <c r="I150" s="30" t="s">
        <v>33</v>
      </c>
      <c r="J150" s="33" t="str">
        <f>E26</f>
        <v xml:space="preserve"> </v>
      </c>
      <c r="K150" s="37"/>
      <c r="L150" s="52"/>
      <c r="S150" s="35"/>
      <c r="T150" s="35"/>
      <c r="U150" s="35"/>
      <c r="V150" s="35"/>
      <c r="W150" s="35"/>
      <c r="X150" s="35"/>
      <c r="Y150" s="35"/>
      <c r="Z150" s="35"/>
      <c r="AA150" s="35"/>
      <c r="AB150" s="35"/>
      <c r="AC150" s="35"/>
      <c r="AD150" s="35"/>
      <c r="AE150" s="35"/>
    </row>
    <row r="151" spans="1:65" s="2" customFormat="1" ht="10.35" customHeight="1">
      <c r="A151" s="35"/>
      <c r="B151" s="36"/>
      <c r="C151" s="37"/>
      <c r="D151" s="37"/>
      <c r="E151" s="37"/>
      <c r="F151" s="37"/>
      <c r="G151" s="37"/>
      <c r="H151" s="37"/>
      <c r="I151" s="37"/>
      <c r="J151" s="37"/>
      <c r="K151" s="37"/>
      <c r="L151" s="52"/>
      <c r="S151" s="35"/>
      <c r="T151" s="35"/>
      <c r="U151" s="35"/>
      <c r="V151" s="35"/>
      <c r="W151" s="35"/>
      <c r="X151" s="35"/>
      <c r="Y151" s="35"/>
      <c r="Z151" s="35"/>
      <c r="AA151" s="35"/>
      <c r="AB151" s="35"/>
      <c r="AC151" s="35"/>
      <c r="AD151" s="35"/>
      <c r="AE151" s="35"/>
    </row>
    <row r="152" spans="1:65" s="11" customFormat="1" ht="29.25" customHeight="1">
      <c r="A152" s="165"/>
      <c r="B152" s="166"/>
      <c r="C152" s="167" t="s">
        <v>225</v>
      </c>
      <c r="D152" s="168" t="s">
        <v>61</v>
      </c>
      <c r="E152" s="168" t="s">
        <v>57</v>
      </c>
      <c r="F152" s="168" t="s">
        <v>58</v>
      </c>
      <c r="G152" s="168" t="s">
        <v>226</v>
      </c>
      <c r="H152" s="168" t="s">
        <v>227</v>
      </c>
      <c r="I152" s="168" t="s">
        <v>228</v>
      </c>
      <c r="J152" s="168" t="s">
        <v>214</v>
      </c>
      <c r="K152" s="169" t="s">
        <v>229</v>
      </c>
      <c r="L152" s="170"/>
      <c r="M152" s="76" t="s">
        <v>1</v>
      </c>
      <c r="N152" s="77" t="s">
        <v>40</v>
      </c>
      <c r="O152" s="77" t="s">
        <v>230</v>
      </c>
      <c r="P152" s="77" t="s">
        <v>231</v>
      </c>
      <c r="Q152" s="77" t="s">
        <v>232</v>
      </c>
      <c r="R152" s="77" t="s">
        <v>233</v>
      </c>
      <c r="S152" s="77" t="s">
        <v>234</v>
      </c>
      <c r="T152" s="78" t="s">
        <v>235</v>
      </c>
      <c r="U152" s="165"/>
      <c r="V152" s="165"/>
      <c r="W152" s="165"/>
      <c r="X152" s="165"/>
      <c r="Y152" s="165"/>
      <c r="Z152" s="165"/>
      <c r="AA152" s="165"/>
      <c r="AB152" s="165"/>
      <c r="AC152" s="165"/>
      <c r="AD152" s="165"/>
      <c r="AE152" s="165"/>
    </row>
    <row r="153" spans="1:65" s="2" customFormat="1" ht="22.9" customHeight="1">
      <c r="A153" s="35"/>
      <c r="B153" s="36"/>
      <c r="C153" s="83" t="s">
        <v>236</v>
      </c>
      <c r="D153" s="37"/>
      <c r="E153" s="37"/>
      <c r="F153" s="37"/>
      <c r="G153" s="37"/>
      <c r="H153" s="37"/>
      <c r="I153" s="37"/>
      <c r="J153" s="171">
        <f>BK153</f>
        <v>0</v>
      </c>
      <c r="K153" s="37"/>
      <c r="L153" s="40"/>
      <c r="M153" s="79"/>
      <c r="N153" s="172"/>
      <c r="O153" s="80"/>
      <c r="P153" s="173">
        <f>P154+P621+P1247+P1285+P1289</f>
        <v>0</v>
      </c>
      <c r="Q153" s="80"/>
      <c r="R153" s="173">
        <f>R154+R621+R1247+R1285+R1289</f>
        <v>1592.3062357600002</v>
      </c>
      <c r="S153" s="80"/>
      <c r="T153" s="174">
        <f>T154+T621+T1247+T1285+T1289</f>
        <v>946.5996320500002</v>
      </c>
      <c r="U153" s="35"/>
      <c r="V153" s="35"/>
      <c r="W153" s="35"/>
      <c r="X153" s="35"/>
      <c r="Y153" s="35"/>
      <c r="Z153" s="35"/>
      <c r="AA153" s="35"/>
      <c r="AB153" s="35"/>
      <c r="AC153" s="35"/>
      <c r="AD153" s="35"/>
      <c r="AE153" s="35"/>
      <c r="AT153" s="18" t="s">
        <v>75</v>
      </c>
      <c r="AU153" s="18" t="s">
        <v>216</v>
      </c>
      <c r="BK153" s="175">
        <f>BK154+BK621+BK1247+BK1285+BK1289</f>
        <v>0</v>
      </c>
    </row>
    <row r="154" spans="1:65" s="12" customFormat="1" ht="25.9" customHeight="1">
      <c r="B154" s="176"/>
      <c r="C154" s="177"/>
      <c r="D154" s="178" t="s">
        <v>75</v>
      </c>
      <c r="E154" s="179" t="s">
        <v>237</v>
      </c>
      <c r="F154" s="179" t="s">
        <v>238</v>
      </c>
      <c r="G154" s="177"/>
      <c r="H154" s="177"/>
      <c r="I154" s="180"/>
      <c r="J154" s="181">
        <f>BK154</f>
        <v>0</v>
      </c>
      <c r="K154" s="177"/>
      <c r="L154" s="182"/>
      <c r="M154" s="183"/>
      <c r="N154" s="184"/>
      <c r="O154" s="184"/>
      <c r="P154" s="185">
        <f>P155+P211+P238+P273+P282+P475+P480+P602+P614</f>
        <v>0</v>
      </c>
      <c r="Q154" s="184"/>
      <c r="R154" s="185">
        <f>R155+R211+R238+R273+R282+R475+R480+R602+R614</f>
        <v>1290.6335724</v>
      </c>
      <c r="S154" s="184"/>
      <c r="T154" s="186">
        <f>T155+T211+T238+T273+T282+T475+T480+T602+T614</f>
        <v>923.59837800000014</v>
      </c>
      <c r="AR154" s="187" t="s">
        <v>84</v>
      </c>
      <c r="AT154" s="188" t="s">
        <v>75</v>
      </c>
      <c r="AU154" s="188" t="s">
        <v>76</v>
      </c>
      <c r="AY154" s="187" t="s">
        <v>239</v>
      </c>
      <c r="BK154" s="189">
        <f>BK155+BK211+BK238+BK273+BK282+BK475+BK480+BK602+BK614</f>
        <v>0</v>
      </c>
    </row>
    <row r="155" spans="1:65" s="12" customFormat="1" ht="22.9" customHeight="1">
      <c r="B155" s="176"/>
      <c r="C155" s="177"/>
      <c r="D155" s="178" t="s">
        <v>75</v>
      </c>
      <c r="E155" s="190" t="s">
        <v>84</v>
      </c>
      <c r="F155" s="190" t="s">
        <v>240</v>
      </c>
      <c r="G155" s="177"/>
      <c r="H155" s="177"/>
      <c r="I155" s="180"/>
      <c r="J155" s="191">
        <f>BK155</f>
        <v>0</v>
      </c>
      <c r="K155" s="177"/>
      <c r="L155" s="182"/>
      <c r="M155" s="183"/>
      <c r="N155" s="184"/>
      <c r="O155" s="184"/>
      <c r="P155" s="185">
        <f>SUM(P156:P210)</f>
        <v>0</v>
      </c>
      <c r="Q155" s="184"/>
      <c r="R155" s="185">
        <f>SUM(R156:R210)</f>
        <v>53.091200000000001</v>
      </c>
      <c r="S155" s="184"/>
      <c r="T155" s="186">
        <f>SUM(T156:T210)</f>
        <v>0</v>
      </c>
      <c r="AR155" s="187" t="s">
        <v>84</v>
      </c>
      <c r="AT155" s="188" t="s">
        <v>75</v>
      </c>
      <c r="AU155" s="188" t="s">
        <v>84</v>
      </c>
      <c r="AY155" s="187" t="s">
        <v>239</v>
      </c>
      <c r="BK155" s="189">
        <f>SUM(BK156:BK210)</f>
        <v>0</v>
      </c>
    </row>
    <row r="156" spans="1:65" s="2" customFormat="1" ht="16.5" customHeight="1">
      <c r="A156" s="35"/>
      <c r="B156" s="36"/>
      <c r="C156" s="192" t="s">
        <v>84</v>
      </c>
      <c r="D156" s="192" t="s">
        <v>241</v>
      </c>
      <c r="E156" s="193" t="s">
        <v>377</v>
      </c>
      <c r="F156" s="194" t="s">
        <v>378</v>
      </c>
      <c r="G156" s="195" t="s">
        <v>379</v>
      </c>
      <c r="H156" s="196">
        <v>1440</v>
      </c>
      <c r="I156" s="197"/>
      <c r="J156" s="198">
        <f>ROUND(I156*H156,2)</f>
        <v>0</v>
      </c>
      <c r="K156" s="194" t="s">
        <v>245</v>
      </c>
      <c r="L156" s="40"/>
      <c r="M156" s="199" t="s">
        <v>1</v>
      </c>
      <c r="N156" s="200" t="s">
        <v>41</v>
      </c>
      <c r="O156" s="72"/>
      <c r="P156" s="201">
        <f>O156*H156</f>
        <v>0</v>
      </c>
      <c r="Q156" s="201">
        <v>3.0000000000000001E-5</v>
      </c>
      <c r="R156" s="201">
        <f>Q156*H156</f>
        <v>4.3200000000000002E-2</v>
      </c>
      <c r="S156" s="201">
        <v>0</v>
      </c>
      <c r="T156" s="202">
        <f>S156*H156</f>
        <v>0</v>
      </c>
      <c r="U156" s="35"/>
      <c r="V156" s="35"/>
      <c r="W156" s="35"/>
      <c r="X156" s="35"/>
      <c r="Y156" s="35"/>
      <c r="Z156" s="35"/>
      <c r="AA156" s="35"/>
      <c r="AB156" s="35"/>
      <c r="AC156" s="35"/>
      <c r="AD156" s="35"/>
      <c r="AE156" s="35"/>
      <c r="AR156" s="203" t="s">
        <v>110</v>
      </c>
      <c r="AT156" s="203" t="s">
        <v>241</v>
      </c>
      <c r="AU156" s="203" t="s">
        <v>86</v>
      </c>
      <c r="AY156" s="18" t="s">
        <v>239</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110</v>
      </c>
      <c r="BM156" s="203" t="s">
        <v>380</v>
      </c>
    </row>
    <row r="157" spans="1:65" s="2" customFormat="1" ht="19.5">
      <c r="A157" s="35"/>
      <c r="B157" s="36"/>
      <c r="C157" s="37"/>
      <c r="D157" s="207" t="s">
        <v>284</v>
      </c>
      <c r="E157" s="37"/>
      <c r="F157" s="216" t="s">
        <v>381</v>
      </c>
      <c r="G157" s="37"/>
      <c r="H157" s="37"/>
      <c r="I157" s="217"/>
      <c r="J157" s="37"/>
      <c r="K157" s="37"/>
      <c r="L157" s="40"/>
      <c r="M157" s="218"/>
      <c r="N157" s="219"/>
      <c r="O157" s="72"/>
      <c r="P157" s="72"/>
      <c r="Q157" s="72"/>
      <c r="R157" s="72"/>
      <c r="S157" s="72"/>
      <c r="T157" s="73"/>
      <c r="U157" s="35"/>
      <c r="V157" s="35"/>
      <c r="W157" s="35"/>
      <c r="X157" s="35"/>
      <c r="Y157" s="35"/>
      <c r="Z157" s="35"/>
      <c r="AA157" s="35"/>
      <c r="AB157" s="35"/>
      <c r="AC157" s="35"/>
      <c r="AD157" s="35"/>
      <c r="AE157" s="35"/>
      <c r="AT157" s="18" t="s">
        <v>284</v>
      </c>
      <c r="AU157" s="18" t="s">
        <v>86</v>
      </c>
    </row>
    <row r="158" spans="1:65" s="13" customFormat="1" ht="11.25">
      <c r="B158" s="205"/>
      <c r="C158" s="206"/>
      <c r="D158" s="207" t="s">
        <v>266</v>
      </c>
      <c r="E158" s="225" t="s">
        <v>1</v>
      </c>
      <c r="F158" s="208" t="s">
        <v>382</v>
      </c>
      <c r="G158" s="206"/>
      <c r="H158" s="209">
        <v>1440</v>
      </c>
      <c r="I158" s="210"/>
      <c r="J158" s="206"/>
      <c r="K158" s="206"/>
      <c r="L158" s="211"/>
      <c r="M158" s="212"/>
      <c r="N158" s="213"/>
      <c r="O158" s="213"/>
      <c r="P158" s="213"/>
      <c r="Q158" s="213"/>
      <c r="R158" s="213"/>
      <c r="S158" s="213"/>
      <c r="T158" s="214"/>
      <c r="AT158" s="215" t="s">
        <v>266</v>
      </c>
      <c r="AU158" s="215" t="s">
        <v>86</v>
      </c>
      <c r="AV158" s="13" t="s">
        <v>86</v>
      </c>
      <c r="AW158" s="13" t="s">
        <v>32</v>
      </c>
      <c r="AX158" s="13" t="s">
        <v>76</v>
      </c>
      <c r="AY158" s="215" t="s">
        <v>239</v>
      </c>
    </row>
    <row r="159" spans="1:65" s="14" customFormat="1" ht="11.25">
      <c r="B159" s="226"/>
      <c r="C159" s="227"/>
      <c r="D159" s="207" t="s">
        <v>266</v>
      </c>
      <c r="E159" s="228" t="s">
        <v>1</v>
      </c>
      <c r="F159" s="229" t="s">
        <v>383</v>
      </c>
      <c r="G159" s="227"/>
      <c r="H159" s="230">
        <v>1440</v>
      </c>
      <c r="I159" s="231"/>
      <c r="J159" s="227"/>
      <c r="K159" s="227"/>
      <c r="L159" s="232"/>
      <c r="M159" s="233"/>
      <c r="N159" s="234"/>
      <c r="O159" s="234"/>
      <c r="P159" s="234"/>
      <c r="Q159" s="234"/>
      <c r="R159" s="234"/>
      <c r="S159" s="234"/>
      <c r="T159" s="235"/>
      <c r="AT159" s="236" t="s">
        <v>266</v>
      </c>
      <c r="AU159" s="236" t="s">
        <v>86</v>
      </c>
      <c r="AV159" s="14" t="s">
        <v>110</v>
      </c>
      <c r="AW159" s="14" t="s">
        <v>32</v>
      </c>
      <c r="AX159" s="14" t="s">
        <v>84</v>
      </c>
      <c r="AY159" s="236" t="s">
        <v>239</v>
      </c>
    </row>
    <row r="160" spans="1:65" s="2" customFormat="1" ht="16.5" customHeight="1">
      <c r="A160" s="35"/>
      <c r="B160" s="36"/>
      <c r="C160" s="192" t="s">
        <v>86</v>
      </c>
      <c r="D160" s="192" t="s">
        <v>241</v>
      </c>
      <c r="E160" s="193" t="s">
        <v>384</v>
      </c>
      <c r="F160" s="194" t="s">
        <v>385</v>
      </c>
      <c r="G160" s="195" t="s">
        <v>309</v>
      </c>
      <c r="H160" s="196">
        <v>326.61599999999999</v>
      </c>
      <c r="I160" s="197"/>
      <c r="J160" s="198">
        <f>ROUND(I160*H160,2)</f>
        <v>0</v>
      </c>
      <c r="K160" s="194" t="s">
        <v>245</v>
      </c>
      <c r="L160" s="40"/>
      <c r="M160" s="199" t="s">
        <v>1</v>
      </c>
      <c r="N160" s="200" t="s">
        <v>41</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110</v>
      </c>
      <c r="AT160" s="203" t="s">
        <v>241</v>
      </c>
      <c r="AU160" s="203" t="s">
        <v>86</v>
      </c>
      <c r="AY160" s="18" t="s">
        <v>239</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110</v>
      </c>
      <c r="BM160" s="203" t="s">
        <v>386</v>
      </c>
    </row>
    <row r="161" spans="1:65" s="13" customFormat="1" ht="11.25">
      <c r="B161" s="205"/>
      <c r="C161" s="206"/>
      <c r="D161" s="207" t="s">
        <v>266</v>
      </c>
      <c r="E161" s="225" t="s">
        <v>1</v>
      </c>
      <c r="F161" s="208" t="s">
        <v>387</v>
      </c>
      <c r="G161" s="206"/>
      <c r="H161" s="209">
        <v>326.61599999999999</v>
      </c>
      <c r="I161" s="210"/>
      <c r="J161" s="206"/>
      <c r="K161" s="206"/>
      <c r="L161" s="211"/>
      <c r="M161" s="212"/>
      <c r="N161" s="213"/>
      <c r="O161" s="213"/>
      <c r="P161" s="213"/>
      <c r="Q161" s="213"/>
      <c r="R161" s="213"/>
      <c r="S161" s="213"/>
      <c r="T161" s="214"/>
      <c r="AT161" s="215" t="s">
        <v>266</v>
      </c>
      <c r="AU161" s="215" t="s">
        <v>86</v>
      </c>
      <c r="AV161" s="13" t="s">
        <v>86</v>
      </c>
      <c r="AW161" s="13" t="s">
        <v>32</v>
      </c>
      <c r="AX161" s="13" t="s">
        <v>76</v>
      </c>
      <c r="AY161" s="215" t="s">
        <v>239</v>
      </c>
    </row>
    <row r="162" spans="1:65" s="15" customFormat="1" ht="11.25">
      <c r="B162" s="237"/>
      <c r="C162" s="238"/>
      <c r="D162" s="207" t="s">
        <v>266</v>
      </c>
      <c r="E162" s="239" t="s">
        <v>1</v>
      </c>
      <c r="F162" s="240" t="s">
        <v>388</v>
      </c>
      <c r="G162" s="238"/>
      <c r="H162" s="239" t="s">
        <v>1</v>
      </c>
      <c r="I162" s="241"/>
      <c r="J162" s="238"/>
      <c r="K162" s="238"/>
      <c r="L162" s="242"/>
      <c r="M162" s="243"/>
      <c r="N162" s="244"/>
      <c r="O162" s="244"/>
      <c r="P162" s="244"/>
      <c r="Q162" s="244"/>
      <c r="R162" s="244"/>
      <c r="S162" s="244"/>
      <c r="T162" s="245"/>
      <c r="AT162" s="246" t="s">
        <v>266</v>
      </c>
      <c r="AU162" s="246" t="s">
        <v>86</v>
      </c>
      <c r="AV162" s="15" t="s">
        <v>84</v>
      </c>
      <c r="AW162" s="15" t="s">
        <v>32</v>
      </c>
      <c r="AX162" s="15" t="s">
        <v>76</v>
      </c>
      <c r="AY162" s="246" t="s">
        <v>239</v>
      </c>
    </row>
    <row r="163" spans="1:65" s="14" customFormat="1" ht="11.25">
      <c r="B163" s="226"/>
      <c r="C163" s="227"/>
      <c r="D163" s="207" t="s">
        <v>266</v>
      </c>
      <c r="E163" s="228" t="s">
        <v>1</v>
      </c>
      <c r="F163" s="229" t="s">
        <v>383</v>
      </c>
      <c r="G163" s="227"/>
      <c r="H163" s="230">
        <v>326.61599999999999</v>
      </c>
      <c r="I163" s="231"/>
      <c r="J163" s="227"/>
      <c r="K163" s="227"/>
      <c r="L163" s="232"/>
      <c r="M163" s="233"/>
      <c r="N163" s="234"/>
      <c r="O163" s="234"/>
      <c r="P163" s="234"/>
      <c r="Q163" s="234"/>
      <c r="R163" s="234"/>
      <c r="S163" s="234"/>
      <c r="T163" s="235"/>
      <c r="AT163" s="236" t="s">
        <v>266</v>
      </c>
      <c r="AU163" s="236" t="s">
        <v>86</v>
      </c>
      <c r="AV163" s="14" t="s">
        <v>110</v>
      </c>
      <c r="AW163" s="14" t="s">
        <v>32</v>
      </c>
      <c r="AX163" s="14" t="s">
        <v>84</v>
      </c>
      <c r="AY163" s="236" t="s">
        <v>239</v>
      </c>
    </row>
    <row r="164" spans="1:65" s="2" customFormat="1" ht="16.5" customHeight="1">
      <c r="A164" s="35"/>
      <c r="B164" s="36"/>
      <c r="C164" s="192" t="s">
        <v>108</v>
      </c>
      <c r="D164" s="192" t="s">
        <v>241</v>
      </c>
      <c r="E164" s="193" t="s">
        <v>389</v>
      </c>
      <c r="F164" s="194" t="s">
        <v>390</v>
      </c>
      <c r="G164" s="195" t="s">
        <v>309</v>
      </c>
      <c r="H164" s="196">
        <v>1306.462</v>
      </c>
      <c r="I164" s="197"/>
      <c r="J164" s="198">
        <f>ROUND(I164*H164,2)</f>
        <v>0</v>
      </c>
      <c r="K164" s="194" t="s">
        <v>245</v>
      </c>
      <c r="L164" s="40"/>
      <c r="M164" s="199" t="s">
        <v>1</v>
      </c>
      <c r="N164" s="200" t="s">
        <v>41</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110</v>
      </c>
      <c r="AT164" s="203" t="s">
        <v>241</v>
      </c>
      <c r="AU164" s="203" t="s">
        <v>86</v>
      </c>
      <c r="AY164" s="18" t="s">
        <v>239</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110</v>
      </c>
      <c r="BM164" s="203" t="s">
        <v>391</v>
      </c>
    </row>
    <row r="165" spans="1:65" s="13" customFormat="1" ht="11.25">
      <c r="B165" s="205"/>
      <c r="C165" s="206"/>
      <c r="D165" s="207" t="s">
        <v>266</v>
      </c>
      <c r="E165" s="225" t="s">
        <v>1</v>
      </c>
      <c r="F165" s="208" t="s">
        <v>392</v>
      </c>
      <c r="G165" s="206"/>
      <c r="H165" s="209">
        <v>1306.462</v>
      </c>
      <c r="I165" s="210"/>
      <c r="J165" s="206"/>
      <c r="K165" s="206"/>
      <c r="L165" s="211"/>
      <c r="M165" s="212"/>
      <c r="N165" s="213"/>
      <c r="O165" s="213"/>
      <c r="P165" s="213"/>
      <c r="Q165" s="213"/>
      <c r="R165" s="213"/>
      <c r="S165" s="213"/>
      <c r="T165" s="214"/>
      <c r="AT165" s="215" t="s">
        <v>266</v>
      </c>
      <c r="AU165" s="215" t="s">
        <v>86</v>
      </c>
      <c r="AV165" s="13" t="s">
        <v>86</v>
      </c>
      <c r="AW165" s="13" t="s">
        <v>32</v>
      </c>
      <c r="AX165" s="13" t="s">
        <v>76</v>
      </c>
      <c r="AY165" s="215" t="s">
        <v>239</v>
      </c>
    </row>
    <row r="166" spans="1:65" s="14" customFormat="1" ht="11.25">
      <c r="B166" s="226"/>
      <c r="C166" s="227"/>
      <c r="D166" s="207" t="s">
        <v>266</v>
      </c>
      <c r="E166" s="228" t="s">
        <v>1</v>
      </c>
      <c r="F166" s="229" t="s">
        <v>383</v>
      </c>
      <c r="G166" s="227"/>
      <c r="H166" s="230">
        <v>1306.462</v>
      </c>
      <c r="I166" s="231"/>
      <c r="J166" s="227"/>
      <c r="K166" s="227"/>
      <c r="L166" s="232"/>
      <c r="M166" s="233"/>
      <c r="N166" s="234"/>
      <c r="O166" s="234"/>
      <c r="P166" s="234"/>
      <c r="Q166" s="234"/>
      <c r="R166" s="234"/>
      <c r="S166" s="234"/>
      <c r="T166" s="235"/>
      <c r="AT166" s="236" t="s">
        <v>266</v>
      </c>
      <c r="AU166" s="236" t="s">
        <v>86</v>
      </c>
      <c r="AV166" s="14" t="s">
        <v>110</v>
      </c>
      <c r="AW166" s="14" t="s">
        <v>32</v>
      </c>
      <c r="AX166" s="14" t="s">
        <v>84</v>
      </c>
      <c r="AY166" s="236" t="s">
        <v>239</v>
      </c>
    </row>
    <row r="167" spans="1:65" s="2" customFormat="1" ht="16.5" customHeight="1">
      <c r="A167" s="35"/>
      <c r="B167" s="36"/>
      <c r="C167" s="192" t="s">
        <v>110</v>
      </c>
      <c r="D167" s="192" t="s">
        <v>241</v>
      </c>
      <c r="E167" s="193" t="s">
        <v>393</v>
      </c>
      <c r="F167" s="194" t="s">
        <v>394</v>
      </c>
      <c r="G167" s="195" t="s">
        <v>309</v>
      </c>
      <c r="H167" s="196">
        <v>80.375</v>
      </c>
      <c r="I167" s="197"/>
      <c r="J167" s="198">
        <f>ROUND(I167*H167,2)</f>
        <v>0</v>
      </c>
      <c r="K167" s="194" t="s">
        <v>245</v>
      </c>
      <c r="L167" s="40"/>
      <c r="M167" s="199" t="s">
        <v>1</v>
      </c>
      <c r="N167" s="200" t="s">
        <v>41</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110</v>
      </c>
      <c r="AT167" s="203" t="s">
        <v>241</v>
      </c>
      <c r="AU167" s="203" t="s">
        <v>86</v>
      </c>
      <c r="AY167" s="18" t="s">
        <v>239</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110</v>
      </c>
      <c r="BM167" s="203" t="s">
        <v>395</v>
      </c>
    </row>
    <row r="168" spans="1:65" s="13" customFormat="1" ht="11.25">
      <c r="B168" s="205"/>
      <c r="C168" s="206"/>
      <c r="D168" s="207" t="s">
        <v>266</v>
      </c>
      <c r="E168" s="225" t="s">
        <v>1</v>
      </c>
      <c r="F168" s="208" t="s">
        <v>396</v>
      </c>
      <c r="G168" s="206"/>
      <c r="H168" s="209">
        <v>80.375</v>
      </c>
      <c r="I168" s="210"/>
      <c r="J168" s="206"/>
      <c r="K168" s="206"/>
      <c r="L168" s="211"/>
      <c r="M168" s="212"/>
      <c r="N168" s="213"/>
      <c r="O168" s="213"/>
      <c r="P168" s="213"/>
      <c r="Q168" s="213"/>
      <c r="R168" s="213"/>
      <c r="S168" s="213"/>
      <c r="T168" s="214"/>
      <c r="AT168" s="215" t="s">
        <v>266</v>
      </c>
      <c r="AU168" s="215" t="s">
        <v>86</v>
      </c>
      <c r="AV168" s="13" t="s">
        <v>86</v>
      </c>
      <c r="AW168" s="13" t="s">
        <v>32</v>
      </c>
      <c r="AX168" s="13" t="s">
        <v>76</v>
      </c>
      <c r="AY168" s="215" t="s">
        <v>239</v>
      </c>
    </row>
    <row r="169" spans="1:65" s="14" customFormat="1" ht="11.25">
      <c r="B169" s="226"/>
      <c r="C169" s="227"/>
      <c r="D169" s="207" t="s">
        <v>266</v>
      </c>
      <c r="E169" s="228" t="s">
        <v>1</v>
      </c>
      <c r="F169" s="229" t="s">
        <v>383</v>
      </c>
      <c r="G169" s="227"/>
      <c r="H169" s="230">
        <v>80.375</v>
      </c>
      <c r="I169" s="231"/>
      <c r="J169" s="227"/>
      <c r="K169" s="227"/>
      <c r="L169" s="232"/>
      <c r="M169" s="233"/>
      <c r="N169" s="234"/>
      <c r="O169" s="234"/>
      <c r="P169" s="234"/>
      <c r="Q169" s="234"/>
      <c r="R169" s="234"/>
      <c r="S169" s="234"/>
      <c r="T169" s="235"/>
      <c r="AT169" s="236" t="s">
        <v>266</v>
      </c>
      <c r="AU169" s="236" t="s">
        <v>86</v>
      </c>
      <c r="AV169" s="14" t="s">
        <v>110</v>
      </c>
      <c r="AW169" s="14" t="s">
        <v>32</v>
      </c>
      <c r="AX169" s="14" t="s">
        <v>84</v>
      </c>
      <c r="AY169" s="236" t="s">
        <v>239</v>
      </c>
    </row>
    <row r="170" spans="1:65" s="2" customFormat="1" ht="16.5" customHeight="1">
      <c r="A170" s="35"/>
      <c r="B170" s="36"/>
      <c r="C170" s="192" t="s">
        <v>134</v>
      </c>
      <c r="D170" s="192" t="s">
        <v>241</v>
      </c>
      <c r="E170" s="193" t="s">
        <v>397</v>
      </c>
      <c r="F170" s="194" t="s">
        <v>398</v>
      </c>
      <c r="G170" s="195" t="s">
        <v>309</v>
      </c>
      <c r="H170" s="196">
        <v>48.991999999999997</v>
      </c>
      <c r="I170" s="197"/>
      <c r="J170" s="198">
        <f>ROUND(I170*H170,2)</f>
        <v>0</v>
      </c>
      <c r="K170" s="194" t="s">
        <v>245</v>
      </c>
      <c r="L170" s="40"/>
      <c r="M170" s="199" t="s">
        <v>1</v>
      </c>
      <c r="N170" s="200" t="s">
        <v>41</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110</v>
      </c>
      <c r="AT170" s="203" t="s">
        <v>241</v>
      </c>
      <c r="AU170" s="203" t="s">
        <v>86</v>
      </c>
      <c r="AY170" s="18" t="s">
        <v>239</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110</v>
      </c>
      <c r="BM170" s="203" t="s">
        <v>399</v>
      </c>
    </row>
    <row r="171" spans="1:65" s="13" customFormat="1" ht="11.25">
      <c r="B171" s="205"/>
      <c r="C171" s="206"/>
      <c r="D171" s="207" t="s">
        <v>266</v>
      </c>
      <c r="E171" s="225" t="s">
        <v>1</v>
      </c>
      <c r="F171" s="208" t="s">
        <v>400</v>
      </c>
      <c r="G171" s="206"/>
      <c r="H171" s="209">
        <v>48.991999999999997</v>
      </c>
      <c r="I171" s="210"/>
      <c r="J171" s="206"/>
      <c r="K171" s="206"/>
      <c r="L171" s="211"/>
      <c r="M171" s="212"/>
      <c r="N171" s="213"/>
      <c r="O171" s="213"/>
      <c r="P171" s="213"/>
      <c r="Q171" s="213"/>
      <c r="R171" s="213"/>
      <c r="S171" s="213"/>
      <c r="T171" s="214"/>
      <c r="AT171" s="215" t="s">
        <v>266</v>
      </c>
      <c r="AU171" s="215" t="s">
        <v>86</v>
      </c>
      <c r="AV171" s="13" t="s">
        <v>86</v>
      </c>
      <c r="AW171" s="13" t="s">
        <v>32</v>
      </c>
      <c r="AX171" s="13" t="s">
        <v>76</v>
      </c>
      <c r="AY171" s="215" t="s">
        <v>239</v>
      </c>
    </row>
    <row r="172" spans="1:65" s="14" customFormat="1" ht="11.25">
      <c r="B172" s="226"/>
      <c r="C172" s="227"/>
      <c r="D172" s="207" t="s">
        <v>266</v>
      </c>
      <c r="E172" s="228" t="s">
        <v>1</v>
      </c>
      <c r="F172" s="229" t="s">
        <v>383</v>
      </c>
      <c r="G172" s="227"/>
      <c r="H172" s="230">
        <v>48.991999999999997</v>
      </c>
      <c r="I172" s="231"/>
      <c r="J172" s="227"/>
      <c r="K172" s="227"/>
      <c r="L172" s="232"/>
      <c r="M172" s="233"/>
      <c r="N172" s="234"/>
      <c r="O172" s="234"/>
      <c r="P172" s="234"/>
      <c r="Q172" s="234"/>
      <c r="R172" s="234"/>
      <c r="S172" s="234"/>
      <c r="T172" s="235"/>
      <c r="AT172" s="236" t="s">
        <v>266</v>
      </c>
      <c r="AU172" s="236" t="s">
        <v>86</v>
      </c>
      <c r="AV172" s="14" t="s">
        <v>110</v>
      </c>
      <c r="AW172" s="14" t="s">
        <v>32</v>
      </c>
      <c r="AX172" s="14" t="s">
        <v>84</v>
      </c>
      <c r="AY172" s="236" t="s">
        <v>239</v>
      </c>
    </row>
    <row r="173" spans="1:65" s="2" customFormat="1" ht="21.75" customHeight="1">
      <c r="A173" s="35"/>
      <c r="B173" s="36"/>
      <c r="C173" s="192" t="s">
        <v>150</v>
      </c>
      <c r="D173" s="192" t="s">
        <v>241</v>
      </c>
      <c r="E173" s="193" t="s">
        <v>401</v>
      </c>
      <c r="F173" s="194" t="s">
        <v>402</v>
      </c>
      <c r="G173" s="195" t="s">
        <v>309</v>
      </c>
      <c r="H173" s="196">
        <v>80.375</v>
      </c>
      <c r="I173" s="197"/>
      <c r="J173" s="198">
        <f>ROUND(I173*H173,2)</f>
        <v>0</v>
      </c>
      <c r="K173" s="194" t="s">
        <v>245</v>
      </c>
      <c r="L173" s="40"/>
      <c r="M173" s="199" t="s">
        <v>1</v>
      </c>
      <c r="N173" s="200" t="s">
        <v>41</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110</v>
      </c>
      <c r="AT173" s="203" t="s">
        <v>241</v>
      </c>
      <c r="AU173" s="203" t="s">
        <v>86</v>
      </c>
      <c r="AY173" s="18" t="s">
        <v>239</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110</v>
      </c>
      <c r="BM173" s="203" t="s">
        <v>403</v>
      </c>
    </row>
    <row r="174" spans="1:65" s="13" customFormat="1" ht="11.25">
      <c r="B174" s="205"/>
      <c r="C174" s="206"/>
      <c r="D174" s="207" t="s">
        <v>266</v>
      </c>
      <c r="E174" s="225" t="s">
        <v>1</v>
      </c>
      <c r="F174" s="208" t="s">
        <v>396</v>
      </c>
      <c r="G174" s="206"/>
      <c r="H174" s="209">
        <v>80.375</v>
      </c>
      <c r="I174" s="210"/>
      <c r="J174" s="206"/>
      <c r="K174" s="206"/>
      <c r="L174" s="211"/>
      <c r="M174" s="212"/>
      <c r="N174" s="213"/>
      <c r="O174" s="213"/>
      <c r="P174" s="213"/>
      <c r="Q174" s="213"/>
      <c r="R174" s="213"/>
      <c r="S174" s="213"/>
      <c r="T174" s="214"/>
      <c r="AT174" s="215" t="s">
        <v>266</v>
      </c>
      <c r="AU174" s="215" t="s">
        <v>86</v>
      </c>
      <c r="AV174" s="13" t="s">
        <v>86</v>
      </c>
      <c r="AW174" s="13" t="s">
        <v>32</v>
      </c>
      <c r="AX174" s="13" t="s">
        <v>76</v>
      </c>
      <c r="AY174" s="215" t="s">
        <v>239</v>
      </c>
    </row>
    <row r="175" spans="1:65" s="14" customFormat="1" ht="11.25">
      <c r="B175" s="226"/>
      <c r="C175" s="227"/>
      <c r="D175" s="207" t="s">
        <v>266</v>
      </c>
      <c r="E175" s="228" t="s">
        <v>1</v>
      </c>
      <c r="F175" s="229" t="s">
        <v>383</v>
      </c>
      <c r="G175" s="227"/>
      <c r="H175" s="230">
        <v>80.375</v>
      </c>
      <c r="I175" s="231"/>
      <c r="J175" s="227"/>
      <c r="K175" s="227"/>
      <c r="L175" s="232"/>
      <c r="M175" s="233"/>
      <c r="N175" s="234"/>
      <c r="O175" s="234"/>
      <c r="P175" s="234"/>
      <c r="Q175" s="234"/>
      <c r="R175" s="234"/>
      <c r="S175" s="234"/>
      <c r="T175" s="235"/>
      <c r="AT175" s="236" t="s">
        <v>266</v>
      </c>
      <c r="AU175" s="236" t="s">
        <v>86</v>
      </c>
      <c r="AV175" s="14" t="s">
        <v>110</v>
      </c>
      <c r="AW175" s="14" t="s">
        <v>32</v>
      </c>
      <c r="AX175" s="14" t="s">
        <v>84</v>
      </c>
      <c r="AY175" s="236" t="s">
        <v>239</v>
      </c>
    </row>
    <row r="176" spans="1:65" s="2" customFormat="1" ht="24.2" customHeight="1">
      <c r="A176" s="35"/>
      <c r="B176" s="36"/>
      <c r="C176" s="192" t="s">
        <v>153</v>
      </c>
      <c r="D176" s="192" t="s">
        <v>241</v>
      </c>
      <c r="E176" s="193" t="s">
        <v>404</v>
      </c>
      <c r="F176" s="194" t="s">
        <v>405</v>
      </c>
      <c r="G176" s="195" t="s">
        <v>309</v>
      </c>
      <c r="H176" s="196">
        <v>321.5</v>
      </c>
      <c r="I176" s="197"/>
      <c r="J176" s="198">
        <f>ROUND(I176*H176,2)</f>
        <v>0</v>
      </c>
      <c r="K176" s="194" t="s">
        <v>245</v>
      </c>
      <c r="L176" s="40"/>
      <c r="M176" s="199" t="s">
        <v>1</v>
      </c>
      <c r="N176" s="200" t="s">
        <v>41</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110</v>
      </c>
      <c r="AT176" s="203" t="s">
        <v>241</v>
      </c>
      <c r="AU176" s="203" t="s">
        <v>86</v>
      </c>
      <c r="AY176" s="18" t="s">
        <v>239</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110</v>
      </c>
      <c r="BM176" s="203" t="s">
        <v>406</v>
      </c>
    </row>
    <row r="177" spans="1:65" s="13" customFormat="1" ht="11.25">
      <c r="B177" s="205"/>
      <c r="C177" s="206"/>
      <c r="D177" s="207" t="s">
        <v>266</v>
      </c>
      <c r="E177" s="206"/>
      <c r="F177" s="208" t="s">
        <v>407</v>
      </c>
      <c r="G177" s="206"/>
      <c r="H177" s="209">
        <v>321.5</v>
      </c>
      <c r="I177" s="210"/>
      <c r="J177" s="206"/>
      <c r="K177" s="206"/>
      <c r="L177" s="211"/>
      <c r="M177" s="212"/>
      <c r="N177" s="213"/>
      <c r="O177" s="213"/>
      <c r="P177" s="213"/>
      <c r="Q177" s="213"/>
      <c r="R177" s="213"/>
      <c r="S177" s="213"/>
      <c r="T177" s="214"/>
      <c r="AT177" s="215" t="s">
        <v>266</v>
      </c>
      <c r="AU177" s="215" t="s">
        <v>86</v>
      </c>
      <c r="AV177" s="13" t="s">
        <v>86</v>
      </c>
      <c r="AW177" s="13" t="s">
        <v>4</v>
      </c>
      <c r="AX177" s="13" t="s">
        <v>84</v>
      </c>
      <c r="AY177" s="215" t="s">
        <v>239</v>
      </c>
    </row>
    <row r="178" spans="1:65" s="2" customFormat="1" ht="21.75" customHeight="1">
      <c r="A178" s="35"/>
      <c r="B178" s="36"/>
      <c r="C178" s="192" t="s">
        <v>156</v>
      </c>
      <c r="D178" s="192" t="s">
        <v>241</v>
      </c>
      <c r="E178" s="193" t="s">
        <v>408</v>
      </c>
      <c r="F178" s="194" t="s">
        <v>409</v>
      </c>
      <c r="G178" s="195" t="s">
        <v>309</v>
      </c>
      <c r="H178" s="196">
        <v>80.375</v>
      </c>
      <c r="I178" s="197"/>
      <c r="J178" s="198">
        <f>ROUND(I178*H178,2)</f>
        <v>0</v>
      </c>
      <c r="K178" s="194" t="s">
        <v>245</v>
      </c>
      <c r="L178" s="40"/>
      <c r="M178" s="199" t="s">
        <v>1</v>
      </c>
      <c r="N178" s="200" t="s">
        <v>41</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110</v>
      </c>
      <c r="AT178" s="203" t="s">
        <v>241</v>
      </c>
      <c r="AU178" s="203" t="s">
        <v>86</v>
      </c>
      <c r="AY178" s="18" t="s">
        <v>239</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110</v>
      </c>
      <c r="BM178" s="203" t="s">
        <v>410</v>
      </c>
    </row>
    <row r="179" spans="1:65" s="13" customFormat="1" ht="11.25">
      <c r="B179" s="205"/>
      <c r="C179" s="206"/>
      <c r="D179" s="207" t="s">
        <v>266</v>
      </c>
      <c r="E179" s="225" t="s">
        <v>1</v>
      </c>
      <c r="F179" s="208" t="s">
        <v>396</v>
      </c>
      <c r="G179" s="206"/>
      <c r="H179" s="209">
        <v>80.375</v>
      </c>
      <c r="I179" s="210"/>
      <c r="J179" s="206"/>
      <c r="K179" s="206"/>
      <c r="L179" s="211"/>
      <c r="M179" s="212"/>
      <c r="N179" s="213"/>
      <c r="O179" s="213"/>
      <c r="P179" s="213"/>
      <c r="Q179" s="213"/>
      <c r="R179" s="213"/>
      <c r="S179" s="213"/>
      <c r="T179" s="214"/>
      <c r="AT179" s="215" t="s">
        <v>266</v>
      </c>
      <c r="AU179" s="215" t="s">
        <v>86</v>
      </c>
      <c r="AV179" s="13" t="s">
        <v>86</v>
      </c>
      <c r="AW179" s="13" t="s">
        <v>32</v>
      </c>
      <c r="AX179" s="13" t="s">
        <v>76</v>
      </c>
      <c r="AY179" s="215" t="s">
        <v>239</v>
      </c>
    </row>
    <row r="180" spans="1:65" s="14" customFormat="1" ht="11.25">
      <c r="B180" s="226"/>
      <c r="C180" s="227"/>
      <c r="D180" s="207" t="s">
        <v>266</v>
      </c>
      <c r="E180" s="228" t="s">
        <v>1</v>
      </c>
      <c r="F180" s="229" t="s">
        <v>383</v>
      </c>
      <c r="G180" s="227"/>
      <c r="H180" s="230">
        <v>80.375</v>
      </c>
      <c r="I180" s="231"/>
      <c r="J180" s="227"/>
      <c r="K180" s="227"/>
      <c r="L180" s="232"/>
      <c r="M180" s="233"/>
      <c r="N180" s="234"/>
      <c r="O180" s="234"/>
      <c r="P180" s="234"/>
      <c r="Q180" s="234"/>
      <c r="R180" s="234"/>
      <c r="S180" s="234"/>
      <c r="T180" s="235"/>
      <c r="AT180" s="236" t="s">
        <v>266</v>
      </c>
      <c r="AU180" s="236" t="s">
        <v>86</v>
      </c>
      <c r="AV180" s="14" t="s">
        <v>110</v>
      </c>
      <c r="AW180" s="14" t="s">
        <v>32</v>
      </c>
      <c r="AX180" s="14" t="s">
        <v>84</v>
      </c>
      <c r="AY180" s="236" t="s">
        <v>239</v>
      </c>
    </row>
    <row r="181" spans="1:65" s="2" customFormat="1" ht="24.2" customHeight="1">
      <c r="A181" s="35"/>
      <c r="B181" s="36"/>
      <c r="C181" s="192" t="s">
        <v>159</v>
      </c>
      <c r="D181" s="192" t="s">
        <v>241</v>
      </c>
      <c r="E181" s="193" t="s">
        <v>411</v>
      </c>
      <c r="F181" s="194" t="s">
        <v>412</v>
      </c>
      <c r="G181" s="195" t="s">
        <v>309</v>
      </c>
      <c r="H181" s="196">
        <v>803.75</v>
      </c>
      <c r="I181" s="197"/>
      <c r="J181" s="198">
        <f>ROUND(I181*H181,2)</f>
        <v>0</v>
      </c>
      <c r="K181" s="194" t="s">
        <v>245</v>
      </c>
      <c r="L181" s="40"/>
      <c r="M181" s="199" t="s">
        <v>1</v>
      </c>
      <c r="N181" s="200" t="s">
        <v>41</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110</v>
      </c>
      <c r="AT181" s="203" t="s">
        <v>241</v>
      </c>
      <c r="AU181" s="203" t="s">
        <v>86</v>
      </c>
      <c r="AY181" s="18" t="s">
        <v>239</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110</v>
      </c>
      <c r="BM181" s="203" t="s">
        <v>413</v>
      </c>
    </row>
    <row r="182" spans="1:65" s="13" customFormat="1" ht="11.25">
      <c r="B182" s="205"/>
      <c r="C182" s="206"/>
      <c r="D182" s="207" t="s">
        <v>266</v>
      </c>
      <c r="E182" s="206"/>
      <c r="F182" s="208" t="s">
        <v>414</v>
      </c>
      <c r="G182" s="206"/>
      <c r="H182" s="209">
        <v>803.75</v>
      </c>
      <c r="I182" s="210"/>
      <c r="J182" s="206"/>
      <c r="K182" s="206"/>
      <c r="L182" s="211"/>
      <c r="M182" s="212"/>
      <c r="N182" s="213"/>
      <c r="O182" s="213"/>
      <c r="P182" s="213"/>
      <c r="Q182" s="213"/>
      <c r="R182" s="213"/>
      <c r="S182" s="213"/>
      <c r="T182" s="214"/>
      <c r="AT182" s="215" t="s">
        <v>266</v>
      </c>
      <c r="AU182" s="215" t="s">
        <v>86</v>
      </c>
      <c r="AV182" s="13" t="s">
        <v>86</v>
      </c>
      <c r="AW182" s="13" t="s">
        <v>4</v>
      </c>
      <c r="AX182" s="13" t="s">
        <v>84</v>
      </c>
      <c r="AY182" s="215" t="s">
        <v>239</v>
      </c>
    </row>
    <row r="183" spans="1:65" s="2" customFormat="1" ht="21.75" customHeight="1">
      <c r="A183" s="35"/>
      <c r="B183" s="36"/>
      <c r="C183" s="192" t="s">
        <v>162</v>
      </c>
      <c r="D183" s="192" t="s">
        <v>241</v>
      </c>
      <c r="E183" s="193" t="s">
        <v>415</v>
      </c>
      <c r="F183" s="194" t="s">
        <v>416</v>
      </c>
      <c r="G183" s="195" t="s">
        <v>309</v>
      </c>
      <c r="H183" s="196">
        <v>1633.078</v>
      </c>
      <c r="I183" s="197"/>
      <c r="J183" s="198">
        <f>ROUND(I183*H183,2)</f>
        <v>0</v>
      </c>
      <c r="K183" s="194" t="s">
        <v>245</v>
      </c>
      <c r="L183" s="40"/>
      <c r="M183" s="199" t="s">
        <v>1</v>
      </c>
      <c r="N183" s="200" t="s">
        <v>41</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110</v>
      </c>
      <c r="AT183" s="203" t="s">
        <v>241</v>
      </c>
      <c r="AU183" s="203" t="s">
        <v>86</v>
      </c>
      <c r="AY183" s="18" t="s">
        <v>239</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110</v>
      </c>
      <c r="BM183" s="203" t="s">
        <v>417</v>
      </c>
    </row>
    <row r="184" spans="1:65" s="13" customFormat="1" ht="11.25">
      <c r="B184" s="205"/>
      <c r="C184" s="206"/>
      <c r="D184" s="207" t="s">
        <v>266</v>
      </c>
      <c r="E184" s="225" t="s">
        <v>1</v>
      </c>
      <c r="F184" s="208" t="s">
        <v>418</v>
      </c>
      <c r="G184" s="206"/>
      <c r="H184" s="209">
        <v>1633.078</v>
      </c>
      <c r="I184" s="210"/>
      <c r="J184" s="206"/>
      <c r="K184" s="206"/>
      <c r="L184" s="211"/>
      <c r="M184" s="212"/>
      <c r="N184" s="213"/>
      <c r="O184" s="213"/>
      <c r="P184" s="213"/>
      <c r="Q184" s="213"/>
      <c r="R184" s="213"/>
      <c r="S184" s="213"/>
      <c r="T184" s="214"/>
      <c r="AT184" s="215" t="s">
        <v>266</v>
      </c>
      <c r="AU184" s="215" t="s">
        <v>86</v>
      </c>
      <c r="AV184" s="13" t="s">
        <v>86</v>
      </c>
      <c r="AW184" s="13" t="s">
        <v>32</v>
      </c>
      <c r="AX184" s="13" t="s">
        <v>76</v>
      </c>
      <c r="AY184" s="215" t="s">
        <v>239</v>
      </c>
    </row>
    <row r="185" spans="1:65" s="15" customFormat="1" ht="11.25">
      <c r="B185" s="237"/>
      <c r="C185" s="238"/>
      <c r="D185" s="207" t="s">
        <v>266</v>
      </c>
      <c r="E185" s="239" t="s">
        <v>1</v>
      </c>
      <c r="F185" s="240" t="s">
        <v>419</v>
      </c>
      <c r="G185" s="238"/>
      <c r="H185" s="239" t="s">
        <v>1</v>
      </c>
      <c r="I185" s="241"/>
      <c r="J185" s="238"/>
      <c r="K185" s="238"/>
      <c r="L185" s="242"/>
      <c r="M185" s="243"/>
      <c r="N185" s="244"/>
      <c r="O185" s="244"/>
      <c r="P185" s="244"/>
      <c r="Q185" s="244"/>
      <c r="R185" s="244"/>
      <c r="S185" s="244"/>
      <c r="T185" s="245"/>
      <c r="AT185" s="246" t="s">
        <v>266</v>
      </c>
      <c r="AU185" s="246" t="s">
        <v>86</v>
      </c>
      <c r="AV185" s="15" t="s">
        <v>84</v>
      </c>
      <c r="AW185" s="15" t="s">
        <v>32</v>
      </c>
      <c r="AX185" s="15" t="s">
        <v>76</v>
      </c>
      <c r="AY185" s="246" t="s">
        <v>239</v>
      </c>
    </row>
    <row r="186" spans="1:65" s="14" customFormat="1" ht="11.25">
      <c r="B186" s="226"/>
      <c r="C186" s="227"/>
      <c r="D186" s="207" t="s">
        <v>266</v>
      </c>
      <c r="E186" s="228" t="s">
        <v>1</v>
      </c>
      <c r="F186" s="229" t="s">
        <v>383</v>
      </c>
      <c r="G186" s="227"/>
      <c r="H186" s="230">
        <v>1633.078</v>
      </c>
      <c r="I186" s="231"/>
      <c r="J186" s="227"/>
      <c r="K186" s="227"/>
      <c r="L186" s="232"/>
      <c r="M186" s="233"/>
      <c r="N186" s="234"/>
      <c r="O186" s="234"/>
      <c r="P186" s="234"/>
      <c r="Q186" s="234"/>
      <c r="R186" s="234"/>
      <c r="S186" s="234"/>
      <c r="T186" s="235"/>
      <c r="AT186" s="236" t="s">
        <v>266</v>
      </c>
      <c r="AU186" s="236" t="s">
        <v>86</v>
      </c>
      <c r="AV186" s="14" t="s">
        <v>110</v>
      </c>
      <c r="AW186" s="14" t="s">
        <v>32</v>
      </c>
      <c r="AX186" s="14" t="s">
        <v>84</v>
      </c>
      <c r="AY186" s="236" t="s">
        <v>239</v>
      </c>
    </row>
    <row r="187" spans="1:65" s="2" customFormat="1" ht="24.2" customHeight="1">
      <c r="A187" s="35"/>
      <c r="B187" s="36"/>
      <c r="C187" s="192" t="s">
        <v>165</v>
      </c>
      <c r="D187" s="192" t="s">
        <v>241</v>
      </c>
      <c r="E187" s="193" t="s">
        <v>420</v>
      </c>
      <c r="F187" s="194" t="s">
        <v>421</v>
      </c>
      <c r="G187" s="195" t="s">
        <v>309</v>
      </c>
      <c r="H187" s="196">
        <v>16330.78</v>
      </c>
      <c r="I187" s="197"/>
      <c r="J187" s="198">
        <f>ROUND(I187*H187,2)</f>
        <v>0</v>
      </c>
      <c r="K187" s="194" t="s">
        <v>245</v>
      </c>
      <c r="L187" s="40"/>
      <c r="M187" s="199" t="s">
        <v>1</v>
      </c>
      <c r="N187" s="200" t="s">
        <v>41</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110</v>
      </c>
      <c r="AT187" s="203" t="s">
        <v>241</v>
      </c>
      <c r="AU187" s="203" t="s">
        <v>86</v>
      </c>
      <c r="AY187" s="18" t="s">
        <v>239</v>
      </c>
      <c r="BE187" s="204">
        <f>IF(N187="základní",J187,0)</f>
        <v>0</v>
      </c>
      <c r="BF187" s="204">
        <f>IF(N187="snížená",J187,0)</f>
        <v>0</v>
      </c>
      <c r="BG187" s="204">
        <f>IF(N187="zákl. přenesená",J187,0)</f>
        <v>0</v>
      </c>
      <c r="BH187" s="204">
        <f>IF(N187="sníž. přenesená",J187,0)</f>
        <v>0</v>
      </c>
      <c r="BI187" s="204">
        <f>IF(N187="nulová",J187,0)</f>
        <v>0</v>
      </c>
      <c r="BJ187" s="18" t="s">
        <v>84</v>
      </c>
      <c r="BK187" s="204">
        <f>ROUND(I187*H187,2)</f>
        <v>0</v>
      </c>
      <c r="BL187" s="18" t="s">
        <v>110</v>
      </c>
      <c r="BM187" s="203" t="s">
        <v>422</v>
      </c>
    </row>
    <row r="188" spans="1:65" s="13" customFormat="1" ht="11.25">
      <c r="B188" s="205"/>
      <c r="C188" s="206"/>
      <c r="D188" s="207" t="s">
        <v>266</v>
      </c>
      <c r="E188" s="206"/>
      <c r="F188" s="208" t="s">
        <v>423</v>
      </c>
      <c r="G188" s="206"/>
      <c r="H188" s="209">
        <v>16330.78</v>
      </c>
      <c r="I188" s="210"/>
      <c r="J188" s="206"/>
      <c r="K188" s="206"/>
      <c r="L188" s="211"/>
      <c r="M188" s="212"/>
      <c r="N188" s="213"/>
      <c r="O188" s="213"/>
      <c r="P188" s="213"/>
      <c r="Q188" s="213"/>
      <c r="R188" s="213"/>
      <c r="S188" s="213"/>
      <c r="T188" s="214"/>
      <c r="AT188" s="215" t="s">
        <v>266</v>
      </c>
      <c r="AU188" s="215" t="s">
        <v>86</v>
      </c>
      <c r="AV188" s="13" t="s">
        <v>86</v>
      </c>
      <c r="AW188" s="13" t="s">
        <v>4</v>
      </c>
      <c r="AX188" s="13" t="s">
        <v>84</v>
      </c>
      <c r="AY188" s="215" t="s">
        <v>239</v>
      </c>
    </row>
    <row r="189" spans="1:65" s="2" customFormat="1" ht="16.5" customHeight="1">
      <c r="A189" s="35"/>
      <c r="B189" s="36"/>
      <c r="C189" s="192" t="s">
        <v>8</v>
      </c>
      <c r="D189" s="192" t="s">
        <v>241</v>
      </c>
      <c r="E189" s="193" t="s">
        <v>424</v>
      </c>
      <c r="F189" s="194" t="s">
        <v>425</v>
      </c>
      <c r="G189" s="195" t="s">
        <v>331</v>
      </c>
      <c r="H189" s="196">
        <v>160.75</v>
      </c>
      <c r="I189" s="197"/>
      <c r="J189" s="198">
        <f>ROUND(I189*H189,2)</f>
        <v>0</v>
      </c>
      <c r="K189" s="194" t="s">
        <v>245</v>
      </c>
      <c r="L189" s="40"/>
      <c r="M189" s="199" t="s">
        <v>1</v>
      </c>
      <c r="N189" s="200" t="s">
        <v>41</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110</v>
      </c>
      <c r="AT189" s="203" t="s">
        <v>241</v>
      </c>
      <c r="AU189" s="203" t="s">
        <v>86</v>
      </c>
      <c r="AY189" s="18" t="s">
        <v>239</v>
      </c>
      <c r="BE189" s="204">
        <f>IF(N189="základní",J189,0)</f>
        <v>0</v>
      </c>
      <c r="BF189" s="204">
        <f>IF(N189="snížená",J189,0)</f>
        <v>0</v>
      </c>
      <c r="BG189" s="204">
        <f>IF(N189="zákl. přenesená",J189,0)</f>
        <v>0</v>
      </c>
      <c r="BH189" s="204">
        <f>IF(N189="sníž. přenesená",J189,0)</f>
        <v>0</v>
      </c>
      <c r="BI189" s="204">
        <f>IF(N189="nulová",J189,0)</f>
        <v>0</v>
      </c>
      <c r="BJ189" s="18" t="s">
        <v>84</v>
      </c>
      <c r="BK189" s="204">
        <f>ROUND(I189*H189,2)</f>
        <v>0</v>
      </c>
      <c r="BL189" s="18" t="s">
        <v>110</v>
      </c>
      <c r="BM189" s="203" t="s">
        <v>426</v>
      </c>
    </row>
    <row r="190" spans="1:65" s="13" customFormat="1" ht="11.25">
      <c r="B190" s="205"/>
      <c r="C190" s="206"/>
      <c r="D190" s="207" t="s">
        <v>266</v>
      </c>
      <c r="E190" s="206"/>
      <c r="F190" s="208" t="s">
        <v>427</v>
      </c>
      <c r="G190" s="206"/>
      <c r="H190" s="209">
        <v>160.75</v>
      </c>
      <c r="I190" s="210"/>
      <c r="J190" s="206"/>
      <c r="K190" s="206"/>
      <c r="L190" s="211"/>
      <c r="M190" s="212"/>
      <c r="N190" s="213"/>
      <c r="O190" s="213"/>
      <c r="P190" s="213"/>
      <c r="Q190" s="213"/>
      <c r="R190" s="213"/>
      <c r="S190" s="213"/>
      <c r="T190" s="214"/>
      <c r="AT190" s="215" t="s">
        <v>266</v>
      </c>
      <c r="AU190" s="215" t="s">
        <v>86</v>
      </c>
      <c r="AV190" s="13" t="s">
        <v>86</v>
      </c>
      <c r="AW190" s="13" t="s">
        <v>4</v>
      </c>
      <c r="AX190" s="13" t="s">
        <v>84</v>
      </c>
      <c r="AY190" s="215" t="s">
        <v>239</v>
      </c>
    </row>
    <row r="191" spans="1:65" s="2" customFormat="1" ht="16.5" customHeight="1">
      <c r="A191" s="35"/>
      <c r="B191" s="36"/>
      <c r="C191" s="192" t="s">
        <v>292</v>
      </c>
      <c r="D191" s="192" t="s">
        <v>241</v>
      </c>
      <c r="E191" s="193" t="s">
        <v>424</v>
      </c>
      <c r="F191" s="194" t="s">
        <v>425</v>
      </c>
      <c r="G191" s="195" t="s">
        <v>331</v>
      </c>
      <c r="H191" s="196">
        <v>3266.1559999999999</v>
      </c>
      <c r="I191" s="197"/>
      <c r="J191" s="198">
        <f>ROUND(I191*H191,2)</f>
        <v>0</v>
      </c>
      <c r="K191" s="194" t="s">
        <v>245</v>
      </c>
      <c r="L191" s="40"/>
      <c r="M191" s="199" t="s">
        <v>1</v>
      </c>
      <c r="N191" s="200" t="s">
        <v>41</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110</v>
      </c>
      <c r="AT191" s="203" t="s">
        <v>241</v>
      </c>
      <c r="AU191" s="203" t="s">
        <v>86</v>
      </c>
      <c r="AY191" s="18" t="s">
        <v>239</v>
      </c>
      <c r="BE191" s="204">
        <f>IF(N191="základní",J191,0)</f>
        <v>0</v>
      </c>
      <c r="BF191" s="204">
        <f>IF(N191="snížená",J191,0)</f>
        <v>0</v>
      </c>
      <c r="BG191" s="204">
        <f>IF(N191="zákl. přenesená",J191,0)</f>
        <v>0</v>
      </c>
      <c r="BH191" s="204">
        <f>IF(N191="sníž. přenesená",J191,0)</f>
        <v>0</v>
      </c>
      <c r="BI191" s="204">
        <f>IF(N191="nulová",J191,0)</f>
        <v>0</v>
      </c>
      <c r="BJ191" s="18" t="s">
        <v>84</v>
      </c>
      <c r="BK191" s="204">
        <f>ROUND(I191*H191,2)</f>
        <v>0</v>
      </c>
      <c r="BL191" s="18" t="s">
        <v>110</v>
      </c>
      <c r="BM191" s="203" t="s">
        <v>428</v>
      </c>
    </row>
    <row r="192" spans="1:65" s="13" customFormat="1" ht="11.25">
      <c r="B192" s="205"/>
      <c r="C192" s="206"/>
      <c r="D192" s="207" t="s">
        <v>266</v>
      </c>
      <c r="E192" s="206"/>
      <c r="F192" s="208" t="s">
        <v>429</v>
      </c>
      <c r="G192" s="206"/>
      <c r="H192" s="209">
        <v>3266.1559999999999</v>
      </c>
      <c r="I192" s="210"/>
      <c r="J192" s="206"/>
      <c r="K192" s="206"/>
      <c r="L192" s="211"/>
      <c r="M192" s="212"/>
      <c r="N192" s="213"/>
      <c r="O192" s="213"/>
      <c r="P192" s="213"/>
      <c r="Q192" s="213"/>
      <c r="R192" s="213"/>
      <c r="S192" s="213"/>
      <c r="T192" s="214"/>
      <c r="AT192" s="215" t="s">
        <v>266</v>
      </c>
      <c r="AU192" s="215" t="s">
        <v>86</v>
      </c>
      <c r="AV192" s="13" t="s">
        <v>86</v>
      </c>
      <c r="AW192" s="13" t="s">
        <v>4</v>
      </c>
      <c r="AX192" s="13" t="s">
        <v>84</v>
      </c>
      <c r="AY192" s="215" t="s">
        <v>239</v>
      </c>
    </row>
    <row r="193" spans="1:65" s="2" customFormat="1" ht="16.5" customHeight="1">
      <c r="A193" s="35"/>
      <c r="B193" s="36"/>
      <c r="C193" s="192" t="s">
        <v>296</v>
      </c>
      <c r="D193" s="192" t="s">
        <v>241</v>
      </c>
      <c r="E193" s="193" t="s">
        <v>430</v>
      </c>
      <c r="F193" s="194" t="s">
        <v>431</v>
      </c>
      <c r="G193" s="195" t="s">
        <v>309</v>
      </c>
      <c r="H193" s="196">
        <v>1633.078</v>
      </c>
      <c r="I193" s="197"/>
      <c r="J193" s="198">
        <f>ROUND(I193*H193,2)</f>
        <v>0</v>
      </c>
      <c r="K193" s="194" t="s">
        <v>245</v>
      </c>
      <c r="L193" s="40"/>
      <c r="M193" s="199" t="s">
        <v>1</v>
      </c>
      <c r="N193" s="200" t="s">
        <v>41</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110</v>
      </c>
      <c r="AT193" s="203" t="s">
        <v>241</v>
      </c>
      <c r="AU193" s="203" t="s">
        <v>86</v>
      </c>
      <c r="AY193" s="18" t="s">
        <v>239</v>
      </c>
      <c r="BE193" s="204">
        <f>IF(N193="základní",J193,0)</f>
        <v>0</v>
      </c>
      <c r="BF193" s="204">
        <f>IF(N193="snížená",J193,0)</f>
        <v>0</v>
      </c>
      <c r="BG193" s="204">
        <f>IF(N193="zákl. přenesená",J193,0)</f>
        <v>0</v>
      </c>
      <c r="BH193" s="204">
        <f>IF(N193="sníž. přenesená",J193,0)</f>
        <v>0</v>
      </c>
      <c r="BI193" s="204">
        <f>IF(N193="nulová",J193,0)</f>
        <v>0</v>
      </c>
      <c r="BJ193" s="18" t="s">
        <v>84</v>
      </c>
      <c r="BK193" s="204">
        <f>ROUND(I193*H193,2)</f>
        <v>0</v>
      </c>
      <c r="BL193" s="18" t="s">
        <v>110</v>
      </c>
      <c r="BM193" s="203" t="s">
        <v>432</v>
      </c>
    </row>
    <row r="194" spans="1:65" s="2" customFormat="1" ht="16.5" customHeight="1">
      <c r="A194" s="35"/>
      <c r="B194" s="36"/>
      <c r="C194" s="192" t="s">
        <v>301</v>
      </c>
      <c r="D194" s="192" t="s">
        <v>241</v>
      </c>
      <c r="E194" s="193" t="s">
        <v>430</v>
      </c>
      <c r="F194" s="194" t="s">
        <v>431</v>
      </c>
      <c r="G194" s="195" t="s">
        <v>309</v>
      </c>
      <c r="H194" s="196">
        <v>80.375</v>
      </c>
      <c r="I194" s="197"/>
      <c r="J194" s="198">
        <f>ROUND(I194*H194,2)</f>
        <v>0</v>
      </c>
      <c r="K194" s="194" t="s">
        <v>245</v>
      </c>
      <c r="L194" s="40"/>
      <c r="M194" s="199" t="s">
        <v>1</v>
      </c>
      <c r="N194" s="200" t="s">
        <v>41</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110</v>
      </c>
      <c r="AT194" s="203" t="s">
        <v>241</v>
      </c>
      <c r="AU194" s="203" t="s">
        <v>86</v>
      </c>
      <c r="AY194" s="18" t="s">
        <v>239</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110</v>
      </c>
      <c r="BM194" s="203" t="s">
        <v>433</v>
      </c>
    </row>
    <row r="195" spans="1:65" s="13" customFormat="1" ht="11.25">
      <c r="B195" s="205"/>
      <c r="C195" s="206"/>
      <c r="D195" s="207" t="s">
        <v>266</v>
      </c>
      <c r="E195" s="225" t="s">
        <v>1</v>
      </c>
      <c r="F195" s="208" t="s">
        <v>396</v>
      </c>
      <c r="G195" s="206"/>
      <c r="H195" s="209">
        <v>80.375</v>
      </c>
      <c r="I195" s="210"/>
      <c r="J195" s="206"/>
      <c r="K195" s="206"/>
      <c r="L195" s="211"/>
      <c r="M195" s="212"/>
      <c r="N195" s="213"/>
      <c r="O195" s="213"/>
      <c r="P195" s="213"/>
      <c r="Q195" s="213"/>
      <c r="R195" s="213"/>
      <c r="S195" s="213"/>
      <c r="T195" s="214"/>
      <c r="AT195" s="215" t="s">
        <v>266</v>
      </c>
      <c r="AU195" s="215" t="s">
        <v>86</v>
      </c>
      <c r="AV195" s="13" t="s">
        <v>86</v>
      </c>
      <c r="AW195" s="13" t="s">
        <v>32</v>
      </c>
      <c r="AX195" s="13" t="s">
        <v>76</v>
      </c>
      <c r="AY195" s="215" t="s">
        <v>239</v>
      </c>
    </row>
    <row r="196" spans="1:65" s="14" customFormat="1" ht="11.25">
      <c r="B196" s="226"/>
      <c r="C196" s="227"/>
      <c r="D196" s="207" t="s">
        <v>266</v>
      </c>
      <c r="E196" s="228" t="s">
        <v>1</v>
      </c>
      <c r="F196" s="229" t="s">
        <v>383</v>
      </c>
      <c r="G196" s="227"/>
      <c r="H196" s="230">
        <v>80.375</v>
      </c>
      <c r="I196" s="231"/>
      <c r="J196" s="227"/>
      <c r="K196" s="227"/>
      <c r="L196" s="232"/>
      <c r="M196" s="233"/>
      <c r="N196" s="234"/>
      <c r="O196" s="234"/>
      <c r="P196" s="234"/>
      <c r="Q196" s="234"/>
      <c r="R196" s="234"/>
      <c r="S196" s="234"/>
      <c r="T196" s="235"/>
      <c r="AT196" s="236" t="s">
        <v>266</v>
      </c>
      <c r="AU196" s="236" t="s">
        <v>86</v>
      </c>
      <c r="AV196" s="14" t="s">
        <v>110</v>
      </c>
      <c r="AW196" s="14" t="s">
        <v>32</v>
      </c>
      <c r="AX196" s="14" t="s">
        <v>84</v>
      </c>
      <c r="AY196" s="236" t="s">
        <v>239</v>
      </c>
    </row>
    <row r="197" spans="1:65" s="2" customFormat="1" ht="16.5" customHeight="1">
      <c r="A197" s="35"/>
      <c r="B197" s="36"/>
      <c r="C197" s="192" t="s">
        <v>306</v>
      </c>
      <c r="D197" s="192" t="s">
        <v>241</v>
      </c>
      <c r="E197" s="193" t="s">
        <v>434</v>
      </c>
      <c r="F197" s="194" t="s">
        <v>435</v>
      </c>
      <c r="G197" s="195" t="s">
        <v>309</v>
      </c>
      <c r="H197" s="196">
        <v>48.225000000000001</v>
      </c>
      <c r="I197" s="197"/>
      <c r="J197" s="198">
        <f>ROUND(I197*H197,2)</f>
        <v>0</v>
      </c>
      <c r="K197" s="194" t="s">
        <v>245</v>
      </c>
      <c r="L197" s="40"/>
      <c r="M197" s="199" t="s">
        <v>1</v>
      </c>
      <c r="N197" s="200" t="s">
        <v>41</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110</v>
      </c>
      <c r="AT197" s="203" t="s">
        <v>241</v>
      </c>
      <c r="AU197" s="203" t="s">
        <v>86</v>
      </c>
      <c r="AY197" s="18" t="s">
        <v>239</v>
      </c>
      <c r="BE197" s="204">
        <f>IF(N197="základní",J197,0)</f>
        <v>0</v>
      </c>
      <c r="BF197" s="204">
        <f>IF(N197="snížená",J197,0)</f>
        <v>0</v>
      </c>
      <c r="BG197" s="204">
        <f>IF(N197="zákl. přenesená",J197,0)</f>
        <v>0</v>
      </c>
      <c r="BH197" s="204">
        <f>IF(N197="sníž. přenesená",J197,0)</f>
        <v>0</v>
      </c>
      <c r="BI197" s="204">
        <f>IF(N197="nulová",J197,0)</f>
        <v>0</v>
      </c>
      <c r="BJ197" s="18" t="s">
        <v>84</v>
      </c>
      <c r="BK197" s="204">
        <f>ROUND(I197*H197,2)</f>
        <v>0</v>
      </c>
      <c r="BL197" s="18" t="s">
        <v>110</v>
      </c>
      <c r="BM197" s="203" t="s">
        <v>436</v>
      </c>
    </row>
    <row r="198" spans="1:65" s="13" customFormat="1" ht="11.25">
      <c r="B198" s="205"/>
      <c r="C198" s="206"/>
      <c r="D198" s="207" t="s">
        <v>266</v>
      </c>
      <c r="E198" s="225" t="s">
        <v>1</v>
      </c>
      <c r="F198" s="208" t="s">
        <v>437</v>
      </c>
      <c r="G198" s="206"/>
      <c r="H198" s="209">
        <v>48.225000000000001</v>
      </c>
      <c r="I198" s="210"/>
      <c r="J198" s="206"/>
      <c r="K198" s="206"/>
      <c r="L198" s="211"/>
      <c r="M198" s="212"/>
      <c r="N198" s="213"/>
      <c r="O198" s="213"/>
      <c r="P198" s="213"/>
      <c r="Q198" s="213"/>
      <c r="R198" s="213"/>
      <c r="S198" s="213"/>
      <c r="T198" s="214"/>
      <c r="AT198" s="215" t="s">
        <v>266</v>
      </c>
      <c r="AU198" s="215" t="s">
        <v>86</v>
      </c>
      <c r="AV198" s="13" t="s">
        <v>86</v>
      </c>
      <c r="AW198" s="13" t="s">
        <v>32</v>
      </c>
      <c r="AX198" s="13" t="s">
        <v>76</v>
      </c>
      <c r="AY198" s="215" t="s">
        <v>239</v>
      </c>
    </row>
    <row r="199" spans="1:65" s="14" customFormat="1" ht="11.25">
      <c r="B199" s="226"/>
      <c r="C199" s="227"/>
      <c r="D199" s="207" t="s">
        <v>266</v>
      </c>
      <c r="E199" s="228" t="s">
        <v>1</v>
      </c>
      <c r="F199" s="229" t="s">
        <v>383</v>
      </c>
      <c r="G199" s="227"/>
      <c r="H199" s="230">
        <v>48.225000000000001</v>
      </c>
      <c r="I199" s="231"/>
      <c r="J199" s="227"/>
      <c r="K199" s="227"/>
      <c r="L199" s="232"/>
      <c r="M199" s="233"/>
      <c r="N199" s="234"/>
      <c r="O199" s="234"/>
      <c r="P199" s="234"/>
      <c r="Q199" s="234"/>
      <c r="R199" s="234"/>
      <c r="S199" s="234"/>
      <c r="T199" s="235"/>
      <c r="AT199" s="236" t="s">
        <v>266</v>
      </c>
      <c r="AU199" s="236" t="s">
        <v>86</v>
      </c>
      <c r="AV199" s="14" t="s">
        <v>110</v>
      </c>
      <c r="AW199" s="14" t="s">
        <v>32</v>
      </c>
      <c r="AX199" s="14" t="s">
        <v>84</v>
      </c>
      <c r="AY199" s="236" t="s">
        <v>239</v>
      </c>
    </row>
    <row r="200" spans="1:65" s="2" customFormat="1" ht="16.5" customHeight="1">
      <c r="A200" s="35"/>
      <c r="B200" s="36"/>
      <c r="C200" s="247" t="s">
        <v>312</v>
      </c>
      <c r="D200" s="247" t="s">
        <v>438</v>
      </c>
      <c r="E200" s="248" t="s">
        <v>439</v>
      </c>
      <c r="F200" s="249" t="s">
        <v>440</v>
      </c>
      <c r="G200" s="250" t="s">
        <v>309</v>
      </c>
      <c r="H200" s="251">
        <v>53.048000000000002</v>
      </c>
      <c r="I200" s="252"/>
      <c r="J200" s="253">
        <f>ROUND(I200*H200,2)</f>
        <v>0</v>
      </c>
      <c r="K200" s="249" t="s">
        <v>277</v>
      </c>
      <c r="L200" s="254"/>
      <c r="M200" s="255" t="s">
        <v>1</v>
      </c>
      <c r="N200" s="256" t="s">
        <v>41</v>
      </c>
      <c r="O200" s="72"/>
      <c r="P200" s="201">
        <f>O200*H200</f>
        <v>0</v>
      </c>
      <c r="Q200" s="201">
        <v>1</v>
      </c>
      <c r="R200" s="201">
        <f>Q200*H200</f>
        <v>53.048000000000002</v>
      </c>
      <c r="S200" s="201">
        <v>0</v>
      </c>
      <c r="T200" s="202">
        <f>S200*H200</f>
        <v>0</v>
      </c>
      <c r="U200" s="35"/>
      <c r="V200" s="35"/>
      <c r="W200" s="35"/>
      <c r="X200" s="35"/>
      <c r="Y200" s="35"/>
      <c r="Z200" s="35"/>
      <c r="AA200" s="35"/>
      <c r="AB200" s="35"/>
      <c r="AC200" s="35"/>
      <c r="AD200" s="35"/>
      <c r="AE200" s="35"/>
      <c r="AR200" s="203" t="s">
        <v>156</v>
      </c>
      <c r="AT200" s="203" t="s">
        <v>438</v>
      </c>
      <c r="AU200" s="203" t="s">
        <v>86</v>
      </c>
      <c r="AY200" s="18" t="s">
        <v>239</v>
      </c>
      <c r="BE200" s="204">
        <f>IF(N200="základní",J200,0)</f>
        <v>0</v>
      </c>
      <c r="BF200" s="204">
        <f>IF(N200="snížená",J200,0)</f>
        <v>0</v>
      </c>
      <c r="BG200" s="204">
        <f>IF(N200="zákl. přenesená",J200,0)</f>
        <v>0</v>
      </c>
      <c r="BH200" s="204">
        <f>IF(N200="sníž. přenesená",J200,0)</f>
        <v>0</v>
      </c>
      <c r="BI200" s="204">
        <f>IF(N200="nulová",J200,0)</f>
        <v>0</v>
      </c>
      <c r="BJ200" s="18" t="s">
        <v>84</v>
      </c>
      <c r="BK200" s="204">
        <f>ROUND(I200*H200,2)</f>
        <v>0</v>
      </c>
      <c r="BL200" s="18" t="s">
        <v>110</v>
      </c>
      <c r="BM200" s="203" t="s">
        <v>441</v>
      </c>
    </row>
    <row r="201" spans="1:65" s="13" customFormat="1" ht="11.25">
      <c r="B201" s="205"/>
      <c r="C201" s="206"/>
      <c r="D201" s="207" t="s">
        <v>266</v>
      </c>
      <c r="E201" s="206"/>
      <c r="F201" s="208" t="s">
        <v>442</v>
      </c>
      <c r="G201" s="206"/>
      <c r="H201" s="209">
        <v>53.048000000000002</v>
      </c>
      <c r="I201" s="210"/>
      <c r="J201" s="206"/>
      <c r="K201" s="206"/>
      <c r="L201" s="211"/>
      <c r="M201" s="212"/>
      <c r="N201" s="213"/>
      <c r="O201" s="213"/>
      <c r="P201" s="213"/>
      <c r="Q201" s="213"/>
      <c r="R201" s="213"/>
      <c r="S201" s="213"/>
      <c r="T201" s="214"/>
      <c r="AT201" s="215" t="s">
        <v>266</v>
      </c>
      <c r="AU201" s="215" t="s">
        <v>86</v>
      </c>
      <c r="AV201" s="13" t="s">
        <v>86</v>
      </c>
      <c r="AW201" s="13" t="s">
        <v>4</v>
      </c>
      <c r="AX201" s="13" t="s">
        <v>84</v>
      </c>
      <c r="AY201" s="215" t="s">
        <v>239</v>
      </c>
    </row>
    <row r="202" spans="1:65" s="2" customFormat="1" ht="16.5" customHeight="1">
      <c r="A202" s="35"/>
      <c r="B202" s="36"/>
      <c r="C202" s="192" t="s">
        <v>279</v>
      </c>
      <c r="D202" s="192" t="s">
        <v>241</v>
      </c>
      <c r="E202" s="193" t="s">
        <v>443</v>
      </c>
      <c r="F202" s="194" t="s">
        <v>444</v>
      </c>
      <c r="G202" s="195" t="s">
        <v>309</v>
      </c>
      <c r="H202" s="196">
        <v>1388.991</v>
      </c>
      <c r="I202" s="197"/>
      <c r="J202" s="198">
        <f>ROUND(I202*H202,2)</f>
        <v>0</v>
      </c>
      <c r="K202" s="194" t="s">
        <v>245</v>
      </c>
      <c r="L202" s="40"/>
      <c r="M202" s="199" t="s">
        <v>1</v>
      </c>
      <c r="N202" s="200" t="s">
        <v>41</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110</v>
      </c>
      <c r="AT202" s="203" t="s">
        <v>241</v>
      </c>
      <c r="AU202" s="203" t="s">
        <v>86</v>
      </c>
      <c r="AY202" s="18" t="s">
        <v>239</v>
      </c>
      <c r="BE202" s="204">
        <f>IF(N202="základní",J202,0)</f>
        <v>0</v>
      </c>
      <c r="BF202" s="204">
        <f>IF(N202="snížená",J202,0)</f>
        <v>0</v>
      </c>
      <c r="BG202" s="204">
        <f>IF(N202="zákl. přenesená",J202,0)</f>
        <v>0</v>
      </c>
      <c r="BH202" s="204">
        <f>IF(N202="sníž. přenesená",J202,0)</f>
        <v>0</v>
      </c>
      <c r="BI202" s="204">
        <f>IF(N202="nulová",J202,0)</f>
        <v>0</v>
      </c>
      <c r="BJ202" s="18" t="s">
        <v>84</v>
      </c>
      <c r="BK202" s="204">
        <f>ROUND(I202*H202,2)</f>
        <v>0</v>
      </c>
      <c r="BL202" s="18" t="s">
        <v>110</v>
      </c>
      <c r="BM202" s="203" t="s">
        <v>445</v>
      </c>
    </row>
    <row r="203" spans="1:65" s="13" customFormat="1" ht="11.25">
      <c r="B203" s="205"/>
      <c r="C203" s="206"/>
      <c r="D203" s="207" t="s">
        <v>266</v>
      </c>
      <c r="E203" s="225" t="s">
        <v>1</v>
      </c>
      <c r="F203" s="208" t="s">
        <v>446</v>
      </c>
      <c r="G203" s="206"/>
      <c r="H203" s="209">
        <v>1388.991</v>
      </c>
      <c r="I203" s="210"/>
      <c r="J203" s="206"/>
      <c r="K203" s="206"/>
      <c r="L203" s="211"/>
      <c r="M203" s="212"/>
      <c r="N203" s="213"/>
      <c r="O203" s="213"/>
      <c r="P203" s="213"/>
      <c r="Q203" s="213"/>
      <c r="R203" s="213"/>
      <c r="S203" s="213"/>
      <c r="T203" s="214"/>
      <c r="AT203" s="215" t="s">
        <v>266</v>
      </c>
      <c r="AU203" s="215" t="s">
        <v>86</v>
      </c>
      <c r="AV203" s="13" t="s">
        <v>86</v>
      </c>
      <c r="AW203" s="13" t="s">
        <v>32</v>
      </c>
      <c r="AX203" s="13" t="s">
        <v>76</v>
      </c>
      <c r="AY203" s="215" t="s">
        <v>239</v>
      </c>
    </row>
    <row r="204" spans="1:65" s="15" customFormat="1" ht="11.25">
      <c r="B204" s="237"/>
      <c r="C204" s="238"/>
      <c r="D204" s="207" t="s">
        <v>266</v>
      </c>
      <c r="E204" s="239" t="s">
        <v>1</v>
      </c>
      <c r="F204" s="240" t="s">
        <v>419</v>
      </c>
      <c r="G204" s="238"/>
      <c r="H204" s="239" t="s">
        <v>1</v>
      </c>
      <c r="I204" s="241"/>
      <c r="J204" s="238"/>
      <c r="K204" s="238"/>
      <c r="L204" s="242"/>
      <c r="M204" s="243"/>
      <c r="N204" s="244"/>
      <c r="O204" s="244"/>
      <c r="P204" s="244"/>
      <c r="Q204" s="244"/>
      <c r="R204" s="244"/>
      <c r="S204" s="244"/>
      <c r="T204" s="245"/>
      <c r="AT204" s="246" t="s">
        <v>266</v>
      </c>
      <c r="AU204" s="246" t="s">
        <v>86</v>
      </c>
      <c r="AV204" s="15" t="s">
        <v>84</v>
      </c>
      <c r="AW204" s="15" t="s">
        <v>32</v>
      </c>
      <c r="AX204" s="15" t="s">
        <v>76</v>
      </c>
      <c r="AY204" s="246" t="s">
        <v>239</v>
      </c>
    </row>
    <row r="205" spans="1:65" s="14" customFormat="1" ht="11.25">
      <c r="B205" s="226"/>
      <c r="C205" s="227"/>
      <c r="D205" s="207" t="s">
        <v>266</v>
      </c>
      <c r="E205" s="228" t="s">
        <v>1</v>
      </c>
      <c r="F205" s="229" t="s">
        <v>383</v>
      </c>
      <c r="G205" s="227"/>
      <c r="H205" s="230">
        <v>1388.991</v>
      </c>
      <c r="I205" s="231"/>
      <c r="J205" s="227"/>
      <c r="K205" s="227"/>
      <c r="L205" s="232"/>
      <c r="M205" s="233"/>
      <c r="N205" s="234"/>
      <c r="O205" s="234"/>
      <c r="P205" s="234"/>
      <c r="Q205" s="234"/>
      <c r="R205" s="234"/>
      <c r="S205" s="234"/>
      <c r="T205" s="235"/>
      <c r="AT205" s="236" t="s">
        <v>266</v>
      </c>
      <c r="AU205" s="236" t="s">
        <v>86</v>
      </c>
      <c r="AV205" s="14" t="s">
        <v>110</v>
      </c>
      <c r="AW205" s="14" t="s">
        <v>32</v>
      </c>
      <c r="AX205" s="14" t="s">
        <v>84</v>
      </c>
      <c r="AY205" s="236" t="s">
        <v>239</v>
      </c>
    </row>
    <row r="206" spans="1:65" s="2" customFormat="1" ht="16.5" customHeight="1">
      <c r="A206" s="35"/>
      <c r="B206" s="36"/>
      <c r="C206" s="247" t="s">
        <v>321</v>
      </c>
      <c r="D206" s="247" t="s">
        <v>438</v>
      </c>
      <c r="E206" s="248" t="s">
        <v>439</v>
      </c>
      <c r="F206" s="249" t="s">
        <v>440</v>
      </c>
      <c r="G206" s="250" t="s">
        <v>309</v>
      </c>
      <c r="H206" s="251">
        <v>1527.89</v>
      </c>
      <c r="I206" s="252"/>
      <c r="J206" s="253">
        <f>ROUND(I206*H206,2)</f>
        <v>0</v>
      </c>
      <c r="K206" s="249" t="s">
        <v>277</v>
      </c>
      <c r="L206" s="254"/>
      <c r="M206" s="255" t="s">
        <v>1</v>
      </c>
      <c r="N206" s="256" t="s">
        <v>41</v>
      </c>
      <c r="O206" s="72"/>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156</v>
      </c>
      <c r="AT206" s="203" t="s">
        <v>438</v>
      </c>
      <c r="AU206" s="203" t="s">
        <v>86</v>
      </c>
      <c r="AY206" s="18" t="s">
        <v>239</v>
      </c>
      <c r="BE206" s="204">
        <f>IF(N206="základní",J206,0)</f>
        <v>0</v>
      </c>
      <c r="BF206" s="204">
        <f>IF(N206="snížená",J206,0)</f>
        <v>0</v>
      </c>
      <c r="BG206" s="204">
        <f>IF(N206="zákl. přenesená",J206,0)</f>
        <v>0</v>
      </c>
      <c r="BH206" s="204">
        <f>IF(N206="sníž. přenesená",J206,0)</f>
        <v>0</v>
      </c>
      <c r="BI206" s="204">
        <f>IF(N206="nulová",J206,0)</f>
        <v>0</v>
      </c>
      <c r="BJ206" s="18" t="s">
        <v>84</v>
      </c>
      <c r="BK206" s="204">
        <f>ROUND(I206*H206,2)</f>
        <v>0</v>
      </c>
      <c r="BL206" s="18" t="s">
        <v>110</v>
      </c>
      <c r="BM206" s="203" t="s">
        <v>447</v>
      </c>
    </row>
    <row r="207" spans="1:65" s="13" customFormat="1" ht="11.25">
      <c r="B207" s="205"/>
      <c r="C207" s="206"/>
      <c r="D207" s="207" t="s">
        <v>266</v>
      </c>
      <c r="E207" s="206"/>
      <c r="F207" s="208" t="s">
        <v>448</v>
      </c>
      <c r="G207" s="206"/>
      <c r="H207" s="209">
        <v>1527.89</v>
      </c>
      <c r="I207" s="210"/>
      <c r="J207" s="206"/>
      <c r="K207" s="206"/>
      <c r="L207" s="211"/>
      <c r="M207" s="212"/>
      <c r="N207" s="213"/>
      <c r="O207" s="213"/>
      <c r="P207" s="213"/>
      <c r="Q207" s="213"/>
      <c r="R207" s="213"/>
      <c r="S207" s="213"/>
      <c r="T207" s="214"/>
      <c r="AT207" s="215" t="s">
        <v>266</v>
      </c>
      <c r="AU207" s="215" t="s">
        <v>86</v>
      </c>
      <c r="AV207" s="13" t="s">
        <v>86</v>
      </c>
      <c r="AW207" s="13" t="s">
        <v>4</v>
      </c>
      <c r="AX207" s="13" t="s">
        <v>84</v>
      </c>
      <c r="AY207" s="215" t="s">
        <v>239</v>
      </c>
    </row>
    <row r="208" spans="1:65" s="2" customFormat="1" ht="16.5" customHeight="1">
      <c r="A208" s="35"/>
      <c r="B208" s="36"/>
      <c r="C208" s="192" t="s">
        <v>328</v>
      </c>
      <c r="D208" s="192" t="s">
        <v>241</v>
      </c>
      <c r="E208" s="193" t="s">
        <v>449</v>
      </c>
      <c r="F208" s="194" t="s">
        <v>450</v>
      </c>
      <c r="G208" s="195" t="s">
        <v>244</v>
      </c>
      <c r="H208" s="196">
        <v>95.2</v>
      </c>
      <c r="I208" s="197"/>
      <c r="J208" s="198">
        <f>ROUND(I208*H208,2)</f>
        <v>0</v>
      </c>
      <c r="K208" s="194" t="s">
        <v>245</v>
      </c>
      <c r="L208" s="40"/>
      <c r="M208" s="199" t="s">
        <v>1</v>
      </c>
      <c r="N208" s="200" t="s">
        <v>41</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110</v>
      </c>
      <c r="AT208" s="203" t="s">
        <v>241</v>
      </c>
      <c r="AU208" s="203" t="s">
        <v>86</v>
      </c>
      <c r="AY208" s="18" t="s">
        <v>239</v>
      </c>
      <c r="BE208" s="204">
        <f>IF(N208="základní",J208,0)</f>
        <v>0</v>
      </c>
      <c r="BF208" s="204">
        <f>IF(N208="snížená",J208,0)</f>
        <v>0</v>
      </c>
      <c r="BG208" s="204">
        <f>IF(N208="zákl. přenesená",J208,0)</f>
        <v>0</v>
      </c>
      <c r="BH208" s="204">
        <f>IF(N208="sníž. přenesená",J208,0)</f>
        <v>0</v>
      </c>
      <c r="BI208" s="204">
        <f>IF(N208="nulová",J208,0)</f>
        <v>0</v>
      </c>
      <c r="BJ208" s="18" t="s">
        <v>84</v>
      </c>
      <c r="BK208" s="204">
        <f>ROUND(I208*H208,2)</f>
        <v>0</v>
      </c>
      <c r="BL208" s="18" t="s">
        <v>110</v>
      </c>
      <c r="BM208" s="203" t="s">
        <v>451</v>
      </c>
    </row>
    <row r="209" spans="1:65" s="2" customFormat="1" ht="16.5" customHeight="1">
      <c r="A209" s="35"/>
      <c r="B209" s="36"/>
      <c r="C209" s="192" t="s">
        <v>7</v>
      </c>
      <c r="D209" s="192" t="s">
        <v>241</v>
      </c>
      <c r="E209" s="193" t="s">
        <v>452</v>
      </c>
      <c r="F209" s="194" t="s">
        <v>453</v>
      </c>
      <c r="G209" s="195" t="s">
        <v>244</v>
      </c>
      <c r="H209" s="196">
        <v>380.8</v>
      </c>
      <c r="I209" s="197"/>
      <c r="J209" s="198">
        <f>ROUND(I209*H209,2)</f>
        <v>0</v>
      </c>
      <c r="K209" s="194" t="s">
        <v>245</v>
      </c>
      <c r="L209" s="40"/>
      <c r="M209" s="199" t="s">
        <v>1</v>
      </c>
      <c r="N209" s="200" t="s">
        <v>41</v>
      </c>
      <c r="O209" s="72"/>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110</v>
      </c>
      <c r="AT209" s="203" t="s">
        <v>241</v>
      </c>
      <c r="AU209" s="203" t="s">
        <v>86</v>
      </c>
      <c r="AY209" s="18" t="s">
        <v>239</v>
      </c>
      <c r="BE209" s="204">
        <f>IF(N209="základní",J209,0)</f>
        <v>0</v>
      </c>
      <c r="BF209" s="204">
        <f>IF(N209="snížená",J209,0)</f>
        <v>0</v>
      </c>
      <c r="BG209" s="204">
        <f>IF(N209="zákl. přenesená",J209,0)</f>
        <v>0</v>
      </c>
      <c r="BH209" s="204">
        <f>IF(N209="sníž. přenesená",J209,0)</f>
        <v>0</v>
      </c>
      <c r="BI209" s="204">
        <f>IF(N209="nulová",J209,0)</f>
        <v>0</v>
      </c>
      <c r="BJ209" s="18" t="s">
        <v>84</v>
      </c>
      <c r="BK209" s="204">
        <f>ROUND(I209*H209,2)</f>
        <v>0</v>
      </c>
      <c r="BL209" s="18" t="s">
        <v>110</v>
      </c>
      <c r="BM209" s="203" t="s">
        <v>454</v>
      </c>
    </row>
    <row r="210" spans="1:65" s="2" customFormat="1" ht="16.5" customHeight="1">
      <c r="A210" s="35"/>
      <c r="B210" s="36"/>
      <c r="C210" s="192" t="s">
        <v>337</v>
      </c>
      <c r="D210" s="192" t="s">
        <v>241</v>
      </c>
      <c r="E210" s="193" t="s">
        <v>455</v>
      </c>
      <c r="F210" s="194" t="s">
        <v>456</v>
      </c>
      <c r="G210" s="195" t="s">
        <v>309</v>
      </c>
      <c r="H210" s="196">
        <v>80.375</v>
      </c>
      <c r="I210" s="197"/>
      <c r="J210" s="198">
        <f>ROUND(I210*H210,2)</f>
        <v>0</v>
      </c>
      <c r="K210" s="194" t="s">
        <v>245</v>
      </c>
      <c r="L210" s="40"/>
      <c r="M210" s="199" t="s">
        <v>1</v>
      </c>
      <c r="N210" s="200" t="s">
        <v>41</v>
      </c>
      <c r="O210" s="72"/>
      <c r="P210" s="201">
        <f>O210*H210</f>
        <v>0</v>
      </c>
      <c r="Q210" s="201">
        <v>0</v>
      </c>
      <c r="R210" s="201">
        <f>Q210*H210</f>
        <v>0</v>
      </c>
      <c r="S210" s="201">
        <v>0</v>
      </c>
      <c r="T210" s="202">
        <f>S210*H210</f>
        <v>0</v>
      </c>
      <c r="U210" s="35"/>
      <c r="V210" s="35"/>
      <c r="W210" s="35"/>
      <c r="X210" s="35"/>
      <c r="Y210" s="35"/>
      <c r="Z210" s="35"/>
      <c r="AA210" s="35"/>
      <c r="AB210" s="35"/>
      <c r="AC210" s="35"/>
      <c r="AD210" s="35"/>
      <c r="AE210" s="35"/>
      <c r="AR210" s="203" t="s">
        <v>110</v>
      </c>
      <c r="AT210" s="203" t="s">
        <v>241</v>
      </c>
      <c r="AU210" s="203" t="s">
        <v>86</v>
      </c>
      <c r="AY210" s="18" t="s">
        <v>239</v>
      </c>
      <c r="BE210" s="204">
        <f>IF(N210="základní",J210,0)</f>
        <v>0</v>
      </c>
      <c r="BF210" s="204">
        <f>IF(N210="snížená",J210,0)</f>
        <v>0</v>
      </c>
      <c r="BG210" s="204">
        <f>IF(N210="zákl. přenesená",J210,0)</f>
        <v>0</v>
      </c>
      <c r="BH210" s="204">
        <f>IF(N210="sníž. přenesená",J210,0)</f>
        <v>0</v>
      </c>
      <c r="BI210" s="204">
        <f>IF(N210="nulová",J210,0)</f>
        <v>0</v>
      </c>
      <c r="BJ210" s="18" t="s">
        <v>84</v>
      </c>
      <c r="BK210" s="204">
        <f>ROUND(I210*H210,2)</f>
        <v>0</v>
      </c>
      <c r="BL210" s="18" t="s">
        <v>110</v>
      </c>
      <c r="BM210" s="203" t="s">
        <v>457</v>
      </c>
    </row>
    <row r="211" spans="1:65" s="12" customFormat="1" ht="22.9" customHeight="1">
      <c r="B211" s="176"/>
      <c r="C211" s="177"/>
      <c r="D211" s="178" t="s">
        <v>75</v>
      </c>
      <c r="E211" s="190" t="s">
        <v>86</v>
      </c>
      <c r="F211" s="190" t="s">
        <v>458</v>
      </c>
      <c r="G211" s="177"/>
      <c r="H211" s="177"/>
      <c r="I211" s="180"/>
      <c r="J211" s="191">
        <f>BK211</f>
        <v>0</v>
      </c>
      <c r="K211" s="177"/>
      <c r="L211" s="182"/>
      <c r="M211" s="183"/>
      <c r="N211" s="184"/>
      <c r="O211" s="184"/>
      <c r="P211" s="185">
        <f>SUM(P212:P237)</f>
        <v>0</v>
      </c>
      <c r="Q211" s="184"/>
      <c r="R211" s="185">
        <f>SUM(R212:R237)</f>
        <v>619.53492189999997</v>
      </c>
      <c r="S211" s="184"/>
      <c r="T211" s="186">
        <f>SUM(T212:T237)</f>
        <v>0</v>
      </c>
      <c r="AR211" s="187" t="s">
        <v>84</v>
      </c>
      <c r="AT211" s="188" t="s">
        <v>75</v>
      </c>
      <c r="AU211" s="188" t="s">
        <v>84</v>
      </c>
      <c r="AY211" s="187" t="s">
        <v>239</v>
      </c>
      <c r="BK211" s="189">
        <f>SUM(BK212:BK237)</f>
        <v>0</v>
      </c>
    </row>
    <row r="212" spans="1:65" s="2" customFormat="1" ht="16.5" customHeight="1">
      <c r="A212" s="35"/>
      <c r="B212" s="36"/>
      <c r="C212" s="192" t="s">
        <v>342</v>
      </c>
      <c r="D212" s="192" t="s">
        <v>241</v>
      </c>
      <c r="E212" s="193" t="s">
        <v>459</v>
      </c>
      <c r="F212" s="194" t="s">
        <v>460</v>
      </c>
      <c r="G212" s="195" t="s">
        <v>309</v>
      </c>
      <c r="H212" s="196">
        <v>32.159999999999997</v>
      </c>
      <c r="I212" s="197"/>
      <c r="J212" s="198">
        <f>ROUND(I212*H212,2)</f>
        <v>0</v>
      </c>
      <c r="K212" s="194" t="s">
        <v>245</v>
      </c>
      <c r="L212" s="40"/>
      <c r="M212" s="199" t="s">
        <v>1</v>
      </c>
      <c r="N212" s="200" t="s">
        <v>41</v>
      </c>
      <c r="O212" s="72"/>
      <c r="P212" s="201">
        <f>O212*H212</f>
        <v>0</v>
      </c>
      <c r="Q212" s="201">
        <v>0</v>
      </c>
      <c r="R212" s="201">
        <f>Q212*H212</f>
        <v>0</v>
      </c>
      <c r="S212" s="201">
        <v>0</v>
      </c>
      <c r="T212" s="202">
        <f>S212*H212</f>
        <v>0</v>
      </c>
      <c r="U212" s="35"/>
      <c r="V212" s="35"/>
      <c r="W212" s="35"/>
      <c r="X212" s="35"/>
      <c r="Y212" s="35"/>
      <c r="Z212" s="35"/>
      <c r="AA212" s="35"/>
      <c r="AB212" s="35"/>
      <c r="AC212" s="35"/>
      <c r="AD212" s="35"/>
      <c r="AE212" s="35"/>
      <c r="AR212" s="203" t="s">
        <v>110</v>
      </c>
      <c r="AT212" s="203" t="s">
        <v>241</v>
      </c>
      <c r="AU212" s="203" t="s">
        <v>86</v>
      </c>
      <c r="AY212" s="18" t="s">
        <v>239</v>
      </c>
      <c r="BE212" s="204">
        <f>IF(N212="základní",J212,0)</f>
        <v>0</v>
      </c>
      <c r="BF212" s="204">
        <f>IF(N212="snížená",J212,0)</f>
        <v>0</v>
      </c>
      <c r="BG212" s="204">
        <f>IF(N212="zákl. přenesená",J212,0)</f>
        <v>0</v>
      </c>
      <c r="BH212" s="204">
        <f>IF(N212="sníž. přenesená",J212,0)</f>
        <v>0</v>
      </c>
      <c r="BI212" s="204">
        <f>IF(N212="nulová",J212,0)</f>
        <v>0</v>
      </c>
      <c r="BJ212" s="18" t="s">
        <v>84</v>
      </c>
      <c r="BK212" s="204">
        <f>ROUND(I212*H212,2)</f>
        <v>0</v>
      </c>
      <c r="BL212" s="18" t="s">
        <v>110</v>
      </c>
      <c r="BM212" s="203" t="s">
        <v>461</v>
      </c>
    </row>
    <row r="213" spans="1:65" s="13" customFormat="1" ht="11.25">
      <c r="B213" s="205"/>
      <c r="C213" s="206"/>
      <c r="D213" s="207" t="s">
        <v>266</v>
      </c>
      <c r="E213" s="225" t="s">
        <v>1</v>
      </c>
      <c r="F213" s="208" t="s">
        <v>462</v>
      </c>
      <c r="G213" s="206"/>
      <c r="H213" s="209">
        <v>32.159999999999997</v>
      </c>
      <c r="I213" s="210"/>
      <c r="J213" s="206"/>
      <c r="K213" s="206"/>
      <c r="L213" s="211"/>
      <c r="M213" s="212"/>
      <c r="N213" s="213"/>
      <c r="O213" s="213"/>
      <c r="P213" s="213"/>
      <c r="Q213" s="213"/>
      <c r="R213" s="213"/>
      <c r="S213" s="213"/>
      <c r="T213" s="214"/>
      <c r="AT213" s="215" t="s">
        <v>266</v>
      </c>
      <c r="AU213" s="215" t="s">
        <v>86</v>
      </c>
      <c r="AV213" s="13" t="s">
        <v>86</v>
      </c>
      <c r="AW213" s="13" t="s">
        <v>32</v>
      </c>
      <c r="AX213" s="13" t="s">
        <v>76</v>
      </c>
      <c r="AY213" s="215" t="s">
        <v>239</v>
      </c>
    </row>
    <row r="214" spans="1:65" s="14" customFormat="1" ht="11.25">
      <c r="B214" s="226"/>
      <c r="C214" s="227"/>
      <c r="D214" s="207" t="s">
        <v>266</v>
      </c>
      <c r="E214" s="228" t="s">
        <v>1</v>
      </c>
      <c r="F214" s="229" t="s">
        <v>383</v>
      </c>
      <c r="G214" s="227"/>
      <c r="H214" s="230">
        <v>32.159999999999997</v>
      </c>
      <c r="I214" s="231"/>
      <c r="J214" s="227"/>
      <c r="K214" s="227"/>
      <c r="L214" s="232"/>
      <c r="M214" s="233"/>
      <c r="N214" s="234"/>
      <c r="O214" s="234"/>
      <c r="P214" s="234"/>
      <c r="Q214" s="234"/>
      <c r="R214" s="234"/>
      <c r="S214" s="234"/>
      <c r="T214" s="235"/>
      <c r="AT214" s="236" t="s">
        <v>266</v>
      </c>
      <c r="AU214" s="236" t="s">
        <v>86</v>
      </c>
      <c r="AV214" s="14" t="s">
        <v>110</v>
      </c>
      <c r="AW214" s="14" t="s">
        <v>32</v>
      </c>
      <c r="AX214" s="14" t="s">
        <v>84</v>
      </c>
      <c r="AY214" s="236" t="s">
        <v>239</v>
      </c>
    </row>
    <row r="215" spans="1:65" s="2" customFormat="1" ht="16.5" customHeight="1">
      <c r="A215" s="35"/>
      <c r="B215" s="36"/>
      <c r="C215" s="192" t="s">
        <v>463</v>
      </c>
      <c r="D215" s="192" t="s">
        <v>241</v>
      </c>
      <c r="E215" s="193" t="s">
        <v>464</v>
      </c>
      <c r="F215" s="194" t="s">
        <v>465</v>
      </c>
      <c r="G215" s="195" t="s">
        <v>244</v>
      </c>
      <c r="H215" s="196">
        <v>187.6</v>
      </c>
      <c r="I215" s="197"/>
      <c r="J215" s="198">
        <f>ROUND(I215*H215,2)</f>
        <v>0</v>
      </c>
      <c r="K215" s="194" t="s">
        <v>245</v>
      </c>
      <c r="L215" s="40"/>
      <c r="M215" s="199" t="s">
        <v>1</v>
      </c>
      <c r="N215" s="200" t="s">
        <v>41</v>
      </c>
      <c r="O215" s="72"/>
      <c r="P215" s="201">
        <f>O215*H215</f>
        <v>0</v>
      </c>
      <c r="Q215" s="201">
        <v>1.7000000000000001E-4</v>
      </c>
      <c r="R215" s="201">
        <f>Q215*H215</f>
        <v>3.1892000000000004E-2</v>
      </c>
      <c r="S215" s="201">
        <v>0</v>
      </c>
      <c r="T215" s="202">
        <f>S215*H215</f>
        <v>0</v>
      </c>
      <c r="U215" s="35"/>
      <c r="V215" s="35"/>
      <c r="W215" s="35"/>
      <c r="X215" s="35"/>
      <c r="Y215" s="35"/>
      <c r="Z215" s="35"/>
      <c r="AA215" s="35"/>
      <c r="AB215" s="35"/>
      <c r="AC215" s="35"/>
      <c r="AD215" s="35"/>
      <c r="AE215" s="35"/>
      <c r="AR215" s="203" t="s">
        <v>110</v>
      </c>
      <c r="AT215" s="203" t="s">
        <v>241</v>
      </c>
      <c r="AU215" s="203" t="s">
        <v>86</v>
      </c>
      <c r="AY215" s="18" t="s">
        <v>239</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110</v>
      </c>
      <c r="BM215" s="203" t="s">
        <v>466</v>
      </c>
    </row>
    <row r="216" spans="1:65" s="13" customFormat="1" ht="11.25">
      <c r="B216" s="205"/>
      <c r="C216" s="206"/>
      <c r="D216" s="207" t="s">
        <v>266</v>
      </c>
      <c r="E216" s="225" t="s">
        <v>1</v>
      </c>
      <c r="F216" s="208" t="s">
        <v>467</v>
      </c>
      <c r="G216" s="206"/>
      <c r="H216" s="209">
        <v>187.6</v>
      </c>
      <c r="I216" s="210"/>
      <c r="J216" s="206"/>
      <c r="K216" s="206"/>
      <c r="L216" s="211"/>
      <c r="M216" s="212"/>
      <c r="N216" s="213"/>
      <c r="O216" s="213"/>
      <c r="P216" s="213"/>
      <c r="Q216" s="213"/>
      <c r="R216" s="213"/>
      <c r="S216" s="213"/>
      <c r="T216" s="214"/>
      <c r="AT216" s="215" t="s">
        <v>266</v>
      </c>
      <c r="AU216" s="215" t="s">
        <v>86</v>
      </c>
      <c r="AV216" s="13" t="s">
        <v>86</v>
      </c>
      <c r="AW216" s="13" t="s">
        <v>32</v>
      </c>
      <c r="AX216" s="13" t="s">
        <v>76</v>
      </c>
      <c r="AY216" s="215" t="s">
        <v>239</v>
      </c>
    </row>
    <row r="217" spans="1:65" s="14" customFormat="1" ht="11.25">
      <c r="B217" s="226"/>
      <c r="C217" s="227"/>
      <c r="D217" s="207" t="s">
        <v>266</v>
      </c>
      <c r="E217" s="228" t="s">
        <v>1</v>
      </c>
      <c r="F217" s="229" t="s">
        <v>383</v>
      </c>
      <c r="G217" s="227"/>
      <c r="H217" s="230">
        <v>187.6</v>
      </c>
      <c r="I217" s="231"/>
      <c r="J217" s="227"/>
      <c r="K217" s="227"/>
      <c r="L217" s="232"/>
      <c r="M217" s="233"/>
      <c r="N217" s="234"/>
      <c r="O217" s="234"/>
      <c r="P217" s="234"/>
      <c r="Q217" s="234"/>
      <c r="R217" s="234"/>
      <c r="S217" s="234"/>
      <c r="T217" s="235"/>
      <c r="AT217" s="236" t="s">
        <v>266</v>
      </c>
      <c r="AU217" s="236" t="s">
        <v>86</v>
      </c>
      <c r="AV217" s="14" t="s">
        <v>110</v>
      </c>
      <c r="AW217" s="14" t="s">
        <v>32</v>
      </c>
      <c r="AX217" s="14" t="s">
        <v>84</v>
      </c>
      <c r="AY217" s="236" t="s">
        <v>239</v>
      </c>
    </row>
    <row r="218" spans="1:65" s="2" customFormat="1" ht="16.5" customHeight="1">
      <c r="A218" s="35"/>
      <c r="B218" s="36"/>
      <c r="C218" s="247" t="s">
        <v>468</v>
      </c>
      <c r="D218" s="247" t="s">
        <v>438</v>
      </c>
      <c r="E218" s="248" t="s">
        <v>469</v>
      </c>
      <c r="F218" s="249" t="s">
        <v>470</v>
      </c>
      <c r="G218" s="250" t="s">
        <v>244</v>
      </c>
      <c r="H218" s="251">
        <v>222.21199999999999</v>
      </c>
      <c r="I218" s="252"/>
      <c r="J218" s="253">
        <f>ROUND(I218*H218,2)</f>
        <v>0</v>
      </c>
      <c r="K218" s="249" t="s">
        <v>245</v>
      </c>
      <c r="L218" s="254"/>
      <c r="M218" s="255" t="s">
        <v>1</v>
      </c>
      <c r="N218" s="256" t="s">
        <v>41</v>
      </c>
      <c r="O218" s="72"/>
      <c r="P218" s="201">
        <f>O218*H218</f>
        <v>0</v>
      </c>
      <c r="Q218" s="201">
        <v>2.9999999999999997E-4</v>
      </c>
      <c r="R218" s="201">
        <f>Q218*H218</f>
        <v>6.666359999999999E-2</v>
      </c>
      <c r="S218" s="201">
        <v>0</v>
      </c>
      <c r="T218" s="202">
        <f>S218*H218</f>
        <v>0</v>
      </c>
      <c r="U218" s="35"/>
      <c r="V218" s="35"/>
      <c r="W218" s="35"/>
      <c r="X218" s="35"/>
      <c r="Y218" s="35"/>
      <c r="Z218" s="35"/>
      <c r="AA218" s="35"/>
      <c r="AB218" s="35"/>
      <c r="AC218" s="35"/>
      <c r="AD218" s="35"/>
      <c r="AE218" s="35"/>
      <c r="AR218" s="203" t="s">
        <v>156</v>
      </c>
      <c r="AT218" s="203" t="s">
        <v>438</v>
      </c>
      <c r="AU218" s="203" t="s">
        <v>86</v>
      </c>
      <c r="AY218" s="18" t="s">
        <v>239</v>
      </c>
      <c r="BE218" s="204">
        <f>IF(N218="základní",J218,0)</f>
        <v>0</v>
      </c>
      <c r="BF218" s="204">
        <f>IF(N218="snížená",J218,0)</f>
        <v>0</v>
      </c>
      <c r="BG218" s="204">
        <f>IF(N218="zákl. přenesená",J218,0)</f>
        <v>0</v>
      </c>
      <c r="BH218" s="204">
        <f>IF(N218="sníž. přenesená",J218,0)</f>
        <v>0</v>
      </c>
      <c r="BI218" s="204">
        <f>IF(N218="nulová",J218,0)</f>
        <v>0</v>
      </c>
      <c r="BJ218" s="18" t="s">
        <v>84</v>
      </c>
      <c r="BK218" s="204">
        <f>ROUND(I218*H218,2)</f>
        <v>0</v>
      </c>
      <c r="BL218" s="18" t="s">
        <v>110</v>
      </c>
      <c r="BM218" s="203" t="s">
        <v>471</v>
      </c>
    </row>
    <row r="219" spans="1:65" s="13" customFormat="1" ht="11.25">
      <c r="B219" s="205"/>
      <c r="C219" s="206"/>
      <c r="D219" s="207" t="s">
        <v>266</v>
      </c>
      <c r="E219" s="206"/>
      <c r="F219" s="208" t="s">
        <v>472</v>
      </c>
      <c r="G219" s="206"/>
      <c r="H219" s="209">
        <v>222.21199999999999</v>
      </c>
      <c r="I219" s="210"/>
      <c r="J219" s="206"/>
      <c r="K219" s="206"/>
      <c r="L219" s="211"/>
      <c r="M219" s="212"/>
      <c r="N219" s="213"/>
      <c r="O219" s="213"/>
      <c r="P219" s="213"/>
      <c r="Q219" s="213"/>
      <c r="R219" s="213"/>
      <c r="S219" s="213"/>
      <c r="T219" s="214"/>
      <c r="AT219" s="215" t="s">
        <v>266</v>
      </c>
      <c r="AU219" s="215" t="s">
        <v>86</v>
      </c>
      <c r="AV219" s="13" t="s">
        <v>86</v>
      </c>
      <c r="AW219" s="13" t="s">
        <v>4</v>
      </c>
      <c r="AX219" s="13" t="s">
        <v>84</v>
      </c>
      <c r="AY219" s="215" t="s">
        <v>239</v>
      </c>
    </row>
    <row r="220" spans="1:65" s="2" customFormat="1" ht="16.5" customHeight="1">
      <c r="A220" s="35"/>
      <c r="B220" s="36"/>
      <c r="C220" s="192" t="s">
        <v>473</v>
      </c>
      <c r="D220" s="192" t="s">
        <v>241</v>
      </c>
      <c r="E220" s="193" t="s">
        <v>474</v>
      </c>
      <c r="F220" s="194" t="s">
        <v>475</v>
      </c>
      <c r="G220" s="195" t="s">
        <v>476</v>
      </c>
      <c r="H220" s="196">
        <v>67</v>
      </c>
      <c r="I220" s="197"/>
      <c r="J220" s="198">
        <f>ROUND(I220*H220,2)</f>
        <v>0</v>
      </c>
      <c r="K220" s="194" t="s">
        <v>245</v>
      </c>
      <c r="L220" s="40"/>
      <c r="M220" s="199" t="s">
        <v>1</v>
      </c>
      <c r="N220" s="200" t="s">
        <v>41</v>
      </c>
      <c r="O220" s="72"/>
      <c r="P220" s="201">
        <f>O220*H220</f>
        <v>0</v>
      </c>
      <c r="Q220" s="201">
        <v>7.2999999999999996E-4</v>
      </c>
      <c r="R220" s="201">
        <f>Q220*H220</f>
        <v>4.8909999999999995E-2</v>
      </c>
      <c r="S220" s="201">
        <v>0</v>
      </c>
      <c r="T220" s="202">
        <f>S220*H220</f>
        <v>0</v>
      </c>
      <c r="U220" s="35"/>
      <c r="V220" s="35"/>
      <c r="W220" s="35"/>
      <c r="X220" s="35"/>
      <c r="Y220" s="35"/>
      <c r="Z220" s="35"/>
      <c r="AA220" s="35"/>
      <c r="AB220" s="35"/>
      <c r="AC220" s="35"/>
      <c r="AD220" s="35"/>
      <c r="AE220" s="35"/>
      <c r="AR220" s="203" t="s">
        <v>110</v>
      </c>
      <c r="AT220" s="203" t="s">
        <v>241</v>
      </c>
      <c r="AU220" s="203" t="s">
        <v>86</v>
      </c>
      <c r="AY220" s="18" t="s">
        <v>239</v>
      </c>
      <c r="BE220" s="204">
        <f>IF(N220="základní",J220,0)</f>
        <v>0</v>
      </c>
      <c r="BF220" s="204">
        <f>IF(N220="snížená",J220,0)</f>
        <v>0</v>
      </c>
      <c r="BG220" s="204">
        <f>IF(N220="zákl. přenesená",J220,0)</f>
        <v>0</v>
      </c>
      <c r="BH220" s="204">
        <f>IF(N220="sníž. přenesená",J220,0)</f>
        <v>0</v>
      </c>
      <c r="BI220" s="204">
        <f>IF(N220="nulová",J220,0)</f>
        <v>0</v>
      </c>
      <c r="BJ220" s="18" t="s">
        <v>84</v>
      </c>
      <c r="BK220" s="204">
        <f>ROUND(I220*H220,2)</f>
        <v>0</v>
      </c>
      <c r="BL220" s="18" t="s">
        <v>110</v>
      </c>
      <c r="BM220" s="203" t="s">
        <v>477</v>
      </c>
    </row>
    <row r="221" spans="1:65" s="13" customFormat="1" ht="11.25">
      <c r="B221" s="205"/>
      <c r="C221" s="206"/>
      <c r="D221" s="207" t="s">
        <v>266</v>
      </c>
      <c r="E221" s="225" t="s">
        <v>1</v>
      </c>
      <c r="F221" s="208" t="s">
        <v>478</v>
      </c>
      <c r="G221" s="206"/>
      <c r="H221" s="209">
        <v>67</v>
      </c>
      <c r="I221" s="210"/>
      <c r="J221" s="206"/>
      <c r="K221" s="206"/>
      <c r="L221" s="211"/>
      <c r="M221" s="212"/>
      <c r="N221" s="213"/>
      <c r="O221" s="213"/>
      <c r="P221" s="213"/>
      <c r="Q221" s="213"/>
      <c r="R221" s="213"/>
      <c r="S221" s="213"/>
      <c r="T221" s="214"/>
      <c r="AT221" s="215" t="s">
        <v>266</v>
      </c>
      <c r="AU221" s="215" t="s">
        <v>86</v>
      </c>
      <c r="AV221" s="13" t="s">
        <v>86</v>
      </c>
      <c r="AW221" s="13" t="s">
        <v>32</v>
      </c>
      <c r="AX221" s="13" t="s">
        <v>76</v>
      </c>
      <c r="AY221" s="215" t="s">
        <v>239</v>
      </c>
    </row>
    <row r="222" spans="1:65" s="14" customFormat="1" ht="11.25">
      <c r="B222" s="226"/>
      <c r="C222" s="227"/>
      <c r="D222" s="207" t="s">
        <v>266</v>
      </c>
      <c r="E222" s="228" t="s">
        <v>1</v>
      </c>
      <c r="F222" s="229" t="s">
        <v>383</v>
      </c>
      <c r="G222" s="227"/>
      <c r="H222" s="230">
        <v>67</v>
      </c>
      <c r="I222" s="231"/>
      <c r="J222" s="227"/>
      <c r="K222" s="227"/>
      <c r="L222" s="232"/>
      <c r="M222" s="233"/>
      <c r="N222" s="234"/>
      <c r="O222" s="234"/>
      <c r="P222" s="234"/>
      <c r="Q222" s="234"/>
      <c r="R222" s="234"/>
      <c r="S222" s="234"/>
      <c r="T222" s="235"/>
      <c r="AT222" s="236" t="s">
        <v>266</v>
      </c>
      <c r="AU222" s="236" t="s">
        <v>86</v>
      </c>
      <c r="AV222" s="14" t="s">
        <v>110</v>
      </c>
      <c r="AW222" s="14" t="s">
        <v>32</v>
      </c>
      <c r="AX222" s="14" t="s">
        <v>84</v>
      </c>
      <c r="AY222" s="236" t="s">
        <v>239</v>
      </c>
    </row>
    <row r="223" spans="1:65" s="2" customFormat="1" ht="16.5" customHeight="1">
      <c r="A223" s="35"/>
      <c r="B223" s="36"/>
      <c r="C223" s="192" t="s">
        <v>479</v>
      </c>
      <c r="D223" s="192" t="s">
        <v>241</v>
      </c>
      <c r="E223" s="193" t="s">
        <v>480</v>
      </c>
      <c r="F223" s="194" t="s">
        <v>481</v>
      </c>
      <c r="G223" s="195" t="s">
        <v>309</v>
      </c>
      <c r="H223" s="196">
        <v>208.68799999999999</v>
      </c>
      <c r="I223" s="197"/>
      <c r="J223" s="198">
        <f>ROUND(I223*H223,2)</f>
        <v>0</v>
      </c>
      <c r="K223" s="194" t="s">
        <v>245</v>
      </c>
      <c r="L223" s="40"/>
      <c r="M223" s="199" t="s">
        <v>1</v>
      </c>
      <c r="N223" s="200" t="s">
        <v>41</v>
      </c>
      <c r="O223" s="72"/>
      <c r="P223" s="201">
        <f>O223*H223</f>
        <v>0</v>
      </c>
      <c r="Q223" s="201">
        <v>2.16</v>
      </c>
      <c r="R223" s="201">
        <f>Q223*H223</f>
        <v>450.76607999999999</v>
      </c>
      <c r="S223" s="201">
        <v>0</v>
      </c>
      <c r="T223" s="202">
        <f>S223*H223</f>
        <v>0</v>
      </c>
      <c r="U223" s="35"/>
      <c r="V223" s="35"/>
      <c r="W223" s="35"/>
      <c r="X223" s="35"/>
      <c r="Y223" s="35"/>
      <c r="Z223" s="35"/>
      <c r="AA223" s="35"/>
      <c r="AB223" s="35"/>
      <c r="AC223" s="35"/>
      <c r="AD223" s="35"/>
      <c r="AE223" s="35"/>
      <c r="AR223" s="203" t="s">
        <v>110</v>
      </c>
      <c r="AT223" s="203" t="s">
        <v>241</v>
      </c>
      <c r="AU223" s="203" t="s">
        <v>86</v>
      </c>
      <c r="AY223" s="18" t="s">
        <v>239</v>
      </c>
      <c r="BE223" s="204">
        <f>IF(N223="základní",J223,0)</f>
        <v>0</v>
      </c>
      <c r="BF223" s="204">
        <f>IF(N223="snížená",J223,0)</f>
        <v>0</v>
      </c>
      <c r="BG223" s="204">
        <f>IF(N223="zákl. přenesená",J223,0)</f>
        <v>0</v>
      </c>
      <c r="BH223" s="204">
        <f>IF(N223="sníž. přenesená",J223,0)</f>
        <v>0</v>
      </c>
      <c r="BI223" s="204">
        <f>IF(N223="nulová",J223,0)</f>
        <v>0</v>
      </c>
      <c r="BJ223" s="18" t="s">
        <v>84</v>
      </c>
      <c r="BK223" s="204">
        <f>ROUND(I223*H223,2)</f>
        <v>0</v>
      </c>
      <c r="BL223" s="18" t="s">
        <v>110</v>
      </c>
      <c r="BM223" s="203" t="s">
        <v>482</v>
      </c>
    </row>
    <row r="224" spans="1:65" s="13" customFormat="1" ht="11.25">
      <c r="B224" s="205"/>
      <c r="C224" s="206"/>
      <c r="D224" s="207" t="s">
        <v>266</v>
      </c>
      <c r="E224" s="225" t="s">
        <v>1</v>
      </c>
      <c r="F224" s="208" t="s">
        <v>483</v>
      </c>
      <c r="G224" s="206"/>
      <c r="H224" s="209">
        <v>208.68799999999999</v>
      </c>
      <c r="I224" s="210"/>
      <c r="J224" s="206"/>
      <c r="K224" s="206"/>
      <c r="L224" s="211"/>
      <c r="M224" s="212"/>
      <c r="N224" s="213"/>
      <c r="O224" s="213"/>
      <c r="P224" s="213"/>
      <c r="Q224" s="213"/>
      <c r="R224" s="213"/>
      <c r="S224" s="213"/>
      <c r="T224" s="214"/>
      <c r="AT224" s="215" t="s">
        <v>266</v>
      </c>
      <c r="AU224" s="215" t="s">
        <v>86</v>
      </c>
      <c r="AV224" s="13" t="s">
        <v>86</v>
      </c>
      <c r="AW224" s="13" t="s">
        <v>32</v>
      </c>
      <c r="AX224" s="13" t="s">
        <v>76</v>
      </c>
      <c r="AY224" s="215" t="s">
        <v>239</v>
      </c>
    </row>
    <row r="225" spans="1:65" s="14" customFormat="1" ht="11.25">
      <c r="B225" s="226"/>
      <c r="C225" s="227"/>
      <c r="D225" s="207" t="s">
        <v>266</v>
      </c>
      <c r="E225" s="228" t="s">
        <v>1</v>
      </c>
      <c r="F225" s="229" t="s">
        <v>383</v>
      </c>
      <c r="G225" s="227"/>
      <c r="H225" s="230">
        <v>208.68799999999999</v>
      </c>
      <c r="I225" s="231"/>
      <c r="J225" s="227"/>
      <c r="K225" s="227"/>
      <c r="L225" s="232"/>
      <c r="M225" s="233"/>
      <c r="N225" s="234"/>
      <c r="O225" s="234"/>
      <c r="P225" s="234"/>
      <c r="Q225" s="234"/>
      <c r="R225" s="234"/>
      <c r="S225" s="234"/>
      <c r="T225" s="235"/>
      <c r="AT225" s="236" t="s">
        <v>266</v>
      </c>
      <c r="AU225" s="236" t="s">
        <v>86</v>
      </c>
      <c r="AV225" s="14" t="s">
        <v>110</v>
      </c>
      <c r="AW225" s="14" t="s">
        <v>32</v>
      </c>
      <c r="AX225" s="14" t="s">
        <v>84</v>
      </c>
      <c r="AY225" s="236" t="s">
        <v>239</v>
      </c>
    </row>
    <row r="226" spans="1:65" s="2" customFormat="1" ht="16.5" customHeight="1">
      <c r="A226" s="35"/>
      <c r="B226" s="36"/>
      <c r="C226" s="192" t="s">
        <v>484</v>
      </c>
      <c r="D226" s="192" t="s">
        <v>241</v>
      </c>
      <c r="E226" s="193" t="s">
        <v>485</v>
      </c>
      <c r="F226" s="194" t="s">
        <v>486</v>
      </c>
      <c r="G226" s="195" t="s">
        <v>309</v>
      </c>
      <c r="H226" s="196">
        <v>62.606000000000002</v>
      </c>
      <c r="I226" s="197"/>
      <c r="J226" s="198">
        <f>ROUND(I226*H226,2)</f>
        <v>0</v>
      </c>
      <c r="K226" s="194" t="s">
        <v>245</v>
      </c>
      <c r="L226" s="40"/>
      <c r="M226" s="199" t="s">
        <v>1</v>
      </c>
      <c r="N226" s="200" t="s">
        <v>41</v>
      </c>
      <c r="O226" s="72"/>
      <c r="P226" s="201">
        <f>O226*H226</f>
        <v>0</v>
      </c>
      <c r="Q226" s="201">
        <v>2.5018699999999998</v>
      </c>
      <c r="R226" s="201">
        <f>Q226*H226</f>
        <v>156.63207322</v>
      </c>
      <c r="S226" s="201">
        <v>0</v>
      </c>
      <c r="T226" s="202">
        <f>S226*H226</f>
        <v>0</v>
      </c>
      <c r="U226" s="35"/>
      <c r="V226" s="35"/>
      <c r="W226" s="35"/>
      <c r="X226" s="35"/>
      <c r="Y226" s="35"/>
      <c r="Z226" s="35"/>
      <c r="AA226" s="35"/>
      <c r="AB226" s="35"/>
      <c r="AC226" s="35"/>
      <c r="AD226" s="35"/>
      <c r="AE226" s="35"/>
      <c r="AR226" s="203" t="s">
        <v>110</v>
      </c>
      <c r="AT226" s="203" t="s">
        <v>241</v>
      </c>
      <c r="AU226" s="203" t="s">
        <v>86</v>
      </c>
      <c r="AY226" s="18" t="s">
        <v>239</v>
      </c>
      <c r="BE226" s="204">
        <f>IF(N226="základní",J226,0)</f>
        <v>0</v>
      </c>
      <c r="BF226" s="204">
        <f>IF(N226="snížená",J226,0)</f>
        <v>0</v>
      </c>
      <c r="BG226" s="204">
        <f>IF(N226="zákl. přenesená",J226,0)</f>
        <v>0</v>
      </c>
      <c r="BH226" s="204">
        <f>IF(N226="sníž. přenesená",J226,0)</f>
        <v>0</v>
      </c>
      <c r="BI226" s="204">
        <f>IF(N226="nulová",J226,0)</f>
        <v>0</v>
      </c>
      <c r="BJ226" s="18" t="s">
        <v>84</v>
      </c>
      <c r="BK226" s="204">
        <f>ROUND(I226*H226,2)</f>
        <v>0</v>
      </c>
      <c r="BL226" s="18" t="s">
        <v>110</v>
      </c>
      <c r="BM226" s="203" t="s">
        <v>487</v>
      </c>
    </row>
    <row r="227" spans="1:65" s="2" customFormat="1" ht="19.5">
      <c r="A227" s="35"/>
      <c r="B227" s="36"/>
      <c r="C227" s="37"/>
      <c r="D227" s="207" t="s">
        <v>284</v>
      </c>
      <c r="E227" s="37"/>
      <c r="F227" s="216" t="s">
        <v>488</v>
      </c>
      <c r="G227" s="37"/>
      <c r="H227" s="37"/>
      <c r="I227" s="217"/>
      <c r="J227" s="37"/>
      <c r="K227" s="37"/>
      <c r="L227" s="40"/>
      <c r="M227" s="218"/>
      <c r="N227" s="219"/>
      <c r="O227" s="72"/>
      <c r="P227" s="72"/>
      <c r="Q227" s="72"/>
      <c r="R227" s="72"/>
      <c r="S227" s="72"/>
      <c r="T227" s="73"/>
      <c r="U227" s="35"/>
      <c r="V227" s="35"/>
      <c r="W227" s="35"/>
      <c r="X227" s="35"/>
      <c r="Y227" s="35"/>
      <c r="Z227" s="35"/>
      <c r="AA227" s="35"/>
      <c r="AB227" s="35"/>
      <c r="AC227" s="35"/>
      <c r="AD227" s="35"/>
      <c r="AE227" s="35"/>
      <c r="AT227" s="18" t="s">
        <v>284</v>
      </c>
      <c r="AU227" s="18" t="s">
        <v>86</v>
      </c>
    </row>
    <row r="228" spans="1:65" s="13" customFormat="1" ht="11.25">
      <c r="B228" s="205"/>
      <c r="C228" s="206"/>
      <c r="D228" s="207" t="s">
        <v>266</v>
      </c>
      <c r="E228" s="225" t="s">
        <v>1</v>
      </c>
      <c r="F228" s="208" t="s">
        <v>489</v>
      </c>
      <c r="G228" s="206"/>
      <c r="H228" s="209">
        <v>62.606000000000002</v>
      </c>
      <c r="I228" s="210"/>
      <c r="J228" s="206"/>
      <c r="K228" s="206"/>
      <c r="L228" s="211"/>
      <c r="M228" s="212"/>
      <c r="N228" s="213"/>
      <c r="O228" s="213"/>
      <c r="P228" s="213"/>
      <c r="Q228" s="213"/>
      <c r="R228" s="213"/>
      <c r="S228" s="213"/>
      <c r="T228" s="214"/>
      <c r="AT228" s="215" t="s">
        <v>266</v>
      </c>
      <c r="AU228" s="215" t="s">
        <v>86</v>
      </c>
      <c r="AV228" s="13" t="s">
        <v>86</v>
      </c>
      <c r="AW228" s="13" t="s">
        <v>32</v>
      </c>
      <c r="AX228" s="13" t="s">
        <v>76</v>
      </c>
      <c r="AY228" s="215" t="s">
        <v>239</v>
      </c>
    </row>
    <row r="229" spans="1:65" s="14" customFormat="1" ht="11.25">
      <c r="B229" s="226"/>
      <c r="C229" s="227"/>
      <c r="D229" s="207" t="s">
        <v>266</v>
      </c>
      <c r="E229" s="228" t="s">
        <v>1</v>
      </c>
      <c r="F229" s="229" t="s">
        <v>383</v>
      </c>
      <c r="G229" s="227"/>
      <c r="H229" s="230">
        <v>62.606000000000002</v>
      </c>
      <c r="I229" s="231"/>
      <c r="J229" s="227"/>
      <c r="K229" s="227"/>
      <c r="L229" s="232"/>
      <c r="M229" s="233"/>
      <c r="N229" s="234"/>
      <c r="O229" s="234"/>
      <c r="P229" s="234"/>
      <c r="Q229" s="234"/>
      <c r="R229" s="234"/>
      <c r="S229" s="234"/>
      <c r="T229" s="235"/>
      <c r="AT229" s="236" t="s">
        <v>266</v>
      </c>
      <c r="AU229" s="236" t="s">
        <v>86</v>
      </c>
      <c r="AV229" s="14" t="s">
        <v>110</v>
      </c>
      <c r="AW229" s="14" t="s">
        <v>32</v>
      </c>
      <c r="AX229" s="14" t="s">
        <v>84</v>
      </c>
      <c r="AY229" s="236" t="s">
        <v>239</v>
      </c>
    </row>
    <row r="230" spans="1:65" s="2" customFormat="1" ht="16.5" customHeight="1">
      <c r="A230" s="35"/>
      <c r="B230" s="36"/>
      <c r="C230" s="192" t="s">
        <v>490</v>
      </c>
      <c r="D230" s="192" t="s">
        <v>241</v>
      </c>
      <c r="E230" s="193" t="s">
        <v>491</v>
      </c>
      <c r="F230" s="194" t="s">
        <v>492</v>
      </c>
      <c r="G230" s="195" t="s">
        <v>244</v>
      </c>
      <c r="H230" s="196">
        <v>12.645</v>
      </c>
      <c r="I230" s="197"/>
      <c r="J230" s="198">
        <f>ROUND(I230*H230,2)</f>
        <v>0</v>
      </c>
      <c r="K230" s="194" t="s">
        <v>245</v>
      </c>
      <c r="L230" s="40"/>
      <c r="M230" s="199" t="s">
        <v>1</v>
      </c>
      <c r="N230" s="200" t="s">
        <v>41</v>
      </c>
      <c r="O230" s="72"/>
      <c r="P230" s="201">
        <f>O230*H230</f>
        <v>0</v>
      </c>
      <c r="Q230" s="201">
        <v>2.9399999999999999E-3</v>
      </c>
      <c r="R230" s="201">
        <f>Q230*H230</f>
        <v>3.7176299999999995E-2</v>
      </c>
      <c r="S230" s="201">
        <v>0</v>
      </c>
      <c r="T230" s="202">
        <f>S230*H230</f>
        <v>0</v>
      </c>
      <c r="U230" s="35"/>
      <c r="V230" s="35"/>
      <c r="W230" s="35"/>
      <c r="X230" s="35"/>
      <c r="Y230" s="35"/>
      <c r="Z230" s="35"/>
      <c r="AA230" s="35"/>
      <c r="AB230" s="35"/>
      <c r="AC230" s="35"/>
      <c r="AD230" s="35"/>
      <c r="AE230" s="35"/>
      <c r="AR230" s="203" t="s">
        <v>110</v>
      </c>
      <c r="AT230" s="203" t="s">
        <v>241</v>
      </c>
      <c r="AU230" s="203" t="s">
        <v>86</v>
      </c>
      <c r="AY230" s="18" t="s">
        <v>239</v>
      </c>
      <c r="BE230" s="204">
        <f>IF(N230="základní",J230,0)</f>
        <v>0</v>
      </c>
      <c r="BF230" s="204">
        <f>IF(N230="snížená",J230,0)</f>
        <v>0</v>
      </c>
      <c r="BG230" s="204">
        <f>IF(N230="zákl. přenesená",J230,0)</f>
        <v>0</v>
      </c>
      <c r="BH230" s="204">
        <f>IF(N230="sníž. přenesená",J230,0)</f>
        <v>0</v>
      </c>
      <c r="BI230" s="204">
        <f>IF(N230="nulová",J230,0)</f>
        <v>0</v>
      </c>
      <c r="BJ230" s="18" t="s">
        <v>84</v>
      </c>
      <c r="BK230" s="204">
        <f>ROUND(I230*H230,2)</f>
        <v>0</v>
      </c>
      <c r="BL230" s="18" t="s">
        <v>110</v>
      </c>
      <c r="BM230" s="203" t="s">
        <v>493</v>
      </c>
    </row>
    <row r="231" spans="1:65" s="13" customFormat="1" ht="11.25">
      <c r="B231" s="205"/>
      <c r="C231" s="206"/>
      <c r="D231" s="207" t="s">
        <v>266</v>
      </c>
      <c r="E231" s="225" t="s">
        <v>1</v>
      </c>
      <c r="F231" s="208" t="s">
        <v>494</v>
      </c>
      <c r="G231" s="206"/>
      <c r="H231" s="209">
        <v>12.645</v>
      </c>
      <c r="I231" s="210"/>
      <c r="J231" s="206"/>
      <c r="K231" s="206"/>
      <c r="L231" s="211"/>
      <c r="M231" s="212"/>
      <c r="N231" s="213"/>
      <c r="O231" s="213"/>
      <c r="P231" s="213"/>
      <c r="Q231" s="213"/>
      <c r="R231" s="213"/>
      <c r="S231" s="213"/>
      <c r="T231" s="214"/>
      <c r="AT231" s="215" t="s">
        <v>266</v>
      </c>
      <c r="AU231" s="215" t="s">
        <v>86</v>
      </c>
      <c r="AV231" s="13" t="s">
        <v>86</v>
      </c>
      <c r="AW231" s="13" t="s">
        <v>32</v>
      </c>
      <c r="AX231" s="13" t="s">
        <v>76</v>
      </c>
      <c r="AY231" s="215" t="s">
        <v>239</v>
      </c>
    </row>
    <row r="232" spans="1:65" s="14" customFormat="1" ht="11.25">
      <c r="B232" s="226"/>
      <c r="C232" s="227"/>
      <c r="D232" s="207" t="s">
        <v>266</v>
      </c>
      <c r="E232" s="228" t="s">
        <v>1</v>
      </c>
      <c r="F232" s="229" t="s">
        <v>383</v>
      </c>
      <c r="G232" s="227"/>
      <c r="H232" s="230">
        <v>12.645</v>
      </c>
      <c r="I232" s="231"/>
      <c r="J232" s="227"/>
      <c r="K232" s="227"/>
      <c r="L232" s="232"/>
      <c r="M232" s="233"/>
      <c r="N232" s="234"/>
      <c r="O232" s="234"/>
      <c r="P232" s="234"/>
      <c r="Q232" s="234"/>
      <c r="R232" s="234"/>
      <c r="S232" s="234"/>
      <c r="T232" s="235"/>
      <c r="AT232" s="236" t="s">
        <v>266</v>
      </c>
      <c r="AU232" s="236" t="s">
        <v>86</v>
      </c>
      <c r="AV232" s="14" t="s">
        <v>110</v>
      </c>
      <c r="AW232" s="14" t="s">
        <v>32</v>
      </c>
      <c r="AX232" s="14" t="s">
        <v>84</v>
      </c>
      <c r="AY232" s="236" t="s">
        <v>239</v>
      </c>
    </row>
    <row r="233" spans="1:65" s="2" customFormat="1" ht="16.5" customHeight="1">
      <c r="A233" s="35"/>
      <c r="B233" s="36"/>
      <c r="C233" s="192" t="s">
        <v>495</v>
      </c>
      <c r="D233" s="192" t="s">
        <v>241</v>
      </c>
      <c r="E233" s="193" t="s">
        <v>496</v>
      </c>
      <c r="F233" s="194" t="s">
        <v>497</v>
      </c>
      <c r="G233" s="195" t="s">
        <v>244</v>
      </c>
      <c r="H233" s="196">
        <v>12.645</v>
      </c>
      <c r="I233" s="197"/>
      <c r="J233" s="198">
        <f>ROUND(I233*H233,2)</f>
        <v>0</v>
      </c>
      <c r="K233" s="194" t="s">
        <v>245</v>
      </c>
      <c r="L233" s="40"/>
      <c r="M233" s="199" t="s">
        <v>1</v>
      </c>
      <c r="N233" s="200" t="s">
        <v>41</v>
      </c>
      <c r="O233" s="72"/>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110</v>
      </c>
      <c r="AT233" s="203" t="s">
        <v>241</v>
      </c>
      <c r="AU233" s="203" t="s">
        <v>86</v>
      </c>
      <c r="AY233" s="18" t="s">
        <v>239</v>
      </c>
      <c r="BE233" s="204">
        <f>IF(N233="základní",J233,0)</f>
        <v>0</v>
      </c>
      <c r="BF233" s="204">
        <f>IF(N233="snížená",J233,0)</f>
        <v>0</v>
      </c>
      <c r="BG233" s="204">
        <f>IF(N233="zákl. přenesená",J233,0)</f>
        <v>0</v>
      </c>
      <c r="BH233" s="204">
        <f>IF(N233="sníž. přenesená",J233,0)</f>
        <v>0</v>
      </c>
      <c r="BI233" s="204">
        <f>IF(N233="nulová",J233,0)</f>
        <v>0</v>
      </c>
      <c r="BJ233" s="18" t="s">
        <v>84</v>
      </c>
      <c r="BK233" s="204">
        <f>ROUND(I233*H233,2)</f>
        <v>0</v>
      </c>
      <c r="BL233" s="18" t="s">
        <v>110</v>
      </c>
      <c r="BM233" s="203" t="s">
        <v>498</v>
      </c>
    </row>
    <row r="234" spans="1:65" s="2" customFormat="1" ht="16.5" customHeight="1">
      <c r="A234" s="35"/>
      <c r="B234" s="36"/>
      <c r="C234" s="192" t="s">
        <v>499</v>
      </c>
      <c r="D234" s="192" t="s">
        <v>241</v>
      </c>
      <c r="E234" s="193" t="s">
        <v>500</v>
      </c>
      <c r="F234" s="194" t="s">
        <v>501</v>
      </c>
      <c r="G234" s="195" t="s">
        <v>331</v>
      </c>
      <c r="H234" s="196">
        <v>11.269</v>
      </c>
      <c r="I234" s="197"/>
      <c r="J234" s="198">
        <f>ROUND(I234*H234,2)</f>
        <v>0</v>
      </c>
      <c r="K234" s="194" t="s">
        <v>245</v>
      </c>
      <c r="L234" s="40"/>
      <c r="M234" s="199" t="s">
        <v>1</v>
      </c>
      <c r="N234" s="200" t="s">
        <v>41</v>
      </c>
      <c r="O234" s="72"/>
      <c r="P234" s="201">
        <f>O234*H234</f>
        <v>0</v>
      </c>
      <c r="Q234" s="201">
        <v>1.0606199999999999</v>
      </c>
      <c r="R234" s="201">
        <f>Q234*H234</f>
        <v>11.952126779999999</v>
      </c>
      <c r="S234" s="201">
        <v>0</v>
      </c>
      <c r="T234" s="202">
        <f>S234*H234</f>
        <v>0</v>
      </c>
      <c r="U234" s="35"/>
      <c r="V234" s="35"/>
      <c r="W234" s="35"/>
      <c r="X234" s="35"/>
      <c r="Y234" s="35"/>
      <c r="Z234" s="35"/>
      <c r="AA234" s="35"/>
      <c r="AB234" s="35"/>
      <c r="AC234" s="35"/>
      <c r="AD234" s="35"/>
      <c r="AE234" s="35"/>
      <c r="AR234" s="203" t="s">
        <v>110</v>
      </c>
      <c r="AT234" s="203" t="s">
        <v>241</v>
      </c>
      <c r="AU234" s="203" t="s">
        <v>86</v>
      </c>
      <c r="AY234" s="18" t="s">
        <v>239</v>
      </c>
      <c r="BE234" s="204">
        <f>IF(N234="základní",J234,0)</f>
        <v>0</v>
      </c>
      <c r="BF234" s="204">
        <f>IF(N234="snížená",J234,0)</f>
        <v>0</v>
      </c>
      <c r="BG234" s="204">
        <f>IF(N234="zákl. přenesená",J234,0)</f>
        <v>0</v>
      </c>
      <c r="BH234" s="204">
        <f>IF(N234="sníž. přenesená",J234,0)</f>
        <v>0</v>
      </c>
      <c r="BI234" s="204">
        <f>IF(N234="nulová",J234,0)</f>
        <v>0</v>
      </c>
      <c r="BJ234" s="18" t="s">
        <v>84</v>
      </c>
      <c r="BK234" s="204">
        <f>ROUND(I234*H234,2)</f>
        <v>0</v>
      </c>
      <c r="BL234" s="18" t="s">
        <v>110</v>
      </c>
      <c r="BM234" s="203" t="s">
        <v>502</v>
      </c>
    </row>
    <row r="235" spans="1:65" s="13" customFormat="1" ht="11.25">
      <c r="B235" s="205"/>
      <c r="C235" s="206"/>
      <c r="D235" s="207" t="s">
        <v>266</v>
      </c>
      <c r="E235" s="225" t="s">
        <v>1</v>
      </c>
      <c r="F235" s="208" t="s">
        <v>503</v>
      </c>
      <c r="G235" s="206"/>
      <c r="H235" s="209">
        <v>11.269</v>
      </c>
      <c r="I235" s="210"/>
      <c r="J235" s="206"/>
      <c r="K235" s="206"/>
      <c r="L235" s="211"/>
      <c r="M235" s="212"/>
      <c r="N235" s="213"/>
      <c r="O235" s="213"/>
      <c r="P235" s="213"/>
      <c r="Q235" s="213"/>
      <c r="R235" s="213"/>
      <c r="S235" s="213"/>
      <c r="T235" s="214"/>
      <c r="AT235" s="215" t="s">
        <v>266</v>
      </c>
      <c r="AU235" s="215" t="s">
        <v>86</v>
      </c>
      <c r="AV235" s="13" t="s">
        <v>86</v>
      </c>
      <c r="AW235" s="13" t="s">
        <v>32</v>
      </c>
      <c r="AX235" s="13" t="s">
        <v>76</v>
      </c>
      <c r="AY235" s="215" t="s">
        <v>239</v>
      </c>
    </row>
    <row r="236" spans="1:65" s="15" customFormat="1" ht="11.25">
      <c r="B236" s="237"/>
      <c r="C236" s="238"/>
      <c r="D236" s="207" t="s">
        <v>266</v>
      </c>
      <c r="E236" s="239" t="s">
        <v>1</v>
      </c>
      <c r="F236" s="240" t="s">
        <v>504</v>
      </c>
      <c r="G236" s="238"/>
      <c r="H236" s="239" t="s">
        <v>1</v>
      </c>
      <c r="I236" s="241"/>
      <c r="J236" s="238"/>
      <c r="K236" s="238"/>
      <c r="L236" s="242"/>
      <c r="M236" s="243"/>
      <c r="N236" s="244"/>
      <c r="O236" s="244"/>
      <c r="P236" s="244"/>
      <c r="Q236" s="244"/>
      <c r="R236" s="244"/>
      <c r="S236" s="244"/>
      <c r="T236" s="245"/>
      <c r="AT236" s="246" t="s">
        <v>266</v>
      </c>
      <c r="AU236" s="246" t="s">
        <v>86</v>
      </c>
      <c r="AV236" s="15" t="s">
        <v>84</v>
      </c>
      <c r="AW236" s="15" t="s">
        <v>32</v>
      </c>
      <c r="AX236" s="15" t="s">
        <v>76</v>
      </c>
      <c r="AY236" s="246" t="s">
        <v>239</v>
      </c>
    </row>
    <row r="237" spans="1:65" s="14" customFormat="1" ht="11.25">
      <c r="B237" s="226"/>
      <c r="C237" s="227"/>
      <c r="D237" s="207" t="s">
        <v>266</v>
      </c>
      <c r="E237" s="228" t="s">
        <v>1</v>
      </c>
      <c r="F237" s="229" t="s">
        <v>383</v>
      </c>
      <c r="G237" s="227"/>
      <c r="H237" s="230">
        <v>11.269</v>
      </c>
      <c r="I237" s="231"/>
      <c r="J237" s="227"/>
      <c r="K237" s="227"/>
      <c r="L237" s="232"/>
      <c r="M237" s="233"/>
      <c r="N237" s="234"/>
      <c r="O237" s="234"/>
      <c r="P237" s="234"/>
      <c r="Q237" s="234"/>
      <c r="R237" s="234"/>
      <c r="S237" s="234"/>
      <c r="T237" s="235"/>
      <c r="AT237" s="236" t="s">
        <v>266</v>
      </c>
      <c r="AU237" s="236" t="s">
        <v>86</v>
      </c>
      <c r="AV237" s="14" t="s">
        <v>110</v>
      </c>
      <c r="AW237" s="14" t="s">
        <v>32</v>
      </c>
      <c r="AX237" s="14" t="s">
        <v>84</v>
      </c>
      <c r="AY237" s="236" t="s">
        <v>239</v>
      </c>
    </row>
    <row r="238" spans="1:65" s="12" customFormat="1" ht="22.9" customHeight="1">
      <c r="B238" s="176"/>
      <c r="C238" s="177"/>
      <c r="D238" s="178" t="s">
        <v>75</v>
      </c>
      <c r="E238" s="190" t="s">
        <v>108</v>
      </c>
      <c r="F238" s="190" t="s">
        <v>505</v>
      </c>
      <c r="G238" s="177"/>
      <c r="H238" s="177"/>
      <c r="I238" s="180"/>
      <c r="J238" s="191">
        <f>BK238</f>
        <v>0</v>
      </c>
      <c r="K238" s="177"/>
      <c r="L238" s="182"/>
      <c r="M238" s="183"/>
      <c r="N238" s="184"/>
      <c r="O238" s="184"/>
      <c r="P238" s="185">
        <f>SUM(P239:P272)</f>
        <v>0</v>
      </c>
      <c r="Q238" s="184"/>
      <c r="R238" s="185">
        <f>SUM(R239:R272)</f>
        <v>75.552658019999996</v>
      </c>
      <c r="S238" s="184"/>
      <c r="T238" s="186">
        <f>SUM(T239:T272)</f>
        <v>0</v>
      </c>
      <c r="AR238" s="187" t="s">
        <v>84</v>
      </c>
      <c r="AT238" s="188" t="s">
        <v>75</v>
      </c>
      <c r="AU238" s="188" t="s">
        <v>84</v>
      </c>
      <c r="AY238" s="187" t="s">
        <v>239</v>
      </c>
      <c r="BK238" s="189">
        <f>SUM(BK239:BK272)</f>
        <v>0</v>
      </c>
    </row>
    <row r="239" spans="1:65" s="2" customFormat="1" ht="16.5" customHeight="1">
      <c r="A239" s="35"/>
      <c r="B239" s="36"/>
      <c r="C239" s="192" t="s">
        <v>506</v>
      </c>
      <c r="D239" s="192" t="s">
        <v>241</v>
      </c>
      <c r="E239" s="193" t="s">
        <v>507</v>
      </c>
      <c r="F239" s="194" t="s">
        <v>508</v>
      </c>
      <c r="G239" s="195" t="s">
        <v>244</v>
      </c>
      <c r="H239" s="196">
        <v>192.828</v>
      </c>
      <c r="I239" s="197"/>
      <c r="J239" s="198">
        <f>ROUND(I239*H239,2)</f>
        <v>0</v>
      </c>
      <c r="K239" s="194" t="s">
        <v>245</v>
      </c>
      <c r="L239" s="40"/>
      <c r="M239" s="199" t="s">
        <v>1</v>
      </c>
      <c r="N239" s="200" t="s">
        <v>41</v>
      </c>
      <c r="O239" s="72"/>
      <c r="P239" s="201">
        <f>O239*H239</f>
        <v>0</v>
      </c>
      <c r="Q239" s="201">
        <v>0.23626</v>
      </c>
      <c r="R239" s="201">
        <f>Q239*H239</f>
        <v>45.557543279999997</v>
      </c>
      <c r="S239" s="201">
        <v>0</v>
      </c>
      <c r="T239" s="202">
        <f>S239*H239</f>
        <v>0</v>
      </c>
      <c r="U239" s="35"/>
      <c r="V239" s="35"/>
      <c r="W239" s="35"/>
      <c r="X239" s="35"/>
      <c r="Y239" s="35"/>
      <c r="Z239" s="35"/>
      <c r="AA239" s="35"/>
      <c r="AB239" s="35"/>
      <c r="AC239" s="35"/>
      <c r="AD239" s="35"/>
      <c r="AE239" s="35"/>
      <c r="AR239" s="203" t="s">
        <v>110</v>
      </c>
      <c r="AT239" s="203" t="s">
        <v>241</v>
      </c>
      <c r="AU239" s="203" t="s">
        <v>86</v>
      </c>
      <c r="AY239" s="18" t="s">
        <v>239</v>
      </c>
      <c r="BE239" s="204">
        <f>IF(N239="základní",J239,0)</f>
        <v>0</v>
      </c>
      <c r="BF239" s="204">
        <f>IF(N239="snížená",J239,0)</f>
        <v>0</v>
      </c>
      <c r="BG239" s="204">
        <f>IF(N239="zákl. přenesená",J239,0)</f>
        <v>0</v>
      </c>
      <c r="BH239" s="204">
        <f>IF(N239="sníž. přenesená",J239,0)</f>
        <v>0</v>
      </c>
      <c r="BI239" s="204">
        <f>IF(N239="nulová",J239,0)</f>
        <v>0</v>
      </c>
      <c r="BJ239" s="18" t="s">
        <v>84</v>
      </c>
      <c r="BK239" s="204">
        <f>ROUND(I239*H239,2)</f>
        <v>0</v>
      </c>
      <c r="BL239" s="18" t="s">
        <v>110</v>
      </c>
      <c r="BM239" s="203" t="s">
        <v>509</v>
      </c>
    </row>
    <row r="240" spans="1:65" s="2" customFormat="1" ht="48.75">
      <c r="A240" s="35"/>
      <c r="B240" s="36"/>
      <c r="C240" s="37"/>
      <c r="D240" s="207" t="s">
        <v>284</v>
      </c>
      <c r="E240" s="37"/>
      <c r="F240" s="216" t="s">
        <v>510</v>
      </c>
      <c r="G240" s="37"/>
      <c r="H240" s="37"/>
      <c r="I240" s="217"/>
      <c r="J240" s="37"/>
      <c r="K240" s="37"/>
      <c r="L240" s="40"/>
      <c r="M240" s="218"/>
      <c r="N240" s="219"/>
      <c r="O240" s="72"/>
      <c r="P240" s="72"/>
      <c r="Q240" s="72"/>
      <c r="R240" s="72"/>
      <c r="S240" s="72"/>
      <c r="T240" s="73"/>
      <c r="U240" s="35"/>
      <c r="V240" s="35"/>
      <c r="W240" s="35"/>
      <c r="X240" s="35"/>
      <c r="Y240" s="35"/>
      <c r="Z240" s="35"/>
      <c r="AA240" s="35"/>
      <c r="AB240" s="35"/>
      <c r="AC240" s="35"/>
      <c r="AD240" s="35"/>
      <c r="AE240" s="35"/>
      <c r="AT240" s="18" t="s">
        <v>284</v>
      </c>
      <c r="AU240" s="18" t="s">
        <v>86</v>
      </c>
    </row>
    <row r="241" spans="1:65" s="13" customFormat="1" ht="11.25">
      <c r="B241" s="205"/>
      <c r="C241" s="206"/>
      <c r="D241" s="207" t="s">
        <v>266</v>
      </c>
      <c r="E241" s="225" t="s">
        <v>1</v>
      </c>
      <c r="F241" s="208" t="s">
        <v>511</v>
      </c>
      <c r="G241" s="206"/>
      <c r="H241" s="209">
        <v>274.88200000000001</v>
      </c>
      <c r="I241" s="210"/>
      <c r="J241" s="206"/>
      <c r="K241" s="206"/>
      <c r="L241" s="211"/>
      <c r="M241" s="212"/>
      <c r="N241" s="213"/>
      <c r="O241" s="213"/>
      <c r="P241" s="213"/>
      <c r="Q241" s="213"/>
      <c r="R241" s="213"/>
      <c r="S241" s="213"/>
      <c r="T241" s="214"/>
      <c r="AT241" s="215" t="s">
        <v>266</v>
      </c>
      <c r="AU241" s="215" t="s">
        <v>86</v>
      </c>
      <c r="AV241" s="13" t="s">
        <v>86</v>
      </c>
      <c r="AW241" s="13" t="s">
        <v>32</v>
      </c>
      <c r="AX241" s="13" t="s">
        <v>76</v>
      </c>
      <c r="AY241" s="215" t="s">
        <v>239</v>
      </c>
    </row>
    <row r="242" spans="1:65" s="13" customFormat="1" ht="11.25">
      <c r="B242" s="205"/>
      <c r="C242" s="206"/>
      <c r="D242" s="207" t="s">
        <v>266</v>
      </c>
      <c r="E242" s="225" t="s">
        <v>1</v>
      </c>
      <c r="F242" s="208" t="s">
        <v>512</v>
      </c>
      <c r="G242" s="206"/>
      <c r="H242" s="209">
        <v>-82.054000000000002</v>
      </c>
      <c r="I242" s="210"/>
      <c r="J242" s="206"/>
      <c r="K242" s="206"/>
      <c r="L242" s="211"/>
      <c r="M242" s="212"/>
      <c r="N242" s="213"/>
      <c r="O242" s="213"/>
      <c r="P242" s="213"/>
      <c r="Q242" s="213"/>
      <c r="R242" s="213"/>
      <c r="S242" s="213"/>
      <c r="T242" s="214"/>
      <c r="AT242" s="215" t="s">
        <v>266</v>
      </c>
      <c r="AU242" s="215" t="s">
        <v>86</v>
      </c>
      <c r="AV242" s="13" t="s">
        <v>86</v>
      </c>
      <c r="AW242" s="13" t="s">
        <v>32</v>
      </c>
      <c r="AX242" s="13" t="s">
        <v>76</v>
      </c>
      <c r="AY242" s="215" t="s">
        <v>239</v>
      </c>
    </row>
    <row r="243" spans="1:65" s="14" customFormat="1" ht="11.25">
      <c r="B243" s="226"/>
      <c r="C243" s="227"/>
      <c r="D243" s="207" t="s">
        <v>266</v>
      </c>
      <c r="E243" s="228" t="s">
        <v>1</v>
      </c>
      <c r="F243" s="229" t="s">
        <v>383</v>
      </c>
      <c r="G243" s="227"/>
      <c r="H243" s="230">
        <v>192.828</v>
      </c>
      <c r="I243" s="231"/>
      <c r="J243" s="227"/>
      <c r="K243" s="227"/>
      <c r="L243" s="232"/>
      <c r="M243" s="233"/>
      <c r="N243" s="234"/>
      <c r="O243" s="234"/>
      <c r="P243" s="234"/>
      <c r="Q243" s="234"/>
      <c r="R243" s="234"/>
      <c r="S243" s="234"/>
      <c r="T243" s="235"/>
      <c r="AT243" s="236" t="s">
        <v>266</v>
      </c>
      <c r="AU243" s="236" t="s">
        <v>86</v>
      </c>
      <c r="AV243" s="14" t="s">
        <v>110</v>
      </c>
      <c r="AW243" s="14" t="s">
        <v>32</v>
      </c>
      <c r="AX243" s="14" t="s">
        <v>84</v>
      </c>
      <c r="AY243" s="236" t="s">
        <v>239</v>
      </c>
    </row>
    <row r="244" spans="1:65" s="2" customFormat="1" ht="16.5" customHeight="1">
      <c r="A244" s="35"/>
      <c r="B244" s="36"/>
      <c r="C244" s="192" t="s">
        <v>513</v>
      </c>
      <c r="D244" s="192" t="s">
        <v>241</v>
      </c>
      <c r="E244" s="193" t="s">
        <v>514</v>
      </c>
      <c r="F244" s="194" t="s">
        <v>515</v>
      </c>
      <c r="G244" s="195" t="s">
        <v>249</v>
      </c>
      <c r="H244" s="196">
        <v>4</v>
      </c>
      <c r="I244" s="197"/>
      <c r="J244" s="198">
        <f t="shared" ref="J244:J251" si="0">ROUND(I244*H244,2)</f>
        <v>0</v>
      </c>
      <c r="K244" s="194" t="s">
        <v>245</v>
      </c>
      <c r="L244" s="40"/>
      <c r="M244" s="199" t="s">
        <v>1</v>
      </c>
      <c r="N244" s="200" t="s">
        <v>41</v>
      </c>
      <c r="O244" s="72"/>
      <c r="P244" s="201">
        <f t="shared" ref="P244:P251" si="1">O244*H244</f>
        <v>0</v>
      </c>
      <c r="Q244" s="201">
        <v>2.6929999999999999E-2</v>
      </c>
      <c r="R244" s="201">
        <f t="shared" ref="R244:R251" si="2">Q244*H244</f>
        <v>0.10772</v>
      </c>
      <c r="S244" s="201">
        <v>0</v>
      </c>
      <c r="T244" s="202">
        <f t="shared" ref="T244:T251" si="3">S244*H244</f>
        <v>0</v>
      </c>
      <c r="U244" s="35"/>
      <c r="V244" s="35"/>
      <c r="W244" s="35"/>
      <c r="X244" s="35"/>
      <c r="Y244" s="35"/>
      <c r="Z244" s="35"/>
      <c r="AA244" s="35"/>
      <c r="AB244" s="35"/>
      <c r="AC244" s="35"/>
      <c r="AD244" s="35"/>
      <c r="AE244" s="35"/>
      <c r="AR244" s="203" t="s">
        <v>110</v>
      </c>
      <c r="AT244" s="203" t="s">
        <v>241</v>
      </c>
      <c r="AU244" s="203" t="s">
        <v>86</v>
      </c>
      <c r="AY244" s="18" t="s">
        <v>239</v>
      </c>
      <c r="BE244" s="204">
        <f t="shared" ref="BE244:BE251" si="4">IF(N244="základní",J244,0)</f>
        <v>0</v>
      </c>
      <c r="BF244" s="204">
        <f t="shared" ref="BF244:BF251" si="5">IF(N244="snížená",J244,0)</f>
        <v>0</v>
      </c>
      <c r="BG244" s="204">
        <f t="shared" ref="BG244:BG251" si="6">IF(N244="zákl. přenesená",J244,0)</f>
        <v>0</v>
      </c>
      <c r="BH244" s="204">
        <f t="shared" ref="BH244:BH251" si="7">IF(N244="sníž. přenesená",J244,0)</f>
        <v>0</v>
      </c>
      <c r="BI244" s="204">
        <f t="shared" ref="BI244:BI251" si="8">IF(N244="nulová",J244,0)</f>
        <v>0</v>
      </c>
      <c r="BJ244" s="18" t="s">
        <v>84</v>
      </c>
      <c r="BK244" s="204">
        <f t="shared" ref="BK244:BK251" si="9">ROUND(I244*H244,2)</f>
        <v>0</v>
      </c>
      <c r="BL244" s="18" t="s">
        <v>110</v>
      </c>
      <c r="BM244" s="203" t="s">
        <v>516</v>
      </c>
    </row>
    <row r="245" spans="1:65" s="2" customFormat="1" ht="16.5" customHeight="1">
      <c r="A245" s="35"/>
      <c r="B245" s="36"/>
      <c r="C245" s="192" t="s">
        <v>517</v>
      </c>
      <c r="D245" s="192" t="s">
        <v>241</v>
      </c>
      <c r="E245" s="193" t="s">
        <v>518</v>
      </c>
      <c r="F245" s="194" t="s">
        <v>519</v>
      </c>
      <c r="G245" s="195" t="s">
        <v>249</v>
      </c>
      <c r="H245" s="196">
        <v>1</v>
      </c>
      <c r="I245" s="197"/>
      <c r="J245" s="198">
        <f t="shared" si="0"/>
        <v>0</v>
      </c>
      <c r="K245" s="194" t="s">
        <v>245</v>
      </c>
      <c r="L245" s="40"/>
      <c r="M245" s="199" t="s">
        <v>1</v>
      </c>
      <c r="N245" s="200" t="s">
        <v>41</v>
      </c>
      <c r="O245" s="72"/>
      <c r="P245" s="201">
        <f t="shared" si="1"/>
        <v>0</v>
      </c>
      <c r="Q245" s="201">
        <v>3.1949999999999999E-2</v>
      </c>
      <c r="R245" s="201">
        <f t="shared" si="2"/>
        <v>3.1949999999999999E-2</v>
      </c>
      <c r="S245" s="201">
        <v>0</v>
      </c>
      <c r="T245" s="202">
        <f t="shared" si="3"/>
        <v>0</v>
      </c>
      <c r="U245" s="35"/>
      <c r="V245" s="35"/>
      <c r="W245" s="35"/>
      <c r="X245" s="35"/>
      <c r="Y245" s="35"/>
      <c r="Z245" s="35"/>
      <c r="AA245" s="35"/>
      <c r="AB245" s="35"/>
      <c r="AC245" s="35"/>
      <c r="AD245" s="35"/>
      <c r="AE245" s="35"/>
      <c r="AR245" s="203" t="s">
        <v>110</v>
      </c>
      <c r="AT245" s="203" t="s">
        <v>241</v>
      </c>
      <c r="AU245" s="203" t="s">
        <v>86</v>
      </c>
      <c r="AY245" s="18" t="s">
        <v>239</v>
      </c>
      <c r="BE245" s="204">
        <f t="shared" si="4"/>
        <v>0</v>
      </c>
      <c r="BF245" s="204">
        <f t="shared" si="5"/>
        <v>0</v>
      </c>
      <c r="BG245" s="204">
        <f t="shared" si="6"/>
        <v>0</v>
      </c>
      <c r="BH245" s="204">
        <f t="shared" si="7"/>
        <v>0</v>
      </c>
      <c r="BI245" s="204">
        <f t="shared" si="8"/>
        <v>0</v>
      </c>
      <c r="BJ245" s="18" t="s">
        <v>84</v>
      </c>
      <c r="BK245" s="204">
        <f t="shared" si="9"/>
        <v>0</v>
      </c>
      <c r="BL245" s="18" t="s">
        <v>110</v>
      </c>
      <c r="BM245" s="203" t="s">
        <v>520</v>
      </c>
    </row>
    <row r="246" spans="1:65" s="2" customFormat="1" ht="16.5" customHeight="1">
      <c r="A246" s="35"/>
      <c r="B246" s="36"/>
      <c r="C246" s="192" t="s">
        <v>521</v>
      </c>
      <c r="D246" s="192" t="s">
        <v>241</v>
      </c>
      <c r="E246" s="193" t="s">
        <v>522</v>
      </c>
      <c r="F246" s="194" t="s">
        <v>523</v>
      </c>
      <c r="G246" s="195" t="s">
        <v>249</v>
      </c>
      <c r="H246" s="196">
        <v>1</v>
      </c>
      <c r="I246" s="197"/>
      <c r="J246" s="198">
        <f t="shared" si="0"/>
        <v>0</v>
      </c>
      <c r="K246" s="194" t="s">
        <v>245</v>
      </c>
      <c r="L246" s="40"/>
      <c r="M246" s="199" t="s">
        <v>1</v>
      </c>
      <c r="N246" s="200" t="s">
        <v>41</v>
      </c>
      <c r="O246" s="72"/>
      <c r="P246" s="201">
        <f t="shared" si="1"/>
        <v>0</v>
      </c>
      <c r="Q246" s="201">
        <v>3.6979999999999999E-2</v>
      </c>
      <c r="R246" s="201">
        <f t="shared" si="2"/>
        <v>3.6979999999999999E-2</v>
      </c>
      <c r="S246" s="201">
        <v>0</v>
      </c>
      <c r="T246" s="202">
        <f t="shared" si="3"/>
        <v>0</v>
      </c>
      <c r="U246" s="35"/>
      <c r="V246" s="35"/>
      <c r="W246" s="35"/>
      <c r="X246" s="35"/>
      <c r="Y246" s="35"/>
      <c r="Z246" s="35"/>
      <c r="AA246" s="35"/>
      <c r="AB246" s="35"/>
      <c r="AC246" s="35"/>
      <c r="AD246" s="35"/>
      <c r="AE246" s="35"/>
      <c r="AR246" s="203" t="s">
        <v>110</v>
      </c>
      <c r="AT246" s="203" t="s">
        <v>241</v>
      </c>
      <c r="AU246" s="203" t="s">
        <v>86</v>
      </c>
      <c r="AY246" s="18" t="s">
        <v>239</v>
      </c>
      <c r="BE246" s="204">
        <f t="shared" si="4"/>
        <v>0</v>
      </c>
      <c r="BF246" s="204">
        <f t="shared" si="5"/>
        <v>0</v>
      </c>
      <c r="BG246" s="204">
        <f t="shared" si="6"/>
        <v>0</v>
      </c>
      <c r="BH246" s="204">
        <f t="shared" si="7"/>
        <v>0</v>
      </c>
      <c r="BI246" s="204">
        <f t="shared" si="8"/>
        <v>0</v>
      </c>
      <c r="BJ246" s="18" t="s">
        <v>84</v>
      </c>
      <c r="BK246" s="204">
        <f t="shared" si="9"/>
        <v>0</v>
      </c>
      <c r="BL246" s="18" t="s">
        <v>110</v>
      </c>
      <c r="BM246" s="203" t="s">
        <v>524</v>
      </c>
    </row>
    <row r="247" spans="1:65" s="2" customFormat="1" ht="16.5" customHeight="1">
      <c r="A247" s="35"/>
      <c r="B247" s="36"/>
      <c r="C247" s="192" t="s">
        <v>525</v>
      </c>
      <c r="D247" s="192" t="s">
        <v>241</v>
      </c>
      <c r="E247" s="193" t="s">
        <v>526</v>
      </c>
      <c r="F247" s="194" t="s">
        <v>527</v>
      </c>
      <c r="G247" s="195" t="s">
        <v>249</v>
      </c>
      <c r="H247" s="196">
        <v>84</v>
      </c>
      <c r="I247" s="197"/>
      <c r="J247" s="198">
        <f t="shared" si="0"/>
        <v>0</v>
      </c>
      <c r="K247" s="194" t="s">
        <v>245</v>
      </c>
      <c r="L247" s="40"/>
      <c r="M247" s="199" t="s">
        <v>1</v>
      </c>
      <c r="N247" s="200" t="s">
        <v>41</v>
      </c>
      <c r="O247" s="72"/>
      <c r="P247" s="201">
        <f t="shared" si="1"/>
        <v>0</v>
      </c>
      <c r="Q247" s="201">
        <v>5.4550000000000001E-2</v>
      </c>
      <c r="R247" s="201">
        <f t="shared" si="2"/>
        <v>4.5822000000000003</v>
      </c>
      <c r="S247" s="201">
        <v>0</v>
      </c>
      <c r="T247" s="202">
        <f t="shared" si="3"/>
        <v>0</v>
      </c>
      <c r="U247" s="35"/>
      <c r="V247" s="35"/>
      <c r="W247" s="35"/>
      <c r="X247" s="35"/>
      <c r="Y247" s="35"/>
      <c r="Z247" s="35"/>
      <c r="AA247" s="35"/>
      <c r="AB247" s="35"/>
      <c r="AC247" s="35"/>
      <c r="AD247" s="35"/>
      <c r="AE247" s="35"/>
      <c r="AR247" s="203" t="s">
        <v>110</v>
      </c>
      <c r="AT247" s="203" t="s">
        <v>241</v>
      </c>
      <c r="AU247" s="203" t="s">
        <v>86</v>
      </c>
      <c r="AY247" s="18" t="s">
        <v>239</v>
      </c>
      <c r="BE247" s="204">
        <f t="shared" si="4"/>
        <v>0</v>
      </c>
      <c r="BF247" s="204">
        <f t="shared" si="5"/>
        <v>0</v>
      </c>
      <c r="BG247" s="204">
        <f t="shared" si="6"/>
        <v>0</v>
      </c>
      <c r="BH247" s="204">
        <f t="shared" si="7"/>
        <v>0</v>
      </c>
      <c r="BI247" s="204">
        <f t="shared" si="8"/>
        <v>0</v>
      </c>
      <c r="BJ247" s="18" t="s">
        <v>84</v>
      </c>
      <c r="BK247" s="204">
        <f t="shared" si="9"/>
        <v>0</v>
      </c>
      <c r="BL247" s="18" t="s">
        <v>110</v>
      </c>
      <c r="BM247" s="203" t="s">
        <v>528</v>
      </c>
    </row>
    <row r="248" spans="1:65" s="2" customFormat="1" ht="16.5" customHeight="1">
      <c r="A248" s="35"/>
      <c r="B248" s="36"/>
      <c r="C248" s="192" t="s">
        <v>529</v>
      </c>
      <c r="D248" s="192" t="s">
        <v>241</v>
      </c>
      <c r="E248" s="193" t="s">
        <v>530</v>
      </c>
      <c r="F248" s="194" t="s">
        <v>531</v>
      </c>
      <c r="G248" s="195" t="s">
        <v>249</v>
      </c>
      <c r="H248" s="196">
        <v>3</v>
      </c>
      <c r="I248" s="197"/>
      <c r="J248" s="198">
        <f t="shared" si="0"/>
        <v>0</v>
      </c>
      <c r="K248" s="194" t="s">
        <v>245</v>
      </c>
      <c r="L248" s="40"/>
      <c r="M248" s="199" t="s">
        <v>1</v>
      </c>
      <c r="N248" s="200" t="s">
        <v>41</v>
      </c>
      <c r="O248" s="72"/>
      <c r="P248" s="201">
        <f t="shared" si="1"/>
        <v>0</v>
      </c>
      <c r="Q248" s="201">
        <v>6.3549999999999995E-2</v>
      </c>
      <c r="R248" s="201">
        <f t="shared" si="2"/>
        <v>0.19064999999999999</v>
      </c>
      <c r="S248" s="201">
        <v>0</v>
      </c>
      <c r="T248" s="202">
        <f t="shared" si="3"/>
        <v>0</v>
      </c>
      <c r="U248" s="35"/>
      <c r="V248" s="35"/>
      <c r="W248" s="35"/>
      <c r="X248" s="35"/>
      <c r="Y248" s="35"/>
      <c r="Z248" s="35"/>
      <c r="AA248" s="35"/>
      <c r="AB248" s="35"/>
      <c r="AC248" s="35"/>
      <c r="AD248" s="35"/>
      <c r="AE248" s="35"/>
      <c r="AR248" s="203" t="s">
        <v>110</v>
      </c>
      <c r="AT248" s="203" t="s">
        <v>241</v>
      </c>
      <c r="AU248" s="203" t="s">
        <v>86</v>
      </c>
      <c r="AY248" s="18" t="s">
        <v>239</v>
      </c>
      <c r="BE248" s="204">
        <f t="shared" si="4"/>
        <v>0</v>
      </c>
      <c r="BF248" s="204">
        <f t="shared" si="5"/>
        <v>0</v>
      </c>
      <c r="BG248" s="204">
        <f t="shared" si="6"/>
        <v>0</v>
      </c>
      <c r="BH248" s="204">
        <f t="shared" si="7"/>
        <v>0</v>
      </c>
      <c r="BI248" s="204">
        <f t="shared" si="8"/>
        <v>0</v>
      </c>
      <c r="BJ248" s="18" t="s">
        <v>84</v>
      </c>
      <c r="BK248" s="204">
        <f t="shared" si="9"/>
        <v>0</v>
      </c>
      <c r="BL248" s="18" t="s">
        <v>110</v>
      </c>
      <c r="BM248" s="203" t="s">
        <v>532</v>
      </c>
    </row>
    <row r="249" spans="1:65" s="2" customFormat="1" ht="16.5" customHeight="1">
      <c r="A249" s="35"/>
      <c r="B249" s="36"/>
      <c r="C249" s="192" t="s">
        <v>533</v>
      </c>
      <c r="D249" s="192" t="s">
        <v>241</v>
      </c>
      <c r="E249" s="193" t="s">
        <v>534</v>
      </c>
      <c r="F249" s="194" t="s">
        <v>535</v>
      </c>
      <c r="G249" s="195" t="s">
        <v>249</v>
      </c>
      <c r="H249" s="196">
        <v>3</v>
      </c>
      <c r="I249" s="197"/>
      <c r="J249" s="198">
        <f t="shared" si="0"/>
        <v>0</v>
      </c>
      <c r="K249" s="194" t="s">
        <v>245</v>
      </c>
      <c r="L249" s="40"/>
      <c r="M249" s="199" t="s">
        <v>1</v>
      </c>
      <c r="N249" s="200" t="s">
        <v>41</v>
      </c>
      <c r="O249" s="72"/>
      <c r="P249" s="201">
        <f t="shared" si="1"/>
        <v>0</v>
      </c>
      <c r="Q249" s="201">
        <v>9.1050000000000006E-2</v>
      </c>
      <c r="R249" s="201">
        <f t="shared" si="2"/>
        <v>0.27315</v>
      </c>
      <c r="S249" s="201">
        <v>0</v>
      </c>
      <c r="T249" s="202">
        <f t="shared" si="3"/>
        <v>0</v>
      </c>
      <c r="U249" s="35"/>
      <c r="V249" s="35"/>
      <c r="W249" s="35"/>
      <c r="X249" s="35"/>
      <c r="Y249" s="35"/>
      <c r="Z249" s="35"/>
      <c r="AA249" s="35"/>
      <c r="AB249" s="35"/>
      <c r="AC249" s="35"/>
      <c r="AD249" s="35"/>
      <c r="AE249" s="35"/>
      <c r="AR249" s="203" t="s">
        <v>110</v>
      </c>
      <c r="AT249" s="203" t="s">
        <v>241</v>
      </c>
      <c r="AU249" s="203" t="s">
        <v>86</v>
      </c>
      <c r="AY249" s="18" t="s">
        <v>239</v>
      </c>
      <c r="BE249" s="204">
        <f t="shared" si="4"/>
        <v>0</v>
      </c>
      <c r="BF249" s="204">
        <f t="shared" si="5"/>
        <v>0</v>
      </c>
      <c r="BG249" s="204">
        <f t="shared" si="6"/>
        <v>0</v>
      </c>
      <c r="BH249" s="204">
        <f t="shared" si="7"/>
        <v>0</v>
      </c>
      <c r="BI249" s="204">
        <f t="shared" si="8"/>
        <v>0</v>
      </c>
      <c r="BJ249" s="18" t="s">
        <v>84</v>
      </c>
      <c r="BK249" s="204">
        <f t="shared" si="9"/>
        <v>0</v>
      </c>
      <c r="BL249" s="18" t="s">
        <v>110</v>
      </c>
      <c r="BM249" s="203" t="s">
        <v>536</v>
      </c>
    </row>
    <row r="250" spans="1:65" s="2" customFormat="1" ht="16.5" customHeight="1">
      <c r="A250" s="35"/>
      <c r="B250" s="36"/>
      <c r="C250" s="192" t="s">
        <v>537</v>
      </c>
      <c r="D250" s="192" t="s">
        <v>241</v>
      </c>
      <c r="E250" s="193" t="s">
        <v>538</v>
      </c>
      <c r="F250" s="194" t="s">
        <v>539</v>
      </c>
      <c r="G250" s="195" t="s">
        <v>249</v>
      </c>
      <c r="H250" s="196">
        <v>3</v>
      </c>
      <c r="I250" s="197"/>
      <c r="J250" s="198">
        <f t="shared" si="0"/>
        <v>0</v>
      </c>
      <c r="K250" s="194" t="s">
        <v>245</v>
      </c>
      <c r="L250" s="40"/>
      <c r="M250" s="199" t="s">
        <v>1</v>
      </c>
      <c r="N250" s="200" t="s">
        <v>41</v>
      </c>
      <c r="O250" s="72"/>
      <c r="P250" s="201">
        <f t="shared" si="1"/>
        <v>0</v>
      </c>
      <c r="Q250" s="201">
        <v>0.12705</v>
      </c>
      <c r="R250" s="201">
        <f t="shared" si="2"/>
        <v>0.38114999999999999</v>
      </c>
      <c r="S250" s="201">
        <v>0</v>
      </c>
      <c r="T250" s="202">
        <f t="shared" si="3"/>
        <v>0</v>
      </c>
      <c r="U250" s="35"/>
      <c r="V250" s="35"/>
      <c r="W250" s="35"/>
      <c r="X250" s="35"/>
      <c r="Y250" s="35"/>
      <c r="Z250" s="35"/>
      <c r="AA250" s="35"/>
      <c r="AB250" s="35"/>
      <c r="AC250" s="35"/>
      <c r="AD250" s="35"/>
      <c r="AE250" s="35"/>
      <c r="AR250" s="203" t="s">
        <v>110</v>
      </c>
      <c r="AT250" s="203" t="s">
        <v>241</v>
      </c>
      <c r="AU250" s="203" t="s">
        <v>86</v>
      </c>
      <c r="AY250" s="18" t="s">
        <v>239</v>
      </c>
      <c r="BE250" s="204">
        <f t="shared" si="4"/>
        <v>0</v>
      </c>
      <c r="BF250" s="204">
        <f t="shared" si="5"/>
        <v>0</v>
      </c>
      <c r="BG250" s="204">
        <f t="shared" si="6"/>
        <v>0</v>
      </c>
      <c r="BH250" s="204">
        <f t="shared" si="7"/>
        <v>0</v>
      </c>
      <c r="BI250" s="204">
        <f t="shared" si="8"/>
        <v>0</v>
      </c>
      <c r="BJ250" s="18" t="s">
        <v>84</v>
      </c>
      <c r="BK250" s="204">
        <f t="shared" si="9"/>
        <v>0</v>
      </c>
      <c r="BL250" s="18" t="s">
        <v>110</v>
      </c>
      <c r="BM250" s="203" t="s">
        <v>540</v>
      </c>
    </row>
    <row r="251" spans="1:65" s="2" customFormat="1" ht="16.5" customHeight="1">
      <c r="A251" s="35"/>
      <c r="B251" s="36"/>
      <c r="C251" s="192" t="s">
        <v>541</v>
      </c>
      <c r="D251" s="192" t="s">
        <v>241</v>
      </c>
      <c r="E251" s="193" t="s">
        <v>542</v>
      </c>
      <c r="F251" s="194" t="s">
        <v>543</v>
      </c>
      <c r="G251" s="195" t="s">
        <v>331</v>
      </c>
      <c r="H251" s="196">
        <v>7.0000000000000007E-2</v>
      </c>
      <c r="I251" s="197"/>
      <c r="J251" s="198">
        <f t="shared" si="0"/>
        <v>0</v>
      </c>
      <c r="K251" s="194" t="s">
        <v>245</v>
      </c>
      <c r="L251" s="40"/>
      <c r="M251" s="199" t="s">
        <v>1</v>
      </c>
      <c r="N251" s="200" t="s">
        <v>41</v>
      </c>
      <c r="O251" s="72"/>
      <c r="P251" s="201">
        <f t="shared" si="1"/>
        <v>0</v>
      </c>
      <c r="Q251" s="201">
        <v>1.0900000000000001</v>
      </c>
      <c r="R251" s="201">
        <f t="shared" si="2"/>
        <v>7.6300000000000007E-2</v>
      </c>
      <c r="S251" s="201">
        <v>0</v>
      </c>
      <c r="T251" s="202">
        <f t="shared" si="3"/>
        <v>0</v>
      </c>
      <c r="U251" s="35"/>
      <c r="V251" s="35"/>
      <c r="W251" s="35"/>
      <c r="X251" s="35"/>
      <c r="Y251" s="35"/>
      <c r="Z251" s="35"/>
      <c r="AA251" s="35"/>
      <c r="AB251" s="35"/>
      <c r="AC251" s="35"/>
      <c r="AD251" s="35"/>
      <c r="AE251" s="35"/>
      <c r="AR251" s="203" t="s">
        <v>110</v>
      </c>
      <c r="AT251" s="203" t="s">
        <v>241</v>
      </c>
      <c r="AU251" s="203" t="s">
        <v>86</v>
      </c>
      <c r="AY251" s="18" t="s">
        <v>239</v>
      </c>
      <c r="BE251" s="204">
        <f t="shared" si="4"/>
        <v>0</v>
      </c>
      <c r="BF251" s="204">
        <f t="shared" si="5"/>
        <v>0</v>
      </c>
      <c r="BG251" s="204">
        <f t="shared" si="6"/>
        <v>0</v>
      </c>
      <c r="BH251" s="204">
        <f t="shared" si="7"/>
        <v>0</v>
      </c>
      <c r="BI251" s="204">
        <f t="shared" si="8"/>
        <v>0</v>
      </c>
      <c r="BJ251" s="18" t="s">
        <v>84</v>
      </c>
      <c r="BK251" s="204">
        <f t="shared" si="9"/>
        <v>0</v>
      </c>
      <c r="BL251" s="18" t="s">
        <v>110</v>
      </c>
      <c r="BM251" s="203" t="s">
        <v>544</v>
      </c>
    </row>
    <row r="252" spans="1:65" s="2" customFormat="1" ht="19.5">
      <c r="A252" s="35"/>
      <c r="B252" s="36"/>
      <c r="C252" s="37"/>
      <c r="D252" s="207" t="s">
        <v>284</v>
      </c>
      <c r="E252" s="37"/>
      <c r="F252" s="216" t="s">
        <v>545</v>
      </c>
      <c r="G252" s="37"/>
      <c r="H252" s="37"/>
      <c r="I252" s="217"/>
      <c r="J252" s="37"/>
      <c r="K252" s="37"/>
      <c r="L252" s="40"/>
      <c r="M252" s="218"/>
      <c r="N252" s="219"/>
      <c r="O252" s="72"/>
      <c r="P252" s="72"/>
      <c r="Q252" s="72"/>
      <c r="R252" s="72"/>
      <c r="S252" s="72"/>
      <c r="T252" s="73"/>
      <c r="U252" s="35"/>
      <c r="V252" s="35"/>
      <c r="W252" s="35"/>
      <c r="X252" s="35"/>
      <c r="Y252" s="35"/>
      <c r="Z252" s="35"/>
      <c r="AA252" s="35"/>
      <c r="AB252" s="35"/>
      <c r="AC252" s="35"/>
      <c r="AD252" s="35"/>
      <c r="AE252" s="35"/>
      <c r="AT252" s="18" t="s">
        <v>284</v>
      </c>
      <c r="AU252" s="18" t="s">
        <v>86</v>
      </c>
    </row>
    <row r="253" spans="1:65" s="2" customFormat="1" ht="16.5" customHeight="1">
      <c r="A253" s="35"/>
      <c r="B253" s="36"/>
      <c r="C253" s="192" t="s">
        <v>546</v>
      </c>
      <c r="D253" s="192" t="s">
        <v>241</v>
      </c>
      <c r="E253" s="193" t="s">
        <v>547</v>
      </c>
      <c r="F253" s="194" t="s">
        <v>548</v>
      </c>
      <c r="G253" s="195" t="s">
        <v>476</v>
      </c>
      <c r="H253" s="196">
        <v>49.75</v>
      </c>
      <c r="I253" s="197"/>
      <c r="J253" s="198">
        <f>ROUND(I253*H253,2)</f>
        <v>0</v>
      </c>
      <c r="K253" s="194" t="s">
        <v>245</v>
      </c>
      <c r="L253" s="40"/>
      <c r="M253" s="199" t="s">
        <v>1</v>
      </c>
      <c r="N253" s="200" t="s">
        <v>41</v>
      </c>
      <c r="O253" s="72"/>
      <c r="P253" s="201">
        <f>O253*H253</f>
        <v>0</v>
      </c>
      <c r="Q253" s="201">
        <v>2.3000000000000001E-4</v>
      </c>
      <c r="R253" s="201">
        <f>Q253*H253</f>
        <v>1.14425E-2</v>
      </c>
      <c r="S253" s="201">
        <v>0</v>
      </c>
      <c r="T253" s="202">
        <f>S253*H253</f>
        <v>0</v>
      </c>
      <c r="U253" s="35"/>
      <c r="V253" s="35"/>
      <c r="W253" s="35"/>
      <c r="X253" s="35"/>
      <c r="Y253" s="35"/>
      <c r="Z253" s="35"/>
      <c r="AA253" s="35"/>
      <c r="AB253" s="35"/>
      <c r="AC253" s="35"/>
      <c r="AD253" s="35"/>
      <c r="AE253" s="35"/>
      <c r="AR253" s="203" t="s">
        <v>110</v>
      </c>
      <c r="AT253" s="203" t="s">
        <v>241</v>
      </c>
      <c r="AU253" s="203" t="s">
        <v>86</v>
      </c>
      <c r="AY253" s="18" t="s">
        <v>239</v>
      </c>
      <c r="BE253" s="204">
        <f>IF(N253="základní",J253,0)</f>
        <v>0</v>
      </c>
      <c r="BF253" s="204">
        <f>IF(N253="snížená",J253,0)</f>
        <v>0</v>
      </c>
      <c r="BG253" s="204">
        <f>IF(N253="zákl. přenesená",J253,0)</f>
        <v>0</v>
      </c>
      <c r="BH253" s="204">
        <f>IF(N253="sníž. přenesená",J253,0)</f>
        <v>0</v>
      </c>
      <c r="BI253" s="204">
        <f>IF(N253="nulová",J253,0)</f>
        <v>0</v>
      </c>
      <c r="BJ253" s="18" t="s">
        <v>84</v>
      </c>
      <c r="BK253" s="204">
        <f>ROUND(I253*H253,2)</f>
        <v>0</v>
      </c>
      <c r="BL253" s="18" t="s">
        <v>110</v>
      </c>
      <c r="BM253" s="203" t="s">
        <v>549</v>
      </c>
    </row>
    <row r="254" spans="1:65" s="13" customFormat="1" ht="11.25">
      <c r="B254" s="205"/>
      <c r="C254" s="206"/>
      <c r="D254" s="207" t="s">
        <v>266</v>
      </c>
      <c r="E254" s="225" t="s">
        <v>1</v>
      </c>
      <c r="F254" s="208" t="s">
        <v>550</v>
      </c>
      <c r="G254" s="206"/>
      <c r="H254" s="209">
        <v>49.75</v>
      </c>
      <c r="I254" s="210"/>
      <c r="J254" s="206"/>
      <c r="K254" s="206"/>
      <c r="L254" s="211"/>
      <c r="M254" s="212"/>
      <c r="N254" s="213"/>
      <c r="O254" s="213"/>
      <c r="P254" s="213"/>
      <c r="Q254" s="213"/>
      <c r="R254" s="213"/>
      <c r="S254" s="213"/>
      <c r="T254" s="214"/>
      <c r="AT254" s="215" t="s">
        <v>266</v>
      </c>
      <c r="AU254" s="215" t="s">
        <v>86</v>
      </c>
      <c r="AV254" s="13" t="s">
        <v>86</v>
      </c>
      <c r="AW254" s="13" t="s">
        <v>32</v>
      </c>
      <c r="AX254" s="13" t="s">
        <v>76</v>
      </c>
      <c r="AY254" s="215" t="s">
        <v>239</v>
      </c>
    </row>
    <row r="255" spans="1:65" s="14" customFormat="1" ht="11.25">
      <c r="B255" s="226"/>
      <c r="C255" s="227"/>
      <c r="D255" s="207" t="s">
        <v>266</v>
      </c>
      <c r="E255" s="228" t="s">
        <v>1</v>
      </c>
      <c r="F255" s="229" t="s">
        <v>383</v>
      </c>
      <c r="G255" s="227"/>
      <c r="H255" s="230">
        <v>49.75</v>
      </c>
      <c r="I255" s="231"/>
      <c r="J255" s="227"/>
      <c r="K255" s="227"/>
      <c r="L255" s="232"/>
      <c r="M255" s="233"/>
      <c r="N255" s="234"/>
      <c r="O255" s="234"/>
      <c r="P255" s="234"/>
      <c r="Q255" s="234"/>
      <c r="R255" s="234"/>
      <c r="S255" s="234"/>
      <c r="T255" s="235"/>
      <c r="AT255" s="236" t="s">
        <v>266</v>
      </c>
      <c r="AU255" s="236" t="s">
        <v>86</v>
      </c>
      <c r="AV255" s="14" t="s">
        <v>110</v>
      </c>
      <c r="AW255" s="14" t="s">
        <v>32</v>
      </c>
      <c r="AX255" s="14" t="s">
        <v>84</v>
      </c>
      <c r="AY255" s="236" t="s">
        <v>239</v>
      </c>
    </row>
    <row r="256" spans="1:65" s="2" customFormat="1" ht="16.5" customHeight="1">
      <c r="A256" s="35"/>
      <c r="B256" s="36"/>
      <c r="C256" s="192" t="s">
        <v>551</v>
      </c>
      <c r="D256" s="192" t="s">
        <v>241</v>
      </c>
      <c r="E256" s="193" t="s">
        <v>552</v>
      </c>
      <c r="F256" s="194" t="s">
        <v>553</v>
      </c>
      <c r="G256" s="195" t="s">
        <v>244</v>
      </c>
      <c r="H256" s="196">
        <v>11.893000000000001</v>
      </c>
      <c r="I256" s="197"/>
      <c r="J256" s="198">
        <f>ROUND(I256*H256,2)</f>
        <v>0</v>
      </c>
      <c r="K256" s="194" t="s">
        <v>245</v>
      </c>
      <c r="L256" s="40"/>
      <c r="M256" s="199" t="s">
        <v>1</v>
      </c>
      <c r="N256" s="200" t="s">
        <v>41</v>
      </c>
      <c r="O256" s="72"/>
      <c r="P256" s="201">
        <f>O256*H256</f>
        <v>0</v>
      </c>
      <c r="Q256" s="201">
        <v>9.4479999999999995E-2</v>
      </c>
      <c r="R256" s="201">
        <f>Q256*H256</f>
        <v>1.1236506399999999</v>
      </c>
      <c r="S256" s="201">
        <v>0</v>
      </c>
      <c r="T256" s="202">
        <f>S256*H256</f>
        <v>0</v>
      </c>
      <c r="U256" s="35"/>
      <c r="V256" s="35"/>
      <c r="W256" s="35"/>
      <c r="X256" s="35"/>
      <c r="Y256" s="35"/>
      <c r="Z256" s="35"/>
      <c r="AA256" s="35"/>
      <c r="AB256" s="35"/>
      <c r="AC256" s="35"/>
      <c r="AD256" s="35"/>
      <c r="AE256" s="35"/>
      <c r="AR256" s="203" t="s">
        <v>110</v>
      </c>
      <c r="AT256" s="203" t="s">
        <v>241</v>
      </c>
      <c r="AU256" s="203" t="s">
        <v>86</v>
      </c>
      <c r="AY256" s="18" t="s">
        <v>239</v>
      </c>
      <c r="BE256" s="204">
        <f>IF(N256="základní",J256,0)</f>
        <v>0</v>
      </c>
      <c r="BF256" s="204">
        <f>IF(N256="snížená",J256,0)</f>
        <v>0</v>
      </c>
      <c r="BG256" s="204">
        <f>IF(N256="zákl. přenesená",J256,0)</f>
        <v>0</v>
      </c>
      <c r="BH256" s="204">
        <f>IF(N256="sníž. přenesená",J256,0)</f>
        <v>0</v>
      </c>
      <c r="BI256" s="204">
        <f>IF(N256="nulová",J256,0)</f>
        <v>0</v>
      </c>
      <c r="BJ256" s="18" t="s">
        <v>84</v>
      </c>
      <c r="BK256" s="204">
        <f>ROUND(I256*H256,2)</f>
        <v>0</v>
      </c>
      <c r="BL256" s="18" t="s">
        <v>110</v>
      </c>
      <c r="BM256" s="203" t="s">
        <v>554</v>
      </c>
    </row>
    <row r="257" spans="1:65" s="2" customFormat="1" ht="48.75">
      <c r="A257" s="35"/>
      <c r="B257" s="36"/>
      <c r="C257" s="37"/>
      <c r="D257" s="207" t="s">
        <v>284</v>
      </c>
      <c r="E257" s="37"/>
      <c r="F257" s="216" t="s">
        <v>510</v>
      </c>
      <c r="G257" s="37"/>
      <c r="H257" s="37"/>
      <c r="I257" s="217"/>
      <c r="J257" s="37"/>
      <c r="K257" s="37"/>
      <c r="L257" s="40"/>
      <c r="M257" s="218"/>
      <c r="N257" s="219"/>
      <c r="O257" s="72"/>
      <c r="P257" s="72"/>
      <c r="Q257" s="72"/>
      <c r="R257" s="72"/>
      <c r="S257" s="72"/>
      <c r="T257" s="73"/>
      <c r="U257" s="35"/>
      <c r="V257" s="35"/>
      <c r="W257" s="35"/>
      <c r="X257" s="35"/>
      <c r="Y257" s="35"/>
      <c r="Z257" s="35"/>
      <c r="AA257" s="35"/>
      <c r="AB257" s="35"/>
      <c r="AC257" s="35"/>
      <c r="AD257" s="35"/>
      <c r="AE257" s="35"/>
      <c r="AT257" s="18" t="s">
        <v>284</v>
      </c>
      <c r="AU257" s="18" t="s">
        <v>86</v>
      </c>
    </row>
    <row r="258" spans="1:65" s="13" customFormat="1" ht="11.25">
      <c r="B258" s="205"/>
      <c r="C258" s="206"/>
      <c r="D258" s="207" t="s">
        <v>266</v>
      </c>
      <c r="E258" s="225" t="s">
        <v>1</v>
      </c>
      <c r="F258" s="208" t="s">
        <v>555</v>
      </c>
      <c r="G258" s="206"/>
      <c r="H258" s="209">
        <v>11.893000000000001</v>
      </c>
      <c r="I258" s="210"/>
      <c r="J258" s="206"/>
      <c r="K258" s="206"/>
      <c r="L258" s="211"/>
      <c r="M258" s="212"/>
      <c r="N258" s="213"/>
      <c r="O258" s="213"/>
      <c r="P258" s="213"/>
      <c r="Q258" s="213"/>
      <c r="R258" s="213"/>
      <c r="S258" s="213"/>
      <c r="T258" s="214"/>
      <c r="AT258" s="215" t="s">
        <v>266</v>
      </c>
      <c r="AU258" s="215" t="s">
        <v>86</v>
      </c>
      <c r="AV258" s="13" t="s">
        <v>86</v>
      </c>
      <c r="AW258" s="13" t="s">
        <v>32</v>
      </c>
      <c r="AX258" s="13" t="s">
        <v>76</v>
      </c>
      <c r="AY258" s="215" t="s">
        <v>239</v>
      </c>
    </row>
    <row r="259" spans="1:65" s="14" customFormat="1" ht="11.25">
      <c r="B259" s="226"/>
      <c r="C259" s="227"/>
      <c r="D259" s="207" t="s">
        <v>266</v>
      </c>
      <c r="E259" s="228" t="s">
        <v>1</v>
      </c>
      <c r="F259" s="229" t="s">
        <v>383</v>
      </c>
      <c r="G259" s="227"/>
      <c r="H259" s="230">
        <v>11.893000000000001</v>
      </c>
      <c r="I259" s="231"/>
      <c r="J259" s="227"/>
      <c r="K259" s="227"/>
      <c r="L259" s="232"/>
      <c r="M259" s="233"/>
      <c r="N259" s="234"/>
      <c r="O259" s="234"/>
      <c r="P259" s="234"/>
      <c r="Q259" s="234"/>
      <c r="R259" s="234"/>
      <c r="S259" s="234"/>
      <c r="T259" s="235"/>
      <c r="AT259" s="236" t="s">
        <v>266</v>
      </c>
      <c r="AU259" s="236" t="s">
        <v>86</v>
      </c>
      <c r="AV259" s="14" t="s">
        <v>110</v>
      </c>
      <c r="AW259" s="14" t="s">
        <v>32</v>
      </c>
      <c r="AX259" s="14" t="s">
        <v>84</v>
      </c>
      <c r="AY259" s="236" t="s">
        <v>239</v>
      </c>
    </row>
    <row r="260" spans="1:65" s="2" customFormat="1" ht="16.5" customHeight="1">
      <c r="A260" s="35"/>
      <c r="B260" s="36"/>
      <c r="C260" s="192" t="s">
        <v>556</v>
      </c>
      <c r="D260" s="192" t="s">
        <v>241</v>
      </c>
      <c r="E260" s="193" t="s">
        <v>557</v>
      </c>
      <c r="F260" s="194" t="s">
        <v>558</v>
      </c>
      <c r="G260" s="195" t="s">
        <v>244</v>
      </c>
      <c r="H260" s="196">
        <v>42.36</v>
      </c>
      <c r="I260" s="197"/>
      <c r="J260" s="198">
        <f>ROUND(I260*H260,2)</f>
        <v>0</v>
      </c>
      <c r="K260" s="194" t="s">
        <v>245</v>
      </c>
      <c r="L260" s="40"/>
      <c r="M260" s="199" t="s">
        <v>1</v>
      </c>
      <c r="N260" s="200" t="s">
        <v>41</v>
      </c>
      <c r="O260" s="72"/>
      <c r="P260" s="201">
        <f>O260*H260</f>
        <v>0</v>
      </c>
      <c r="Q260" s="201">
        <v>0.11396000000000001</v>
      </c>
      <c r="R260" s="201">
        <f>Q260*H260</f>
        <v>4.8273456000000001</v>
      </c>
      <c r="S260" s="201">
        <v>0</v>
      </c>
      <c r="T260" s="202">
        <f>S260*H260</f>
        <v>0</v>
      </c>
      <c r="U260" s="35"/>
      <c r="V260" s="35"/>
      <c r="W260" s="35"/>
      <c r="X260" s="35"/>
      <c r="Y260" s="35"/>
      <c r="Z260" s="35"/>
      <c r="AA260" s="35"/>
      <c r="AB260" s="35"/>
      <c r="AC260" s="35"/>
      <c r="AD260" s="35"/>
      <c r="AE260" s="35"/>
      <c r="AR260" s="203" t="s">
        <v>110</v>
      </c>
      <c r="AT260" s="203" t="s">
        <v>241</v>
      </c>
      <c r="AU260" s="203" t="s">
        <v>86</v>
      </c>
      <c r="AY260" s="18" t="s">
        <v>239</v>
      </c>
      <c r="BE260" s="204">
        <f>IF(N260="základní",J260,0)</f>
        <v>0</v>
      </c>
      <c r="BF260" s="204">
        <f>IF(N260="snížená",J260,0)</f>
        <v>0</v>
      </c>
      <c r="BG260" s="204">
        <f>IF(N260="zákl. přenesená",J260,0)</f>
        <v>0</v>
      </c>
      <c r="BH260" s="204">
        <f>IF(N260="sníž. přenesená",J260,0)</f>
        <v>0</v>
      </c>
      <c r="BI260" s="204">
        <f>IF(N260="nulová",J260,0)</f>
        <v>0</v>
      </c>
      <c r="BJ260" s="18" t="s">
        <v>84</v>
      </c>
      <c r="BK260" s="204">
        <f>ROUND(I260*H260,2)</f>
        <v>0</v>
      </c>
      <c r="BL260" s="18" t="s">
        <v>110</v>
      </c>
      <c r="BM260" s="203" t="s">
        <v>559</v>
      </c>
    </row>
    <row r="261" spans="1:65" s="2" customFormat="1" ht="48.75">
      <c r="A261" s="35"/>
      <c r="B261" s="36"/>
      <c r="C261" s="37"/>
      <c r="D261" s="207" t="s">
        <v>284</v>
      </c>
      <c r="E261" s="37"/>
      <c r="F261" s="216" t="s">
        <v>510</v>
      </c>
      <c r="G261" s="37"/>
      <c r="H261" s="37"/>
      <c r="I261" s="217"/>
      <c r="J261" s="37"/>
      <c r="K261" s="37"/>
      <c r="L261" s="40"/>
      <c r="M261" s="218"/>
      <c r="N261" s="219"/>
      <c r="O261" s="72"/>
      <c r="P261" s="72"/>
      <c r="Q261" s="72"/>
      <c r="R261" s="72"/>
      <c r="S261" s="72"/>
      <c r="T261" s="73"/>
      <c r="U261" s="35"/>
      <c r="V261" s="35"/>
      <c r="W261" s="35"/>
      <c r="X261" s="35"/>
      <c r="Y261" s="35"/>
      <c r="Z261" s="35"/>
      <c r="AA261" s="35"/>
      <c r="AB261" s="35"/>
      <c r="AC261" s="35"/>
      <c r="AD261" s="35"/>
      <c r="AE261" s="35"/>
      <c r="AT261" s="18" t="s">
        <v>284</v>
      </c>
      <c r="AU261" s="18" t="s">
        <v>86</v>
      </c>
    </row>
    <row r="262" spans="1:65" s="13" customFormat="1" ht="11.25">
      <c r="B262" s="205"/>
      <c r="C262" s="206"/>
      <c r="D262" s="207" t="s">
        <v>266</v>
      </c>
      <c r="E262" s="225" t="s">
        <v>1</v>
      </c>
      <c r="F262" s="208" t="s">
        <v>560</v>
      </c>
      <c r="G262" s="206"/>
      <c r="H262" s="209">
        <v>42.36</v>
      </c>
      <c r="I262" s="210"/>
      <c r="J262" s="206"/>
      <c r="K262" s="206"/>
      <c r="L262" s="211"/>
      <c r="M262" s="212"/>
      <c r="N262" s="213"/>
      <c r="O262" s="213"/>
      <c r="P262" s="213"/>
      <c r="Q262" s="213"/>
      <c r="R262" s="213"/>
      <c r="S262" s="213"/>
      <c r="T262" s="214"/>
      <c r="AT262" s="215" t="s">
        <v>266</v>
      </c>
      <c r="AU262" s="215" t="s">
        <v>86</v>
      </c>
      <c r="AV262" s="13" t="s">
        <v>86</v>
      </c>
      <c r="AW262" s="13" t="s">
        <v>32</v>
      </c>
      <c r="AX262" s="13" t="s">
        <v>76</v>
      </c>
      <c r="AY262" s="215" t="s">
        <v>239</v>
      </c>
    </row>
    <row r="263" spans="1:65" s="14" customFormat="1" ht="11.25">
      <c r="B263" s="226"/>
      <c r="C263" s="227"/>
      <c r="D263" s="207" t="s">
        <v>266</v>
      </c>
      <c r="E263" s="228" t="s">
        <v>1</v>
      </c>
      <c r="F263" s="229" t="s">
        <v>383</v>
      </c>
      <c r="G263" s="227"/>
      <c r="H263" s="230">
        <v>42.36</v>
      </c>
      <c r="I263" s="231"/>
      <c r="J263" s="227"/>
      <c r="K263" s="227"/>
      <c r="L263" s="232"/>
      <c r="M263" s="233"/>
      <c r="N263" s="234"/>
      <c r="O263" s="234"/>
      <c r="P263" s="234"/>
      <c r="Q263" s="234"/>
      <c r="R263" s="234"/>
      <c r="S263" s="234"/>
      <c r="T263" s="235"/>
      <c r="AT263" s="236" t="s">
        <v>266</v>
      </c>
      <c r="AU263" s="236" t="s">
        <v>86</v>
      </c>
      <c r="AV263" s="14" t="s">
        <v>110</v>
      </c>
      <c r="AW263" s="14" t="s">
        <v>32</v>
      </c>
      <c r="AX263" s="14" t="s">
        <v>84</v>
      </c>
      <c r="AY263" s="236" t="s">
        <v>239</v>
      </c>
    </row>
    <row r="264" spans="1:65" s="2" customFormat="1" ht="16.5" customHeight="1">
      <c r="A264" s="35"/>
      <c r="B264" s="36"/>
      <c r="C264" s="192" t="s">
        <v>561</v>
      </c>
      <c r="D264" s="192" t="s">
        <v>241</v>
      </c>
      <c r="E264" s="193" t="s">
        <v>562</v>
      </c>
      <c r="F264" s="194" t="s">
        <v>563</v>
      </c>
      <c r="G264" s="195" t="s">
        <v>244</v>
      </c>
      <c r="H264" s="196">
        <v>31.577999999999999</v>
      </c>
      <c r="I264" s="197"/>
      <c r="J264" s="198">
        <f>ROUND(I264*H264,2)</f>
        <v>0</v>
      </c>
      <c r="K264" s="194" t="s">
        <v>245</v>
      </c>
      <c r="L264" s="40"/>
      <c r="M264" s="199" t="s">
        <v>1</v>
      </c>
      <c r="N264" s="200" t="s">
        <v>41</v>
      </c>
      <c r="O264" s="72"/>
      <c r="P264" s="201">
        <f>O264*H264</f>
        <v>0</v>
      </c>
      <c r="Q264" s="201">
        <v>0.34200000000000003</v>
      </c>
      <c r="R264" s="201">
        <f>Q264*H264</f>
        <v>10.799676</v>
      </c>
      <c r="S264" s="201">
        <v>0</v>
      </c>
      <c r="T264" s="202">
        <f>S264*H264</f>
        <v>0</v>
      </c>
      <c r="U264" s="35"/>
      <c r="V264" s="35"/>
      <c r="W264" s="35"/>
      <c r="X264" s="35"/>
      <c r="Y264" s="35"/>
      <c r="Z264" s="35"/>
      <c r="AA264" s="35"/>
      <c r="AB264" s="35"/>
      <c r="AC264" s="35"/>
      <c r="AD264" s="35"/>
      <c r="AE264" s="35"/>
      <c r="AR264" s="203" t="s">
        <v>110</v>
      </c>
      <c r="AT264" s="203" t="s">
        <v>241</v>
      </c>
      <c r="AU264" s="203" t="s">
        <v>86</v>
      </c>
      <c r="AY264" s="18" t="s">
        <v>239</v>
      </c>
      <c r="BE264" s="204">
        <f>IF(N264="základní",J264,0)</f>
        <v>0</v>
      </c>
      <c r="BF264" s="204">
        <f>IF(N264="snížená",J264,0)</f>
        <v>0</v>
      </c>
      <c r="BG264" s="204">
        <f>IF(N264="zákl. přenesená",J264,0)</f>
        <v>0</v>
      </c>
      <c r="BH264" s="204">
        <f>IF(N264="sníž. přenesená",J264,0)</f>
        <v>0</v>
      </c>
      <c r="BI264" s="204">
        <f>IF(N264="nulová",J264,0)</f>
        <v>0</v>
      </c>
      <c r="BJ264" s="18" t="s">
        <v>84</v>
      </c>
      <c r="BK264" s="204">
        <f>ROUND(I264*H264,2)</f>
        <v>0</v>
      </c>
      <c r="BL264" s="18" t="s">
        <v>110</v>
      </c>
      <c r="BM264" s="203" t="s">
        <v>564</v>
      </c>
    </row>
    <row r="265" spans="1:65" s="2" customFormat="1" ht="48.75">
      <c r="A265" s="35"/>
      <c r="B265" s="36"/>
      <c r="C265" s="37"/>
      <c r="D265" s="207" t="s">
        <v>284</v>
      </c>
      <c r="E265" s="37"/>
      <c r="F265" s="216" t="s">
        <v>510</v>
      </c>
      <c r="G265" s="37"/>
      <c r="H265" s="37"/>
      <c r="I265" s="217"/>
      <c r="J265" s="37"/>
      <c r="K265" s="37"/>
      <c r="L265" s="40"/>
      <c r="M265" s="218"/>
      <c r="N265" s="219"/>
      <c r="O265" s="72"/>
      <c r="P265" s="72"/>
      <c r="Q265" s="72"/>
      <c r="R265" s="72"/>
      <c r="S265" s="72"/>
      <c r="T265" s="73"/>
      <c r="U265" s="35"/>
      <c r="V265" s="35"/>
      <c r="W265" s="35"/>
      <c r="X265" s="35"/>
      <c r="Y265" s="35"/>
      <c r="Z265" s="35"/>
      <c r="AA265" s="35"/>
      <c r="AB265" s="35"/>
      <c r="AC265" s="35"/>
      <c r="AD265" s="35"/>
      <c r="AE265" s="35"/>
      <c r="AT265" s="18" t="s">
        <v>284</v>
      </c>
      <c r="AU265" s="18" t="s">
        <v>86</v>
      </c>
    </row>
    <row r="266" spans="1:65" s="13" customFormat="1" ht="11.25">
      <c r="B266" s="205"/>
      <c r="C266" s="206"/>
      <c r="D266" s="207" t="s">
        <v>266</v>
      </c>
      <c r="E266" s="225" t="s">
        <v>1</v>
      </c>
      <c r="F266" s="208" t="s">
        <v>565</v>
      </c>
      <c r="G266" s="206"/>
      <c r="H266" s="209">
        <v>31.577999999999999</v>
      </c>
      <c r="I266" s="210"/>
      <c r="J266" s="206"/>
      <c r="K266" s="206"/>
      <c r="L266" s="211"/>
      <c r="M266" s="212"/>
      <c r="N266" s="213"/>
      <c r="O266" s="213"/>
      <c r="P266" s="213"/>
      <c r="Q266" s="213"/>
      <c r="R266" s="213"/>
      <c r="S266" s="213"/>
      <c r="T266" s="214"/>
      <c r="AT266" s="215" t="s">
        <v>266</v>
      </c>
      <c r="AU266" s="215" t="s">
        <v>86</v>
      </c>
      <c r="AV266" s="13" t="s">
        <v>86</v>
      </c>
      <c r="AW266" s="13" t="s">
        <v>32</v>
      </c>
      <c r="AX266" s="13" t="s">
        <v>76</v>
      </c>
      <c r="AY266" s="215" t="s">
        <v>239</v>
      </c>
    </row>
    <row r="267" spans="1:65" s="14" customFormat="1" ht="11.25">
      <c r="B267" s="226"/>
      <c r="C267" s="227"/>
      <c r="D267" s="207" t="s">
        <v>266</v>
      </c>
      <c r="E267" s="228" t="s">
        <v>1</v>
      </c>
      <c r="F267" s="229" t="s">
        <v>383</v>
      </c>
      <c r="G267" s="227"/>
      <c r="H267" s="230">
        <v>31.577999999999999</v>
      </c>
      <c r="I267" s="231"/>
      <c r="J267" s="227"/>
      <c r="K267" s="227"/>
      <c r="L267" s="232"/>
      <c r="M267" s="233"/>
      <c r="N267" s="234"/>
      <c r="O267" s="234"/>
      <c r="P267" s="234"/>
      <c r="Q267" s="234"/>
      <c r="R267" s="234"/>
      <c r="S267" s="234"/>
      <c r="T267" s="235"/>
      <c r="AT267" s="236" t="s">
        <v>266</v>
      </c>
      <c r="AU267" s="236" t="s">
        <v>86</v>
      </c>
      <c r="AV267" s="14" t="s">
        <v>110</v>
      </c>
      <c r="AW267" s="14" t="s">
        <v>32</v>
      </c>
      <c r="AX267" s="14" t="s">
        <v>84</v>
      </c>
      <c r="AY267" s="236" t="s">
        <v>239</v>
      </c>
    </row>
    <row r="268" spans="1:65" s="2" customFormat="1" ht="16.5" customHeight="1">
      <c r="A268" s="35"/>
      <c r="B268" s="36"/>
      <c r="C268" s="192" t="s">
        <v>566</v>
      </c>
      <c r="D268" s="192" t="s">
        <v>241</v>
      </c>
      <c r="E268" s="193" t="s">
        <v>567</v>
      </c>
      <c r="F268" s="194" t="s">
        <v>568</v>
      </c>
      <c r="G268" s="195" t="s">
        <v>244</v>
      </c>
      <c r="H268" s="196">
        <v>17.5</v>
      </c>
      <c r="I268" s="197"/>
      <c r="J268" s="198">
        <f>ROUND(I268*H268,2)</f>
        <v>0</v>
      </c>
      <c r="K268" s="194" t="s">
        <v>245</v>
      </c>
      <c r="L268" s="40"/>
      <c r="M268" s="199" t="s">
        <v>1</v>
      </c>
      <c r="N268" s="200" t="s">
        <v>41</v>
      </c>
      <c r="O268" s="72"/>
      <c r="P268" s="201">
        <f>O268*H268</f>
        <v>0</v>
      </c>
      <c r="Q268" s="201">
        <v>0.17818000000000001</v>
      </c>
      <c r="R268" s="201">
        <f>Q268*H268</f>
        <v>3.11815</v>
      </c>
      <c r="S268" s="201">
        <v>0</v>
      </c>
      <c r="T268" s="202">
        <f>S268*H268</f>
        <v>0</v>
      </c>
      <c r="U268" s="35"/>
      <c r="V268" s="35"/>
      <c r="W268" s="35"/>
      <c r="X268" s="35"/>
      <c r="Y268" s="35"/>
      <c r="Z268" s="35"/>
      <c r="AA268" s="35"/>
      <c r="AB268" s="35"/>
      <c r="AC268" s="35"/>
      <c r="AD268" s="35"/>
      <c r="AE268" s="35"/>
      <c r="AR268" s="203" t="s">
        <v>110</v>
      </c>
      <c r="AT268" s="203" t="s">
        <v>241</v>
      </c>
      <c r="AU268" s="203" t="s">
        <v>86</v>
      </c>
      <c r="AY268" s="18" t="s">
        <v>239</v>
      </c>
      <c r="BE268" s="204">
        <f>IF(N268="základní",J268,0)</f>
        <v>0</v>
      </c>
      <c r="BF268" s="204">
        <f>IF(N268="snížená",J268,0)</f>
        <v>0</v>
      </c>
      <c r="BG268" s="204">
        <f>IF(N268="zákl. přenesená",J268,0)</f>
        <v>0</v>
      </c>
      <c r="BH268" s="204">
        <f>IF(N268="sníž. přenesená",J268,0)</f>
        <v>0</v>
      </c>
      <c r="BI268" s="204">
        <f>IF(N268="nulová",J268,0)</f>
        <v>0</v>
      </c>
      <c r="BJ268" s="18" t="s">
        <v>84</v>
      </c>
      <c r="BK268" s="204">
        <f>ROUND(I268*H268,2)</f>
        <v>0</v>
      </c>
      <c r="BL268" s="18" t="s">
        <v>110</v>
      </c>
      <c r="BM268" s="203" t="s">
        <v>569</v>
      </c>
    </row>
    <row r="269" spans="1:65" s="2" customFormat="1" ht="16.5" customHeight="1">
      <c r="A269" s="35"/>
      <c r="B269" s="36"/>
      <c r="C269" s="192" t="s">
        <v>570</v>
      </c>
      <c r="D269" s="192" t="s">
        <v>241</v>
      </c>
      <c r="E269" s="193" t="s">
        <v>571</v>
      </c>
      <c r="F269" s="194" t="s">
        <v>572</v>
      </c>
      <c r="G269" s="195" t="s">
        <v>244</v>
      </c>
      <c r="H269" s="196">
        <v>22.5</v>
      </c>
      <c r="I269" s="197"/>
      <c r="J269" s="198">
        <f>ROUND(I269*H269,2)</f>
        <v>0</v>
      </c>
      <c r="K269" s="194" t="s">
        <v>245</v>
      </c>
      <c r="L269" s="40"/>
      <c r="M269" s="199" t="s">
        <v>1</v>
      </c>
      <c r="N269" s="200" t="s">
        <v>41</v>
      </c>
      <c r="O269" s="72"/>
      <c r="P269" s="201">
        <f>O269*H269</f>
        <v>0</v>
      </c>
      <c r="Q269" s="201">
        <v>0.1386</v>
      </c>
      <c r="R269" s="201">
        <f>Q269*H269</f>
        <v>3.1185</v>
      </c>
      <c r="S269" s="201">
        <v>0</v>
      </c>
      <c r="T269" s="202">
        <f>S269*H269</f>
        <v>0</v>
      </c>
      <c r="U269" s="35"/>
      <c r="V269" s="35"/>
      <c r="W269" s="35"/>
      <c r="X269" s="35"/>
      <c r="Y269" s="35"/>
      <c r="Z269" s="35"/>
      <c r="AA269" s="35"/>
      <c r="AB269" s="35"/>
      <c r="AC269" s="35"/>
      <c r="AD269" s="35"/>
      <c r="AE269" s="35"/>
      <c r="AR269" s="203" t="s">
        <v>110</v>
      </c>
      <c r="AT269" s="203" t="s">
        <v>241</v>
      </c>
      <c r="AU269" s="203" t="s">
        <v>86</v>
      </c>
      <c r="AY269" s="18" t="s">
        <v>239</v>
      </c>
      <c r="BE269" s="204">
        <f>IF(N269="základní",J269,0)</f>
        <v>0</v>
      </c>
      <c r="BF269" s="204">
        <f>IF(N269="snížená",J269,0)</f>
        <v>0</v>
      </c>
      <c r="BG269" s="204">
        <f>IF(N269="zákl. přenesená",J269,0)</f>
        <v>0</v>
      </c>
      <c r="BH269" s="204">
        <f>IF(N269="sníž. přenesená",J269,0)</f>
        <v>0</v>
      </c>
      <c r="BI269" s="204">
        <f>IF(N269="nulová",J269,0)</f>
        <v>0</v>
      </c>
      <c r="BJ269" s="18" t="s">
        <v>84</v>
      </c>
      <c r="BK269" s="204">
        <f>ROUND(I269*H269,2)</f>
        <v>0</v>
      </c>
      <c r="BL269" s="18" t="s">
        <v>110</v>
      </c>
      <c r="BM269" s="203" t="s">
        <v>573</v>
      </c>
    </row>
    <row r="270" spans="1:65" s="13" customFormat="1" ht="11.25">
      <c r="B270" s="205"/>
      <c r="C270" s="206"/>
      <c r="D270" s="207" t="s">
        <v>266</v>
      </c>
      <c r="E270" s="225" t="s">
        <v>1</v>
      </c>
      <c r="F270" s="208" t="s">
        <v>574</v>
      </c>
      <c r="G270" s="206"/>
      <c r="H270" s="209">
        <v>22.5</v>
      </c>
      <c r="I270" s="210"/>
      <c r="J270" s="206"/>
      <c r="K270" s="206"/>
      <c r="L270" s="211"/>
      <c r="M270" s="212"/>
      <c r="N270" s="213"/>
      <c r="O270" s="213"/>
      <c r="P270" s="213"/>
      <c r="Q270" s="213"/>
      <c r="R270" s="213"/>
      <c r="S270" s="213"/>
      <c r="T270" s="214"/>
      <c r="AT270" s="215" t="s">
        <v>266</v>
      </c>
      <c r="AU270" s="215" t="s">
        <v>86</v>
      </c>
      <c r="AV270" s="13" t="s">
        <v>86</v>
      </c>
      <c r="AW270" s="13" t="s">
        <v>32</v>
      </c>
      <c r="AX270" s="13" t="s">
        <v>76</v>
      </c>
      <c r="AY270" s="215" t="s">
        <v>239</v>
      </c>
    </row>
    <row r="271" spans="1:65" s="14" customFormat="1" ht="11.25">
      <c r="B271" s="226"/>
      <c r="C271" s="227"/>
      <c r="D271" s="207" t="s">
        <v>266</v>
      </c>
      <c r="E271" s="228" t="s">
        <v>1</v>
      </c>
      <c r="F271" s="229" t="s">
        <v>383</v>
      </c>
      <c r="G271" s="227"/>
      <c r="H271" s="230">
        <v>22.5</v>
      </c>
      <c r="I271" s="231"/>
      <c r="J271" s="227"/>
      <c r="K271" s="227"/>
      <c r="L271" s="232"/>
      <c r="M271" s="233"/>
      <c r="N271" s="234"/>
      <c r="O271" s="234"/>
      <c r="P271" s="234"/>
      <c r="Q271" s="234"/>
      <c r="R271" s="234"/>
      <c r="S271" s="234"/>
      <c r="T271" s="235"/>
      <c r="AT271" s="236" t="s">
        <v>266</v>
      </c>
      <c r="AU271" s="236" t="s">
        <v>86</v>
      </c>
      <c r="AV271" s="14" t="s">
        <v>110</v>
      </c>
      <c r="AW271" s="14" t="s">
        <v>32</v>
      </c>
      <c r="AX271" s="14" t="s">
        <v>84</v>
      </c>
      <c r="AY271" s="236" t="s">
        <v>239</v>
      </c>
    </row>
    <row r="272" spans="1:65" s="2" customFormat="1" ht="16.5" customHeight="1">
      <c r="A272" s="35"/>
      <c r="B272" s="36"/>
      <c r="C272" s="192" t="s">
        <v>575</v>
      </c>
      <c r="D272" s="192" t="s">
        <v>241</v>
      </c>
      <c r="E272" s="193" t="s">
        <v>576</v>
      </c>
      <c r="F272" s="194" t="s">
        <v>577</v>
      </c>
      <c r="G272" s="195" t="s">
        <v>244</v>
      </c>
      <c r="H272" s="196">
        <v>22.5</v>
      </c>
      <c r="I272" s="197"/>
      <c r="J272" s="198">
        <f>ROUND(I272*H272,2)</f>
        <v>0</v>
      </c>
      <c r="K272" s="194" t="s">
        <v>245</v>
      </c>
      <c r="L272" s="40"/>
      <c r="M272" s="199" t="s">
        <v>1</v>
      </c>
      <c r="N272" s="200" t="s">
        <v>41</v>
      </c>
      <c r="O272" s="72"/>
      <c r="P272" s="201">
        <f>O272*H272</f>
        <v>0</v>
      </c>
      <c r="Q272" s="201">
        <v>5.8500000000000003E-2</v>
      </c>
      <c r="R272" s="201">
        <f>Q272*H272</f>
        <v>1.3162500000000001</v>
      </c>
      <c r="S272" s="201">
        <v>0</v>
      </c>
      <c r="T272" s="202">
        <f>S272*H272</f>
        <v>0</v>
      </c>
      <c r="U272" s="35"/>
      <c r="V272" s="35"/>
      <c r="W272" s="35"/>
      <c r="X272" s="35"/>
      <c r="Y272" s="35"/>
      <c r="Z272" s="35"/>
      <c r="AA272" s="35"/>
      <c r="AB272" s="35"/>
      <c r="AC272" s="35"/>
      <c r="AD272" s="35"/>
      <c r="AE272" s="35"/>
      <c r="AR272" s="203" t="s">
        <v>110</v>
      </c>
      <c r="AT272" s="203" t="s">
        <v>241</v>
      </c>
      <c r="AU272" s="203" t="s">
        <v>86</v>
      </c>
      <c r="AY272" s="18" t="s">
        <v>239</v>
      </c>
      <c r="BE272" s="204">
        <f>IF(N272="základní",J272,0)</f>
        <v>0</v>
      </c>
      <c r="BF272" s="204">
        <f>IF(N272="snížená",J272,0)</f>
        <v>0</v>
      </c>
      <c r="BG272" s="204">
        <f>IF(N272="zákl. přenesená",J272,0)</f>
        <v>0</v>
      </c>
      <c r="BH272" s="204">
        <f>IF(N272="sníž. přenesená",J272,0)</f>
        <v>0</v>
      </c>
      <c r="BI272" s="204">
        <f>IF(N272="nulová",J272,0)</f>
        <v>0</v>
      </c>
      <c r="BJ272" s="18" t="s">
        <v>84</v>
      </c>
      <c r="BK272" s="204">
        <f>ROUND(I272*H272,2)</f>
        <v>0</v>
      </c>
      <c r="BL272" s="18" t="s">
        <v>110</v>
      </c>
      <c r="BM272" s="203" t="s">
        <v>578</v>
      </c>
    </row>
    <row r="273" spans="1:65" s="12" customFormat="1" ht="22.9" customHeight="1">
      <c r="B273" s="176"/>
      <c r="C273" s="177"/>
      <c r="D273" s="178" t="s">
        <v>75</v>
      </c>
      <c r="E273" s="190" t="s">
        <v>110</v>
      </c>
      <c r="F273" s="190" t="s">
        <v>579</v>
      </c>
      <c r="G273" s="177"/>
      <c r="H273" s="177"/>
      <c r="I273" s="180"/>
      <c r="J273" s="191">
        <f>BK273</f>
        <v>0</v>
      </c>
      <c r="K273" s="177"/>
      <c r="L273" s="182"/>
      <c r="M273" s="183"/>
      <c r="N273" s="184"/>
      <c r="O273" s="184"/>
      <c r="P273" s="185">
        <f>P274+SUM(P275:P280)</f>
        <v>0</v>
      </c>
      <c r="Q273" s="184"/>
      <c r="R273" s="185">
        <f>R274+SUM(R275:R280)</f>
        <v>12.367915</v>
      </c>
      <c r="S273" s="184"/>
      <c r="T273" s="186">
        <f>T274+SUM(T275:T280)</f>
        <v>0</v>
      </c>
      <c r="AR273" s="187" t="s">
        <v>84</v>
      </c>
      <c r="AT273" s="188" t="s">
        <v>75</v>
      </c>
      <c r="AU273" s="188" t="s">
        <v>84</v>
      </c>
      <c r="AY273" s="187" t="s">
        <v>239</v>
      </c>
      <c r="BK273" s="189">
        <f>BK274+SUM(BK275:BK280)</f>
        <v>0</v>
      </c>
    </row>
    <row r="274" spans="1:65" s="2" customFormat="1" ht="16.5" customHeight="1">
      <c r="A274" s="35"/>
      <c r="B274" s="36"/>
      <c r="C274" s="192" t="s">
        <v>580</v>
      </c>
      <c r="D274" s="192" t="s">
        <v>241</v>
      </c>
      <c r="E274" s="193" t="s">
        <v>581</v>
      </c>
      <c r="F274" s="194" t="s">
        <v>582</v>
      </c>
      <c r="G274" s="195" t="s">
        <v>244</v>
      </c>
      <c r="H274" s="196">
        <v>54.25</v>
      </c>
      <c r="I274" s="197"/>
      <c r="J274" s="198">
        <f>ROUND(I274*H274,2)</f>
        <v>0</v>
      </c>
      <c r="K274" s="194" t="s">
        <v>245</v>
      </c>
      <c r="L274" s="40"/>
      <c r="M274" s="199" t="s">
        <v>1</v>
      </c>
      <c r="N274" s="200" t="s">
        <v>41</v>
      </c>
      <c r="O274" s="72"/>
      <c r="P274" s="201">
        <f>O274*H274</f>
        <v>0</v>
      </c>
      <c r="Q274" s="201">
        <v>0.22797999999999999</v>
      </c>
      <c r="R274" s="201">
        <f>Q274*H274</f>
        <v>12.367915</v>
      </c>
      <c r="S274" s="201">
        <v>0</v>
      </c>
      <c r="T274" s="202">
        <f>S274*H274</f>
        <v>0</v>
      </c>
      <c r="U274" s="35"/>
      <c r="V274" s="35"/>
      <c r="W274" s="35"/>
      <c r="X274" s="35"/>
      <c r="Y274" s="35"/>
      <c r="Z274" s="35"/>
      <c r="AA274" s="35"/>
      <c r="AB274" s="35"/>
      <c r="AC274" s="35"/>
      <c r="AD274" s="35"/>
      <c r="AE274" s="35"/>
      <c r="AR274" s="203" t="s">
        <v>110</v>
      </c>
      <c r="AT274" s="203" t="s">
        <v>241</v>
      </c>
      <c r="AU274" s="203" t="s">
        <v>86</v>
      </c>
      <c r="AY274" s="18" t="s">
        <v>239</v>
      </c>
      <c r="BE274" s="204">
        <f>IF(N274="základní",J274,0)</f>
        <v>0</v>
      </c>
      <c r="BF274" s="204">
        <f>IF(N274="snížená",J274,0)</f>
        <v>0</v>
      </c>
      <c r="BG274" s="204">
        <f>IF(N274="zákl. přenesená",J274,0)</f>
        <v>0</v>
      </c>
      <c r="BH274" s="204">
        <f>IF(N274="sníž. přenesená",J274,0)</f>
        <v>0</v>
      </c>
      <c r="BI274" s="204">
        <f>IF(N274="nulová",J274,0)</f>
        <v>0</v>
      </c>
      <c r="BJ274" s="18" t="s">
        <v>84</v>
      </c>
      <c r="BK274" s="204">
        <f>ROUND(I274*H274,2)</f>
        <v>0</v>
      </c>
      <c r="BL274" s="18" t="s">
        <v>110</v>
      </c>
      <c r="BM274" s="203" t="s">
        <v>583</v>
      </c>
    </row>
    <row r="275" spans="1:65" s="13" customFormat="1" ht="11.25">
      <c r="B275" s="205"/>
      <c r="C275" s="206"/>
      <c r="D275" s="207" t="s">
        <v>266</v>
      </c>
      <c r="E275" s="225" t="s">
        <v>1</v>
      </c>
      <c r="F275" s="208" t="s">
        <v>584</v>
      </c>
      <c r="G275" s="206"/>
      <c r="H275" s="209">
        <v>54.25</v>
      </c>
      <c r="I275" s="210"/>
      <c r="J275" s="206"/>
      <c r="K275" s="206"/>
      <c r="L275" s="211"/>
      <c r="M275" s="212"/>
      <c r="N275" s="213"/>
      <c r="O275" s="213"/>
      <c r="P275" s="213"/>
      <c r="Q275" s="213"/>
      <c r="R275" s="213"/>
      <c r="S275" s="213"/>
      <c r="T275" s="214"/>
      <c r="AT275" s="215" t="s">
        <v>266</v>
      </c>
      <c r="AU275" s="215" t="s">
        <v>86</v>
      </c>
      <c r="AV275" s="13" t="s">
        <v>86</v>
      </c>
      <c r="AW275" s="13" t="s">
        <v>32</v>
      </c>
      <c r="AX275" s="13" t="s">
        <v>76</v>
      </c>
      <c r="AY275" s="215" t="s">
        <v>239</v>
      </c>
    </row>
    <row r="276" spans="1:65" s="14" customFormat="1" ht="11.25">
      <c r="B276" s="226"/>
      <c r="C276" s="227"/>
      <c r="D276" s="207" t="s">
        <v>266</v>
      </c>
      <c r="E276" s="228" t="s">
        <v>1</v>
      </c>
      <c r="F276" s="229" t="s">
        <v>383</v>
      </c>
      <c r="G276" s="227"/>
      <c r="H276" s="230">
        <v>54.25</v>
      </c>
      <c r="I276" s="231"/>
      <c r="J276" s="227"/>
      <c r="K276" s="227"/>
      <c r="L276" s="232"/>
      <c r="M276" s="233"/>
      <c r="N276" s="234"/>
      <c r="O276" s="234"/>
      <c r="P276" s="234"/>
      <c r="Q276" s="234"/>
      <c r="R276" s="234"/>
      <c r="S276" s="234"/>
      <c r="T276" s="235"/>
      <c r="AT276" s="236" t="s">
        <v>266</v>
      </c>
      <c r="AU276" s="236" t="s">
        <v>86</v>
      </c>
      <c r="AV276" s="14" t="s">
        <v>110</v>
      </c>
      <c r="AW276" s="14" t="s">
        <v>32</v>
      </c>
      <c r="AX276" s="14" t="s">
        <v>84</v>
      </c>
      <c r="AY276" s="236" t="s">
        <v>239</v>
      </c>
    </row>
    <row r="277" spans="1:65" s="2" customFormat="1" ht="16.5" customHeight="1">
      <c r="A277" s="35"/>
      <c r="B277" s="36"/>
      <c r="C277" s="192" t="s">
        <v>585</v>
      </c>
      <c r="D277" s="192" t="s">
        <v>241</v>
      </c>
      <c r="E277" s="193" t="s">
        <v>586</v>
      </c>
      <c r="F277" s="194" t="s">
        <v>587</v>
      </c>
      <c r="G277" s="195" t="s">
        <v>309</v>
      </c>
      <c r="H277" s="196">
        <v>6.5330000000000004</v>
      </c>
      <c r="I277" s="197"/>
      <c r="J277" s="198">
        <f>ROUND(I277*H277,2)</f>
        <v>0</v>
      </c>
      <c r="K277" s="194" t="s">
        <v>245</v>
      </c>
      <c r="L277" s="40"/>
      <c r="M277" s="199" t="s">
        <v>1</v>
      </c>
      <c r="N277" s="200" t="s">
        <v>41</v>
      </c>
      <c r="O277" s="72"/>
      <c r="P277" s="201">
        <f>O277*H277</f>
        <v>0</v>
      </c>
      <c r="Q277" s="201">
        <v>0</v>
      </c>
      <c r="R277" s="201">
        <f>Q277*H277</f>
        <v>0</v>
      </c>
      <c r="S277" s="201">
        <v>0</v>
      </c>
      <c r="T277" s="202">
        <f>S277*H277</f>
        <v>0</v>
      </c>
      <c r="U277" s="35"/>
      <c r="V277" s="35"/>
      <c r="W277" s="35"/>
      <c r="X277" s="35"/>
      <c r="Y277" s="35"/>
      <c r="Z277" s="35"/>
      <c r="AA277" s="35"/>
      <c r="AB277" s="35"/>
      <c r="AC277" s="35"/>
      <c r="AD277" s="35"/>
      <c r="AE277" s="35"/>
      <c r="AR277" s="203" t="s">
        <v>110</v>
      </c>
      <c r="AT277" s="203" t="s">
        <v>241</v>
      </c>
      <c r="AU277" s="203" t="s">
        <v>86</v>
      </c>
      <c r="AY277" s="18" t="s">
        <v>239</v>
      </c>
      <c r="BE277" s="204">
        <f>IF(N277="základní",J277,0)</f>
        <v>0</v>
      </c>
      <c r="BF277" s="204">
        <f>IF(N277="snížená",J277,0)</f>
        <v>0</v>
      </c>
      <c r="BG277" s="204">
        <f>IF(N277="zákl. přenesená",J277,0)</f>
        <v>0</v>
      </c>
      <c r="BH277" s="204">
        <f>IF(N277="sníž. přenesená",J277,0)</f>
        <v>0</v>
      </c>
      <c r="BI277" s="204">
        <f>IF(N277="nulová",J277,0)</f>
        <v>0</v>
      </c>
      <c r="BJ277" s="18" t="s">
        <v>84</v>
      </c>
      <c r="BK277" s="204">
        <f>ROUND(I277*H277,2)</f>
        <v>0</v>
      </c>
      <c r="BL277" s="18" t="s">
        <v>110</v>
      </c>
      <c r="BM277" s="203" t="s">
        <v>588</v>
      </c>
    </row>
    <row r="278" spans="1:65" s="13" customFormat="1" ht="11.25">
      <c r="B278" s="205"/>
      <c r="C278" s="206"/>
      <c r="D278" s="207" t="s">
        <v>266</v>
      </c>
      <c r="E278" s="225" t="s">
        <v>1</v>
      </c>
      <c r="F278" s="208" t="s">
        <v>589</v>
      </c>
      <c r="G278" s="206"/>
      <c r="H278" s="209">
        <v>6.5330000000000004</v>
      </c>
      <c r="I278" s="210"/>
      <c r="J278" s="206"/>
      <c r="K278" s="206"/>
      <c r="L278" s="211"/>
      <c r="M278" s="212"/>
      <c r="N278" s="213"/>
      <c r="O278" s="213"/>
      <c r="P278" s="213"/>
      <c r="Q278" s="213"/>
      <c r="R278" s="213"/>
      <c r="S278" s="213"/>
      <c r="T278" s="214"/>
      <c r="AT278" s="215" t="s">
        <v>266</v>
      </c>
      <c r="AU278" s="215" t="s">
        <v>86</v>
      </c>
      <c r="AV278" s="13" t="s">
        <v>86</v>
      </c>
      <c r="AW278" s="13" t="s">
        <v>32</v>
      </c>
      <c r="AX278" s="13" t="s">
        <v>76</v>
      </c>
      <c r="AY278" s="215" t="s">
        <v>239</v>
      </c>
    </row>
    <row r="279" spans="1:65" s="14" customFormat="1" ht="11.25">
      <c r="B279" s="226"/>
      <c r="C279" s="227"/>
      <c r="D279" s="207" t="s">
        <v>266</v>
      </c>
      <c r="E279" s="228" t="s">
        <v>1</v>
      </c>
      <c r="F279" s="229" t="s">
        <v>383</v>
      </c>
      <c r="G279" s="227"/>
      <c r="H279" s="230">
        <v>6.5330000000000004</v>
      </c>
      <c r="I279" s="231"/>
      <c r="J279" s="227"/>
      <c r="K279" s="227"/>
      <c r="L279" s="232"/>
      <c r="M279" s="233"/>
      <c r="N279" s="234"/>
      <c r="O279" s="234"/>
      <c r="P279" s="234"/>
      <c r="Q279" s="234"/>
      <c r="R279" s="234"/>
      <c r="S279" s="234"/>
      <c r="T279" s="235"/>
      <c r="AT279" s="236" t="s">
        <v>266</v>
      </c>
      <c r="AU279" s="236" t="s">
        <v>86</v>
      </c>
      <c r="AV279" s="14" t="s">
        <v>110</v>
      </c>
      <c r="AW279" s="14" t="s">
        <v>32</v>
      </c>
      <c r="AX279" s="14" t="s">
        <v>84</v>
      </c>
      <c r="AY279" s="236" t="s">
        <v>239</v>
      </c>
    </row>
    <row r="280" spans="1:65" s="12" customFormat="1" ht="20.85" customHeight="1">
      <c r="B280" s="176"/>
      <c r="C280" s="177"/>
      <c r="D280" s="178" t="s">
        <v>75</v>
      </c>
      <c r="E280" s="190" t="s">
        <v>556</v>
      </c>
      <c r="F280" s="190" t="s">
        <v>590</v>
      </c>
      <c r="G280" s="177"/>
      <c r="H280" s="177"/>
      <c r="I280" s="180"/>
      <c r="J280" s="191">
        <f>BK280</f>
        <v>0</v>
      </c>
      <c r="K280" s="177"/>
      <c r="L280" s="182"/>
      <c r="M280" s="183"/>
      <c r="N280" s="184"/>
      <c r="O280" s="184"/>
      <c r="P280" s="185">
        <f>P281</f>
        <v>0</v>
      </c>
      <c r="Q280" s="184"/>
      <c r="R280" s="185">
        <f>R281</f>
        <v>0</v>
      </c>
      <c r="S280" s="184"/>
      <c r="T280" s="186">
        <f>T281</f>
        <v>0</v>
      </c>
      <c r="AR280" s="187" t="s">
        <v>84</v>
      </c>
      <c r="AT280" s="188" t="s">
        <v>75</v>
      </c>
      <c r="AU280" s="188" t="s">
        <v>86</v>
      </c>
      <c r="AY280" s="187" t="s">
        <v>239</v>
      </c>
      <c r="BK280" s="189">
        <f>BK281</f>
        <v>0</v>
      </c>
    </row>
    <row r="281" spans="1:65" s="2" customFormat="1" ht="16.5" customHeight="1">
      <c r="A281" s="35"/>
      <c r="B281" s="36"/>
      <c r="C281" s="192" t="s">
        <v>591</v>
      </c>
      <c r="D281" s="192" t="s">
        <v>241</v>
      </c>
      <c r="E281" s="193" t="s">
        <v>592</v>
      </c>
      <c r="F281" s="194" t="s">
        <v>593</v>
      </c>
      <c r="G281" s="195" t="s">
        <v>249</v>
      </c>
      <c r="H281" s="196">
        <v>1</v>
      </c>
      <c r="I281" s="197"/>
      <c r="J281" s="198">
        <f>ROUND(I281*H281,2)</f>
        <v>0</v>
      </c>
      <c r="K281" s="194" t="s">
        <v>277</v>
      </c>
      <c r="L281" s="40"/>
      <c r="M281" s="199" t="s">
        <v>1</v>
      </c>
      <c r="N281" s="200" t="s">
        <v>41</v>
      </c>
      <c r="O281" s="72"/>
      <c r="P281" s="201">
        <f>O281*H281</f>
        <v>0</v>
      </c>
      <c r="Q281" s="201">
        <v>0</v>
      </c>
      <c r="R281" s="201">
        <f>Q281*H281</f>
        <v>0</v>
      </c>
      <c r="S281" s="201">
        <v>0</v>
      </c>
      <c r="T281" s="202">
        <f>S281*H281</f>
        <v>0</v>
      </c>
      <c r="U281" s="35"/>
      <c r="V281" s="35"/>
      <c r="W281" s="35"/>
      <c r="X281" s="35"/>
      <c r="Y281" s="35"/>
      <c r="Z281" s="35"/>
      <c r="AA281" s="35"/>
      <c r="AB281" s="35"/>
      <c r="AC281" s="35"/>
      <c r="AD281" s="35"/>
      <c r="AE281" s="35"/>
      <c r="AR281" s="203" t="s">
        <v>110</v>
      </c>
      <c r="AT281" s="203" t="s">
        <v>241</v>
      </c>
      <c r="AU281" s="203" t="s">
        <v>108</v>
      </c>
      <c r="AY281" s="18" t="s">
        <v>239</v>
      </c>
      <c r="BE281" s="204">
        <f>IF(N281="základní",J281,0)</f>
        <v>0</v>
      </c>
      <c r="BF281" s="204">
        <f>IF(N281="snížená",J281,0)</f>
        <v>0</v>
      </c>
      <c r="BG281" s="204">
        <f>IF(N281="zákl. přenesená",J281,0)</f>
        <v>0</v>
      </c>
      <c r="BH281" s="204">
        <f>IF(N281="sníž. přenesená",J281,0)</f>
        <v>0</v>
      </c>
      <c r="BI281" s="204">
        <f>IF(N281="nulová",J281,0)</f>
        <v>0</v>
      </c>
      <c r="BJ281" s="18" t="s">
        <v>84</v>
      </c>
      <c r="BK281" s="204">
        <f>ROUND(I281*H281,2)</f>
        <v>0</v>
      </c>
      <c r="BL281" s="18" t="s">
        <v>110</v>
      </c>
      <c r="BM281" s="203" t="s">
        <v>594</v>
      </c>
    </row>
    <row r="282" spans="1:65" s="12" customFormat="1" ht="22.9" customHeight="1">
      <c r="B282" s="176"/>
      <c r="C282" s="177"/>
      <c r="D282" s="178" t="s">
        <v>75</v>
      </c>
      <c r="E282" s="190" t="s">
        <v>150</v>
      </c>
      <c r="F282" s="190" t="s">
        <v>595</v>
      </c>
      <c r="G282" s="177"/>
      <c r="H282" s="177"/>
      <c r="I282" s="180"/>
      <c r="J282" s="191">
        <f>BK282</f>
        <v>0</v>
      </c>
      <c r="K282" s="177"/>
      <c r="L282" s="182"/>
      <c r="M282" s="183"/>
      <c r="N282" s="184"/>
      <c r="O282" s="184"/>
      <c r="P282" s="185">
        <f>SUM(P283:P474)</f>
        <v>0</v>
      </c>
      <c r="Q282" s="184"/>
      <c r="R282" s="185">
        <f>SUM(R283:R474)</f>
        <v>528.68136069000002</v>
      </c>
      <c r="S282" s="184"/>
      <c r="T282" s="186">
        <f>SUM(T283:T474)</f>
        <v>0</v>
      </c>
      <c r="AR282" s="187" t="s">
        <v>84</v>
      </c>
      <c r="AT282" s="188" t="s">
        <v>75</v>
      </c>
      <c r="AU282" s="188" t="s">
        <v>84</v>
      </c>
      <c r="AY282" s="187" t="s">
        <v>239</v>
      </c>
      <c r="BK282" s="189">
        <f>SUM(BK283:BK474)</f>
        <v>0</v>
      </c>
    </row>
    <row r="283" spans="1:65" s="2" customFormat="1" ht="16.5" customHeight="1">
      <c r="A283" s="35"/>
      <c r="B283" s="36"/>
      <c r="C283" s="192" t="s">
        <v>596</v>
      </c>
      <c r="D283" s="192" t="s">
        <v>241</v>
      </c>
      <c r="E283" s="193" t="s">
        <v>597</v>
      </c>
      <c r="F283" s="194" t="s">
        <v>598</v>
      </c>
      <c r="G283" s="195" t="s">
        <v>244</v>
      </c>
      <c r="H283" s="196">
        <v>99.18</v>
      </c>
      <c r="I283" s="197"/>
      <c r="J283" s="198">
        <f>ROUND(I283*H283,2)</f>
        <v>0</v>
      </c>
      <c r="K283" s="194" t="s">
        <v>245</v>
      </c>
      <c r="L283" s="40"/>
      <c r="M283" s="199" t="s">
        <v>1</v>
      </c>
      <c r="N283" s="200" t="s">
        <v>41</v>
      </c>
      <c r="O283" s="72"/>
      <c r="P283" s="201">
        <f>O283*H283</f>
        <v>0</v>
      </c>
      <c r="Q283" s="201">
        <v>6.4999999999999997E-3</v>
      </c>
      <c r="R283" s="201">
        <f>Q283*H283</f>
        <v>0.64466999999999997</v>
      </c>
      <c r="S283" s="201">
        <v>0</v>
      </c>
      <c r="T283" s="202">
        <f>S283*H283</f>
        <v>0</v>
      </c>
      <c r="U283" s="35"/>
      <c r="V283" s="35"/>
      <c r="W283" s="35"/>
      <c r="X283" s="35"/>
      <c r="Y283" s="35"/>
      <c r="Z283" s="35"/>
      <c r="AA283" s="35"/>
      <c r="AB283" s="35"/>
      <c r="AC283" s="35"/>
      <c r="AD283" s="35"/>
      <c r="AE283" s="35"/>
      <c r="AR283" s="203" t="s">
        <v>110</v>
      </c>
      <c r="AT283" s="203" t="s">
        <v>241</v>
      </c>
      <c r="AU283" s="203" t="s">
        <v>86</v>
      </c>
      <c r="AY283" s="18" t="s">
        <v>239</v>
      </c>
      <c r="BE283" s="204">
        <f>IF(N283="základní",J283,0)</f>
        <v>0</v>
      </c>
      <c r="BF283" s="204">
        <f>IF(N283="snížená",J283,0)</f>
        <v>0</v>
      </c>
      <c r="BG283" s="204">
        <f>IF(N283="zákl. přenesená",J283,0)</f>
        <v>0</v>
      </c>
      <c r="BH283" s="204">
        <f>IF(N283="sníž. přenesená",J283,0)</f>
        <v>0</v>
      </c>
      <c r="BI283" s="204">
        <f>IF(N283="nulová",J283,0)</f>
        <v>0</v>
      </c>
      <c r="BJ283" s="18" t="s">
        <v>84</v>
      </c>
      <c r="BK283" s="204">
        <f>ROUND(I283*H283,2)</f>
        <v>0</v>
      </c>
      <c r="BL283" s="18" t="s">
        <v>110</v>
      </c>
      <c r="BM283" s="203" t="s">
        <v>599</v>
      </c>
    </row>
    <row r="284" spans="1:65" s="13" customFormat="1" ht="11.25">
      <c r="B284" s="205"/>
      <c r="C284" s="206"/>
      <c r="D284" s="207" t="s">
        <v>266</v>
      </c>
      <c r="E284" s="225" t="s">
        <v>1</v>
      </c>
      <c r="F284" s="208" t="s">
        <v>600</v>
      </c>
      <c r="G284" s="206"/>
      <c r="H284" s="209">
        <v>99.18</v>
      </c>
      <c r="I284" s="210"/>
      <c r="J284" s="206"/>
      <c r="K284" s="206"/>
      <c r="L284" s="211"/>
      <c r="M284" s="212"/>
      <c r="N284" s="213"/>
      <c r="O284" s="213"/>
      <c r="P284" s="213"/>
      <c r="Q284" s="213"/>
      <c r="R284" s="213"/>
      <c r="S284" s="213"/>
      <c r="T284" s="214"/>
      <c r="AT284" s="215" t="s">
        <v>266</v>
      </c>
      <c r="AU284" s="215" t="s">
        <v>86</v>
      </c>
      <c r="AV284" s="13" t="s">
        <v>86</v>
      </c>
      <c r="AW284" s="13" t="s">
        <v>32</v>
      </c>
      <c r="AX284" s="13" t="s">
        <v>76</v>
      </c>
      <c r="AY284" s="215" t="s">
        <v>239</v>
      </c>
    </row>
    <row r="285" spans="1:65" s="14" customFormat="1" ht="11.25">
      <c r="B285" s="226"/>
      <c r="C285" s="227"/>
      <c r="D285" s="207" t="s">
        <v>266</v>
      </c>
      <c r="E285" s="228" t="s">
        <v>1</v>
      </c>
      <c r="F285" s="229" t="s">
        <v>383</v>
      </c>
      <c r="G285" s="227"/>
      <c r="H285" s="230">
        <v>99.18</v>
      </c>
      <c r="I285" s="231"/>
      <c r="J285" s="227"/>
      <c r="K285" s="227"/>
      <c r="L285" s="232"/>
      <c r="M285" s="233"/>
      <c r="N285" s="234"/>
      <c r="O285" s="234"/>
      <c r="P285" s="234"/>
      <c r="Q285" s="234"/>
      <c r="R285" s="234"/>
      <c r="S285" s="234"/>
      <c r="T285" s="235"/>
      <c r="AT285" s="236" t="s">
        <v>266</v>
      </c>
      <c r="AU285" s="236" t="s">
        <v>86</v>
      </c>
      <c r="AV285" s="14" t="s">
        <v>110</v>
      </c>
      <c r="AW285" s="14" t="s">
        <v>32</v>
      </c>
      <c r="AX285" s="14" t="s">
        <v>84</v>
      </c>
      <c r="AY285" s="236" t="s">
        <v>239</v>
      </c>
    </row>
    <row r="286" spans="1:65" s="2" customFormat="1" ht="16.5" customHeight="1">
      <c r="A286" s="35"/>
      <c r="B286" s="36"/>
      <c r="C286" s="192" t="s">
        <v>601</v>
      </c>
      <c r="D286" s="192" t="s">
        <v>241</v>
      </c>
      <c r="E286" s="193" t="s">
        <v>602</v>
      </c>
      <c r="F286" s="194" t="s">
        <v>603</v>
      </c>
      <c r="G286" s="195" t="s">
        <v>244</v>
      </c>
      <c r="H286" s="196">
        <v>99.18</v>
      </c>
      <c r="I286" s="197"/>
      <c r="J286" s="198">
        <f>ROUND(I286*H286,2)</f>
        <v>0</v>
      </c>
      <c r="K286" s="194" t="s">
        <v>245</v>
      </c>
      <c r="L286" s="40"/>
      <c r="M286" s="199" t="s">
        <v>1</v>
      </c>
      <c r="N286" s="200" t="s">
        <v>41</v>
      </c>
      <c r="O286" s="72"/>
      <c r="P286" s="201">
        <f>O286*H286</f>
        <v>0</v>
      </c>
      <c r="Q286" s="201">
        <v>2.5999999999999998E-4</v>
      </c>
      <c r="R286" s="201">
        <f>Q286*H286</f>
        <v>2.5786799999999999E-2</v>
      </c>
      <c r="S286" s="201">
        <v>0</v>
      </c>
      <c r="T286" s="202">
        <f>S286*H286</f>
        <v>0</v>
      </c>
      <c r="U286" s="35"/>
      <c r="V286" s="35"/>
      <c r="W286" s="35"/>
      <c r="X286" s="35"/>
      <c r="Y286" s="35"/>
      <c r="Z286" s="35"/>
      <c r="AA286" s="35"/>
      <c r="AB286" s="35"/>
      <c r="AC286" s="35"/>
      <c r="AD286" s="35"/>
      <c r="AE286" s="35"/>
      <c r="AR286" s="203" t="s">
        <v>110</v>
      </c>
      <c r="AT286" s="203" t="s">
        <v>241</v>
      </c>
      <c r="AU286" s="203" t="s">
        <v>86</v>
      </c>
      <c r="AY286" s="18" t="s">
        <v>239</v>
      </c>
      <c r="BE286" s="204">
        <f>IF(N286="základní",J286,0)</f>
        <v>0</v>
      </c>
      <c r="BF286" s="204">
        <f>IF(N286="snížená",J286,0)</f>
        <v>0</v>
      </c>
      <c r="BG286" s="204">
        <f>IF(N286="zákl. přenesená",J286,0)</f>
        <v>0</v>
      </c>
      <c r="BH286" s="204">
        <f>IF(N286="sníž. přenesená",J286,0)</f>
        <v>0</v>
      </c>
      <c r="BI286" s="204">
        <f>IF(N286="nulová",J286,0)</f>
        <v>0</v>
      </c>
      <c r="BJ286" s="18" t="s">
        <v>84</v>
      </c>
      <c r="BK286" s="204">
        <f>ROUND(I286*H286,2)</f>
        <v>0</v>
      </c>
      <c r="BL286" s="18" t="s">
        <v>110</v>
      </c>
      <c r="BM286" s="203" t="s">
        <v>604</v>
      </c>
    </row>
    <row r="287" spans="1:65" s="13" customFormat="1" ht="11.25">
      <c r="B287" s="205"/>
      <c r="C287" s="206"/>
      <c r="D287" s="207" t="s">
        <v>266</v>
      </c>
      <c r="E287" s="225" t="s">
        <v>1</v>
      </c>
      <c r="F287" s="208" t="s">
        <v>600</v>
      </c>
      <c r="G287" s="206"/>
      <c r="H287" s="209">
        <v>99.18</v>
      </c>
      <c r="I287" s="210"/>
      <c r="J287" s="206"/>
      <c r="K287" s="206"/>
      <c r="L287" s="211"/>
      <c r="M287" s="212"/>
      <c r="N287" s="213"/>
      <c r="O287" s="213"/>
      <c r="P287" s="213"/>
      <c r="Q287" s="213"/>
      <c r="R287" s="213"/>
      <c r="S287" s="213"/>
      <c r="T287" s="214"/>
      <c r="AT287" s="215" t="s">
        <v>266</v>
      </c>
      <c r="AU287" s="215" t="s">
        <v>86</v>
      </c>
      <c r="AV287" s="13" t="s">
        <v>86</v>
      </c>
      <c r="AW287" s="13" t="s">
        <v>32</v>
      </c>
      <c r="AX287" s="13" t="s">
        <v>76</v>
      </c>
      <c r="AY287" s="215" t="s">
        <v>239</v>
      </c>
    </row>
    <row r="288" spans="1:65" s="14" customFormat="1" ht="11.25">
      <c r="B288" s="226"/>
      <c r="C288" s="227"/>
      <c r="D288" s="207" t="s">
        <v>266</v>
      </c>
      <c r="E288" s="228" t="s">
        <v>1</v>
      </c>
      <c r="F288" s="229" t="s">
        <v>383</v>
      </c>
      <c r="G288" s="227"/>
      <c r="H288" s="230">
        <v>99.18</v>
      </c>
      <c r="I288" s="231"/>
      <c r="J288" s="227"/>
      <c r="K288" s="227"/>
      <c r="L288" s="232"/>
      <c r="M288" s="233"/>
      <c r="N288" s="234"/>
      <c r="O288" s="234"/>
      <c r="P288" s="234"/>
      <c r="Q288" s="234"/>
      <c r="R288" s="234"/>
      <c r="S288" s="234"/>
      <c r="T288" s="235"/>
      <c r="AT288" s="236" t="s">
        <v>266</v>
      </c>
      <c r="AU288" s="236" t="s">
        <v>86</v>
      </c>
      <c r="AV288" s="14" t="s">
        <v>110</v>
      </c>
      <c r="AW288" s="14" t="s">
        <v>32</v>
      </c>
      <c r="AX288" s="14" t="s">
        <v>84</v>
      </c>
      <c r="AY288" s="236" t="s">
        <v>239</v>
      </c>
    </row>
    <row r="289" spans="1:65" s="2" customFormat="1" ht="16.5" customHeight="1">
      <c r="A289" s="35"/>
      <c r="B289" s="36"/>
      <c r="C289" s="192" t="s">
        <v>605</v>
      </c>
      <c r="D289" s="192" t="s">
        <v>241</v>
      </c>
      <c r="E289" s="193" t="s">
        <v>606</v>
      </c>
      <c r="F289" s="194" t="s">
        <v>607</v>
      </c>
      <c r="G289" s="195" t="s">
        <v>244</v>
      </c>
      <c r="H289" s="196">
        <v>126.65</v>
      </c>
      <c r="I289" s="197"/>
      <c r="J289" s="198">
        <f>ROUND(I289*H289,2)</f>
        <v>0</v>
      </c>
      <c r="K289" s="194" t="s">
        <v>245</v>
      </c>
      <c r="L289" s="40"/>
      <c r="M289" s="199" t="s">
        <v>1</v>
      </c>
      <c r="N289" s="200" t="s">
        <v>41</v>
      </c>
      <c r="O289" s="72"/>
      <c r="P289" s="201">
        <f>O289*H289</f>
        <v>0</v>
      </c>
      <c r="Q289" s="201">
        <v>6.4999999999999997E-3</v>
      </c>
      <c r="R289" s="201">
        <f>Q289*H289</f>
        <v>0.82322499999999998</v>
      </c>
      <c r="S289" s="201">
        <v>0</v>
      </c>
      <c r="T289" s="202">
        <f>S289*H289</f>
        <v>0</v>
      </c>
      <c r="U289" s="35"/>
      <c r="V289" s="35"/>
      <c r="W289" s="35"/>
      <c r="X289" s="35"/>
      <c r="Y289" s="35"/>
      <c r="Z289" s="35"/>
      <c r="AA289" s="35"/>
      <c r="AB289" s="35"/>
      <c r="AC289" s="35"/>
      <c r="AD289" s="35"/>
      <c r="AE289" s="35"/>
      <c r="AR289" s="203" t="s">
        <v>110</v>
      </c>
      <c r="AT289" s="203" t="s">
        <v>241</v>
      </c>
      <c r="AU289" s="203" t="s">
        <v>86</v>
      </c>
      <c r="AY289" s="18" t="s">
        <v>239</v>
      </c>
      <c r="BE289" s="204">
        <f>IF(N289="základní",J289,0)</f>
        <v>0</v>
      </c>
      <c r="BF289" s="204">
        <f>IF(N289="snížená",J289,0)</f>
        <v>0</v>
      </c>
      <c r="BG289" s="204">
        <f>IF(N289="zákl. přenesená",J289,0)</f>
        <v>0</v>
      </c>
      <c r="BH289" s="204">
        <f>IF(N289="sníž. přenesená",J289,0)</f>
        <v>0</v>
      </c>
      <c r="BI289" s="204">
        <f>IF(N289="nulová",J289,0)</f>
        <v>0</v>
      </c>
      <c r="BJ289" s="18" t="s">
        <v>84</v>
      </c>
      <c r="BK289" s="204">
        <f>ROUND(I289*H289,2)</f>
        <v>0</v>
      </c>
      <c r="BL289" s="18" t="s">
        <v>110</v>
      </c>
      <c r="BM289" s="203" t="s">
        <v>608</v>
      </c>
    </row>
    <row r="290" spans="1:65" s="2" customFormat="1" ht="16.5" customHeight="1">
      <c r="A290" s="35"/>
      <c r="B290" s="36"/>
      <c r="C290" s="192" t="s">
        <v>609</v>
      </c>
      <c r="D290" s="192" t="s">
        <v>241</v>
      </c>
      <c r="E290" s="193" t="s">
        <v>610</v>
      </c>
      <c r="F290" s="194" t="s">
        <v>611</v>
      </c>
      <c r="G290" s="195" t="s">
        <v>244</v>
      </c>
      <c r="H290" s="196">
        <v>126.65</v>
      </c>
      <c r="I290" s="197"/>
      <c r="J290" s="198">
        <f>ROUND(I290*H290,2)</f>
        <v>0</v>
      </c>
      <c r="K290" s="194" t="s">
        <v>245</v>
      </c>
      <c r="L290" s="40"/>
      <c r="M290" s="199" t="s">
        <v>1</v>
      </c>
      <c r="N290" s="200" t="s">
        <v>41</v>
      </c>
      <c r="O290" s="72"/>
      <c r="P290" s="201">
        <f>O290*H290</f>
        <v>0</v>
      </c>
      <c r="Q290" s="201">
        <v>2.5999999999999998E-4</v>
      </c>
      <c r="R290" s="201">
        <f>Q290*H290</f>
        <v>3.2929E-2</v>
      </c>
      <c r="S290" s="201">
        <v>0</v>
      </c>
      <c r="T290" s="202">
        <f>S290*H290</f>
        <v>0</v>
      </c>
      <c r="U290" s="35"/>
      <c r="V290" s="35"/>
      <c r="W290" s="35"/>
      <c r="X290" s="35"/>
      <c r="Y290" s="35"/>
      <c r="Z290" s="35"/>
      <c r="AA290" s="35"/>
      <c r="AB290" s="35"/>
      <c r="AC290" s="35"/>
      <c r="AD290" s="35"/>
      <c r="AE290" s="35"/>
      <c r="AR290" s="203" t="s">
        <v>110</v>
      </c>
      <c r="AT290" s="203" t="s">
        <v>241</v>
      </c>
      <c r="AU290" s="203" t="s">
        <v>86</v>
      </c>
      <c r="AY290" s="18" t="s">
        <v>239</v>
      </c>
      <c r="BE290" s="204">
        <f>IF(N290="základní",J290,0)</f>
        <v>0</v>
      </c>
      <c r="BF290" s="204">
        <f>IF(N290="snížená",J290,0)</f>
        <v>0</v>
      </c>
      <c r="BG290" s="204">
        <f>IF(N290="zákl. přenesená",J290,0)</f>
        <v>0</v>
      </c>
      <c r="BH290" s="204">
        <f>IF(N290="sníž. přenesená",J290,0)</f>
        <v>0</v>
      </c>
      <c r="BI290" s="204">
        <f>IF(N290="nulová",J290,0)</f>
        <v>0</v>
      </c>
      <c r="BJ290" s="18" t="s">
        <v>84</v>
      </c>
      <c r="BK290" s="204">
        <f>ROUND(I290*H290,2)</f>
        <v>0</v>
      </c>
      <c r="BL290" s="18" t="s">
        <v>110</v>
      </c>
      <c r="BM290" s="203" t="s">
        <v>612</v>
      </c>
    </row>
    <row r="291" spans="1:65" s="2" customFormat="1" ht="16.5" customHeight="1">
      <c r="A291" s="35"/>
      <c r="B291" s="36"/>
      <c r="C291" s="192" t="s">
        <v>613</v>
      </c>
      <c r="D291" s="192" t="s">
        <v>241</v>
      </c>
      <c r="E291" s="193" t="s">
        <v>614</v>
      </c>
      <c r="F291" s="194" t="s">
        <v>615</v>
      </c>
      <c r="G291" s="195" t="s">
        <v>244</v>
      </c>
      <c r="H291" s="196">
        <v>99.18</v>
      </c>
      <c r="I291" s="197"/>
      <c r="J291" s="198">
        <f>ROUND(I291*H291,2)</f>
        <v>0</v>
      </c>
      <c r="K291" s="194" t="s">
        <v>245</v>
      </c>
      <c r="L291" s="40"/>
      <c r="M291" s="199" t="s">
        <v>1</v>
      </c>
      <c r="N291" s="200" t="s">
        <v>41</v>
      </c>
      <c r="O291" s="72"/>
      <c r="P291" s="201">
        <f>O291*H291</f>
        <v>0</v>
      </c>
      <c r="Q291" s="201">
        <v>1.103E-2</v>
      </c>
      <c r="R291" s="201">
        <f>Q291*H291</f>
        <v>1.0939554</v>
      </c>
      <c r="S291" s="201">
        <v>0</v>
      </c>
      <c r="T291" s="202">
        <f>S291*H291</f>
        <v>0</v>
      </c>
      <c r="U291" s="35"/>
      <c r="V291" s="35"/>
      <c r="W291" s="35"/>
      <c r="X291" s="35"/>
      <c r="Y291" s="35"/>
      <c r="Z291" s="35"/>
      <c r="AA291" s="35"/>
      <c r="AB291" s="35"/>
      <c r="AC291" s="35"/>
      <c r="AD291" s="35"/>
      <c r="AE291" s="35"/>
      <c r="AR291" s="203" t="s">
        <v>110</v>
      </c>
      <c r="AT291" s="203" t="s">
        <v>241</v>
      </c>
      <c r="AU291" s="203" t="s">
        <v>86</v>
      </c>
      <c r="AY291" s="18" t="s">
        <v>239</v>
      </c>
      <c r="BE291" s="204">
        <f>IF(N291="základní",J291,0)</f>
        <v>0</v>
      </c>
      <c r="BF291" s="204">
        <f>IF(N291="snížená",J291,0)</f>
        <v>0</v>
      </c>
      <c r="BG291" s="204">
        <f>IF(N291="zákl. přenesená",J291,0)</f>
        <v>0</v>
      </c>
      <c r="BH291" s="204">
        <f>IF(N291="sníž. přenesená",J291,0)</f>
        <v>0</v>
      </c>
      <c r="BI291" s="204">
        <f>IF(N291="nulová",J291,0)</f>
        <v>0</v>
      </c>
      <c r="BJ291" s="18" t="s">
        <v>84</v>
      </c>
      <c r="BK291" s="204">
        <f>ROUND(I291*H291,2)</f>
        <v>0</v>
      </c>
      <c r="BL291" s="18" t="s">
        <v>110</v>
      </c>
      <c r="BM291" s="203" t="s">
        <v>616</v>
      </c>
    </row>
    <row r="292" spans="1:65" s="13" customFormat="1" ht="11.25">
      <c r="B292" s="205"/>
      <c r="C292" s="206"/>
      <c r="D292" s="207" t="s">
        <v>266</v>
      </c>
      <c r="E292" s="225" t="s">
        <v>1</v>
      </c>
      <c r="F292" s="208" t="s">
        <v>600</v>
      </c>
      <c r="G292" s="206"/>
      <c r="H292" s="209">
        <v>99.18</v>
      </c>
      <c r="I292" s="210"/>
      <c r="J292" s="206"/>
      <c r="K292" s="206"/>
      <c r="L292" s="211"/>
      <c r="M292" s="212"/>
      <c r="N292" s="213"/>
      <c r="O292" s="213"/>
      <c r="P292" s="213"/>
      <c r="Q292" s="213"/>
      <c r="R292" s="213"/>
      <c r="S292" s="213"/>
      <c r="T292" s="214"/>
      <c r="AT292" s="215" t="s">
        <v>266</v>
      </c>
      <c r="AU292" s="215" t="s">
        <v>86</v>
      </c>
      <c r="AV292" s="13" t="s">
        <v>86</v>
      </c>
      <c r="AW292" s="13" t="s">
        <v>32</v>
      </c>
      <c r="AX292" s="13" t="s">
        <v>76</v>
      </c>
      <c r="AY292" s="215" t="s">
        <v>239</v>
      </c>
    </row>
    <row r="293" spans="1:65" s="14" customFormat="1" ht="11.25">
      <c r="B293" s="226"/>
      <c r="C293" s="227"/>
      <c r="D293" s="207" t="s">
        <v>266</v>
      </c>
      <c r="E293" s="228" t="s">
        <v>1</v>
      </c>
      <c r="F293" s="229" t="s">
        <v>383</v>
      </c>
      <c r="G293" s="227"/>
      <c r="H293" s="230">
        <v>99.18</v>
      </c>
      <c r="I293" s="231"/>
      <c r="J293" s="227"/>
      <c r="K293" s="227"/>
      <c r="L293" s="232"/>
      <c r="M293" s="233"/>
      <c r="N293" s="234"/>
      <c r="O293" s="234"/>
      <c r="P293" s="234"/>
      <c r="Q293" s="234"/>
      <c r="R293" s="234"/>
      <c r="S293" s="234"/>
      <c r="T293" s="235"/>
      <c r="AT293" s="236" t="s">
        <v>266</v>
      </c>
      <c r="AU293" s="236" t="s">
        <v>86</v>
      </c>
      <c r="AV293" s="14" t="s">
        <v>110</v>
      </c>
      <c r="AW293" s="14" t="s">
        <v>32</v>
      </c>
      <c r="AX293" s="14" t="s">
        <v>84</v>
      </c>
      <c r="AY293" s="236" t="s">
        <v>239</v>
      </c>
    </row>
    <row r="294" spans="1:65" s="2" customFormat="1" ht="16.5" customHeight="1">
      <c r="A294" s="35"/>
      <c r="B294" s="36"/>
      <c r="C294" s="192" t="s">
        <v>617</v>
      </c>
      <c r="D294" s="192" t="s">
        <v>241</v>
      </c>
      <c r="E294" s="193" t="s">
        <v>618</v>
      </c>
      <c r="F294" s="194" t="s">
        <v>619</v>
      </c>
      <c r="G294" s="195" t="s">
        <v>244</v>
      </c>
      <c r="H294" s="196">
        <v>198.36</v>
      </c>
      <c r="I294" s="197"/>
      <c r="J294" s="198">
        <f>ROUND(I294*H294,2)</f>
        <v>0</v>
      </c>
      <c r="K294" s="194" t="s">
        <v>245</v>
      </c>
      <c r="L294" s="40"/>
      <c r="M294" s="199" t="s">
        <v>1</v>
      </c>
      <c r="N294" s="200" t="s">
        <v>41</v>
      </c>
      <c r="O294" s="72"/>
      <c r="P294" s="201">
        <f>O294*H294</f>
        <v>0</v>
      </c>
      <c r="Q294" s="201">
        <v>5.5199999999999997E-3</v>
      </c>
      <c r="R294" s="201">
        <f>Q294*H294</f>
        <v>1.0949472</v>
      </c>
      <c r="S294" s="201">
        <v>0</v>
      </c>
      <c r="T294" s="202">
        <f>S294*H294</f>
        <v>0</v>
      </c>
      <c r="U294" s="35"/>
      <c r="V294" s="35"/>
      <c r="W294" s="35"/>
      <c r="X294" s="35"/>
      <c r="Y294" s="35"/>
      <c r="Z294" s="35"/>
      <c r="AA294" s="35"/>
      <c r="AB294" s="35"/>
      <c r="AC294" s="35"/>
      <c r="AD294" s="35"/>
      <c r="AE294" s="35"/>
      <c r="AR294" s="203" t="s">
        <v>110</v>
      </c>
      <c r="AT294" s="203" t="s">
        <v>241</v>
      </c>
      <c r="AU294" s="203" t="s">
        <v>86</v>
      </c>
      <c r="AY294" s="18" t="s">
        <v>239</v>
      </c>
      <c r="BE294" s="204">
        <f>IF(N294="základní",J294,0)</f>
        <v>0</v>
      </c>
      <c r="BF294" s="204">
        <f>IF(N294="snížená",J294,0)</f>
        <v>0</v>
      </c>
      <c r="BG294" s="204">
        <f>IF(N294="zákl. přenesená",J294,0)</f>
        <v>0</v>
      </c>
      <c r="BH294" s="204">
        <f>IF(N294="sníž. přenesená",J294,0)</f>
        <v>0</v>
      </c>
      <c r="BI294" s="204">
        <f>IF(N294="nulová",J294,0)</f>
        <v>0</v>
      </c>
      <c r="BJ294" s="18" t="s">
        <v>84</v>
      </c>
      <c r="BK294" s="204">
        <f>ROUND(I294*H294,2)</f>
        <v>0</v>
      </c>
      <c r="BL294" s="18" t="s">
        <v>110</v>
      </c>
      <c r="BM294" s="203" t="s">
        <v>620</v>
      </c>
    </row>
    <row r="295" spans="1:65" s="13" customFormat="1" ht="11.25">
      <c r="B295" s="205"/>
      <c r="C295" s="206"/>
      <c r="D295" s="207" t="s">
        <v>266</v>
      </c>
      <c r="E295" s="206"/>
      <c r="F295" s="208" t="s">
        <v>621</v>
      </c>
      <c r="G295" s="206"/>
      <c r="H295" s="209">
        <v>198.36</v>
      </c>
      <c r="I295" s="210"/>
      <c r="J295" s="206"/>
      <c r="K295" s="206"/>
      <c r="L295" s="211"/>
      <c r="M295" s="212"/>
      <c r="N295" s="213"/>
      <c r="O295" s="213"/>
      <c r="P295" s="213"/>
      <c r="Q295" s="213"/>
      <c r="R295" s="213"/>
      <c r="S295" s="213"/>
      <c r="T295" s="214"/>
      <c r="AT295" s="215" t="s">
        <v>266</v>
      </c>
      <c r="AU295" s="215" t="s">
        <v>86</v>
      </c>
      <c r="AV295" s="13" t="s">
        <v>86</v>
      </c>
      <c r="AW295" s="13" t="s">
        <v>4</v>
      </c>
      <c r="AX295" s="13" t="s">
        <v>84</v>
      </c>
      <c r="AY295" s="215" t="s">
        <v>239</v>
      </c>
    </row>
    <row r="296" spans="1:65" s="2" customFormat="1" ht="16.5" customHeight="1">
      <c r="A296" s="35"/>
      <c r="B296" s="36"/>
      <c r="C296" s="192" t="s">
        <v>622</v>
      </c>
      <c r="D296" s="192" t="s">
        <v>241</v>
      </c>
      <c r="E296" s="193" t="s">
        <v>623</v>
      </c>
      <c r="F296" s="194" t="s">
        <v>624</v>
      </c>
      <c r="G296" s="195" t="s">
        <v>244</v>
      </c>
      <c r="H296" s="196">
        <v>126.65</v>
      </c>
      <c r="I296" s="197"/>
      <c r="J296" s="198">
        <f>ROUND(I296*H296,2)</f>
        <v>0</v>
      </c>
      <c r="K296" s="194" t="s">
        <v>245</v>
      </c>
      <c r="L296" s="40"/>
      <c r="M296" s="199" t="s">
        <v>1</v>
      </c>
      <c r="N296" s="200" t="s">
        <v>41</v>
      </c>
      <c r="O296" s="72"/>
      <c r="P296" s="201">
        <f>O296*H296</f>
        <v>0</v>
      </c>
      <c r="Q296" s="201">
        <v>1.103E-2</v>
      </c>
      <c r="R296" s="201">
        <f>Q296*H296</f>
        <v>1.3969495000000001</v>
      </c>
      <c r="S296" s="201">
        <v>0</v>
      </c>
      <c r="T296" s="202">
        <f>S296*H296</f>
        <v>0</v>
      </c>
      <c r="U296" s="35"/>
      <c r="V296" s="35"/>
      <c r="W296" s="35"/>
      <c r="X296" s="35"/>
      <c r="Y296" s="35"/>
      <c r="Z296" s="35"/>
      <c r="AA296" s="35"/>
      <c r="AB296" s="35"/>
      <c r="AC296" s="35"/>
      <c r="AD296" s="35"/>
      <c r="AE296" s="35"/>
      <c r="AR296" s="203" t="s">
        <v>110</v>
      </c>
      <c r="AT296" s="203" t="s">
        <v>241</v>
      </c>
      <c r="AU296" s="203" t="s">
        <v>86</v>
      </c>
      <c r="AY296" s="18" t="s">
        <v>239</v>
      </c>
      <c r="BE296" s="204">
        <f>IF(N296="základní",J296,0)</f>
        <v>0</v>
      </c>
      <c r="BF296" s="204">
        <f>IF(N296="snížená",J296,0)</f>
        <v>0</v>
      </c>
      <c r="BG296" s="204">
        <f>IF(N296="zákl. přenesená",J296,0)</f>
        <v>0</v>
      </c>
      <c r="BH296" s="204">
        <f>IF(N296="sníž. přenesená",J296,0)</f>
        <v>0</v>
      </c>
      <c r="BI296" s="204">
        <f>IF(N296="nulová",J296,0)</f>
        <v>0</v>
      </c>
      <c r="BJ296" s="18" t="s">
        <v>84</v>
      </c>
      <c r="BK296" s="204">
        <f>ROUND(I296*H296,2)</f>
        <v>0</v>
      </c>
      <c r="BL296" s="18" t="s">
        <v>110</v>
      </c>
      <c r="BM296" s="203" t="s">
        <v>625</v>
      </c>
    </row>
    <row r="297" spans="1:65" s="2" customFormat="1" ht="16.5" customHeight="1">
      <c r="A297" s="35"/>
      <c r="B297" s="36"/>
      <c r="C297" s="192" t="s">
        <v>626</v>
      </c>
      <c r="D297" s="192" t="s">
        <v>241</v>
      </c>
      <c r="E297" s="193" t="s">
        <v>627</v>
      </c>
      <c r="F297" s="194" t="s">
        <v>628</v>
      </c>
      <c r="G297" s="195" t="s">
        <v>244</v>
      </c>
      <c r="H297" s="196">
        <v>253.3</v>
      </c>
      <c r="I297" s="197"/>
      <c r="J297" s="198">
        <f>ROUND(I297*H297,2)</f>
        <v>0</v>
      </c>
      <c r="K297" s="194" t="s">
        <v>245</v>
      </c>
      <c r="L297" s="40"/>
      <c r="M297" s="199" t="s">
        <v>1</v>
      </c>
      <c r="N297" s="200" t="s">
        <v>41</v>
      </c>
      <c r="O297" s="72"/>
      <c r="P297" s="201">
        <f>O297*H297</f>
        <v>0</v>
      </c>
      <c r="Q297" s="201">
        <v>5.5199999999999997E-3</v>
      </c>
      <c r="R297" s="201">
        <f>Q297*H297</f>
        <v>1.3982159999999999</v>
      </c>
      <c r="S297" s="201">
        <v>0</v>
      </c>
      <c r="T297" s="202">
        <f>S297*H297</f>
        <v>0</v>
      </c>
      <c r="U297" s="35"/>
      <c r="V297" s="35"/>
      <c r="W297" s="35"/>
      <c r="X297" s="35"/>
      <c r="Y297" s="35"/>
      <c r="Z297" s="35"/>
      <c r="AA297" s="35"/>
      <c r="AB297" s="35"/>
      <c r="AC297" s="35"/>
      <c r="AD297" s="35"/>
      <c r="AE297" s="35"/>
      <c r="AR297" s="203" t="s">
        <v>110</v>
      </c>
      <c r="AT297" s="203" t="s">
        <v>241</v>
      </c>
      <c r="AU297" s="203" t="s">
        <v>86</v>
      </c>
      <c r="AY297" s="18" t="s">
        <v>239</v>
      </c>
      <c r="BE297" s="204">
        <f>IF(N297="základní",J297,0)</f>
        <v>0</v>
      </c>
      <c r="BF297" s="204">
        <f>IF(N297="snížená",J297,0)</f>
        <v>0</v>
      </c>
      <c r="BG297" s="204">
        <f>IF(N297="zákl. přenesená",J297,0)</f>
        <v>0</v>
      </c>
      <c r="BH297" s="204">
        <f>IF(N297="sníž. přenesená",J297,0)</f>
        <v>0</v>
      </c>
      <c r="BI297" s="204">
        <f>IF(N297="nulová",J297,0)</f>
        <v>0</v>
      </c>
      <c r="BJ297" s="18" t="s">
        <v>84</v>
      </c>
      <c r="BK297" s="204">
        <f>ROUND(I297*H297,2)</f>
        <v>0</v>
      </c>
      <c r="BL297" s="18" t="s">
        <v>110</v>
      </c>
      <c r="BM297" s="203" t="s">
        <v>629</v>
      </c>
    </row>
    <row r="298" spans="1:65" s="13" customFormat="1" ht="11.25">
      <c r="B298" s="205"/>
      <c r="C298" s="206"/>
      <c r="D298" s="207" t="s">
        <v>266</v>
      </c>
      <c r="E298" s="206"/>
      <c r="F298" s="208" t="s">
        <v>630</v>
      </c>
      <c r="G298" s="206"/>
      <c r="H298" s="209">
        <v>253.3</v>
      </c>
      <c r="I298" s="210"/>
      <c r="J298" s="206"/>
      <c r="K298" s="206"/>
      <c r="L298" s="211"/>
      <c r="M298" s="212"/>
      <c r="N298" s="213"/>
      <c r="O298" s="213"/>
      <c r="P298" s="213"/>
      <c r="Q298" s="213"/>
      <c r="R298" s="213"/>
      <c r="S298" s="213"/>
      <c r="T298" s="214"/>
      <c r="AT298" s="215" t="s">
        <v>266</v>
      </c>
      <c r="AU298" s="215" t="s">
        <v>86</v>
      </c>
      <c r="AV298" s="13" t="s">
        <v>86</v>
      </c>
      <c r="AW298" s="13" t="s">
        <v>4</v>
      </c>
      <c r="AX298" s="13" t="s">
        <v>84</v>
      </c>
      <c r="AY298" s="215" t="s">
        <v>239</v>
      </c>
    </row>
    <row r="299" spans="1:65" s="2" customFormat="1" ht="16.5" customHeight="1">
      <c r="A299" s="35"/>
      <c r="B299" s="36"/>
      <c r="C299" s="192" t="s">
        <v>631</v>
      </c>
      <c r="D299" s="192" t="s">
        <v>241</v>
      </c>
      <c r="E299" s="193" t="s">
        <v>632</v>
      </c>
      <c r="F299" s="194" t="s">
        <v>633</v>
      </c>
      <c r="G299" s="195" t="s">
        <v>244</v>
      </c>
      <c r="H299" s="196">
        <v>543.14499999999998</v>
      </c>
      <c r="I299" s="197"/>
      <c r="J299" s="198">
        <f>ROUND(I299*H299,2)</f>
        <v>0</v>
      </c>
      <c r="K299" s="194" t="s">
        <v>245</v>
      </c>
      <c r="L299" s="40"/>
      <c r="M299" s="199" t="s">
        <v>1</v>
      </c>
      <c r="N299" s="200" t="s">
        <v>41</v>
      </c>
      <c r="O299" s="72"/>
      <c r="P299" s="201">
        <f>O299*H299</f>
        <v>0</v>
      </c>
      <c r="Q299" s="201">
        <v>7.3499999999999998E-3</v>
      </c>
      <c r="R299" s="201">
        <f>Q299*H299</f>
        <v>3.9921157499999995</v>
      </c>
      <c r="S299" s="201">
        <v>0</v>
      </c>
      <c r="T299" s="202">
        <f>S299*H299</f>
        <v>0</v>
      </c>
      <c r="U299" s="35"/>
      <c r="V299" s="35"/>
      <c r="W299" s="35"/>
      <c r="X299" s="35"/>
      <c r="Y299" s="35"/>
      <c r="Z299" s="35"/>
      <c r="AA299" s="35"/>
      <c r="AB299" s="35"/>
      <c r="AC299" s="35"/>
      <c r="AD299" s="35"/>
      <c r="AE299" s="35"/>
      <c r="AR299" s="203" t="s">
        <v>110</v>
      </c>
      <c r="AT299" s="203" t="s">
        <v>241</v>
      </c>
      <c r="AU299" s="203" t="s">
        <v>86</v>
      </c>
      <c r="AY299" s="18" t="s">
        <v>239</v>
      </c>
      <c r="BE299" s="204">
        <f>IF(N299="základní",J299,0)</f>
        <v>0</v>
      </c>
      <c r="BF299" s="204">
        <f>IF(N299="snížená",J299,0)</f>
        <v>0</v>
      </c>
      <c r="BG299" s="204">
        <f>IF(N299="zákl. přenesená",J299,0)</f>
        <v>0</v>
      </c>
      <c r="BH299" s="204">
        <f>IF(N299="sníž. přenesená",J299,0)</f>
        <v>0</v>
      </c>
      <c r="BI299" s="204">
        <f>IF(N299="nulová",J299,0)</f>
        <v>0</v>
      </c>
      <c r="BJ299" s="18" t="s">
        <v>84</v>
      </c>
      <c r="BK299" s="204">
        <f>ROUND(I299*H299,2)</f>
        <v>0</v>
      </c>
      <c r="BL299" s="18" t="s">
        <v>110</v>
      </c>
      <c r="BM299" s="203" t="s">
        <v>634</v>
      </c>
    </row>
    <row r="300" spans="1:65" s="13" customFormat="1" ht="11.25">
      <c r="B300" s="205"/>
      <c r="C300" s="206"/>
      <c r="D300" s="207" t="s">
        <v>266</v>
      </c>
      <c r="E300" s="225" t="s">
        <v>1</v>
      </c>
      <c r="F300" s="208" t="s">
        <v>635</v>
      </c>
      <c r="G300" s="206"/>
      <c r="H300" s="209">
        <v>543.14499999999998</v>
      </c>
      <c r="I300" s="210"/>
      <c r="J300" s="206"/>
      <c r="K300" s="206"/>
      <c r="L300" s="211"/>
      <c r="M300" s="212"/>
      <c r="N300" s="213"/>
      <c r="O300" s="213"/>
      <c r="P300" s="213"/>
      <c r="Q300" s="213"/>
      <c r="R300" s="213"/>
      <c r="S300" s="213"/>
      <c r="T300" s="214"/>
      <c r="AT300" s="215" t="s">
        <v>266</v>
      </c>
      <c r="AU300" s="215" t="s">
        <v>86</v>
      </c>
      <c r="AV300" s="13" t="s">
        <v>86</v>
      </c>
      <c r="AW300" s="13" t="s">
        <v>32</v>
      </c>
      <c r="AX300" s="13" t="s">
        <v>76</v>
      </c>
      <c r="AY300" s="215" t="s">
        <v>239</v>
      </c>
    </row>
    <row r="301" spans="1:65" s="14" customFormat="1" ht="11.25">
      <c r="B301" s="226"/>
      <c r="C301" s="227"/>
      <c r="D301" s="207" t="s">
        <v>266</v>
      </c>
      <c r="E301" s="228" t="s">
        <v>1</v>
      </c>
      <c r="F301" s="229" t="s">
        <v>383</v>
      </c>
      <c r="G301" s="227"/>
      <c r="H301" s="230">
        <v>543.14499999999998</v>
      </c>
      <c r="I301" s="231"/>
      <c r="J301" s="227"/>
      <c r="K301" s="227"/>
      <c r="L301" s="232"/>
      <c r="M301" s="233"/>
      <c r="N301" s="234"/>
      <c r="O301" s="234"/>
      <c r="P301" s="234"/>
      <c r="Q301" s="234"/>
      <c r="R301" s="234"/>
      <c r="S301" s="234"/>
      <c r="T301" s="235"/>
      <c r="AT301" s="236" t="s">
        <v>266</v>
      </c>
      <c r="AU301" s="236" t="s">
        <v>86</v>
      </c>
      <c r="AV301" s="14" t="s">
        <v>110</v>
      </c>
      <c r="AW301" s="14" t="s">
        <v>32</v>
      </c>
      <c r="AX301" s="14" t="s">
        <v>84</v>
      </c>
      <c r="AY301" s="236" t="s">
        <v>239</v>
      </c>
    </row>
    <row r="302" spans="1:65" s="2" customFormat="1" ht="16.5" customHeight="1">
      <c r="A302" s="35"/>
      <c r="B302" s="36"/>
      <c r="C302" s="192" t="s">
        <v>636</v>
      </c>
      <c r="D302" s="192" t="s">
        <v>241</v>
      </c>
      <c r="E302" s="193" t="s">
        <v>637</v>
      </c>
      <c r="F302" s="194" t="s">
        <v>638</v>
      </c>
      <c r="G302" s="195" t="s">
        <v>244</v>
      </c>
      <c r="H302" s="196">
        <v>647.20699999999999</v>
      </c>
      <c r="I302" s="197"/>
      <c r="J302" s="198">
        <f>ROUND(I302*H302,2)</f>
        <v>0</v>
      </c>
      <c r="K302" s="194" t="s">
        <v>245</v>
      </c>
      <c r="L302" s="40"/>
      <c r="M302" s="199" t="s">
        <v>1</v>
      </c>
      <c r="N302" s="200" t="s">
        <v>41</v>
      </c>
      <c r="O302" s="72"/>
      <c r="P302" s="201">
        <f>O302*H302</f>
        <v>0</v>
      </c>
      <c r="Q302" s="201">
        <v>6.4999999999999997E-3</v>
      </c>
      <c r="R302" s="201">
        <f>Q302*H302</f>
        <v>4.2068455</v>
      </c>
      <c r="S302" s="201">
        <v>0</v>
      </c>
      <c r="T302" s="202">
        <f>S302*H302</f>
        <v>0</v>
      </c>
      <c r="U302" s="35"/>
      <c r="V302" s="35"/>
      <c r="W302" s="35"/>
      <c r="X302" s="35"/>
      <c r="Y302" s="35"/>
      <c r="Z302" s="35"/>
      <c r="AA302" s="35"/>
      <c r="AB302" s="35"/>
      <c r="AC302" s="35"/>
      <c r="AD302" s="35"/>
      <c r="AE302" s="35"/>
      <c r="AR302" s="203" t="s">
        <v>110</v>
      </c>
      <c r="AT302" s="203" t="s">
        <v>241</v>
      </c>
      <c r="AU302" s="203" t="s">
        <v>86</v>
      </c>
      <c r="AY302" s="18" t="s">
        <v>239</v>
      </c>
      <c r="BE302" s="204">
        <f>IF(N302="základní",J302,0)</f>
        <v>0</v>
      </c>
      <c r="BF302" s="204">
        <f>IF(N302="snížená",J302,0)</f>
        <v>0</v>
      </c>
      <c r="BG302" s="204">
        <f>IF(N302="zákl. přenesená",J302,0)</f>
        <v>0</v>
      </c>
      <c r="BH302" s="204">
        <f>IF(N302="sníž. přenesená",J302,0)</f>
        <v>0</v>
      </c>
      <c r="BI302" s="204">
        <f>IF(N302="nulová",J302,0)</f>
        <v>0</v>
      </c>
      <c r="BJ302" s="18" t="s">
        <v>84</v>
      </c>
      <c r="BK302" s="204">
        <f>ROUND(I302*H302,2)</f>
        <v>0</v>
      </c>
      <c r="BL302" s="18" t="s">
        <v>110</v>
      </c>
      <c r="BM302" s="203" t="s">
        <v>639</v>
      </c>
    </row>
    <row r="303" spans="1:65" s="13" customFormat="1" ht="22.5">
      <c r="B303" s="205"/>
      <c r="C303" s="206"/>
      <c r="D303" s="207" t="s">
        <v>266</v>
      </c>
      <c r="E303" s="225" t="s">
        <v>1</v>
      </c>
      <c r="F303" s="208" t="s">
        <v>640</v>
      </c>
      <c r="G303" s="206"/>
      <c r="H303" s="209">
        <v>773.85699999999997</v>
      </c>
      <c r="I303" s="210"/>
      <c r="J303" s="206"/>
      <c r="K303" s="206"/>
      <c r="L303" s="211"/>
      <c r="M303" s="212"/>
      <c r="N303" s="213"/>
      <c r="O303" s="213"/>
      <c r="P303" s="213"/>
      <c r="Q303" s="213"/>
      <c r="R303" s="213"/>
      <c r="S303" s="213"/>
      <c r="T303" s="214"/>
      <c r="AT303" s="215" t="s">
        <v>266</v>
      </c>
      <c r="AU303" s="215" t="s">
        <v>86</v>
      </c>
      <c r="AV303" s="13" t="s">
        <v>86</v>
      </c>
      <c r="AW303" s="13" t="s">
        <v>32</v>
      </c>
      <c r="AX303" s="13" t="s">
        <v>76</v>
      </c>
      <c r="AY303" s="215" t="s">
        <v>239</v>
      </c>
    </row>
    <row r="304" spans="1:65" s="13" customFormat="1" ht="11.25">
      <c r="B304" s="205"/>
      <c r="C304" s="206"/>
      <c r="D304" s="207" t="s">
        <v>266</v>
      </c>
      <c r="E304" s="225" t="s">
        <v>1</v>
      </c>
      <c r="F304" s="208" t="s">
        <v>641</v>
      </c>
      <c r="G304" s="206"/>
      <c r="H304" s="209">
        <v>-126.65</v>
      </c>
      <c r="I304" s="210"/>
      <c r="J304" s="206"/>
      <c r="K304" s="206"/>
      <c r="L304" s="211"/>
      <c r="M304" s="212"/>
      <c r="N304" s="213"/>
      <c r="O304" s="213"/>
      <c r="P304" s="213"/>
      <c r="Q304" s="213"/>
      <c r="R304" s="213"/>
      <c r="S304" s="213"/>
      <c r="T304" s="214"/>
      <c r="AT304" s="215" t="s">
        <v>266</v>
      </c>
      <c r="AU304" s="215" t="s">
        <v>86</v>
      </c>
      <c r="AV304" s="13" t="s">
        <v>86</v>
      </c>
      <c r="AW304" s="13" t="s">
        <v>32</v>
      </c>
      <c r="AX304" s="13" t="s">
        <v>76</v>
      </c>
      <c r="AY304" s="215" t="s">
        <v>239</v>
      </c>
    </row>
    <row r="305" spans="1:65" s="14" customFormat="1" ht="11.25">
      <c r="B305" s="226"/>
      <c r="C305" s="227"/>
      <c r="D305" s="207" t="s">
        <v>266</v>
      </c>
      <c r="E305" s="228" t="s">
        <v>1</v>
      </c>
      <c r="F305" s="229" t="s">
        <v>383</v>
      </c>
      <c r="G305" s="227"/>
      <c r="H305" s="230">
        <v>647.20699999999999</v>
      </c>
      <c r="I305" s="231"/>
      <c r="J305" s="227"/>
      <c r="K305" s="227"/>
      <c r="L305" s="232"/>
      <c r="M305" s="233"/>
      <c r="N305" s="234"/>
      <c r="O305" s="234"/>
      <c r="P305" s="234"/>
      <c r="Q305" s="234"/>
      <c r="R305" s="234"/>
      <c r="S305" s="234"/>
      <c r="T305" s="235"/>
      <c r="AT305" s="236" t="s">
        <v>266</v>
      </c>
      <c r="AU305" s="236" t="s">
        <v>86</v>
      </c>
      <c r="AV305" s="14" t="s">
        <v>110</v>
      </c>
      <c r="AW305" s="14" t="s">
        <v>32</v>
      </c>
      <c r="AX305" s="14" t="s">
        <v>84</v>
      </c>
      <c r="AY305" s="236" t="s">
        <v>239</v>
      </c>
    </row>
    <row r="306" spans="1:65" s="2" customFormat="1" ht="16.5" customHeight="1">
      <c r="A306" s="35"/>
      <c r="B306" s="36"/>
      <c r="C306" s="192" t="s">
        <v>642</v>
      </c>
      <c r="D306" s="192" t="s">
        <v>241</v>
      </c>
      <c r="E306" s="193" t="s">
        <v>643</v>
      </c>
      <c r="F306" s="194" t="s">
        <v>644</v>
      </c>
      <c r="G306" s="195" t="s">
        <v>244</v>
      </c>
      <c r="H306" s="196">
        <v>647.20699999999999</v>
      </c>
      <c r="I306" s="197"/>
      <c r="J306" s="198">
        <f>ROUND(I306*H306,2)</f>
        <v>0</v>
      </c>
      <c r="K306" s="194" t="s">
        <v>245</v>
      </c>
      <c r="L306" s="40"/>
      <c r="M306" s="199" t="s">
        <v>1</v>
      </c>
      <c r="N306" s="200" t="s">
        <v>41</v>
      </c>
      <c r="O306" s="72"/>
      <c r="P306" s="201">
        <f>O306*H306</f>
        <v>0</v>
      </c>
      <c r="Q306" s="201">
        <v>2.5999999999999998E-4</v>
      </c>
      <c r="R306" s="201">
        <f>Q306*H306</f>
        <v>0.16827381999999999</v>
      </c>
      <c r="S306" s="201">
        <v>0</v>
      </c>
      <c r="T306" s="202">
        <f>S306*H306</f>
        <v>0</v>
      </c>
      <c r="U306" s="35"/>
      <c r="V306" s="35"/>
      <c r="W306" s="35"/>
      <c r="X306" s="35"/>
      <c r="Y306" s="35"/>
      <c r="Z306" s="35"/>
      <c r="AA306" s="35"/>
      <c r="AB306" s="35"/>
      <c r="AC306" s="35"/>
      <c r="AD306" s="35"/>
      <c r="AE306" s="35"/>
      <c r="AR306" s="203" t="s">
        <v>110</v>
      </c>
      <c r="AT306" s="203" t="s">
        <v>241</v>
      </c>
      <c r="AU306" s="203" t="s">
        <v>86</v>
      </c>
      <c r="AY306" s="18" t="s">
        <v>239</v>
      </c>
      <c r="BE306" s="204">
        <f>IF(N306="základní",J306,0)</f>
        <v>0</v>
      </c>
      <c r="BF306" s="204">
        <f>IF(N306="snížená",J306,0)</f>
        <v>0</v>
      </c>
      <c r="BG306" s="204">
        <f>IF(N306="zákl. přenesená",J306,0)</f>
        <v>0</v>
      </c>
      <c r="BH306" s="204">
        <f>IF(N306="sníž. přenesená",J306,0)</f>
        <v>0</v>
      </c>
      <c r="BI306" s="204">
        <f>IF(N306="nulová",J306,0)</f>
        <v>0</v>
      </c>
      <c r="BJ306" s="18" t="s">
        <v>84</v>
      </c>
      <c r="BK306" s="204">
        <f>ROUND(I306*H306,2)</f>
        <v>0</v>
      </c>
      <c r="BL306" s="18" t="s">
        <v>110</v>
      </c>
      <c r="BM306" s="203" t="s">
        <v>645</v>
      </c>
    </row>
    <row r="307" spans="1:65" s="2" customFormat="1" ht="16.5" customHeight="1">
      <c r="A307" s="35"/>
      <c r="B307" s="36"/>
      <c r="C307" s="192" t="s">
        <v>646</v>
      </c>
      <c r="D307" s="192" t="s">
        <v>241</v>
      </c>
      <c r="E307" s="193" t="s">
        <v>647</v>
      </c>
      <c r="F307" s="194" t="s">
        <v>648</v>
      </c>
      <c r="G307" s="195" t="s">
        <v>244</v>
      </c>
      <c r="H307" s="196">
        <v>77.385000000000005</v>
      </c>
      <c r="I307" s="197"/>
      <c r="J307" s="198">
        <f>ROUND(I307*H307,2)</f>
        <v>0</v>
      </c>
      <c r="K307" s="194" t="s">
        <v>245</v>
      </c>
      <c r="L307" s="40"/>
      <c r="M307" s="199" t="s">
        <v>1</v>
      </c>
      <c r="N307" s="200" t="s">
        <v>41</v>
      </c>
      <c r="O307" s="72"/>
      <c r="P307" s="201">
        <f>O307*H307</f>
        <v>0</v>
      </c>
      <c r="Q307" s="201">
        <v>5.6000000000000001E-2</v>
      </c>
      <c r="R307" s="201">
        <f>Q307*H307</f>
        <v>4.3335600000000003</v>
      </c>
      <c r="S307" s="201">
        <v>0</v>
      </c>
      <c r="T307" s="202">
        <f>S307*H307</f>
        <v>0</v>
      </c>
      <c r="U307" s="35"/>
      <c r="V307" s="35"/>
      <c r="W307" s="35"/>
      <c r="X307" s="35"/>
      <c r="Y307" s="35"/>
      <c r="Z307" s="35"/>
      <c r="AA307" s="35"/>
      <c r="AB307" s="35"/>
      <c r="AC307" s="35"/>
      <c r="AD307" s="35"/>
      <c r="AE307" s="35"/>
      <c r="AR307" s="203" t="s">
        <v>110</v>
      </c>
      <c r="AT307" s="203" t="s">
        <v>241</v>
      </c>
      <c r="AU307" s="203" t="s">
        <v>86</v>
      </c>
      <c r="AY307" s="18" t="s">
        <v>239</v>
      </c>
      <c r="BE307" s="204">
        <f>IF(N307="základní",J307,0)</f>
        <v>0</v>
      </c>
      <c r="BF307" s="204">
        <f>IF(N307="snížená",J307,0)</f>
        <v>0</v>
      </c>
      <c r="BG307" s="204">
        <f>IF(N307="zákl. přenesená",J307,0)</f>
        <v>0</v>
      </c>
      <c r="BH307" s="204">
        <f>IF(N307="sníž. přenesená",J307,0)</f>
        <v>0</v>
      </c>
      <c r="BI307" s="204">
        <f>IF(N307="nulová",J307,0)</f>
        <v>0</v>
      </c>
      <c r="BJ307" s="18" t="s">
        <v>84</v>
      </c>
      <c r="BK307" s="204">
        <f>ROUND(I307*H307,2)</f>
        <v>0</v>
      </c>
      <c r="BL307" s="18" t="s">
        <v>110</v>
      </c>
      <c r="BM307" s="203" t="s">
        <v>649</v>
      </c>
    </row>
    <row r="308" spans="1:65" s="2" customFormat="1" ht="24.2" customHeight="1">
      <c r="A308" s="35"/>
      <c r="B308" s="36"/>
      <c r="C308" s="192" t="s">
        <v>650</v>
      </c>
      <c r="D308" s="192" t="s">
        <v>241</v>
      </c>
      <c r="E308" s="193" t="s">
        <v>651</v>
      </c>
      <c r="F308" s="194" t="s">
        <v>652</v>
      </c>
      <c r="G308" s="195" t="s">
        <v>244</v>
      </c>
      <c r="H308" s="196">
        <v>773.85699999999997</v>
      </c>
      <c r="I308" s="197"/>
      <c r="J308" s="198">
        <f>ROUND(I308*H308,2)</f>
        <v>0</v>
      </c>
      <c r="K308" s="194" t="s">
        <v>277</v>
      </c>
      <c r="L308" s="40"/>
      <c r="M308" s="199" t="s">
        <v>1</v>
      </c>
      <c r="N308" s="200" t="s">
        <v>41</v>
      </c>
      <c r="O308" s="72"/>
      <c r="P308" s="201">
        <f>O308*H308</f>
        <v>0</v>
      </c>
      <c r="Q308" s="201">
        <v>0</v>
      </c>
      <c r="R308" s="201">
        <f>Q308*H308</f>
        <v>0</v>
      </c>
      <c r="S308" s="201">
        <v>0</v>
      </c>
      <c r="T308" s="202">
        <f>S308*H308</f>
        <v>0</v>
      </c>
      <c r="U308" s="35"/>
      <c r="V308" s="35"/>
      <c r="W308" s="35"/>
      <c r="X308" s="35"/>
      <c r="Y308" s="35"/>
      <c r="Z308" s="35"/>
      <c r="AA308" s="35"/>
      <c r="AB308" s="35"/>
      <c r="AC308" s="35"/>
      <c r="AD308" s="35"/>
      <c r="AE308" s="35"/>
      <c r="AR308" s="203" t="s">
        <v>110</v>
      </c>
      <c r="AT308" s="203" t="s">
        <v>241</v>
      </c>
      <c r="AU308" s="203" t="s">
        <v>86</v>
      </c>
      <c r="AY308" s="18" t="s">
        <v>239</v>
      </c>
      <c r="BE308" s="204">
        <f>IF(N308="základní",J308,0)</f>
        <v>0</v>
      </c>
      <c r="BF308" s="204">
        <f>IF(N308="snížená",J308,0)</f>
        <v>0</v>
      </c>
      <c r="BG308" s="204">
        <f>IF(N308="zákl. přenesená",J308,0)</f>
        <v>0</v>
      </c>
      <c r="BH308" s="204">
        <f>IF(N308="sníž. přenesená",J308,0)</f>
        <v>0</v>
      </c>
      <c r="BI308" s="204">
        <f>IF(N308="nulová",J308,0)</f>
        <v>0</v>
      </c>
      <c r="BJ308" s="18" t="s">
        <v>84</v>
      </c>
      <c r="BK308" s="204">
        <f>ROUND(I308*H308,2)</f>
        <v>0</v>
      </c>
      <c r="BL308" s="18" t="s">
        <v>110</v>
      </c>
      <c r="BM308" s="203" t="s">
        <v>653</v>
      </c>
    </row>
    <row r="309" spans="1:65" s="2" customFormat="1" ht="48.75">
      <c r="A309" s="35"/>
      <c r="B309" s="36"/>
      <c r="C309" s="37"/>
      <c r="D309" s="207" t="s">
        <v>284</v>
      </c>
      <c r="E309" s="37"/>
      <c r="F309" s="216" t="s">
        <v>654</v>
      </c>
      <c r="G309" s="37"/>
      <c r="H309" s="37"/>
      <c r="I309" s="217"/>
      <c r="J309" s="37"/>
      <c r="K309" s="37"/>
      <c r="L309" s="40"/>
      <c r="M309" s="218"/>
      <c r="N309" s="219"/>
      <c r="O309" s="72"/>
      <c r="P309" s="72"/>
      <c r="Q309" s="72"/>
      <c r="R309" s="72"/>
      <c r="S309" s="72"/>
      <c r="T309" s="73"/>
      <c r="U309" s="35"/>
      <c r="V309" s="35"/>
      <c r="W309" s="35"/>
      <c r="X309" s="35"/>
      <c r="Y309" s="35"/>
      <c r="Z309" s="35"/>
      <c r="AA309" s="35"/>
      <c r="AB309" s="35"/>
      <c r="AC309" s="35"/>
      <c r="AD309" s="35"/>
      <c r="AE309" s="35"/>
      <c r="AT309" s="18" t="s">
        <v>284</v>
      </c>
      <c r="AU309" s="18" t="s">
        <v>86</v>
      </c>
    </row>
    <row r="310" spans="1:65" s="2" customFormat="1" ht="16.5" customHeight="1">
      <c r="A310" s="35"/>
      <c r="B310" s="36"/>
      <c r="C310" s="192" t="s">
        <v>655</v>
      </c>
      <c r="D310" s="192" t="s">
        <v>241</v>
      </c>
      <c r="E310" s="193" t="s">
        <v>656</v>
      </c>
      <c r="F310" s="194" t="s">
        <v>657</v>
      </c>
      <c r="G310" s="195" t="s">
        <v>244</v>
      </c>
      <c r="H310" s="196">
        <v>543.14499999999998</v>
      </c>
      <c r="I310" s="197"/>
      <c r="J310" s="198">
        <f>ROUND(I310*H310,2)</f>
        <v>0</v>
      </c>
      <c r="K310" s="194" t="s">
        <v>245</v>
      </c>
      <c r="L310" s="40"/>
      <c r="M310" s="199" t="s">
        <v>1</v>
      </c>
      <c r="N310" s="200" t="s">
        <v>41</v>
      </c>
      <c r="O310" s="72"/>
      <c r="P310" s="201">
        <f>O310*H310</f>
        <v>0</v>
      </c>
      <c r="Q310" s="201">
        <v>1.575E-2</v>
      </c>
      <c r="R310" s="201">
        <f>Q310*H310</f>
        <v>8.5545337499999992</v>
      </c>
      <c r="S310" s="201">
        <v>0</v>
      </c>
      <c r="T310" s="202">
        <f>S310*H310</f>
        <v>0</v>
      </c>
      <c r="U310" s="35"/>
      <c r="V310" s="35"/>
      <c r="W310" s="35"/>
      <c r="X310" s="35"/>
      <c r="Y310" s="35"/>
      <c r="Z310" s="35"/>
      <c r="AA310" s="35"/>
      <c r="AB310" s="35"/>
      <c r="AC310" s="35"/>
      <c r="AD310" s="35"/>
      <c r="AE310" s="35"/>
      <c r="AR310" s="203" t="s">
        <v>110</v>
      </c>
      <c r="AT310" s="203" t="s">
        <v>241</v>
      </c>
      <c r="AU310" s="203" t="s">
        <v>86</v>
      </c>
      <c r="AY310" s="18" t="s">
        <v>239</v>
      </c>
      <c r="BE310" s="204">
        <f>IF(N310="základní",J310,0)</f>
        <v>0</v>
      </c>
      <c r="BF310" s="204">
        <f>IF(N310="snížená",J310,0)</f>
        <v>0</v>
      </c>
      <c r="BG310" s="204">
        <f>IF(N310="zákl. přenesená",J310,0)</f>
        <v>0</v>
      </c>
      <c r="BH310" s="204">
        <f>IF(N310="sníž. přenesená",J310,0)</f>
        <v>0</v>
      </c>
      <c r="BI310" s="204">
        <f>IF(N310="nulová",J310,0)</f>
        <v>0</v>
      </c>
      <c r="BJ310" s="18" t="s">
        <v>84</v>
      </c>
      <c r="BK310" s="204">
        <f>ROUND(I310*H310,2)</f>
        <v>0</v>
      </c>
      <c r="BL310" s="18" t="s">
        <v>110</v>
      </c>
      <c r="BM310" s="203" t="s">
        <v>658</v>
      </c>
    </row>
    <row r="311" spans="1:65" s="13" customFormat="1" ht="11.25">
      <c r="B311" s="205"/>
      <c r="C311" s="206"/>
      <c r="D311" s="207" t="s">
        <v>266</v>
      </c>
      <c r="E311" s="225" t="s">
        <v>1</v>
      </c>
      <c r="F311" s="208" t="s">
        <v>635</v>
      </c>
      <c r="G311" s="206"/>
      <c r="H311" s="209">
        <v>543.14499999999998</v>
      </c>
      <c r="I311" s="210"/>
      <c r="J311" s="206"/>
      <c r="K311" s="206"/>
      <c r="L311" s="211"/>
      <c r="M311" s="212"/>
      <c r="N311" s="213"/>
      <c r="O311" s="213"/>
      <c r="P311" s="213"/>
      <c r="Q311" s="213"/>
      <c r="R311" s="213"/>
      <c r="S311" s="213"/>
      <c r="T311" s="214"/>
      <c r="AT311" s="215" t="s">
        <v>266</v>
      </c>
      <c r="AU311" s="215" t="s">
        <v>86</v>
      </c>
      <c r="AV311" s="13" t="s">
        <v>86</v>
      </c>
      <c r="AW311" s="13" t="s">
        <v>32</v>
      </c>
      <c r="AX311" s="13" t="s">
        <v>76</v>
      </c>
      <c r="AY311" s="215" t="s">
        <v>239</v>
      </c>
    </row>
    <row r="312" spans="1:65" s="14" customFormat="1" ht="11.25">
      <c r="B312" s="226"/>
      <c r="C312" s="227"/>
      <c r="D312" s="207" t="s">
        <v>266</v>
      </c>
      <c r="E312" s="228" t="s">
        <v>1</v>
      </c>
      <c r="F312" s="229" t="s">
        <v>383</v>
      </c>
      <c r="G312" s="227"/>
      <c r="H312" s="230">
        <v>543.14499999999998</v>
      </c>
      <c r="I312" s="231"/>
      <c r="J312" s="227"/>
      <c r="K312" s="227"/>
      <c r="L312" s="232"/>
      <c r="M312" s="233"/>
      <c r="N312" s="234"/>
      <c r="O312" s="234"/>
      <c r="P312" s="234"/>
      <c r="Q312" s="234"/>
      <c r="R312" s="234"/>
      <c r="S312" s="234"/>
      <c r="T312" s="235"/>
      <c r="AT312" s="236" t="s">
        <v>266</v>
      </c>
      <c r="AU312" s="236" t="s">
        <v>86</v>
      </c>
      <c r="AV312" s="14" t="s">
        <v>110</v>
      </c>
      <c r="AW312" s="14" t="s">
        <v>32</v>
      </c>
      <c r="AX312" s="14" t="s">
        <v>84</v>
      </c>
      <c r="AY312" s="236" t="s">
        <v>239</v>
      </c>
    </row>
    <row r="313" spans="1:65" s="2" customFormat="1" ht="16.5" customHeight="1">
      <c r="A313" s="35"/>
      <c r="B313" s="36"/>
      <c r="C313" s="192" t="s">
        <v>659</v>
      </c>
      <c r="D313" s="192" t="s">
        <v>241</v>
      </c>
      <c r="E313" s="193" t="s">
        <v>660</v>
      </c>
      <c r="F313" s="194" t="s">
        <v>661</v>
      </c>
      <c r="G313" s="195" t="s">
        <v>244</v>
      </c>
      <c r="H313" s="196">
        <v>1086.29</v>
      </c>
      <c r="I313" s="197"/>
      <c r="J313" s="198">
        <f>ROUND(I313*H313,2)</f>
        <v>0</v>
      </c>
      <c r="K313" s="194" t="s">
        <v>245</v>
      </c>
      <c r="L313" s="40"/>
      <c r="M313" s="199" t="s">
        <v>1</v>
      </c>
      <c r="N313" s="200" t="s">
        <v>41</v>
      </c>
      <c r="O313" s="72"/>
      <c r="P313" s="201">
        <f>O313*H313</f>
        <v>0</v>
      </c>
      <c r="Q313" s="201">
        <v>7.9000000000000008E-3</v>
      </c>
      <c r="R313" s="201">
        <f>Q313*H313</f>
        <v>8.5816910000000011</v>
      </c>
      <c r="S313" s="201">
        <v>0</v>
      </c>
      <c r="T313" s="202">
        <f>S313*H313</f>
        <v>0</v>
      </c>
      <c r="U313" s="35"/>
      <c r="V313" s="35"/>
      <c r="W313" s="35"/>
      <c r="X313" s="35"/>
      <c r="Y313" s="35"/>
      <c r="Z313" s="35"/>
      <c r="AA313" s="35"/>
      <c r="AB313" s="35"/>
      <c r="AC313" s="35"/>
      <c r="AD313" s="35"/>
      <c r="AE313" s="35"/>
      <c r="AR313" s="203" t="s">
        <v>110</v>
      </c>
      <c r="AT313" s="203" t="s">
        <v>241</v>
      </c>
      <c r="AU313" s="203" t="s">
        <v>86</v>
      </c>
      <c r="AY313" s="18" t="s">
        <v>239</v>
      </c>
      <c r="BE313" s="204">
        <f>IF(N313="základní",J313,0)</f>
        <v>0</v>
      </c>
      <c r="BF313" s="204">
        <f>IF(N313="snížená",J313,0)</f>
        <v>0</v>
      </c>
      <c r="BG313" s="204">
        <f>IF(N313="zákl. přenesená",J313,0)</f>
        <v>0</v>
      </c>
      <c r="BH313" s="204">
        <f>IF(N313="sníž. přenesená",J313,0)</f>
        <v>0</v>
      </c>
      <c r="BI313" s="204">
        <f>IF(N313="nulová",J313,0)</f>
        <v>0</v>
      </c>
      <c r="BJ313" s="18" t="s">
        <v>84</v>
      </c>
      <c r="BK313" s="204">
        <f>ROUND(I313*H313,2)</f>
        <v>0</v>
      </c>
      <c r="BL313" s="18" t="s">
        <v>110</v>
      </c>
      <c r="BM313" s="203" t="s">
        <v>662</v>
      </c>
    </row>
    <row r="314" spans="1:65" s="13" customFormat="1" ht="11.25">
      <c r="B314" s="205"/>
      <c r="C314" s="206"/>
      <c r="D314" s="207" t="s">
        <v>266</v>
      </c>
      <c r="E314" s="206"/>
      <c r="F314" s="208" t="s">
        <v>663</v>
      </c>
      <c r="G314" s="206"/>
      <c r="H314" s="209">
        <v>1086.29</v>
      </c>
      <c r="I314" s="210"/>
      <c r="J314" s="206"/>
      <c r="K314" s="206"/>
      <c r="L314" s="211"/>
      <c r="M314" s="212"/>
      <c r="N314" s="213"/>
      <c r="O314" s="213"/>
      <c r="P314" s="213"/>
      <c r="Q314" s="213"/>
      <c r="R314" s="213"/>
      <c r="S314" s="213"/>
      <c r="T314" s="214"/>
      <c r="AT314" s="215" t="s">
        <v>266</v>
      </c>
      <c r="AU314" s="215" t="s">
        <v>86</v>
      </c>
      <c r="AV314" s="13" t="s">
        <v>86</v>
      </c>
      <c r="AW314" s="13" t="s">
        <v>4</v>
      </c>
      <c r="AX314" s="13" t="s">
        <v>84</v>
      </c>
      <c r="AY314" s="215" t="s">
        <v>239</v>
      </c>
    </row>
    <row r="315" spans="1:65" s="2" customFormat="1" ht="16.5" customHeight="1">
      <c r="A315" s="35"/>
      <c r="B315" s="36"/>
      <c r="C315" s="192" t="s">
        <v>664</v>
      </c>
      <c r="D315" s="192" t="s">
        <v>241</v>
      </c>
      <c r="E315" s="193" t="s">
        <v>665</v>
      </c>
      <c r="F315" s="194" t="s">
        <v>666</v>
      </c>
      <c r="G315" s="195" t="s">
        <v>244</v>
      </c>
      <c r="H315" s="196">
        <v>647.20699999999999</v>
      </c>
      <c r="I315" s="197"/>
      <c r="J315" s="198">
        <f>ROUND(I315*H315,2)</f>
        <v>0</v>
      </c>
      <c r="K315" s="194" t="s">
        <v>245</v>
      </c>
      <c r="L315" s="40"/>
      <c r="M315" s="199" t="s">
        <v>1</v>
      </c>
      <c r="N315" s="200" t="s">
        <v>41</v>
      </c>
      <c r="O315" s="72"/>
      <c r="P315" s="201">
        <f>O315*H315</f>
        <v>0</v>
      </c>
      <c r="Q315" s="201">
        <v>1.103E-2</v>
      </c>
      <c r="R315" s="201">
        <f>Q315*H315</f>
        <v>7.1386932099999996</v>
      </c>
      <c r="S315" s="201">
        <v>0</v>
      </c>
      <c r="T315" s="202">
        <f>S315*H315</f>
        <v>0</v>
      </c>
      <c r="U315" s="35"/>
      <c r="V315" s="35"/>
      <c r="W315" s="35"/>
      <c r="X315" s="35"/>
      <c r="Y315" s="35"/>
      <c r="Z315" s="35"/>
      <c r="AA315" s="35"/>
      <c r="AB315" s="35"/>
      <c r="AC315" s="35"/>
      <c r="AD315" s="35"/>
      <c r="AE315" s="35"/>
      <c r="AR315" s="203" t="s">
        <v>110</v>
      </c>
      <c r="AT315" s="203" t="s">
        <v>241</v>
      </c>
      <c r="AU315" s="203" t="s">
        <v>86</v>
      </c>
      <c r="AY315" s="18" t="s">
        <v>239</v>
      </c>
      <c r="BE315" s="204">
        <f>IF(N315="základní",J315,0)</f>
        <v>0</v>
      </c>
      <c r="BF315" s="204">
        <f>IF(N315="snížená",J315,0)</f>
        <v>0</v>
      </c>
      <c r="BG315" s="204">
        <f>IF(N315="zákl. přenesená",J315,0)</f>
        <v>0</v>
      </c>
      <c r="BH315" s="204">
        <f>IF(N315="sníž. přenesená",J315,0)</f>
        <v>0</v>
      </c>
      <c r="BI315" s="204">
        <f>IF(N315="nulová",J315,0)</f>
        <v>0</v>
      </c>
      <c r="BJ315" s="18" t="s">
        <v>84</v>
      </c>
      <c r="BK315" s="204">
        <f>ROUND(I315*H315,2)</f>
        <v>0</v>
      </c>
      <c r="BL315" s="18" t="s">
        <v>110</v>
      </c>
      <c r="BM315" s="203" t="s">
        <v>667</v>
      </c>
    </row>
    <row r="316" spans="1:65" s="13" customFormat="1" ht="22.5">
      <c r="B316" s="205"/>
      <c r="C316" s="206"/>
      <c r="D316" s="207" t="s">
        <v>266</v>
      </c>
      <c r="E316" s="225" t="s">
        <v>1</v>
      </c>
      <c r="F316" s="208" t="s">
        <v>640</v>
      </c>
      <c r="G316" s="206"/>
      <c r="H316" s="209">
        <v>773.85699999999997</v>
      </c>
      <c r="I316" s="210"/>
      <c r="J316" s="206"/>
      <c r="K316" s="206"/>
      <c r="L316" s="211"/>
      <c r="M316" s="212"/>
      <c r="N316" s="213"/>
      <c r="O316" s="213"/>
      <c r="P316" s="213"/>
      <c r="Q316" s="213"/>
      <c r="R316" s="213"/>
      <c r="S316" s="213"/>
      <c r="T316" s="214"/>
      <c r="AT316" s="215" t="s">
        <v>266</v>
      </c>
      <c r="AU316" s="215" t="s">
        <v>86</v>
      </c>
      <c r="AV316" s="13" t="s">
        <v>86</v>
      </c>
      <c r="AW316" s="13" t="s">
        <v>32</v>
      </c>
      <c r="AX316" s="13" t="s">
        <v>76</v>
      </c>
      <c r="AY316" s="215" t="s">
        <v>239</v>
      </c>
    </row>
    <row r="317" spans="1:65" s="13" customFormat="1" ht="11.25">
      <c r="B317" s="205"/>
      <c r="C317" s="206"/>
      <c r="D317" s="207" t="s">
        <v>266</v>
      </c>
      <c r="E317" s="225" t="s">
        <v>1</v>
      </c>
      <c r="F317" s="208" t="s">
        <v>641</v>
      </c>
      <c r="G317" s="206"/>
      <c r="H317" s="209">
        <v>-126.65</v>
      </c>
      <c r="I317" s="210"/>
      <c r="J317" s="206"/>
      <c r="K317" s="206"/>
      <c r="L317" s="211"/>
      <c r="M317" s="212"/>
      <c r="N317" s="213"/>
      <c r="O317" s="213"/>
      <c r="P317" s="213"/>
      <c r="Q317" s="213"/>
      <c r="R317" s="213"/>
      <c r="S317" s="213"/>
      <c r="T317" s="214"/>
      <c r="AT317" s="215" t="s">
        <v>266</v>
      </c>
      <c r="AU317" s="215" t="s">
        <v>86</v>
      </c>
      <c r="AV317" s="13" t="s">
        <v>86</v>
      </c>
      <c r="AW317" s="13" t="s">
        <v>32</v>
      </c>
      <c r="AX317" s="13" t="s">
        <v>76</v>
      </c>
      <c r="AY317" s="215" t="s">
        <v>239</v>
      </c>
    </row>
    <row r="318" spans="1:65" s="14" customFormat="1" ht="11.25">
      <c r="B318" s="226"/>
      <c r="C318" s="227"/>
      <c r="D318" s="207" t="s">
        <v>266</v>
      </c>
      <c r="E318" s="228" t="s">
        <v>1</v>
      </c>
      <c r="F318" s="229" t="s">
        <v>383</v>
      </c>
      <c r="G318" s="227"/>
      <c r="H318" s="230">
        <v>647.20699999999999</v>
      </c>
      <c r="I318" s="231"/>
      <c r="J318" s="227"/>
      <c r="K318" s="227"/>
      <c r="L318" s="232"/>
      <c r="M318" s="233"/>
      <c r="N318" s="234"/>
      <c r="O318" s="234"/>
      <c r="P318" s="234"/>
      <c r="Q318" s="234"/>
      <c r="R318" s="234"/>
      <c r="S318" s="234"/>
      <c r="T318" s="235"/>
      <c r="AT318" s="236" t="s">
        <v>266</v>
      </c>
      <c r="AU318" s="236" t="s">
        <v>86</v>
      </c>
      <c r="AV318" s="14" t="s">
        <v>110</v>
      </c>
      <c r="AW318" s="14" t="s">
        <v>32</v>
      </c>
      <c r="AX318" s="14" t="s">
        <v>84</v>
      </c>
      <c r="AY318" s="236" t="s">
        <v>239</v>
      </c>
    </row>
    <row r="319" spans="1:65" s="2" customFormat="1" ht="16.5" customHeight="1">
      <c r="A319" s="35"/>
      <c r="B319" s="36"/>
      <c r="C319" s="192" t="s">
        <v>668</v>
      </c>
      <c r="D319" s="192" t="s">
        <v>241</v>
      </c>
      <c r="E319" s="193" t="s">
        <v>669</v>
      </c>
      <c r="F319" s="194" t="s">
        <v>670</v>
      </c>
      <c r="G319" s="195" t="s">
        <v>244</v>
      </c>
      <c r="H319" s="196">
        <v>1294.414</v>
      </c>
      <c r="I319" s="197"/>
      <c r="J319" s="198">
        <f>ROUND(I319*H319,2)</f>
        <v>0</v>
      </c>
      <c r="K319" s="194" t="s">
        <v>245</v>
      </c>
      <c r="L319" s="40"/>
      <c r="M319" s="199" t="s">
        <v>1</v>
      </c>
      <c r="N319" s="200" t="s">
        <v>41</v>
      </c>
      <c r="O319" s="72"/>
      <c r="P319" s="201">
        <f>O319*H319</f>
        <v>0</v>
      </c>
      <c r="Q319" s="201">
        <v>5.5199999999999997E-3</v>
      </c>
      <c r="R319" s="201">
        <f>Q319*H319</f>
        <v>7.1451652799999996</v>
      </c>
      <c r="S319" s="201">
        <v>0</v>
      </c>
      <c r="T319" s="202">
        <f>S319*H319</f>
        <v>0</v>
      </c>
      <c r="U319" s="35"/>
      <c r="V319" s="35"/>
      <c r="W319" s="35"/>
      <c r="X319" s="35"/>
      <c r="Y319" s="35"/>
      <c r="Z319" s="35"/>
      <c r="AA319" s="35"/>
      <c r="AB319" s="35"/>
      <c r="AC319" s="35"/>
      <c r="AD319" s="35"/>
      <c r="AE319" s="35"/>
      <c r="AR319" s="203" t="s">
        <v>110</v>
      </c>
      <c r="AT319" s="203" t="s">
        <v>241</v>
      </c>
      <c r="AU319" s="203" t="s">
        <v>86</v>
      </c>
      <c r="AY319" s="18" t="s">
        <v>239</v>
      </c>
      <c r="BE319" s="204">
        <f>IF(N319="základní",J319,0)</f>
        <v>0</v>
      </c>
      <c r="BF319" s="204">
        <f>IF(N319="snížená",J319,0)</f>
        <v>0</v>
      </c>
      <c r="BG319" s="204">
        <f>IF(N319="zákl. přenesená",J319,0)</f>
        <v>0</v>
      </c>
      <c r="BH319" s="204">
        <f>IF(N319="sníž. přenesená",J319,0)</f>
        <v>0</v>
      </c>
      <c r="BI319" s="204">
        <f>IF(N319="nulová",J319,0)</f>
        <v>0</v>
      </c>
      <c r="BJ319" s="18" t="s">
        <v>84</v>
      </c>
      <c r="BK319" s="204">
        <f>ROUND(I319*H319,2)</f>
        <v>0</v>
      </c>
      <c r="BL319" s="18" t="s">
        <v>110</v>
      </c>
      <c r="BM319" s="203" t="s">
        <v>671</v>
      </c>
    </row>
    <row r="320" spans="1:65" s="13" customFormat="1" ht="11.25">
      <c r="B320" s="205"/>
      <c r="C320" s="206"/>
      <c r="D320" s="207" t="s">
        <v>266</v>
      </c>
      <c r="E320" s="206"/>
      <c r="F320" s="208" t="s">
        <v>672</v>
      </c>
      <c r="G320" s="206"/>
      <c r="H320" s="209">
        <v>1294.414</v>
      </c>
      <c r="I320" s="210"/>
      <c r="J320" s="206"/>
      <c r="K320" s="206"/>
      <c r="L320" s="211"/>
      <c r="M320" s="212"/>
      <c r="N320" s="213"/>
      <c r="O320" s="213"/>
      <c r="P320" s="213"/>
      <c r="Q320" s="213"/>
      <c r="R320" s="213"/>
      <c r="S320" s="213"/>
      <c r="T320" s="214"/>
      <c r="AT320" s="215" t="s">
        <v>266</v>
      </c>
      <c r="AU320" s="215" t="s">
        <v>86</v>
      </c>
      <c r="AV320" s="13" t="s">
        <v>86</v>
      </c>
      <c r="AW320" s="13" t="s">
        <v>4</v>
      </c>
      <c r="AX320" s="13" t="s">
        <v>84</v>
      </c>
      <c r="AY320" s="215" t="s">
        <v>239</v>
      </c>
    </row>
    <row r="321" spans="1:65" s="2" customFormat="1" ht="16.5" customHeight="1">
      <c r="A321" s="35"/>
      <c r="B321" s="36"/>
      <c r="C321" s="192" t="s">
        <v>673</v>
      </c>
      <c r="D321" s="192" t="s">
        <v>241</v>
      </c>
      <c r="E321" s="193" t="s">
        <v>674</v>
      </c>
      <c r="F321" s="194" t="s">
        <v>675</v>
      </c>
      <c r="G321" s="195" t="s">
        <v>244</v>
      </c>
      <c r="H321" s="196">
        <v>17.5</v>
      </c>
      <c r="I321" s="197"/>
      <c r="J321" s="198">
        <f>ROUND(I321*H321,2)</f>
        <v>0</v>
      </c>
      <c r="K321" s="194" t="s">
        <v>245</v>
      </c>
      <c r="L321" s="40"/>
      <c r="M321" s="199" t="s">
        <v>1</v>
      </c>
      <c r="N321" s="200" t="s">
        <v>41</v>
      </c>
      <c r="O321" s="72"/>
      <c r="P321" s="201">
        <f>O321*H321</f>
        <v>0</v>
      </c>
      <c r="Q321" s="201">
        <v>8.4999999999999995E-4</v>
      </c>
      <c r="R321" s="201">
        <f>Q321*H321</f>
        <v>1.4874999999999999E-2</v>
      </c>
      <c r="S321" s="201">
        <v>0</v>
      </c>
      <c r="T321" s="202">
        <f>S321*H321</f>
        <v>0</v>
      </c>
      <c r="U321" s="35"/>
      <c r="V321" s="35"/>
      <c r="W321" s="35"/>
      <c r="X321" s="35"/>
      <c r="Y321" s="35"/>
      <c r="Z321" s="35"/>
      <c r="AA321" s="35"/>
      <c r="AB321" s="35"/>
      <c r="AC321" s="35"/>
      <c r="AD321" s="35"/>
      <c r="AE321" s="35"/>
      <c r="AR321" s="203" t="s">
        <v>110</v>
      </c>
      <c r="AT321" s="203" t="s">
        <v>241</v>
      </c>
      <c r="AU321" s="203" t="s">
        <v>86</v>
      </c>
      <c r="AY321" s="18" t="s">
        <v>239</v>
      </c>
      <c r="BE321" s="204">
        <f>IF(N321="základní",J321,0)</f>
        <v>0</v>
      </c>
      <c r="BF321" s="204">
        <f>IF(N321="snížená",J321,0)</f>
        <v>0</v>
      </c>
      <c r="BG321" s="204">
        <f>IF(N321="zákl. přenesená",J321,0)</f>
        <v>0</v>
      </c>
      <c r="BH321" s="204">
        <f>IF(N321="sníž. přenesená",J321,0)</f>
        <v>0</v>
      </c>
      <c r="BI321" s="204">
        <f>IF(N321="nulová",J321,0)</f>
        <v>0</v>
      </c>
      <c r="BJ321" s="18" t="s">
        <v>84</v>
      </c>
      <c r="BK321" s="204">
        <f>ROUND(I321*H321,2)</f>
        <v>0</v>
      </c>
      <c r="BL321" s="18" t="s">
        <v>110</v>
      </c>
      <c r="BM321" s="203" t="s">
        <v>676</v>
      </c>
    </row>
    <row r="322" spans="1:65" s="2" customFormat="1" ht="16.5" customHeight="1">
      <c r="A322" s="35"/>
      <c r="B322" s="36"/>
      <c r="C322" s="192" t="s">
        <v>677</v>
      </c>
      <c r="D322" s="192" t="s">
        <v>241</v>
      </c>
      <c r="E322" s="193" t="s">
        <v>678</v>
      </c>
      <c r="F322" s="194" t="s">
        <v>679</v>
      </c>
      <c r="G322" s="195" t="s">
        <v>244</v>
      </c>
      <c r="H322" s="196">
        <v>129.35</v>
      </c>
      <c r="I322" s="197"/>
      <c r="J322" s="198">
        <f>ROUND(I322*H322,2)</f>
        <v>0</v>
      </c>
      <c r="K322" s="194" t="s">
        <v>245</v>
      </c>
      <c r="L322" s="40"/>
      <c r="M322" s="199" t="s">
        <v>1</v>
      </c>
      <c r="N322" s="200" t="s">
        <v>41</v>
      </c>
      <c r="O322" s="72"/>
      <c r="P322" s="201">
        <f>O322*H322</f>
        <v>0</v>
      </c>
      <c r="Q322" s="201">
        <v>2.5999999999999998E-4</v>
      </c>
      <c r="R322" s="201">
        <f>Q322*H322</f>
        <v>3.3630999999999994E-2</v>
      </c>
      <c r="S322" s="201">
        <v>0</v>
      </c>
      <c r="T322" s="202">
        <f>S322*H322</f>
        <v>0</v>
      </c>
      <c r="U322" s="35"/>
      <c r="V322" s="35"/>
      <c r="W322" s="35"/>
      <c r="X322" s="35"/>
      <c r="Y322" s="35"/>
      <c r="Z322" s="35"/>
      <c r="AA322" s="35"/>
      <c r="AB322" s="35"/>
      <c r="AC322" s="35"/>
      <c r="AD322" s="35"/>
      <c r="AE322" s="35"/>
      <c r="AR322" s="203" t="s">
        <v>110</v>
      </c>
      <c r="AT322" s="203" t="s">
        <v>241</v>
      </c>
      <c r="AU322" s="203" t="s">
        <v>86</v>
      </c>
      <c r="AY322" s="18" t="s">
        <v>239</v>
      </c>
      <c r="BE322" s="204">
        <f>IF(N322="základní",J322,0)</f>
        <v>0</v>
      </c>
      <c r="BF322" s="204">
        <f>IF(N322="snížená",J322,0)</f>
        <v>0</v>
      </c>
      <c r="BG322" s="204">
        <f>IF(N322="zákl. přenesená",J322,0)</f>
        <v>0</v>
      </c>
      <c r="BH322" s="204">
        <f>IF(N322="sníž. přenesená",J322,0)</f>
        <v>0</v>
      </c>
      <c r="BI322" s="204">
        <f>IF(N322="nulová",J322,0)</f>
        <v>0</v>
      </c>
      <c r="BJ322" s="18" t="s">
        <v>84</v>
      </c>
      <c r="BK322" s="204">
        <f>ROUND(I322*H322,2)</f>
        <v>0</v>
      </c>
      <c r="BL322" s="18" t="s">
        <v>110</v>
      </c>
      <c r="BM322" s="203" t="s">
        <v>680</v>
      </c>
    </row>
    <row r="323" spans="1:65" s="13" customFormat="1" ht="11.25">
      <c r="B323" s="205"/>
      <c r="C323" s="206"/>
      <c r="D323" s="207" t="s">
        <v>266</v>
      </c>
      <c r="E323" s="225" t="s">
        <v>1</v>
      </c>
      <c r="F323" s="208" t="s">
        <v>681</v>
      </c>
      <c r="G323" s="206"/>
      <c r="H323" s="209">
        <v>129.35</v>
      </c>
      <c r="I323" s="210"/>
      <c r="J323" s="206"/>
      <c r="K323" s="206"/>
      <c r="L323" s="211"/>
      <c r="M323" s="212"/>
      <c r="N323" s="213"/>
      <c r="O323" s="213"/>
      <c r="P323" s="213"/>
      <c r="Q323" s="213"/>
      <c r="R323" s="213"/>
      <c r="S323" s="213"/>
      <c r="T323" s="214"/>
      <c r="AT323" s="215" t="s">
        <v>266</v>
      </c>
      <c r="AU323" s="215" t="s">
        <v>86</v>
      </c>
      <c r="AV323" s="13" t="s">
        <v>86</v>
      </c>
      <c r="AW323" s="13" t="s">
        <v>32</v>
      </c>
      <c r="AX323" s="13" t="s">
        <v>76</v>
      </c>
      <c r="AY323" s="215" t="s">
        <v>239</v>
      </c>
    </row>
    <row r="324" spans="1:65" s="14" customFormat="1" ht="11.25">
      <c r="B324" s="226"/>
      <c r="C324" s="227"/>
      <c r="D324" s="207" t="s">
        <v>266</v>
      </c>
      <c r="E324" s="228" t="s">
        <v>1</v>
      </c>
      <c r="F324" s="229" t="s">
        <v>383</v>
      </c>
      <c r="G324" s="227"/>
      <c r="H324" s="230">
        <v>129.35</v>
      </c>
      <c r="I324" s="231"/>
      <c r="J324" s="227"/>
      <c r="K324" s="227"/>
      <c r="L324" s="232"/>
      <c r="M324" s="233"/>
      <c r="N324" s="234"/>
      <c r="O324" s="234"/>
      <c r="P324" s="234"/>
      <c r="Q324" s="234"/>
      <c r="R324" s="234"/>
      <c r="S324" s="234"/>
      <c r="T324" s="235"/>
      <c r="AT324" s="236" t="s">
        <v>266</v>
      </c>
      <c r="AU324" s="236" t="s">
        <v>86</v>
      </c>
      <c r="AV324" s="14" t="s">
        <v>110</v>
      </c>
      <c r="AW324" s="14" t="s">
        <v>32</v>
      </c>
      <c r="AX324" s="14" t="s">
        <v>84</v>
      </c>
      <c r="AY324" s="236" t="s">
        <v>239</v>
      </c>
    </row>
    <row r="325" spans="1:65" s="2" customFormat="1" ht="16.5" customHeight="1">
      <c r="A325" s="35"/>
      <c r="B325" s="36"/>
      <c r="C325" s="192" t="s">
        <v>682</v>
      </c>
      <c r="D325" s="192" t="s">
        <v>241</v>
      </c>
      <c r="E325" s="193" t="s">
        <v>683</v>
      </c>
      <c r="F325" s="194" t="s">
        <v>684</v>
      </c>
      <c r="G325" s="195" t="s">
        <v>244</v>
      </c>
      <c r="H325" s="196">
        <v>129.35</v>
      </c>
      <c r="I325" s="197"/>
      <c r="J325" s="198">
        <f>ROUND(I325*H325,2)</f>
        <v>0</v>
      </c>
      <c r="K325" s="194" t="s">
        <v>245</v>
      </c>
      <c r="L325" s="40"/>
      <c r="M325" s="199" t="s">
        <v>1</v>
      </c>
      <c r="N325" s="200" t="s">
        <v>41</v>
      </c>
      <c r="O325" s="72"/>
      <c r="P325" s="201">
        <f>O325*H325</f>
        <v>0</v>
      </c>
      <c r="Q325" s="201">
        <v>1.3999999999999999E-4</v>
      </c>
      <c r="R325" s="201">
        <f>Q325*H325</f>
        <v>1.8108999999999997E-2</v>
      </c>
      <c r="S325" s="201">
        <v>0</v>
      </c>
      <c r="T325" s="202">
        <f>S325*H325</f>
        <v>0</v>
      </c>
      <c r="U325" s="35"/>
      <c r="V325" s="35"/>
      <c r="W325" s="35"/>
      <c r="X325" s="35"/>
      <c r="Y325" s="35"/>
      <c r="Z325" s="35"/>
      <c r="AA325" s="35"/>
      <c r="AB325" s="35"/>
      <c r="AC325" s="35"/>
      <c r="AD325" s="35"/>
      <c r="AE325" s="35"/>
      <c r="AR325" s="203" t="s">
        <v>110</v>
      </c>
      <c r="AT325" s="203" t="s">
        <v>241</v>
      </c>
      <c r="AU325" s="203" t="s">
        <v>86</v>
      </c>
      <c r="AY325" s="18" t="s">
        <v>239</v>
      </c>
      <c r="BE325" s="204">
        <f>IF(N325="základní",J325,0)</f>
        <v>0</v>
      </c>
      <c r="BF325" s="204">
        <f>IF(N325="snížená",J325,0)</f>
        <v>0</v>
      </c>
      <c r="BG325" s="204">
        <f>IF(N325="zákl. přenesená",J325,0)</f>
        <v>0</v>
      </c>
      <c r="BH325" s="204">
        <f>IF(N325="sníž. přenesená",J325,0)</f>
        <v>0</v>
      </c>
      <c r="BI325" s="204">
        <f>IF(N325="nulová",J325,0)</f>
        <v>0</v>
      </c>
      <c r="BJ325" s="18" t="s">
        <v>84</v>
      </c>
      <c r="BK325" s="204">
        <f>ROUND(I325*H325,2)</f>
        <v>0</v>
      </c>
      <c r="BL325" s="18" t="s">
        <v>110</v>
      </c>
      <c r="BM325" s="203" t="s">
        <v>685</v>
      </c>
    </row>
    <row r="326" spans="1:65" s="2" customFormat="1" ht="24.2" customHeight="1">
      <c r="A326" s="35"/>
      <c r="B326" s="36"/>
      <c r="C326" s="192" t="s">
        <v>686</v>
      </c>
      <c r="D326" s="192" t="s">
        <v>241</v>
      </c>
      <c r="E326" s="193" t="s">
        <v>687</v>
      </c>
      <c r="F326" s="194" t="s">
        <v>688</v>
      </c>
      <c r="G326" s="195" t="s">
        <v>244</v>
      </c>
      <c r="H326" s="196">
        <v>129.35</v>
      </c>
      <c r="I326" s="197"/>
      <c r="J326" s="198">
        <f>ROUND(I326*H326,2)</f>
        <v>0</v>
      </c>
      <c r="K326" s="194" t="s">
        <v>245</v>
      </c>
      <c r="L326" s="40"/>
      <c r="M326" s="199" t="s">
        <v>1</v>
      </c>
      <c r="N326" s="200" t="s">
        <v>41</v>
      </c>
      <c r="O326" s="72"/>
      <c r="P326" s="201">
        <f>O326*H326</f>
        <v>0</v>
      </c>
      <c r="Q326" s="201">
        <v>1.2489999999999999E-2</v>
      </c>
      <c r="R326" s="201">
        <f>Q326*H326</f>
        <v>1.6155814999999998</v>
      </c>
      <c r="S326" s="201">
        <v>0</v>
      </c>
      <c r="T326" s="202">
        <f>S326*H326</f>
        <v>0</v>
      </c>
      <c r="U326" s="35"/>
      <c r="V326" s="35"/>
      <c r="W326" s="35"/>
      <c r="X326" s="35"/>
      <c r="Y326" s="35"/>
      <c r="Z326" s="35"/>
      <c r="AA326" s="35"/>
      <c r="AB326" s="35"/>
      <c r="AC326" s="35"/>
      <c r="AD326" s="35"/>
      <c r="AE326" s="35"/>
      <c r="AR326" s="203" t="s">
        <v>110</v>
      </c>
      <c r="AT326" s="203" t="s">
        <v>241</v>
      </c>
      <c r="AU326" s="203" t="s">
        <v>86</v>
      </c>
      <c r="AY326" s="18" t="s">
        <v>239</v>
      </c>
      <c r="BE326" s="204">
        <f>IF(N326="základní",J326,0)</f>
        <v>0</v>
      </c>
      <c r="BF326" s="204">
        <f>IF(N326="snížená",J326,0)</f>
        <v>0</v>
      </c>
      <c r="BG326" s="204">
        <f>IF(N326="zákl. přenesená",J326,0)</f>
        <v>0</v>
      </c>
      <c r="BH326" s="204">
        <f>IF(N326="sníž. přenesená",J326,0)</f>
        <v>0</v>
      </c>
      <c r="BI326" s="204">
        <f>IF(N326="nulová",J326,0)</f>
        <v>0</v>
      </c>
      <c r="BJ326" s="18" t="s">
        <v>84</v>
      </c>
      <c r="BK326" s="204">
        <f>ROUND(I326*H326,2)</f>
        <v>0</v>
      </c>
      <c r="BL326" s="18" t="s">
        <v>110</v>
      </c>
      <c r="BM326" s="203" t="s">
        <v>689</v>
      </c>
    </row>
    <row r="327" spans="1:65" s="13" customFormat="1" ht="11.25">
      <c r="B327" s="205"/>
      <c r="C327" s="206"/>
      <c r="D327" s="207" t="s">
        <v>266</v>
      </c>
      <c r="E327" s="225" t="s">
        <v>1</v>
      </c>
      <c r="F327" s="208" t="s">
        <v>681</v>
      </c>
      <c r="G327" s="206"/>
      <c r="H327" s="209">
        <v>129.35</v>
      </c>
      <c r="I327" s="210"/>
      <c r="J327" s="206"/>
      <c r="K327" s="206"/>
      <c r="L327" s="211"/>
      <c r="M327" s="212"/>
      <c r="N327" s="213"/>
      <c r="O327" s="213"/>
      <c r="P327" s="213"/>
      <c r="Q327" s="213"/>
      <c r="R327" s="213"/>
      <c r="S327" s="213"/>
      <c r="T327" s="214"/>
      <c r="AT327" s="215" t="s">
        <v>266</v>
      </c>
      <c r="AU327" s="215" t="s">
        <v>86</v>
      </c>
      <c r="AV327" s="13" t="s">
        <v>86</v>
      </c>
      <c r="AW327" s="13" t="s">
        <v>32</v>
      </c>
      <c r="AX327" s="13" t="s">
        <v>76</v>
      </c>
      <c r="AY327" s="215" t="s">
        <v>239</v>
      </c>
    </row>
    <row r="328" spans="1:65" s="14" customFormat="1" ht="11.25">
      <c r="B328" s="226"/>
      <c r="C328" s="227"/>
      <c r="D328" s="207" t="s">
        <v>266</v>
      </c>
      <c r="E328" s="228" t="s">
        <v>1</v>
      </c>
      <c r="F328" s="229" t="s">
        <v>383</v>
      </c>
      <c r="G328" s="227"/>
      <c r="H328" s="230">
        <v>129.35</v>
      </c>
      <c r="I328" s="231"/>
      <c r="J328" s="227"/>
      <c r="K328" s="227"/>
      <c r="L328" s="232"/>
      <c r="M328" s="233"/>
      <c r="N328" s="234"/>
      <c r="O328" s="234"/>
      <c r="P328" s="234"/>
      <c r="Q328" s="234"/>
      <c r="R328" s="234"/>
      <c r="S328" s="234"/>
      <c r="T328" s="235"/>
      <c r="AT328" s="236" t="s">
        <v>266</v>
      </c>
      <c r="AU328" s="236" t="s">
        <v>86</v>
      </c>
      <c r="AV328" s="14" t="s">
        <v>110</v>
      </c>
      <c r="AW328" s="14" t="s">
        <v>32</v>
      </c>
      <c r="AX328" s="14" t="s">
        <v>84</v>
      </c>
      <c r="AY328" s="236" t="s">
        <v>239</v>
      </c>
    </row>
    <row r="329" spans="1:65" s="2" customFormat="1" ht="16.5" customHeight="1">
      <c r="A329" s="35"/>
      <c r="B329" s="36"/>
      <c r="C329" s="247" t="s">
        <v>690</v>
      </c>
      <c r="D329" s="247" t="s">
        <v>438</v>
      </c>
      <c r="E329" s="248" t="s">
        <v>691</v>
      </c>
      <c r="F329" s="249" t="s">
        <v>692</v>
      </c>
      <c r="G329" s="250" t="s">
        <v>244</v>
      </c>
      <c r="H329" s="251">
        <v>142.285</v>
      </c>
      <c r="I329" s="252"/>
      <c r="J329" s="253">
        <f>ROUND(I329*H329,2)</f>
        <v>0</v>
      </c>
      <c r="K329" s="249" t="s">
        <v>277</v>
      </c>
      <c r="L329" s="254"/>
      <c r="M329" s="255" t="s">
        <v>1</v>
      </c>
      <c r="N329" s="256" t="s">
        <v>41</v>
      </c>
      <c r="O329" s="72"/>
      <c r="P329" s="201">
        <f>O329*H329</f>
        <v>0</v>
      </c>
      <c r="Q329" s="201">
        <v>6.0000000000000001E-3</v>
      </c>
      <c r="R329" s="201">
        <f>Q329*H329</f>
        <v>0.85370999999999997</v>
      </c>
      <c r="S329" s="201">
        <v>0</v>
      </c>
      <c r="T329" s="202">
        <f>S329*H329</f>
        <v>0</v>
      </c>
      <c r="U329" s="35"/>
      <c r="V329" s="35"/>
      <c r="W329" s="35"/>
      <c r="X329" s="35"/>
      <c r="Y329" s="35"/>
      <c r="Z329" s="35"/>
      <c r="AA329" s="35"/>
      <c r="AB329" s="35"/>
      <c r="AC329" s="35"/>
      <c r="AD329" s="35"/>
      <c r="AE329" s="35"/>
      <c r="AR329" s="203" t="s">
        <v>156</v>
      </c>
      <c r="AT329" s="203" t="s">
        <v>438</v>
      </c>
      <c r="AU329" s="203" t="s">
        <v>86</v>
      </c>
      <c r="AY329" s="18" t="s">
        <v>239</v>
      </c>
      <c r="BE329" s="204">
        <f>IF(N329="základní",J329,0)</f>
        <v>0</v>
      </c>
      <c r="BF329" s="204">
        <f>IF(N329="snížená",J329,0)</f>
        <v>0</v>
      </c>
      <c r="BG329" s="204">
        <f>IF(N329="zákl. přenesená",J329,0)</f>
        <v>0</v>
      </c>
      <c r="BH329" s="204">
        <f>IF(N329="sníž. přenesená",J329,0)</f>
        <v>0</v>
      </c>
      <c r="BI329" s="204">
        <f>IF(N329="nulová",J329,0)</f>
        <v>0</v>
      </c>
      <c r="BJ329" s="18" t="s">
        <v>84</v>
      </c>
      <c r="BK329" s="204">
        <f>ROUND(I329*H329,2)</f>
        <v>0</v>
      </c>
      <c r="BL329" s="18" t="s">
        <v>110</v>
      </c>
      <c r="BM329" s="203" t="s">
        <v>693</v>
      </c>
    </row>
    <row r="330" spans="1:65" s="13" customFormat="1" ht="11.25">
      <c r="B330" s="205"/>
      <c r="C330" s="206"/>
      <c r="D330" s="207" t="s">
        <v>266</v>
      </c>
      <c r="E330" s="206"/>
      <c r="F330" s="208" t="s">
        <v>694</v>
      </c>
      <c r="G330" s="206"/>
      <c r="H330" s="209">
        <v>142.285</v>
      </c>
      <c r="I330" s="210"/>
      <c r="J330" s="206"/>
      <c r="K330" s="206"/>
      <c r="L330" s="211"/>
      <c r="M330" s="212"/>
      <c r="N330" s="213"/>
      <c r="O330" s="213"/>
      <c r="P330" s="213"/>
      <c r="Q330" s="213"/>
      <c r="R330" s="213"/>
      <c r="S330" s="213"/>
      <c r="T330" s="214"/>
      <c r="AT330" s="215" t="s">
        <v>266</v>
      </c>
      <c r="AU330" s="215" t="s">
        <v>86</v>
      </c>
      <c r="AV330" s="13" t="s">
        <v>86</v>
      </c>
      <c r="AW330" s="13" t="s">
        <v>4</v>
      </c>
      <c r="AX330" s="13" t="s">
        <v>84</v>
      </c>
      <c r="AY330" s="215" t="s">
        <v>239</v>
      </c>
    </row>
    <row r="331" spans="1:65" s="2" customFormat="1" ht="24.2" customHeight="1">
      <c r="A331" s="35"/>
      <c r="B331" s="36"/>
      <c r="C331" s="192" t="s">
        <v>695</v>
      </c>
      <c r="D331" s="192" t="s">
        <v>241</v>
      </c>
      <c r="E331" s="193" t="s">
        <v>696</v>
      </c>
      <c r="F331" s="194" t="s">
        <v>697</v>
      </c>
      <c r="G331" s="195" t="s">
        <v>244</v>
      </c>
      <c r="H331" s="196">
        <v>129.35</v>
      </c>
      <c r="I331" s="197"/>
      <c r="J331" s="198">
        <f>ROUND(I331*H331,2)</f>
        <v>0</v>
      </c>
      <c r="K331" s="194" t="s">
        <v>245</v>
      </c>
      <c r="L331" s="40"/>
      <c r="M331" s="199" t="s">
        <v>1</v>
      </c>
      <c r="N331" s="200" t="s">
        <v>41</v>
      </c>
      <c r="O331" s="72"/>
      <c r="P331" s="201">
        <f>O331*H331</f>
        <v>0</v>
      </c>
      <c r="Q331" s="201">
        <v>1E-4</v>
      </c>
      <c r="R331" s="201">
        <f>Q331*H331</f>
        <v>1.2935E-2</v>
      </c>
      <c r="S331" s="201">
        <v>0</v>
      </c>
      <c r="T331" s="202">
        <f>S331*H331</f>
        <v>0</v>
      </c>
      <c r="U331" s="35"/>
      <c r="V331" s="35"/>
      <c r="W331" s="35"/>
      <c r="X331" s="35"/>
      <c r="Y331" s="35"/>
      <c r="Z331" s="35"/>
      <c r="AA331" s="35"/>
      <c r="AB331" s="35"/>
      <c r="AC331" s="35"/>
      <c r="AD331" s="35"/>
      <c r="AE331" s="35"/>
      <c r="AR331" s="203" t="s">
        <v>110</v>
      </c>
      <c r="AT331" s="203" t="s">
        <v>241</v>
      </c>
      <c r="AU331" s="203" t="s">
        <v>86</v>
      </c>
      <c r="AY331" s="18" t="s">
        <v>239</v>
      </c>
      <c r="BE331" s="204">
        <f>IF(N331="základní",J331,0)</f>
        <v>0</v>
      </c>
      <c r="BF331" s="204">
        <f>IF(N331="snížená",J331,0)</f>
        <v>0</v>
      </c>
      <c r="BG331" s="204">
        <f>IF(N331="zákl. přenesená",J331,0)</f>
        <v>0</v>
      </c>
      <c r="BH331" s="204">
        <f>IF(N331="sníž. přenesená",J331,0)</f>
        <v>0</v>
      </c>
      <c r="BI331" s="204">
        <f>IF(N331="nulová",J331,0)</f>
        <v>0</v>
      </c>
      <c r="BJ331" s="18" t="s">
        <v>84</v>
      </c>
      <c r="BK331" s="204">
        <f>ROUND(I331*H331,2)</f>
        <v>0</v>
      </c>
      <c r="BL331" s="18" t="s">
        <v>110</v>
      </c>
      <c r="BM331" s="203" t="s">
        <v>698</v>
      </c>
    </row>
    <row r="332" spans="1:65" s="13" customFormat="1" ht="11.25">
      <c r="B332" s="205"/>
      <c r="C332" s="206"/>
      <c r="D332" s="207" t="s">
        <v>266</v>
      </c>
      <c r="E332" s="225" t="s">
        <v>1</v>
      </c>
      <c r="F332" s="208" t="s">
        <v>681</v>
      </c>
      <c r="G332" s="206"/>
      <c r="H332" s="209">
        <v>129.35</v>
      </c>
      <c r="I332" s="210"/>
      <c r="J332" s="206"/>
      <c r="K332" s="206"/>
      <c r="L332" s="211"/>
      <c r="M332" s="212"/>
      <c r="N332" s="213"/>
      <c r="O332" s="213"/>
      <c r="P332" s="213"/>
      <c r="Q332" s="213"/>
      <c r="R332" s="213"/>
      <c r="S332" s="213"/>
      <c r="T332" s="214"/>
      <c r="AT332" s="215" t="s">
        <v>266</v>
      </c>
      <c r="AU332" s="215" t="s">
        <v>86</v>
      </c>
      <c r="AV332" s="13" t="s">
        <v>86</v>
      </c>
      <c r="AW332" s="13" t="s">
        <v>32</v>
      </c>
      <c r="AX332" s="13" t="s">
        <v>76</v>
      </c>
      <c r="AY332" s="215" t="s">
        <v>239</v>
      </c>
    </row>
    <row r="333" spans="1:65" s="14" customFormat="1" ht="11.25">
      <c r="B333" s="226"/>
      <c r="C333" s="227"/>
      <c r="D333" s="207" t="s">
        <v>266</v>
      </c>
      <c r="E333" s="228" t="s">
        <v>1</v>
      </c>
      <c r="F333" s="229" t="s">
        <v>383</v>
      </c>
      <c r="G333" s="227"/>
      <c r="H333" s="230">
        <v>129.35</v>
      </c>
      <c r="I333" s="231"/>
      <c r="J333" s="227"/>
      <c r="K333" s="227"/>
      <c r="L333" s="232"/>
      <c r="M333" s="233"/>
      <c r="N333" s="234"/>
      <c r="O333" s="234"/>
      <c r="P333" s="234"/>
      <c r="Q333" s="234"/>
      <c r="R333" s="234"/>
      <c r="S333" s="234"/>
      <c r="T333" s="235"/>
      <c r="AT333" s="236" t="s">
        <v>266</v>
      </c>
      <c r="AU333" s="236" t="s">
        <v>86</v>
      </c>
      <c r="AV333" s="14" t="s">
        <v>110</v>
      </c>
      <c r="AW333" s="14" t="s">
        <v>32</v>
      </c>
      <c r="AX333" s="14" t="s">
        <v>84</v>
      </c>
      <c r="AY333" s="236" t="s">
        <v>239</v>
      </c>
    </row>
    <row r="334" spans="1:65" s="2" customFormat="1" ht="16.5" customHeight="1">
      <c r="A334" s="35"/>
      <c r="B334" s="36"/>
      <c r="C334" s="192" t="s">
        <v>699</v>
      </c>
      <c r="D334" s="192" t="s">
        <v>241</v>
      </c>
      <c r="E334" s="193" t="s">
        <v>700</v>
      </c>
      <c r="F334" s="194" t="s">
        <v>701</v>
      </c>
      <c r="G334" s="195" t="s">
        <v>244</v>
      </c>
      <c r="H334" s="196">
        <v>129.35</v>
      </c>
      <c r="I334" s="197"/>
      <c r="J334" s="198">
        <f>ROUND(I334*H334,2)</f>
        <v>0</v>
      </c>
      <c r="K334" s="194" t="s">
        <v>245</v>
      </c>
      <c r="L334" s="40"/>
      <c r="M334" s="199" t="s">
        <v>1</v>
      </c>
      <c r="N334" s="200" t="s">
        <v>41</v>
      </c>
      <c r="O334" s="72"/>
      <c r="P334" s="201">
        <f>O334*H334</f>
        <v>0</v>
      </c>
      <c r="Q334" s="201">
        <v>3.3600000000000001E-3</v>
      </c>
      <c r="R334" s="201">
        <f>Q334*H334</f>
        <v>0.434616</v>
      </c>
      <c r="S334" s="201">
        <v>0</v>
      </c>
      <c r="T334" s="202">
        <f>S334*H334</f>
        <v>0</v>
      </c>
      <c r="U334" s="35"/>
      <c r="V334" s="35"/>
      <c r="W334" s="35"/>
      <c r="X334" s="35"/>
      <c r="Y334" s="35"/>
      <c r="Z334" s="35"/>
      <c r="AA334" s="35"/>
      <c r="AB334" s="35"/>
      <c r="AC334" s="35"/>
      <c r="AD334" s="35"/>
      <c r="AE334" s="35"/>
      <c r="AR334" s="203" t="s">
        <v>110</v>
      </c>
      <c r="AT334" s="203" t="s">
        <v>241</v>
      </c>
      <c r="AU334" s="203" t="s">
        <v>86</v>
      </c>
      <c r="AY334" s="18" t="s">
        <v>239</v>
      </c>
      <c r="BE334" s="204">
        <f>IF(N334="základní",J334,0)</f>
        <v>0</v>
      </c>
      <c r="BF334" s="204">
        <f>IF(N334="snížená",J334,0)</f>
        <v>0</v>
      </c>
      <c r="BG334" s="204">
        <f>IF(N334="zákl. přenesená",J334,0)</f>
        <v>0</v>
      </c>
      <c r="BH334" s="204">
        <f>IF(N334="sníž. přenesená",J334,0)</f>
        <v>0</v>
      </c>
      <c r="BI334" s="204">
        <f>IF(N334="nulová",J334,0)</f>
        <v>0</v>
      </c>
      <c r="BJ334" s="18" t="s">
        <v>84</v>
      </c>
      <c r="BK334" s="204">
        <f>ROUND(I334*H334,2)</f>
        <v>0</v>
      </c>
      <c r="BL334" s="18" t="s">
        <v>110</v>
      </c>
      <c r="BM334" s="203" t="s">
        <v>702</v>
      </c>
    </row>
    <row r="335" spans="1:65" s="13" customFormat="1" ht="11.25">
      <c r="B335" s="205"/>
      <c r="C335" s="206"/>
      <c r="D335" s="207" t="s">
        <v>266</v>
      </c>
      <c r="E335" s="225" t="s">
        <v>1</v>
      </c>
      <c r="F335" s="208" t="s">
        <v>681</v>
      </c>
      <c r="G335" s="206"/>
      <c r="H335" s="209">
        <v>129.35</v>
      </c>
      <c r="I335" s="210"/>
      <c r="J335" s="206"/>
      <c r="K335" s="206"/>
      <c r="L335" s="211"/>
      <c r="M335" s="212"/>
      <c r="N335" s="213"/>
      <c r="O335" s="213"/>
      <c r="P335" s="213"/>
      <c r="Q335" s="213"/>
      <c r="R335" s="213"/>
      <c r="S335" s="213"/>
      <c r="T335" s="214"/>
      <c r="AT335" s="215" t="s">
        <v>266</v>
      </c>
      <c r="AU335" s="215" t="s">
        <v>86</v>
      </c>
      <c r="AV335" s="13" t="s">
        <v>86</v>
      </c>
      <c r="AW335" s="13" t="s">
        <v>32</v>
      </c>
      <c r="AX335" s="13" t="s">
        <v>76</v>
      </c>
      <c r="AY335" s="215" t="s">
        <v>239</v>
      </c>
    </row>
    <row r="336" spans="1:65" s="14" customFormat="1" ht="11.25">
      <c r="B336" s="226"/>
      <c r="C336" s="227"/>
      <c r="D336" s="207" t="s">
        <v>266</v>
      </c>
      <c r="E336" s="228" t="s">
        <v>1</v>
      </c>
      <c r="F336" s="229" t="s">
        <v>383</v>
      </c>
      <c r="G336" s="227"/>
      <c r="H336" s="230">
        <v>129.35</v>
      </c>
      <c r="I336" s="231"/>
      <c r="J336" s="227"/>
      <c r="K336" s="227"/>
      <c r="L336" s="232"/>
      <c r="M336" s="233"/>
      <c r="N336" s="234"/>
      <c r="O336" s="234"/>
      <c r="P336" s="234"/>
      <c r="Q336" s="234"/>
      <c r="R336" s="234"/>
      <c r="S336" s="234"/>
      <c r="T336" s="235"/>
      <c r="AT336" s="236" t="s">
        <v>266</v>
      </c>
      <c r="AU336" s="236" t="s">
        <v>86</v>
      </c>
      <c r="AV336" s="14" t="s">
        <v>110</v>
      </c>
      <c r="AW336" s="14" t="s">
        <v>32</v>
      </c>
      <c r="AX336" s="14" t="s">
        <v>84</v>
      </c>
      <c r="AY336" s="236" t="s">
        <v>239</v>
      </c>
    </row>
    <row r="337" spans="1:65" s="2" customFormat="1" ht="16.5" customHeight="1">
      <c r="A337" s="35"/>
      <c r="B337" s="36"/>
      <c r="C337" s="192" t="s">
        <v>703</v>
      </c>
      <c r="D337" s="192" t="s">
        <v>241</v>
      </c>
      <c r="E337" s="193" t="s">
        <v>704</v>
      </c>
      <c r="F337" s="194" t="s">
        <v>705</v>
      </c>
      <c r="G337" s="195" t="s">
        <v>244</v>
      </c>
      <c r="H337" s="196">
        <v>200.02500000000001</v>
      </c>
      <c r="I337" s="197"/>
      <c r="J337" s="198">
        <f>ROUND(I337*H337,2)</f>
        <v>0</v>
      </c>
      <c r="K337" s="194" t="s">
        <v>245</v>
      </c>
      <c r="L337" s="40"/>
      <c r="M337" s="199" t="s">
        <v>1</v>
      </c>
      <c r="N337" s="200" t="s">
        <v>41</v>
      </c>
      <c r="O337" s="72"/>
      <c r="P337" s="201">
        <f>O337*H337</f>
        <v>0</v>
      </c>
      <c r="Q337" s="201">
        <v>7.3499999999999998E-3</v>
      </c>
      <c r="R337" s="201">
        <f>Q337*H337</f>
        <v>1.4701837499999999</v>
      </c>
      <c r="S337" s="201">
        <v>0</v>
      </c>
      <c r="T337" s="202">
        <f>S337*H337</f>
        <v>0</v>
      </c>
      <c r="U337" s="35"/>
      <c r="V337" s="35"/>
      <c r="W337" s="35"/>
      <c r="X337" s="35"/>
      <c r="Y337" s="35"/>
      <c r="Z337" s="35"/>
      <c r="AA337" s="35"/>
      <c r="AB337" s="35"/>
      <c r="AC337" s="35"/>
      <c r="AD337" s="35"/>
      <c r="AE337" s="35"/>
      <c r="AR337" s="203" t="s">
        <v>110</v>
      </c>
      <c r="AT337" s="203" t="s">
        <v>241</v>
      </c>
      <c r="AU337" s="203" t="s">
        <v>86</v>
      </c>
      <c r="AY337" s="18" t="s">
        <v>239</v>
      </c>
      <c r="BE337" s="204">
        <f>IF(N337="základní",J337,0)</f>
        <v>0</v>
      </c>
      <c r="BF337" s="204">
        <f>IF(N337="snížená",J337,0)</f>
        <v>0</v>
      </c>
      <c r="BG337" s="204">
        <f>IF(N337="zákl. přenesená",J337,0)</f>
        <v>0</v>
      </c>
      <c r="BH337" s="204">
        <f>IF(N337="sníž. přenesená",J337,0)</f>
        <v>0</v>
      </c>
      <c r="BI337" s="204">
        <f>IF(N337="nulová",J337,0)</f>
        <v>0</v>
      </c>
      <c r="BJ337" s="18" t="s">
        <v>84</v>
      </c>
      <c r="BK337" s="204">
        <f>ROUND(I337*H337,2)</f>
        <v>0</v>
      </c>
      <c r="BL337" s="18" t="s">
        <v>110</v>
      </c>
      <c r="BM337" s="203" t="s">
        <v>706</v>
      </c>
    </row>
    <row r="338" spans="1:65" s="13" customFormat="1" ht="11.25">
      <c r="B338" s="205"/>
      <c r="C338" s="206"/>
      <c r="D338" s="207" t="s">
        <v>266</v>
      </c>
      <c r="E338" s="225" t="s">
        <v>1</v>
      </c>
      <c r="F338" s="208" t="s">
        <v>707</v>
      </c>
      <c r="G338" s="206"/>
      <c r="H338" s="209">
        <v>200.02500000000001</v>
      </c>
      <c r="I338" s="210"/>
      <c r="J338" s="206"/>
      <c r="K338" s="206"/>
      <c r="L338" s="211"/>
      <c r="M338" s="212"/>
      <c r="N338" s="213"/>
      <c r="O338" s="213"/>
      <c r="P338" s="213"/>
      <c r="Q338" s="213"/>
      <c r="R338" s="213"/>
      <c r="S338" s="213"/>
      <c r="T338" s="214"/>
      <c r="AT338" s="215" t="s">
        <v>266</v>
      </c>
      <c r="AU338" s="215" t="s">
        <v>86</v>
      </c>
      <c r="AV338" s="13" t="s">
        <v>86</v>
      </c>
      <c r="AW338" s="13" t="s">
        <v>32</v>
      </c>
      <c r="AX338" s="13" t="s">
        <v>76</v>
      </c>
      <c r="AY338" s="215" t="s">
        <v>239</v>
      </c>
    </row>
    <row r="339" spans="1:65" s="14" customFormat="1" ht="11.25">
      <c r="B339" s="226"/>
      <c r="C339" s="227"/>
      <c r="D339" s="207" t="s">
        <v>266</v>
      </c>
      <c r="E339" s="228" t="s">
        <v>1</v>
      </c>
      <c r="F339" s="229" t="s">
        <v>383</v>
      </c>
      <c r="G339" s="227"/>
      <c r="H339" s="230">
        <v>200.02500000000001</v>
      </c>
      <c r="I339" s="231"/>
      <c r="J339" s="227"/>
      <c r="K339" s="227"/>
      <c r="L339" s="232"/>
      <c r="M339" s="233"/>
      <c r="N339" s="234"/>
      <c r="O339" s="234"/>
      <c r="P339" s="234"/>
      <c r="Q339" s="234"/>
      <c r="R339" s="234"/>
      <c r="S339" s="234"/>
      <c r="T339" s="235"/>
      <c r="AT339" s="236" t="s">
        <v>266</v>
      </c>
      <c r="AU339" s="236" t="s">
        <v>86</v>
      </c>
      <c r="AV339" s="14" t="s">
        <v>110</v>
      </c>
      <c r="AW339" s="14" t="s">
        <v>32</v>
      </c>
      <c r="AX339" s="14" t="s">
        <v>84</v>
      </c>
      <c r="AY339" s="236" t="s">
        <v>239</v>
      </c>
    </row>
    <row r="340" spans="1:65" s="2" customFormat="1" ht="16.5" customHeight="1">
      <c r="A340" s="35"/>
      <c r="B340" s="36"/>
      <c r="C340" s="192" t="s">
        <v>708</v>
      </c>
      <c r="D340" s="192" t="s">
        <v>241</v>
      </c>
      <c r="E340" s="193" t="s">
        <v>704</v>
      </c>
      <c r="F340" s="194" t="s">
        <v>705</v>
      </c>
      <c r="G340" s="195" t="s">
        <v>244</v>
      </c>
      <c r="H340" s="196">
        <v>100.32</v>
      </c>
      <c r="I340" s="197"/>
      <c r="J340" s="198">
        <f>ROUND(I340*H340,2)</f>
        <v>0</v>
      </c>
      <c r="K340" s="194" t="s">
        <v>245</v>
      </c>
      <c r="L340" s="40"/>
      <c r="M340" s="199" t="s">
        <v>1</v>
      </c>
      <c r="N340" s="200" t="s">
        <v>41</v>
      </c>
      <c r="O340" s="72"/>
      <c r="P340" s="201">
        <f>O340*H340</f>
        <v>0</v>
      </c>
      <c r="Q340" s="201">
        <v>7.3499999999999998E-3</v>
      </c>
      <c r="R340" s="201">
        <f>Q340*H340</f>
        <v>0.7373519999999999</v>
      </c>
      <c r="S340" s="201">
        <v>0</v>
      </c>
      <c r="T340" s="202">
        <f>S340*H340</f>
        <v>0</v>
      </c>
      <c r="U340" s="35"/>
      <c r="V340" s="35"/>
      <c r="W340" s="35"/>
      <c r="X340" s="35"/>
      <c r="Y340" s="35"/>
      <c r="Z340" s="35"/>
      <c r="AA340" s="35"/>
      <c r="AB340" s="35"/>
      <c r="AC340" s="35"/>
      <c r="AD340" s="35"/>
      <c r="AE340" s="35"/>
      <c r="AR340" s="203" t="s">
        <v>110</v>
      </c>
      <c r="AT340" s="203" t="s">
        <v>241</v>
      </c>
      <c r="AU340" s="203" t="s">
        <v>86</v>
      </c>
      <c r="AY340" s="18" t="s">
        <v>239</v>
      </c>
      <c r="BE340" s="204">
        <f>IF(N340="základní",J340,0)</f>
        <v>0</v>
      </c>
      <c r="BF340" s="204">
        <f>IF(N340="snížená",J340,0)</f>
        <v>0</v>
      </c>
      <c r="BG340" s="204">
        <f>IF(N340="zákl. přenesená",J340,0)</f>
        <v>0</v>
      </c>
      <c r="BH340" s="204">
        <f>IF(N340="sníž. přenesená",J340,0)</f>
        <v>0</v>
      </c>
      <c r="BI340" s="204">
        <f>IF(N340="nulová",J340,0)</f>
        <v>0</v>
      </c>
      <c r="BJ340" s="18" t="s">
        <v>84</v>
      </c>
      <c r="BK340" s="204">
        <f>ROUND(I340*H340,2)</f>
        <v>0</v>
      </c>
      <c r="BL340" s="18" t="s">
        <v>110</v>
      </c>
      <c r="BM340" s="203" t="s">
        <v>709</v>
      </c>
    </row>
    <row r="341" spans="1:65" s="13" customFormat="1" ht="11.25">
      <c r="B341" s="205"/>
      <c r="C341" s="206"/>
      <c r="D341" s="207" t="s">
        <v>266</v>
      </c>
      <c r="E341" s="225" t="s">
        <v>1</v>
      </c>
      <c r="F341" s="208" t="s">
        <v>710</v>
      </c>
      <c r="G341" s="206"/>
      <c r="H341" s="209">
        <v>100.32</v>
      </c>
      <c r="I341" s="210"/>
      <c r="J341" s="206"/>
      <c r="K341" s="206"/>
      <c r="L341" s="211"/>
      <c r="M341" s="212"/>
      <c r="N341" s="213"/>
      <c r="O341" s="213"/>
      <c r="P341" s="213"/>
      <c r="Q341" s="213"/>
      <c r="R341" s="213"/>
      <c r="S341" s="213"/>
      <c r="T341" s="214"/>
      <c r="AT341" s="215" t="s">
        <v>266</v>
      </c>
      <c r="AU341" s="215" t="s">
        <v>86</v>
      </c>
      <c r="AV341" s="13" t="s">
        <v>86</v>
      </c>
      <c r="AW341" s="13" t="s">
        <v>32</v>
      </c>
      <c r="AX341" s="13" t="s">
        <v>76</v>
      </c>
      <c r="AY341" s="215" t="s">
        <v>239</v>
      </c>
    </row>
    <row r="342" spans="1:65" s="14" customFormat="1" ht="11.25">
      <c r="B342" s="226"/>
      <c r="C342" s="227"/>
      <c r="D342" s="207" t="s">
        <v>266</v>
      </c>
      <c r="E342" s="228" t="s">
        <v>1</v>
      </c>
      <c r="F342" s="229" t="s">
        <v>383</v>
      </c>
      <c r="G342" s="227"/>
      <c r="H342" s="230">
        <v>100.32</v>
      </c>
      <c r="I342" s="231"/>
      <c r="J342" s="227"/>
      <c r="K342" s="227"/>
      <c r="L342" s="232"/>
      <c r="M342" s="233"/>
      <c r="N342" s="234"/>
      <c r="O342" s="234"/>
      <c r="P342" s="234"/>
      <c r="Q342" s="234"/>
      <c r="R342" s="234"/>
      <c r="S342" s="234"/>
      <c r="T342" s="235"/>
      <c r="AT342" s="236" t="s">
        <v>266</v>
      </c>
      <c r="AU342" s="236" t="s">
        <v>86</v>
      </c>
      <c r="AV342" s="14" t="s">
        <v>110</v>
      </c>
      <c r="AW342" s="14" t="s">
        <v>32</v>
      </c>
      <c r="AX342" s="14" t="s">
        <v>84</v>
      </c>
      <c r="AY342" s="236" t="s">
        <v>239</v>
      </c>
    </row>
    <row r="343" spans="1:65" s="2" customFormat="1" ht="16.5" customHeight="1">
      <c r="A343" s="35"/>
      <c r="B343" s="36"/>
      <c r="C343" s="192" t="s">
        <v>711</v>
      </c>
      <c r="D343" s="192" t="s">
        <v>241</v>
      </c>
      <c r="E343" s="193" t="s">
        <v>704</v>
      </c>
      <c r="F343" s="194" t="s">
        <v>705</v>
      </c>
      <c r="G343" s="195" t="s">
        <v>244</v>
      </c>
      <c r="H343" s="196">
        <v>417.47699999999998</v>
      </c>
      <c r="I343" s="197"/>
      <c r="J343" s="198">
        <f>ROUND(I343*H343,2)</f>
        <v>0</v>
      </c>
      <c r="K343" s="194" t="s">
        <v>245</v>
      </c>
      <c r="L343" s="40"/>
      <c r="M343" s="199" t="s">
        <v>1</v>
      </c>
      <c r="N343" s="200" t="s">
        <v>41</v>
      </c>
      <c r="O343" s="72"/>
      <c r="P343" s="201">
        <f>O343*H343</f>
        <v>0</v>
      </c>
      <c r="Q343" s="201">
        <v>7.3499999999999998E-3</v>
      </c>
      <c r="R343" s="201">
        <f>Q343*H343</f>
        <v>3.0684559499999997</v>
      </c>
      <c r="S343" s="201">
        <v>0</v>
      </c>
      <c r="T343" s="202">
        <f>S343*H343</f>
        <v>0</v>
      </c>
      <c r="U343" s="35"/>
      <c r="V343" s="35"/>
      <c r="W343" s="35"/>
      <c r="X343" s="35"/>
      <c r="Y343" s="35"/>
      <c r="Z343" s="35"/>
      <c r="AA343" s="35"/>
      <c r="AB343" s="35"/>
      <c r="AC343" s="35"/>
      <c r="AD343" s="35"/>
      <c r="AE343" s="35"/>
      <c r="AR343" s="203" t="s">
        <v>110</v>
      </c>
      <c r="AT343" s="203" t="s">
        <v>241</v>
      </c>
      <c r="AU343" s="203" t="s">
        <v>86</v>
      </c>
      <c r="AY343" s="18" t="s">
        <v>239</v>
      </c>
      <c r="BE343" s="204">
        <f>IF(N343="základní",J343,0)</f>
        <v>0</v>
      </c>
      <c r="BF343" s="204">
        <f>IF(N343="snížená",J343,0)</f>
        <v>0</v>
      </c>
      <c r="BG343" s="204">
        <f>IF(N343="zákl. přenesená",J343,0)</f>
        <v>0</v>
      </c>
      <c r="BH343" s="204">
        <f>IF(N343="sníž. přenesená",J343,0)</f>
        <v>0</v>
      </c>
      <c r="BI343" s="204">
        <f>IF(N343="nulová",J343,0)</f>
        <v>0</v>
      </c>
      <c r="BJ343" s="18" t="s">
        <v>84</v>
      </c>
      <c r="BK343" s="204">
        <f>ROUND(I343*H343,2)</f>
        <v>0</v>
      </c>
      <c r="BL343" s="18" t="s">
        <v>110</v>
      </c>
      <c r="BM343" s="203" t="s">
        <v>712</v>
      </c>
    </row>
    <row r="344" spans="1:65" s="15" customFormat="1" ht="11.25">
      <c r="B344" s="237"/>
      <c r="C344" s="238"/>
      <c r="D344" s="207" t="s">
        <v>266</v>
      </c>
      <c r="E344" s="239" t="s">
        <v>1</v>
      </c>
      <c r="F344" s="240" t="s">
        <v>713</v>
      </c>
      <c r="G344" s="238"/>
      <c r="H344" s="239" t="s">
        <v>1</v>
      </c>
      <c r="I344" s="241"/>
      <c r="J344" s="238"/>
      <c r="K344" s="238"/>
      <c r="L344" s="242"/>
      <c r="M344" s="243"/>
      <c r="N344" s="244"/>
      <c r="O344" s="244"/>
      <c r="P344" s="244"/>
      <c r="Q344" s="244"/>
      <c r="R344" s="244"/>
      <c r="S344" s="244"/>
      <c r="T344" s="245"/>
      <c r="AT344" s="246" t="s">
        <v>266</v>
      </c>
      <c r="AU344" s="246" t="s">
        <v>86</v>
      </c>
      <c r="AV344" s="15" t="s">
        <v>84</v>
      </c>
      <c r="AW344" s="15" t="s">
        <v>32</v>
      </c>
      <c r="AX344" s="15" t="s">
        <v>76</v>
      </c>
      <c r="AY344" s="246" t="s">
        <v>239</v>
      </c>
    </row>
    <row r="345" spans="1:65" s="13" customFormat="1" ht="11.25">
      <c r="B345" s="205"/>
      <c r="C345" s="206"/>
      <c r="D345" s="207" t="s">
        <v>266</v>
      </c>
      <c r="E345" s="225" t="s">
        <v>1</v>
      </c>
      <c r="F345" s="208" t="s">
        <v>714</v>
      </c>
      <c r="G345" s="206"/>
      <c r="H345" s="209">
        <v>250.72800000000001</v>
      </c>
      <c r="I345" s="210"/>
      <c r="J345" s="206"/>
      <c r="K345" s="206"/>
      <c r="L345" s="211"/>
      <c r="M345" s="212"/>
      <c r="N345" s="213"/>
      <c r="O345" s="213"/>
      <c r="P345" s="213"/>
      <c r="Q345" s="213"/>
      <c r="R345" s="213"/>
      <c r="S345" s="213"/>
      <c r="T345" s="214"/>
      <c r="AT345" s="215" t="s">
        <v>266</v>
      </c>
      <c r="AU345" s="215" t="s">
        <v>86</v>
      </c>
      <c r="AV345" s="13" t="s">
        <v>86</v>
      </c>
      <c r="AW345" s="13" t="s">
        <v>32</v>
      </c>
      <c r="AX345" s="13" t="s">
        <v>76</v>
      </c>
      <c r="AY345" s="215" t="s">
        <v>239</v>
      </c>
    </row>
    <row r="346" spans="1:65" s="13" customFormat="1" ht="11.25">
      <c r="B346" s="205"/>
      <c r="C346" s="206"/>
      <c r="D346" s="207" t="s">
        <v>266</v>
      </c>
      <c r="E346" s="225" t="s">
        <v>1</v>
      </c>
      <c r="F346" s="208" t="s">
        <v>715</v>
      </c>
      <c r="G346" s="206"/>
      <c r="H346" s="209">
        <v>35.450000000000003</v>
      </c>
      <c r="I346" s="210"/>
      <c r="J346" s="206"/>
      <c r="K346" s="206"/>
      <c r="L346" s="211"/>
      <c r="M346" s="212"/>
      <c r="N346" s="213"/>
      <c r="O346" s="213"/>
      <c r="P346" s="213"/>
      <c r="Q346" s="213"/>
      <c r="R346" s="213"/>
      <c r="S346" s="213"/>
      <c r="T346" s="214"/>
      <c r="AT346" s="215" t="s">
        <v>266</v>
      </c>
      <c r="AU346" s="215" t="s">
        <v>86</v>
      </c>
      <c r="AV346" s="13" t="s">
        <v>86</v>
      </c>
      <c r="AW346" s="13" t="s">
        <v>32</v>
      </c>
      <c r="AX346" s="13" t="s">
        <v>76</v>
      </c>
      <c r="AY346" s="215" t="s">
        <v>239</v>
      </c>
    </row>
    <row r="347" spans="1:65" s="13" customFormat="1" ht="11.25">
      <c r="B347" s="205"/>
      <c r="C347" s="206"/>
      <c r="D347" s="207" t="s">
        <v>266</v>
      </c>
      <c r="E347" s="225" t="s">
        <v>1</v>
      </c>
      <c r="F347" s="208" t="s">
        <v>716</v>
      </c>
      <c r="G347" s="206"/>
      <c r="H347" s="209">
        <v>96.534000000000006</v>
      </c>
      <c r="I347" s="210"/>
      <c r="J347" s="206"/>
      <c r="K347" s="206"/>
      <c r="L347" s="211"/>
      <c r="M347" s="212"/>
      <c r="N347" s="213"/>
      <c r="O347" s="213"/>
      <c r="P347" s="213"/>
      <c r="Q347" s="213"/>
      <c r="R347" s="213"/>
      <c r="S347" s="213"/>
      <c r="T347" s="214"/>
      <c r="AT347" s="215" t="s">
        <v>266</v>
      </c>
      <c r="AU347" s="215" t="s">
        <v>86</v>
      </c>
      <c r="AV347" s="13" t="s">
        <v>86</v>
      </c>
      <c r="AW347" s="13" t="s">
        <v>32</v>
      </c>
      <c r="AX347" s="13" t="s">
        <v>76</v>
      </c>
      <c r="AY347" s="215" t="s">
        <v>239</v>
      </c>
    </row>
    <row r="348" spans="1:65" s="13" customFormat="1" ht="11.25">
      <c r="B348" s="205"/>
      <c r="C348" s="206"/>
      <c r="D348" s="207" t="s">
        <v>266</v>
      </c>
      <c r="E348" s="225" t="s">
        <v>1</v>
      </c>
      <c r="F348" s="208" t="s">
        <v>717</v>
      </c>
      <c r="G348" s="206"/>
      <c r="H348" s="209">
        <v>20.824999999999999</v>
      </c>
      <c r="I348" s="210"/>
      <c r="J348" s="206"/>
      <c r="K348" s="206"/>
      <c r="L348" s="211"/>
      <c r="M348" s="212"/>
      <c r="N348" s="213"/>
      <c r="O348" s="213"/>
      <c r="P348" s="213"/>
      <c r="Q348" s="213"/>
      <c r="R348" s="213"/>
      <c r="S348" s="213"/>
      <c r="T348" s="214"/>
      <c r="AT348" s="215" t="s">
        <v>266</v>
      </c>
      <c r="AU348" s="215" t="s">
        <v>86</v>
      </c>
      <c r="AV348" s="13" t="s">
        <v>86</v>
      </c>
      <c r="AW348" s="13" t="s">
        <v>32</v>
      </c>
      <c r="AX348" s="13" t="s">
        <v>76</v>
      </c>
      <c r="AY348" s="215" t="s">
        <v>239</v>
      </c>
    </row>
    <row r="349" spans="1:65" s="13" customFormat="1" ht="11.25">
      <c r="B349" s="205"/>
      <c r="C349" s="206"/>
      <c r="D349" s="207" t="s">
        <v>266</v>
      </c>
      <c r="E349" s="225" t="s">
        <v>1</v>
      </c>
      <c r="F349" s="208" t="s">
        <v>718</v>
      </c>
      <c r="G349" s="206"/>
      <c r="H349" s="209">
        <v>13.94</v>
      </c>
      <c r="I349" s="210"/>
      <c r="J349" s="206"/>
      <c r="K349" s="206"/>
      <c r="L349" s="211"/>
      <c r="M349" s="212"/>
      <c r="N349" s="213"/>
      <c r="O349" s="213"/>
      <c r="P349" s="213"/>
      <c r="Q349" s="213"/>
      <c r="R349" s="213"/>
      <c r="S349" s="213"/>
      <c r="T349" s="214"/>
      <c r="AT349" s="215" t="s">
        <v>266</v>
      </c>
      <c r="AU349" s="215" t="s">
        <v>86</v>
      </c>
      <c r="AV349" s="13" t="s">
        <v>86</v>
      </c>
      <c r="AW349" s="13" t="s">
        <v>32</v>
      </c>
      <c r="AX349" s="13" t="s">
        <v>76</v>
      </c>
      <c r="AY349" s="215" t="s">
        <v>239</v>
      </c>
    </row>
    <row r="350" spans="1:65" s="14" customFormat="1" ht="11.25">
      <c r="B350" s="226"/>
      <c r="C350" s="227"/>
      <c r="D350" s="207" t="s">
        <v>266</v>
      </c>
      <c r="E350" s="228" t="s">
        <v>1</v>
      </c>
      <c r="F350" s="229" t="s">
        <v>383</v>
      </c>
      <c r="G350" s="227"/>
      <c r="H350" s="230">
        <v>417.47699999999998</v>
      </c>
      <c r="I350" s="231"/>
      <c r="J350" s="227"/>
      <c r="K350" s="227"/>
      <c r="L350" s="232"/>
      <c r="M350" s="233"/>
      <c r="N350" s="234"/>
      <c r="O350" s="234"/>
      <c r="P350" s="234"/>
      <c r="Q350" s="234"/>
      <c r="R350" s="234"/>
      <c r="S350" s="234"/>
      <c r="T350" s="235"/>
      <c r="AT350" s="236" t="s">
        <v>266</v>
      </c>
      <c r="AU350" s="236" t="s">
        <v>86</v>
      </c>
      <c r="AV350" s="14" t="s">
        <v>110</v>
      </c>
      <c r="AW350" s="14" t="s">
        <v>32</v>
      </c>
      <c r="AX350" s="14" t="s">
        <v>84</v>
      </c>
      <c r="AY350" s="236" t="s">
        <v>239</v>
      </c>
    </row>
    <row r="351" spans="1:65" s="2" customFormat="1" ht="16.5" customHeight="1">
      <c r="A351" s="35"/>
      <c r="B351" s="36"/>
      <c r="C351" s="192" t="s">
        <v>719</v>
      </c>
      <c r="D351" s="192" t="s">
        <v>241</v>
      </c>
      <c r="E351" s="193" t="s">
        <v>720</v>
      </c>
      <c r="F351" s="194" t="s">
        <v>721</v>
      </c>
      <c r="G351" s="195" t="s">
        <v>244</v>
      </c>
      <c r="H351" s="196">
        <v>36.19</v>
      </c>
      <c r="I351" s="197"/>
      <c r="J351" s="198">
        <f>ROUND(I351*H351,2)</f>
        <v>0</v>
      </c>
      <c r="K351" s="194" t="s">
        <v>245</v>
      </c>
      <c r="L351" s="40"/>
      <c r="M351" s="199" t="s">
        <v>1</v>
      </c>
      <c r="N351" s="200" t="s">
        <v>41</v>
      </c>
      <c r="O351" s="72"/>
      <c r="P351" s="201">
        <f>O351*H351</f>
        <v>0</v>
      </c>
      <c r="Q351" s="201">
        <v>1.3999999999999999E-4</v>
      </c>
      <c r="R351" s="201">
        <f>Q351*H351</f>
        <v>5.0665999999999992E-3</v>
      </c>
      <c r="S351" s="201">
        <v>0</v>
      </c>
      <c r="T351" s="202">
        <f>S351*H351</f>
        <v>0</v>
      </c>
      <c r="U351" s="35"/>
      <c r="V351" s="35"/>
      <c r="W351" s="35"/>
      <c r="X351" s="35"/>
      <c r="Y351" s="35"/>
      <c r="Z351" s="35"/>
      <c r="AA351" s="35"/>
      <c r="AB351" s="35"/>
      <c r="AC351" s="35"/>
      <c r="AD351" s="35"/>
      <c r="AE351" s="35"/>
      <c r="AR351" s="203" t="s">
        <v>110</v>
      </c>
      <c r="AT351" s="203" t="s">
        <v>241</v>
      </c>
      <c r="AU351" s="203" t="s">
        <v>86</v>
      </c>
      <c r="AY351" s="18" t="s">
        <v>239</v>
      </c>
      <c r="BE351" s="204">
        <f>IF(N351="základní",J351,0)</f>
        <v>0</v>
      </c>
      <c r="BF351" s="204">
        <f>IF(N351="snížená",J351,0)</f>
        <v>0</v>
      </c>
      <c r="BG351" s="204">
        <f>IF(N351="zákl. přenesená",J351,0)</f>
        <v>0</v>
      </c>
      <c r="BH351" s="204">
        <f>IF(N351="sníž. přenesená",J351,0)</f>
        <v>0</v>
      </c>
      <c r="BI351" s="204">
        <f>IF(N351="nulová",J351,0)</f>
        <v>0</v>
      </c>
      <c r="BJ351" s="18" t="s">
        <v>84</v>
      </c>
      <c r="BK351" s="204">
        <f>ROUND(I351*H351,2)</f>
        <v>0</v>
      </c>
      <c r="BL351" s="18" t="s">
        <v>110</v>
      </c>
      <c r="BM351" s="203" t="s">
        <v>722</v>
      </c>
    </row>
    <row r="352" spans="1:65" s="2" customFormat="1" ht="16.5" customHeight="1">
      <c r="A352" s="35"/>
      <c r="B352" s="36"/>
      <c r="C352" s="192" t="s">
        <v>723</v>
      </c>
      <c r="D352" s="192" t="s">
        <v>241</v>
      </c>
      <c r="E352" s="193" t="s">
        <v>720</v>
      </c>
      <c r="F352" s="194" t="s">
        <v>721</v>
      </c>
      <c r="G352" s="195" t="s">
        <v>244</v>
      </c>
      <c r="H352" s="196">
        <v>286.178</v>
      </c>
      <c r="I352" s="197"/>
      <c r="J352" s="198">
        <f>ROUND(I352*H352,2)</f>
        <v>0</v>
      </c>
      <c r="K352" s="194" t="s">
        <v>245</v>
      </c>
      <c r="L352" s="40"/>
      <c r="M352" s="199" t="s">
        <v>1</v>
      </c>
      <c r="N352" s="200" t="s">
        <v>41</v>
      </c>
      <c r="O352" s="72"/>
      <c r="P352" s="201">
        <f>O352*H352</f>
        <v>0</v>
      </c>
      <c r="Q352" s="201">
        <v>1.3999999999999999E-4</v>
      </c>
      <c r="R352" s="201">
        <f>Q352*H352</f>
        <v>4.0064919999999997E-2</v>
      </c>
      <c r="S352" s="201">
        <v>0</v>
      </c>
      <c r="T352" s="202">
        <f>S352*H352</f>
        <v>0</v>
      </c>
      <c r="U352" s="35"/>
      <c r="V352" s="35"/>
      <c r="W352" s="35"/>
      <c r="X352" s="35"/>
      <c r="Y352" s="35"/>
      <c r="Z352" s="35"/>
      <c r="AA352" s="35"/>
      <c r="AB352" s="35"/>
      <c r="AC352" s="35"/>
      <c r="AD352" s="35"/>
      <c r="AE352" s="35"/>
      <c r="AR352" s="203" t="s">
        <v>110</v>
      </c>
      <c r="AT352" s="203" t="s">
        <v>241</v>
      </c>
      <c r="AU352" s="203" t="s">
        <v>86</v>
      </c>
      <c r="AY352" s="18" t="s">
        <v>239</v>
      </c>
      <c r="BE352" s="204">
        <f>IF(N352="základní",J352,0)</f>
        <v>0</v>
      </c>
      <c r="BF352" s="204">
        <f>IF(N352="snížená",J352,0)</f>
        <v>0</v>
      </c>
      <c r="BG352" s="204">
        <f>IF(N352="zákl. přenesená",J352,0)</f>
        <v>0</v>
      </c>
      <c r="BH352" s="204">
        <f>IF(N352="sníž. přenesená",J352,0)</f>
        <v>0</v>
      </c>
      <c r="BI352" s="204">
        <f>IF(N352="nulová",J352,0)</f>
        <v>0</v>
      </c>
      <c r="BJ352" s="18" t="s">
        <v>84</v>
      </c>
      <c r="BK352" s="204">
        <f>ROUND(I352*H352,2)</f>
        <v>0</v>
      </c>
      <c r="BL352" s="18" t="s">
        <v>110</v>
      </c>
      <c r="BM352" s="203" t="s">
        <v>724</v>
      </c>
    </row>
    <row r="353" spans="1:65" s="2" customFormat="1" ht="24.2" customHeight="1">
      <c r="A353" s="35"/>
      <c r="B353" s="36"/>
      <c r="C353" s="192" t="s">
        <v>725</v>
      </c>
      <c r="D353" s="192" t="s">
        <v>241</v>
      </c>
      <c r="E353" s="193" t="s">
        <v>726</v>
      </c>
      <c r="F353" s="194" t="s">
        <v>727</v>
      </c>
      <c r="G353" s="195" t="s">
        <v>244</v>
      </c>
      <c r="H353" s="196">
        <v>20.824999999999999</v>
      </c>
      <c r="I353" s="197"/>
      <c r="J353" s="198">
        <f>ROUND(I353*H353,2)</f>
        <v>0</v>
      </c>
      <c r="K353" s="194" t="s">
        <v>245</v>
      </c>
      <c r="L353" s="40"/>
      <c r="M353" s="199" t="s">
        <v>1</v>
      </c>
      <c r="N353" s="200" t="s">
        <v>41</v>
      </c>
      <c r="O353" s="72"/>
      <c r="P353" s="201">
        <f>O353*H353</f>
        <v>0</v>
      </c>
      <c r="Q353" s="201">
        <v>8.6800000000000002E-3</v>
      </c>
      <c r="R353" s="201">
        <f>Q353*H353</f>
        <v>0.18076100000000001</v>
      </c>
      <c r="S353" s="201">
        <v>0</v>
      </c>
      <c r="T353" s="202">
        <f>S353*H353</f>
        <v>0</v>
      </c>
      <c r="U353" s="35"/>
      <c r="V353" s="35"/>
      <c r="W353" s="35"/>
      <c r="X353" s="35"/>
      <c r="Y353" s="35"/>
      <c r="Z353" s="35"/>
      <c r="AA353" s="35"/>
      <c r="AB353" s="35"/>
      <c r="AC353" s="35"/>
      <c r="AD353" s="35"/>
      <c r="AE353" s="35"/>
      <c r="AR353" s="203" t="s">
        <v>110</v>
      </c>
      <c r="AT353" s="203" t="s">
        <v>241</v>
      </c>
      <c r="AU353" s="203" t="s">
        <v>86</v>
      </c>
      <c r="AY353" s="18" t="s">
        <v>239</v>
      </c>
      <c r="BE353" s="204">
        <f>IF(N353="základní",J353,0)</f>
        <v>0</v>
      </c>
      <c r="BF353" s="204">
        <f>IF(N353="snížená",J353,0)</f>
        <v>0</v>
      </c>
      <c r="BG353" s="204">
        <f>IF(N353="zákl. přenesená",J353,0)</f>
        <v>0</v>
      </c>
      <c r="BH353" s="204">
        <f>IF(N353="sníž. přenesená",J353,0)</f>
        <v>0</v>
      </c>
      <c r="BI353" s="204">
        <f>IF(N353="nulová",J353,0)</f>
        <v>0</v>
      </c>
      <c r="BJ353" s="18" t="s">
        <v>84</v>
      </c>
      <c r="BK353" s="204">
        <f>ROUND(I353*H353,2)</f>
        <v>0</v>
      </c>
      <c r="BL353" s="18" t="s">
        <v>110</v>
      </c>
      <c r="BM353" s="203" t="s">
        <v>728</v>
      </c>
    </row>
    <row r="354" spans="1:65" s="13" customFormat="1" ht="11.25">
      <c r="B354" s="205"/>
      <c r="C354" s="206"/>
      <c r="D354" s="207" t="s">
        <v>266</v>
      </c>
      <c r="E354" s="225" t="s">
        <v>1</v>
      </c>
      <c r="F354" s="208" t="s">
        <v>717</v>
      </c>
      <c r="G354" s="206"/>
      <c r="H354" s="209">
        <v>20.824999999999999</v>
      </c>
      <c r="I354" s="210"/>
      <c r="J354" s="206"/>
      <c r="K354" s="206"/>
      <c r="L354" s="211"/>
      <c r="M354" s="212"/>
      <c r="N354" s="213"/>
      <c r="O354" s="213"/>
      <c r="P354" s="213"/>
      <c r="Q354" s="213"/>
      <c r="R354" s="213"/>
      <c r="S354" s="213"/>
      <c r="T354" s="214"/>
      <c r="AT354" s="215" t="s">
        <v>266</v>
      </c>
      <c r="AU354" s="215" t="s">
        <v>86</v>
      </c>
      <c r="AV354" s="13" t="s">
        <v>86</v>
      </c>
      <c r="AW354" s="13" t="s">
        <v>32</v>
      </c>
      <c r="AX354" s="13" t="s">
        <v>76</v>
      </c>
      <c r="AY354" s="215" t="s">
        <v>239</v>
      </c>
    </row>
    <row r="355" spans="1:65" s="14" customFormat="1" ht="11.25">
      <c r="B355" s="226"/>
      <c r="C355" s="227"/>
      <c r="D355" s="207" t="s">
        <v>266</v>
      </c>
      <c r="E355" s="228" t="s">
        <v>1</v>
      </c>
      <c r="F355" s="229" t="s">
        <v>383</v>
      </c>
      <c r="G355" s="227"/>
      <c r="H355" s="230">
        <v>20.824999999999999</v>
      </c>
      <c r="I355" s="231"/>
      <c r="J355" s="227"/>
      <c r="K355" s="227"/>
      <c r="L355" s="232"/>
      <c r="M355" s="233"/>
      <c r="N355" s="234"/>
      <c r="O355" s="234"/>
      <c r="P355" s="234"/>
      <c r="Q355" s="234"/>
      <c r="R355" s="234"/>
      <c r="S355" s="234"/>
      <c r="T355" s="235"/>
      <c r="AT355" s="236" t="s">
        <v>266</v>
      </c>
      <c r="AU355" s="236" t="s">
        <v>86</v>
      </c>
      <c r="AV355" s="14" t="s">
        <v>110</v>
      </c>
      <c r="AW355" s="14" t="s">
        <v>32</v>
      </c>
      <c r="AX355" s="14" t="s">
        <v>84</v>
      </c>
      <c r="AY355" s="236" t="s">
        <v>239</v>
      </c>
    </row>
    <row r="356" spans="1:65" s="2" customFormat="1" ht="16.5" customHeight="1">
      <c r="A356" s="35"/>
      <c r="B356" s="36"/>
      <c r="C356" s="247" t="s">
        <v>729</v>
      </c>
      <c r="D356" s="247" t="s">
        <v>438</v>
      </c>
      <c r="E356" s="248" t="s">
        <v>730</v>
      </c>
      <c r="F356" s="249" t="s">
        <v>731</v>
      </c>
      <c r="G356" s="250" t="s">
        <v>244</v>
      </c>
      <c r="H356" s="251">
        <v>22.908000000000001</v>
      </c>
      <c r="I356" s="252"/>
      <c r="J356" s="253">
        <f>ROUND(I356*H356,2)</f>
        <v>0</v>
      </c>
      <c r="K356" s="249" t="s">
        <v>277</v>
      </c>
      <c r="L356" s="254"/>
      <c r="M356" s="255" t="s">
        <v>1</v>
      </c>
      <c r="N356" s="256" t="s">
        <v>41</v>
      </c>
      <c r="O356" s="72"/>
      <c r="P356" s="201">
        <f>O356*H356</f>
        <v>0</v>
      </c>
      <c r="Q356" s="201">
        <v>6.3E-3</v>
      </c>
      <c r="R356" s="201">
        <f>Q356*H356</f>
        <v>0.14432040000000002</v>
      </c>
      <c r="S356" s="201">
        <v>0</v>
      </c>
      <c r="T356" s="202">
        <f>S356*H356</f>
        <v>0</v>
      </c>
      <c r="U356" s="35"/>
      <c r="V356" s="35"/>
      <c r="W356" s="35"/>
      <c r="X356" s="35"/>
      <c r="Y356" s="35"/>
      <c r="Z356" s="35"/>
      <c r="AA356" s="35"/>
      <c r="AB356" s="35"/>
      <c r="AC356" s="35"/>
      <c r="AD356" s="35"/>
      <c r="AE356" s="35"/>
      <c r="AR356" s="203" t="s">
        <v>156</v>
      </c>
      <c r="AT356" s="203" t="s">
        <v>438</v>
      </c>
      <c r="AU356" s="203" t="s">
        <v>86</v>
      </c>
      <c r="AY356" s="18" t="s">
        <v>239</v>
      </c>
      <c r="BE356" s="204">
        <f>IF(N356="základní",J356,0)</f>
        <v>0</v>
      </c>
      <c r="BF356" s="204">
        <f>IF(N356="snížená",J356,0)</f>
        <v>0</v>
      </c>
      <c r="BG356" s="204">
        <f>IF(N356="zákl. přenesená",J356,0)</f>
        <v>0</v>
      </c>
      <c r="BH356" s="204">
        <f>IF(N356="sníž. přenesená",J356,0)</f>
        <v>0</v>
      </c>
      <c r="BI356" s="204">
        <f>IF(N356="nulová",J356,0)</f>
        <v>0</v>
      </c>
      <c r="BJ356" s="18" t="s">
        <v>84</v>
      </c>
      <c r="BK356" s="204">
        <f>ROUND(I356*H356,2)</f>
        <v>0</v>
      </c>
      <c r="BL356" s="18" t="s">
        <v>110</v>
      </c>
      <c r="BM356" s="203" t="s">
        <v>732</v>
      </c>
    </row>
    <row r="357" spans="1:65" s="13" customFormat="1" ht="11.25">
      <c r="B357" s="205"/>
      <c r="C357" s="206"/>
      <c r="D357" s="207" t="s">
        <v>266</v>
      </c>
      <c r="E357" s="206"/>
      <c r="F357" s="208" t="s">
        <v>733</v>
      </c>
      <c r="G357" s="206"/>
      <c r="H357" s="209">
        <v>22.908000000000001</v>
      </c>
      <c r="I357" s="210"/>
      <c r="J357" s="206"/>
      <c r="K357" s="206"/>
      <c r="L357" s="211"/>
      <c r="M357" s="212"/>
      <c r="N357" s="213"/>
      <c r="O357" s="213"/>
      <c r="P357" s="213"/>
      <c r="Q357" s="213"/>
      <c r="R357" s="213"/>
      <c r="S357" s="213"/>
      <c r="T357" s="214"/>
      <c r="AT357" s="215" t="s">
        <v>266</v>
      </c>
      <c r="AU357" s="215" t="s">
        <v>86</v>
      </c>
      <c r="AV357" s="13" t="s">
        <v>86</v>
      </c>
      <c r="AW357" s="13" t="s">
        <v>4</v>
      </c>
      <c r="AX357" s="13" t="s">
        <v>84</v>
      </c>
      <c r="AY357" s="215" t="s">
        <v>239</v>
      </c>
    </row>
    <row r="358" spans="1:65" s="2" customFormat="1" ht="24.2" customHeight="1">
      <c r="A358" s="35"/>
      <c r="B358" s="36"/>
      <c r="C358" s="192" t="s">
        <v>734</v>
      </c>
      <c r="D358" s="192" t="s">
        <v>241</v>
      </c>
      <c r="E358" s="193" t="s">
        <v>735</v>
      </c>
      <c r="F358" s="194" t="s">
        <v>736</v>
      </c>
      <c r="G358" s="195" t="s">
        <v>476</v>
      </c>
      <c r="H358" s="196">
        <v>43.4</v>
      </c>
      <c r="I358" s="197"/>
      <c r="J358" s="198">
        <f>ROUND(I358*H358,2)</f>
        <v>0</v>
      </c>
      <c r="K358" s="194" t="s">
        <v>245</v>
      </c>
      <c r="L358" s="40"/>
      <c r="M358" s="199" t="s">
        <v>1</v>
      </c>
      <c r="N358" s="200" t="s">
        <v>41</v>
      </c>
      <c r="O358" s="72"/>
      <c r="P358" s="201">
        <f>O358*H358</f>
        <v>0</v>
      </c>
      <c r="Q358" s="201">
        <v>3.3899999999999998E-3</v>
      </c>
      <c r="R358" s="201">
        <f>Q358*H358</f>
        <v>0.14712599999999998</v>
      </c>
      <c r="S358" s="201">
        <v>0</v>
      </c>
      <c r="T358" s="202">
        <f>S358*H358</f>
        <v>0</v>
      </c>
      <c r="U358" s="35"/>
      <c r="V358" s="35"/>
      <c r="W358" s="35"/>
      <c r="X358" s="35"/>
      <c r="Y358" s="35"/>
      <c r="Z358" s="35"/>
      <c r="AA358" s="35"/>
      <c r="AB358" s="35"/>
      <c r="AC358" s="35"/>
      <c r="AD358" s="35"/>
      <c r="AE358" s="35"/>
      <c r="AR358" s="203" t="s">
        <v>110</v>
      </c>
      <c r="AT358" s="203" t="s">
        <v>241</v>
      </c>
      <c r="AU358" s="203" t="s">
        <v>86</v>
      </c>
      <c r="AY358" s="18" t="s">
        <v>239</v>
      </c>
      <c r="BE358" s="204">
        <f>IF(N358="základní",J358,0)</f>
        <v>0</v>
      </c>
      <c r="BF358" s="204">
        <f>IF(N358="snížená",J358,0)</f>
        <v>0</v>
      </c>
      <c r="BG358" s="204">
        <f>IF(N358="zákl. přenesená",J358,0)</f>
        <v>0</v>
      </c>
      <c r="BH358" s="204">
        <f>IF(N358="sníž. přenesená",J358,0)</f>
        <v>0</v>
      </c>
      <c r="BI358" s="204">
        <f>IF(N358="nulová",J358,0)</f>
        <v>0</v>
      </c>
      <c r="BJ358" s="18" t="s">
        <v>84</v>
      </c>
      <c r="BK358" s="204">
        <f>ROUND(I358*H358,2)</f>
        <v>0</v>
      </c>
      <c r="BL358" s="18" t="s">
        <v>110</v>
      </c>
      <c r="BM358" s="203" t="s">
        <v>737</v>
      </c>
    </row>
    <row r="359" spans="1:65" s="13" customFormat="1" ht="11.25">
      <c r="B359" s="205"/>
      <c r="C359" s="206"/>
      <c r="D359" s="207" t="s">
        <v>266</v>
      </c>
      <c r="E359" s="225" t="s">
        <v>1</v>
      </c>
      <c r="F359" s="208" t="s">
        <v>738</v>
      </c>
      <c r="G359" s="206"/>
      <c r="H359" s="209">
        <v>43.4</v>
      </c>
      <c r="I359" s="210"/>
      <c r="J359" s="206"/>
      <c r="K359" s="206"/>
      <c r="L359" s="211"/>
      <c r="M359" s="212"/>
      <c r="N359" s="213"/>
      <c r="O359" s="213"/>
      <c r="P359" s="213"/>
      <c r="Q359" s="213"/>
      <c r="R359" s="213"/>
      <c r="S359" s="213"/>
      <c r="T359" s="214"/>
      <c r="AT359" s="215" t="s">
        <v>266</v>
      </c>
      <c r="AU359" s="215" t="s">
        <v>86</v>
      </c>
      <c r="AV359" s="13" t="s">
        <v>86</v>
      </c>
      <c r="AW359" s="13" t="s">
        <v>32</v>
      </c>
      <c r="AX359" s="13" t="s">
        <v>76</v>
      </c>
      <c r="AY359" s="215" t="s">
        <v>239</v>
      </c>
    </row>
    <row r="360" spans="1:65" s="14" customFormat="1" ht="11.25">
      <c r="B360" s="226"/>
      <c r="C360" s="227"/>
      <c r="D360" s="207" t="s">
        <v>266</v>
      </c>
      <c r="E360" s="228" t="s">
        <v>1</v>
      </c>
      <c r="F360" s="229" t="s">
        <v>383</v>
      </c>
      <c r="G360" s="227"/>
      <c r="H360" s="230">
        <v>43.4</v>
      </c>
      <c r="I360" s="231"/>
      <c r="J360" s="227"/>
      <c r="K360" s="227"/>
      <c r="L360" s="232"/>
      <c r="M360" s="233"/>
      <c r="N360" s="234"/>
      <c r="O360" s="234"/>
      <c r="P360" s="234"/>
      <c r="Q360" s="234"/>
      <c r="R360" s="234"/>
      <c r="S360" s="234"/>
      <c r="T360" s="235"/>
      <c r="AT360" s="236" t="s">
        <v>266</v>
      </c>
      <c r="AU360" s="236" t="s">
        <v>86</v>
      </c>
      <c r="AV360" s="14" t="s">
        <v>110</v>
      </c>
      <c r="AW360" s="14" t="s">
        <v>32</v>
      </c>
      <c r="AX360" s="14" t="s">
        <v>84</v>
      </c>
      <c r="AY360" s="236" t="s">
        <v>239</v>
      </c>
    </row>
    <row r="361" spans="1:65" s="2" customFormat="1" ht="16.5" customHeight="1">
      <c r="A361" s="35"/>
      <c r="B361" s="36"/>
      <c r="C361" s="247" t="s">
        <v>739</v>
      </c>
      <c r="D361" s="247" t="s">
        <v>438</v>
      </c>
      <c r="E361" s="248" t="s">
        <v>740</v>
      </c>
      <c r="F361" s="249" t="s">
        <v>741</v>
      </c>
      <c r="G361" s="250" t="s">
        <v>244</v>
      </c>
      <c r="H361" s="251">
        <v>10.85</v>
      </c>
      <c r="I361" s="252"/>
      <c r="J361" s="253">
        <f>ROUND(I361*H361,2)</f>
        <v>0</v>
      </c>
      <c r="K361" s="249" t="s">
        <v>277</v>
      </c>
      <c r="L361" s="254"/>
      <c r="M361" s="255" t="s">
        <v>1</v>
      </c>
      <c r="N361" s="256" t="s">
        <v>41</v>
      </c>
      <c r="O361" s="72"/>
      <c r="P361" s="201">
        <f>O361*H361</f>
        <v>0</v>
      </c>
      <c r="Q361" s="201">
        <v>1.1999999999999999E-3</v>
      </c>
      <c r="R361" s="201">
        <f>Q361*H361</f>
        <v>1.3019999999999999E-2</v>
      </c>
      <c r="S361" s="201">
        <v>0</v>
      </c>
      <c r="T361" s="202">
        <f>S361*H361</f>
        <v>0</v>
      </c>
      <c r="U361" s="35"/>
      <c r="V361" s="35"/>
      <c r="W361" s="35"/>
      <c r="X361" s="35"/>
      <c r="Y361" s="35"/>
      <c r="Z361" s="35"/>
      <c r="AA361" s="35"/>
      <c r="AB361" s="35"/>
      <c r="AC361" s="35"/>
      <c r="AD361" s="35"/>
      <c r="AE361" s="35"/>
      <c r="AR361" s="203" t="s">
        <v>156</v>
      </c>
      <c r="AT361" s="203" t="s">
        <v>438</v>
      </c>
      <c r="AU361" s="203" t="s">
        <v>86</v>
      </c>
      <c r="AY361" s="18" t="s">
        <v>239</v>
      </c>
      <c r="BE361" s="204">
        <f>IF(N361="základní",J361,0)</f>
        <v>0</v>
      </c>
      <c r="BF361" s="204">
        <f>IF(N361="snížená",J361,0)</f>
        <v>0</v>
      </c>
      <c r="BG361" s="204">
        <f>IF(N361="zákl. přenesená",J361,0)</f>
        <v>0</v>
      </c>
      <c r="BH361" s="204">
        <f>IF(N361="sníž. přenesená",J361,0)</f>
        <v>0</v>
      </c>
      <c r="BI361" s="204">
        <f>IF(N361="nulová",J361,0)</f>
        <v>0</v>
      </c>
      <c r="BJ361" s="18" t="s">
        <v>84</v>
      </c>
      <c r="BK361" s="204">
        <f>ROUND(I361*H361,2)</f>
        <v>0</v>
      </c>
      <c r="BL361" s="18" t="s">
        <v>110</v>
      </c>
      <c r="BM361" s="203" t="s">
        <v>742</v>
      </c>
    </row>
    <row r="362" spans="1:65" s="13" customFormat="1" ht="11.25">
      <c r="B362" s="205"/>
      <c r="C362" s="206"/>
      <c r="D362" s="207" t="s">
        <v>266</v>
      </c>
      <c r="E362" s="206"/>
      <c r="F362" s="208" t="s">
        <v>743</v>
      </c>
      <c r="G362" s="206"/>
      <c r="H362" s="209">
        <v>10.85</v>
      </c>
      <c r="I362" s="210"/>
      <c r="J362" s="206"/>
      <c r="K362" s="206"/>
      <c r="L362" s="211"/>
      <c r="M362" s="212"/>
      <c r="N362" s="213"/>
      <c r="O362" s="213"/>
      <c r="P362" s="213"/>
      <c r="Q362" s="213"/>
      <c r="R362" s="213"/>
      <c r="S362" s="213"/>
      <c r="T362" s="214"/>
      <c r="AT362" s="215" t="s">
        <v>266</v>
      </c>
      <c r="AU362" s="215" t="s">
        <v>86</v>
      </c>
      <c r="AV362" s="13" t="s">
        <v>86</v>
      </c>
      <c r="AW362" s="13" t="s">
        <v>4</v>
      </c>
      <c r="AX362" s="13" t="s">
        <v>84</v>
      </c>
      <c r="AY362" s="215" t="s">
        <v>239</v>
      </c>
    </row>
    <row r="363" spans="1:65" s="2" customFormat="1" ht="24.2" customHeight="1">
      <c r="A363" s="35"/>
      <c r="B363" s="36"/>
      <c r="C363" s="192" t="s">
        <v>744</v>
      </c>
      <c r="D363" s="192" t="s">
        <v>241</v>
      </c>
      <c r="E363" s="193" t="s">
        <v>745</v>
      </c>
      <c r="F363" s="194" t="s">
        <v>746</v>
      </c>
      <c r="G363" s="195" t="s">
        <v>244</v>
      </c>
      <c r="H363" s="196">
        <v>36.19</v>
      </c>
      <c r="I363" s="197"/>
      <c r="J363" s="198">
        <f>ROUND(I363*H363,2)</f>
        <v>0</v>
      </c>
      <c r="K363" s="194" t="s">
        <v>245</v>
      </c>
      <c r="L363" s="40"/>
      <c r="M363" s="199" t="s">
        <v>1</v>
      </c>
      <c r="N363" s="200" t="s">
        <v>41</v>
      </c>
      <c r="O363" s="72"/>
      <c r="P363" s="201">
        <f>O363*H363</f>
        <v>0</v>
      </c>
      <c r="Q363" s="201">
        <v>1.243E-2</v>
      </c>
      <c r="R363" s="201">
        <f>Q363*H363</f>
        <v>0.44984169999999996</v>
      </c>
      <c r="S363" s="201">
        <v>0</v>
      </c>
      <c r="T363" s="202">
        <f>S363*H363</f>
        <v>0</v>
      </c>
      <c r="U363" s="35"/>
      <c r="V363" s="35"/>
      <c r="W363" s="35"/>
      <c r="X363" s="35"/>
      <c r="Y363" s="35"/>
      <c r="Z363" s="35"/>
      <c r="AA363" s="35"/>
      <c r="AB363" s="35"/>
      <c r="AC363" s="35"/>
      <c r="AD363" s="35"/>
      <c r="AE363" s="35"/>
      <c r="AR363" s="203" t="s">
        <v>110</v>
      </c>
      <c r="AT363" s="203" t="s">
        <v>241</v>
      </c>
      <c r="AU363" s="203" t="s">
        <v>86</v>
      </c>
      <c r="AY363" s="18" t="s">
        <v>239</v>
      </c>
      <c r="BE363" s="204">
        <f>IF(N363="základní",J363,0)</f>
        <v>0</v>
      </c>
      <c r="BF363" s="204">
        <f>IF(N363="snížená",J363,0)</f>
        <v>0</v>
      </c>
      <c r="BG363" s="204">
        <f>IF(N363="zákl. přenesená",J363,0)</f>
        <v>0</v>
      </c>
      <c r="BH363" s="204">
        <f>IF(N363="sníž. přenesená",J363,0)</f>
        <v>0</v>
      </c>
      <c r="BI363" s="204">
        <f>IF(N363="nulová",J363,0)</f>
        <v>0</v>
      </c>
      <c r="BJ363" s="18" t="s">
        <v>84</v>
      </c>
      <c r="BK363" s="204">
        <f>ROUND(I363*H363,2)</f>
        <v>0</v>
      </c>
      <c r="BL363" s="18" t="s">
        <v>110</v>
      </c>
      <c r="BM363" s="203" t="s">
        <v>747</v>
      </c>
    </row>
    <row r="364" spans="1:65" s="13" customFormat="1" ht="11.25">
      <c r="B364" s="205"/>
      <c r="C364" s="206"/>
      <c r="D364" s="207" t="s">
        <v>266</v>
      </c>
      <c r="E364" s="225" t="s">
        <v>1</v>
      </c>
      <c r="F364" s="208" t="s">
        <v>748</v>
      </c>
      <c r="G364" s="206"/>
      <c r="H364" s="209">
        <v>36.19</v>
      </c>
      <c r="I364" s="210"/>
      <c r="J364" s="206"/>
      <c r="K364" s="206"/>
      <c r="L364" s="211"/>
      <c r="M364" s="212"/>
      <c r="N364" s="213"/>
      <c r="O364" s="213"/>
      <c r="P364" s="213"/>
      <c r="Q364" s="213"/>
      <c r="R364" s="213"/>
      <c r="S364" s="213"/>
      <c r="T364" s="214"/>
      <c r="AT364" s="215" t="s">
        <v>266</v>
      </c>
      <c r="AU364" s="215" t="s">
        <v>86</v>
      </c>
      <c r="AV364" s="13" t="s">
        <v>86</v>
      </c>
      <c r="AW364" s="13" t="s">
        <v>32</v>
      </c>
      <c r="AX364" s="13" t="s">
        <v>76</v>
      </c>
      <c r="AY364" s="215" t="s">
        <v>239</v>
      </c>
    </row>
    <row r="365" spans="1:65" s="14" customFormat="1" ht="11.25">
      <c r="B365" s="226"/>
      <c r="C365" s="227"/>
      <c r="D365" s="207" t="s">
        <v>266</v>
      </c>
      <c r="E365" s="228" t="s">
        <v>1</v>
      </c>
      <c r="F365" s="229" t="s">
        <v>383</v>
      </c>
      <c r="G365" s="227"/>
      <c r="H365" s="230">
        <v>36.19</v>
      </c>
      <c r="I365" s="231"/>
      <c r="J365" s="227"/>
      <c r="K365" s="227"/>
      <c r="L365" s="232"/>
      <c r="M365" s="233"/>
      <c r="N365" s="234"/>
      <c r="O365" s="234"/>
      <c r="P365" s="234"/>
      <c r="Q365" s="234"/>
      <c r="R365" s="234"/>
      <c r="S365" s="234"/>
      <c r="T365" s="235"/>
      <c r="AT365" s="236" t="s">
        <v>266</v>
      </c>
      <c r="AU365" s="236" t="s">
        <v>86</v>
      </c>
      <c r="AV365" s="14" t="s">
        <v>110</v>
      </c>
      <c r="AW365" s="14" t="s">
        <v>32</v>
      </c>
      <c r="AX365" s="14" t="s">
        <v>84</v>
      </c>
      <c r="AY365" s="236" t="s">
        <v>239</v>
      </c>
    </row>
    <row r="366" spans="1:65" s="2" customFormat="1" ht="16.5" customHeight="1">
      <c r="A366" s="35"/>
      <c r="B366" s="36"/>
      <c r="C366" s="247" t="s">
        <v>749</v>
      </c>
      <c r="D366" s="247" t="s">
        <v>438</v>
      </c>
      <c r="E366" s="248" t="s">
        <v>691</v>
      </c>
      <c r="F366" s="249" t="s">
        <v>692</v>
      </c>
      <c r="G366" s="250" t="s">
        <v>244</v>
      </c>
      <c r="H366" s="251">
        <v>39.808999999999997</v>
      </c>
      <c r="I366" s="252"/>
      <c r="J366" s="253">
        <f>ROUND(I366*H366,2)</f>
        <v>0</v>
      </c>
      <c r="K366" s="249" t="s">
        <v>277</v>
      </c>
      <c r="L366" s="254"/>
      <c r="M366" s="255" t="s">
        <v>1</v>
      </c>
      <c r="N366" s="256" t="s">
        <v>41</v>
      </c>
      <c r="O366" s="72"/>
      <c r="P366" s="201">
        <f>O366*H366</f>
        <v>0</v>
      </c>
      <c r="Q366" s="201">
        <v>6.0000000000000001E-3</v>
      </c>
      <c r="R366" s="201">
        <f>Q366*H366</f>
        <v>0.23885399999999998</v>
      </c>
      <c r="S366" s="201">
        <v>0</v>
      </c>
      <c r="T366" s="202">
        <f>S366*H366</f>
        <v>0</v>
      </c>
      <c r="U366" s="35"/>
      <c r="V366" s="35"/>
      <c r="W366" s="35"/>
      <c r="X366" s="35"/>
      <c r="Y366" s="35"/>
      <c r="Z366" s="35"/>
      <c r="AA366" s="35"/>
      <c r="AB366" s="35"/>
      <c r="AC366" s="35"/>
      <c r="AD366" s="35"/>
      <c r="AE366" s="35"/>
      <c r="AR366" s="203" t="s">
        <v>156</v>
      </c>
      <c r="AT366" s="203" t="s">
        <v>438</v>
      </c>
      <c r="AU366" s="203" t="s">
        <v>86</v>
      </c>
      <c r="AY366" s="18" t="s">
        <v>239</v>
      </c>
      <c r="BE366" s="204">
        <f>IF(N366="základní",J366,0)</f>
        <v>0</v>
      </c>
      <c r="BF366" s="204">
        <f>IF(N366="snížená",J366,0)</f>
        <v>0</v>
      </c>
      <c r="BG366" s="204">
        <f>IF(N366="zákl. přenesená",J366,0)</f>
        <v>0</v>
      </c>
      <c r="BH366" s="204">
        <f>IF(N366="sníž. přenesená",J366,0)</f>
        <v>0</v>
      </c>
      <c r="BI366" s="204">
        <f>IF(N366="nulová",J366,0)</f>
        <v>0</v>
      </c>
      <c r="BJ366" s="18" t="s">
        <v>84</v>
      </c>
      <c r="BK366" s="204">
        <f>ROUND(I366*H366,2)</f>
        <v>0</v>
      </c>
      <c r="BL366" s="18" t="s">
        <v>110</v>
      </c>
      <c r="BM366" s="203" t="s">
        <v>750</v>
      </c>
    </row>
    <row r="367" spans="1:65" s="13" customFormat="1" ht="11.25">
      <c r="B367" s="205"/>
      <c r="C367" s="206"/>
      <c r="D367" s="207" t="s">
        <v>266</v>
      </c>
      <c r="E367" s="206"/>
      <c r="F367" s="208" t="s">
        <v>751</v>
      </c>
      <c r="G367" s="206"/>
      <c r="H367" s="209">
        <v>39.808999999999997</v>
      </c>
      <c r="I367" s="210"/>
      <c r="J367" s="206"/>
      <c r="K367" s="206"/>
      <c r="L367" s="211"/>
      <c r="M367" s="212"/>
      <c r="N367" s="213"/>
      <c r="O367" s="213"/>
      <c r="P367" s="213"/>
      <c r="Q367" s="213"/>
      <c r="R367" s="213"/>
      <c r="S367" s="213"/>
      <c r="T367" s="214"/>
      <c r="AT367" s="215" t="s">
        <v>266</v>
      </c>
      <c r="AU367" s="215" t="s">
        <v>86</v>
      </c>
      <c r="AV367" s="13" t="s">
        <v>86</v>
      </c>
      <c r="AW367" s="13" t="s">
        <v>4</v>
      </c>
      <c r="AX367" s="13" t="s">
        <v>84</v>
      </c>
      <c r="AY367" s="215" t="s">
        <v>239</v>
      </c>
    </row>
    <row r="368" spans="1:65" s="2" customFormat="1" ht="24.2" customHeight="1">
      <c r="A368" s="35"/>
      <c r="B368" s="36"/>
      <c r="C368" s="192" t="s">
        <v>752</v>
      </c>
      <c r="D368" s="192" t="s">
        <v>241</v>
      </c>
      <c r="E368" s="193" t="s">
        <v>753</v>
      </c>
      <c r="F368" s="194" t="s">
        <v>754</v>
      </c>
      <c r="G368" s="195" t="s">
        <v>244</v>
      </c>
      <c r="H368" s="196">
        <v>96.534000000000006</v>
      </c>
      <c r="I368" s="197"/>
      <c r="J368" s="198">
        <f>ROUND(I368*H368,2)</f>
        <v>0</v>
      </c>
      <c r="K368" s="194" t="s">
        <v>245</v>
      </c>
      <c r="L368" s="40"/>
      <c r="M368" s="199" t="s">
        <v>1</v>
      </c>
      <c r="N368" s="200" t="s">
        <v>41</v>
      </c>
      <c r="O368" s="72"/>
      <c r="P368" s="201">
        <f>O368*H368</f>
        <v>0</v>
      </c>
      <c r="Q368" s="201">
        <v>1.2760000000000001E-2</v>
      </c>
      <c r="R368" s="201">
        <f>Q368*H368</f>
        <v>1.2317738400000002</v>
      </c>
      <c r="S368" s="201">
        <v>0</v>
      </c>
      <c r="T368" s="202">
        <f>S368*H368</f>
        <v>0</v>
      </c>
      <c r="U368" s="35"/>
      <c r="V368" s="35"/>
      <c r="W368" s="35"/>
      <c r="X368" s="35"/>
      <c r="Y368" s="35"/>
      <c r="Z368" s="35"/>
      <c r="AA368" s="35"/>
      <c r="AB368" s="35"/>
      <c r="AC368" s="35"/>
      <c r="AD368" s="35"/>
      <c r="AE368" s="35"/>
      <c r="AR368" s="203" t="s">
        <v>110</v>
      </c>
      <c r="AT368" s="203" t="s">
        <v>241</v>
      </c>
      <c r="AU368" s="203" t="s">
        <v>86</v>
      </c>
      <c r="AY368" s="18" t="s">
        <v>239</v>
      </c>
      <c r="BE368" s="204">
        <f>IF(N368="základní",J368,0)</f>
        <v>0</v>
      </c>
      <c r="BF368" s="204">
        <f>IF(N368="snížená",J368,0)</f>
        <v>0</v>
      </c>
      <c r="BG368" s="204">
        <f>IF(N368="zákl. přenesená",J368,0)</f>
        <v>0</v>
      </c>
      <c r="BH368" s="204">
        <f>IF(N368="sníž. přenesená",J368,0)</f>
        <v>0</v>
      </c>
      <c r="BI368" s="204">
        <f>IF(N368="nulová",J368,0)</f>
        <v>0</v>
      </c>
      <c r="BJ368" s="18" t="s">
        <v>84</v>
      </c>
      <c r="BK368" s="204">
        <f>ROUND(I368*H368,2)</f>
        <v>0</v>
      </c>
      <c r="BL368" s="18" t="s">
        <v>110</v>
      </c>
      <c r="BM368" s="203" t="s">
        <v>755</v>
      </c>
    </row>
    <row r="369" spans="1:65" s="13" customFormat="1" ht="11.25">
      <c r="B369" s="205"/>
      <c r="C369" s="206"/>
      <c r="D369" s="207" t="s">
        <v>266</v>
      </c>
      <c r="E369" s="225" t="s">
        <v>1</v>
      </c>
      <c r="F369" s="208" t="s">
        <v>716</v>
      </c>
      <c r="G369" s="206"/>
      <c r="H369" s="209">
        <v>96.534000000000006</v>
      </c>
      <c r="I369" s="210"/>
      <c r="J369" s="206"/>
      <c r="K369" s="206"/>
      <c r="L369" s="211"/>
      <c r="M369" s="212"/>
      <c r="N369" s="213"/>
      <c r="O369" s="213"/>
      <c r="P369" s="213"/>
      <c r="Q369" s="213"/>
      <c r="R369" s="213"/>
      <c r="S369" s="213"/>
      <c r="T369" s="214"/>
      <c r="AT369" s="215" t="s">
        <v>266</v>
      </c>
      <c r="AU369" s="215" t="s">
        <v>86</v>
      </c>
      <c r="AV369" s="13" t="s">
        <v>86</v>
      </c>
      <c r="AW369" s="13" t="s">
        <v>32</v>
      </c>
      <c r="AX369" s="13" t="s">
        <v>76</v>
      </c>
      <c r="AY369" s="215" t="s">
        <v>239</v>
      </c>
    </row>
    <row r="370" spans="1:65" s="14" customFormat="1" ht="11.25">
      <c r="B370" s="226"/>
      <c r="C370" s="227"/>
      <c r="D370" s="207" t="s">
        <v>266</v>
      </c>
      <c r="E370" s="228" t="s">
        <v>1</v>
      </c>
      <c r="F370" s="229" t="s">
        <v>383</v>
      </c>
      <c r="G370" s="227"/>
      <c r="H370" s="230">
        <v>96.534000000000006</v>
      </c>
      <c r="I370" s="231"/>
      <c r="J370" s="227"/>
      <c r="K370" s="227"/>
      <c r="L370" s="232"/>
      <c r="M370" s="233"/>
      <c r="N370" s="234"/>
      <c r="O370" s="234"/>
      <c r="P370" s="234"/>
      <c r="Q370" s="234"/>
      <c r="R370" s="234"/>
      <c r="S370" s="234"/>
      <c r="T370" s="235"/>
      <c r="AT370" s="236" t="s">
        <v>266</v>
      </c>
      <c r="AU370" s="236" t="s">
        <v>86</v>
      </c>
      <c r="AV370" s="14" t="s">
        <v>110</v>
      </c>
      <c r="AW370" s="14" t="s">
        <v>32</v>
      </c>
      <c r="AX370" s="14" t="s">
        <v>84</v>
      </c>
      <c r="AY370" s="236" t="s">
        <v>239</v>
      </c>
    </row>
    <row r="371" spans="1:65" s="2" customFormat="1" ht="16.5" customHeight="1">
      <c r="A371" s="35"/>
      <c r="B371" s="36"/>
      <c r="C371" s="247" t="s">
        <v>756</v>
      </c>
      <c r="D371" s="247" t="s">
        <v>438</v>
      </c>
      <c r="E371" s="248" t="s">
        <v>757</v>
      </c>
      <c r="F371" s="249" t="s">
        <v>758</v>
      </c>
      <c r="G371" s="250" t="s">
        <v>244</v>
      </c>
      <c r="H371" s="251">
        <v>106.187</v>
      </c>
      <c r="I371" s="252"/>
      <c r="J371" s="253">
        <f>ROUND(I371*H371,2)</f>
        <v>0</v>
      </c>
      <c r="K371" s="249" t="s">
        <v>277</v>
      </c>
      <c r="L371" s="254"/>
      <c r="M371" s="255" t="s">
        <v>1</v>
      </c>
      <c r="N371" s="256" t="s">
        <v>41</v>
      </c>
      <c r="O371" s="72"/>
      <c r="P371" s="201">
        <f>O371*H371</f>
        <v>0</v>
      </c>
      <c r="Q371" s="201">
        <v>0.02</v>
      </c>
      <c r="R371" s="201">
        <f>Q371*H371</f>
        <v>2.1237400000000002</v>
      </c>
      <c r="S371" s="201">
        <v>0</v>
      </c>
      <c r="T371" s="202">
        <f>S371*H371</f>
        <v>0</v>
      </c>
      <c r="U371" s="35"/>
      <c r="V371" s="35"/>
      <c r="W371" s="35"/>
      <c r="X371" s="35"/>
      <c r="Y371" s="35"/>
      <c r="Z371" s="35"/>
      <c r="AA371" s="35"/>
      <c r="AB371" s="35"/>
      <c r="AC371" s="35"/>
      <c r="AD371" s="35"/>
      <c r="AE371" s="35"/>
      <c r="AR371" s="203" t="s">
        <v>156</v>
      </c>
      <c r="AT371" s="203" t="s">
        <v>438</v>
      </c>
      <c r="AU371" s="203" t="s">
        <v>86</v>
      </c>
      <c r="AY371" s="18" t="s">
        <v>239</v>
      </c>
      <c r="BE371" s="204">
        <f>IF(N371="základní",J371,0)</f>
        <v>0</v>
      </c>
      <c r="BF371" s="204">
        <f>IF(N371="snížená",J371,0)</f>
        <v>0</v>
      </c>
      <c r="BG371" s="204">
        <f>IF(N371="zákl. přenesená",J371,0)</f>
        <v>0</v>
      </c>
      <c r="BH371" s="204">
        <f>IF(N371="sníž. přenesená",J371,0)</f>
        <v>0</v>
      </c>
      <c r="BI371" s="204">
        <f>IF(N371="nulová",J371,0)</f>
        <v>0</v>
      </c>
      <c r="BJ371" s="18" t="s">
        <v>84</v>
      </c>
      <c r="BK371" s="204">
        <f>ROUND(I371*H371,2)</f>
        <v>0</v>
      </c>
      <c r="BL371" s="18" t="s">
        <v>110</v>
      </c>
      <c r="BM371" s="203" t="s">
        <v>759</v>
      </c>
    </row>
    <row r="372" spans="1:65" s="13" customFormat="1" ht="11.25">
      <c r="B372" s="205"/>
      <c r="C372" s="206"/>
      <c r="D372" s="207" t="s">
        <v>266</v>
      </c>
      <c r="E372" s="206"/>
      <c r="F372" s="208" t="s">
        <v>760</v>
      </c>
      <c r="G372" s="206"/>
      <c r="H372" s="209">
        <v>106.187</v>
      </c>
      <c r="I372" s="210"/>
      <c r="J372" s="206"/>
      <c r="K372" s="206"/>
      <c r="L372" s="211"/>
      <c r="M372" s="212"/>
      <c r="N372" s="213"/>
      <c r="O372" s="213"/>
      <c r="P372" s="213"/>
      <c r="Q372" s="213"/>
      <c r="R372" s="213"/>
      <c r="S372" s="213"/>
      <c r="T372" s="214"/>
      <c r="AT372" s="215" t="s">
        <v>266</v>
      </c>
      <c r="AU372" s="215" t="s">
        <v>86</v>
      </c>
      <c r="AV372" s="13" t="s">
        <v>86</v>
      </c>
      <c r="AW372" s="13" t="s">
        <v>4</v>
      </c>
      <c r="AX372" s="13" t="s">
        <v>84</v>
      </c>
      <c r="AY372" s="215" t="s">
        <v>239</v>
      </c>
    </row>
    <row r="373" spans="1:65" s="2" customFormat="1" ht="24.2" customHeight="1">
      <c r="A373" s="35"/>
      <c r="B373" s="36"/>
      <c r="C373" s="192" t="s">
        <v>761</v>
      </c>
      <c r="D373" s="192" t="s">
        <v>241</v>
      </c>
      <c r="E373" s="193" t="s">
        <v>762</v>
      </c>
      <c r="F373" s="194" t="s">
        <v>763</v>
      </c>
      <c r="G373" s="195" t="s">
        <v>244</v>
      </c>
      <c r="H373" s="196">
        <v>250.72800000000001</v>
      </c>
      <c r="I373" s="197"/>
      <c r="J373" s="198">
        <f>ROUND(I373*H373,2)</f>
        <v>0</v>
      </c>
      <c r="K373" s="194" t="s">
        <v>245</v>
      </c>
      <c r="L373" s="40"/>
      <c r="M373" s="199" t="s">
        <v>1</v>
      </c>
      <c r="N373" s="200" t="s">
        <v>41</v>
      </c>
      <c r="O373" s="72"/>
      <c r="P373" s="201">
        <f>O373*H373</f>
        <v>0</v>
      </c>
      <c r="Q373" s="201">
        <v>1.2840000000000001E-2</v>
      </c>
      <c r="R373" s="201">
        <f>Q373*H373</f>
        <v>3.2193475200000004</v>
      </c>
      <c r="S373" s="201">
        <v>0</v>
      </c>
      <c r="T373" s="202">
        <f>S373*H373</f>
        <v>0</v>
      </c>
      <c r="U373" s="35"/>
      <c r="V373" s="35"/>
      <c r="W373" s="35"/>
      <c r="X373" s="35"/>
      <c r="Y373" s="35"/>
      <c r="Z373" s="35"/>
      <c r="AA373" s="35"/>
      <c r="AB373" s="35"/>
      <c r="AC373" s="35"/>
      <c r="AD373" s="35"/>
      <c r="AE373" s="35"/>
      <c r="AR373" s="203" t="s">
        <v>110</v>
      </c>
      <c r="AT373" s="203" t="s">
        <v>241</v>
      </c>
      <c r="AU373" s="203" t="s">
        <v>86</v>
      </c>
      <c r="AY373" s="18" t="s">
        <v>239</v>
      </c>
      <c r="BE373" s="204">
        <f>IF(N373="základní",J373,0)</f>
        <v>0</v>
      </c>
      <c r="BF373" s="204">
        <f>IF(N373="snížená",J373,0)</f>
        <v>0</v>
      </c>
      <c r="BG373" s="204">
        <f>IF(N373="zákl. přenesená",J373,0)</f>
        <v>0</v>
      </c>
      <c r="BH373" s="204">
        <f>IF(N373="sníž. přenesená",J373,0)</f>
        <v>0</v>
      </c>
      <c r="BI373" s="204">
        <f>IF(N373="nulová",J373,0)</f>
        <v>0</v>
      </c>
      <c r="BJ373" s="18" t="s">
        <v>84</v>
      </c>
      <c r="BK373" s="204">
        <f>ROUND(I373*H373,2)</f>
        <v>0</v>
      </c>
      <c r="BL373" s="18" t="s">
        <v>110</v>
      </c>
      <c r="BM373" s="203" t="s">
        <v>764</v>
      </c>
    </row>
    <row r="374" spans="1:65" s="13" customFormat="1" ht="11.25">
      <c r="B374" s="205"/>
      <c r="C374" s="206"/>
      <c r="D374" s="207" t="s">
        <v>266</v>
      </c>
      <c r="E374" s="225" t="s">
        <v>1</v>
      </c>
      <c r="F374" s="208" t="s">
        <v>714</v>
      </c>
      <c r="G374" s="206"/>
      <c r="H374" s="209">
        <v>250.72800000000001</v>
      </c>
      <c r="I374" s="210"/>
      <c r="J374" s="206"/>
      <c r="K374" s="206"/>
      <c r="L374" s="211"/>
      <c r="M374" s="212"/>
      <c r="N374" s="213"/>
      <c r="O374" s="213"/>
      <c r="P374" s="213"/>
      <c r="Q374" s="213"/>
      <c r="R374" s="213"/>
      <c r="S374" s="213"/>
      <c r="T374" s="214"/>
      <c r="AT374" s="215" t="s">
        <v>266</v>
      </c>
      <c r="AU374" s="215" t="s">
        <v>86</v>
      </c>
      <c r="AV374" s="13" t="s">
        <v>86</v>
      </c>
      <c r="AW374" s="13" t="s">
        <v>32</v>
      </c>
      <c r="AX374" s="13" t="s">
        <v>76</v>
      </c>
      <c r="AY374" s="215" t="s">
        <v>239</v>
      </c>
    </row>
    <row r="375" spans="1:65" s="14" customFormat="1" ht="11.25">
      <c r="B375" s="226"/>
      <c r="C375" s="227"/>
      <c r="D375" s="207" t="s">
        <v>266</v>
      </c>
      <c r="E375" s="228" t="s">
        <v>1</v>
      </c>
      <c r="F375" s="229" t="s">
        <v>383</v>
      </c>
      <c r="G375" s="227"/>
      <c r="H375" s="230">
        <v>250.72800000000001</v>
      </c>
      <c r="I375" s="231"/>
      <c r="J375" s="227"/>
      <c r="K375" s="227"/>
      <c r="L375" s="232"/>
      <c r="M375" s="233"/>
      <c r="N375" s="234"/>
      <c r="O375" s="234"/>
      <c r="P375" s="234"/>
      <c r="Q375" s="234"/>
      <c r="R375" s="234"/>
      <c r="S375" s="234"/>
      <c r="T375" s="235"/>
      <c r="AT375" s="236" t="s">
        <v>266</v>
      </c>
      <c r="AU375" s="236" t="s">
        <v>86</v>
      </c>
      <c r="AV375" s="14" t="s">
        <v>110</v>
      </c>
      <c r="AW375" s="14" t="s">
        <v>32</v>
      </c>
      <c r="AX375" s="14" t="s">
        <v>84</v>
      </c>
      <c r="AY375" s="236" t="s">
        <v>239</v>
      </c>
    </row>
    <row r="376" spans="1:65" s="2" customFormat="1" ht="16.5" customHeight="1">
      <c r="A376" s="35"/>
      <c r="B376" s="36"/>
      <c r="C376" s="247" t="s">
        <v>765</v>
      </c>
      <c r="D376" s="247" t="s">
        <v>438</v>
      </c>
      <c r="E376" s="248" t="s">
        <v>766</v>
      </c>
      <c r="F376" s="249" t="s">
        <v>767</v>
      </c>
      <c r="G376" s="250" t="s">
        <v>244</v>
      </c>
      <c r="H376" s="251">
        <v>275.80099999999999</v>
      </c>
      <c r="I376" s="252"/>
      <c r="J376" s="253">
        <f>ROUND(I376*H376,2)</f>
        <v>0</v>
      </c>
      <c r="K376" s="249" t="s">
        <v>277</v>
      </c>
      <c r="L376" s="254"/>
      <c r="M376" s="255" t="s">
        <v>1</v>
      </c>
      <c r="N376" s="256" t="s">
        <v>41</v>
      </c>
      <c r="O376" s="72"/>
      <c r="P376" s="201">
        <f>O376*H376</f>
        <v>0</v>
      </c>
      <c r="Q376" s="201">
        <v>2.1999999999999999E-2</v>
      </c>
      <c r="R376" s="201">
        <f>Q376*H376</f>
        <v>6.0676219999999992</v>
      </c>
      <c r="S376" s="201">
        <v>0</v>
      </c>
      <c r="T376" s="202">
        <f>S376*H376</f>
        <v>0</v>
      </c>
      <c r="U376" s="35"/>
      <c r="V376" s="35"/>
      <c r="W376" s="35"/>
      <c r="X376" s="35"/>
      <c r="Y376" s="35"/>
      <c r="Z376" s="35"/>
      <c r="AA376" s="35"/>
      <c r="AB376" s="35"/>
      <c r="AC376" s="35"/>
      <c r="AD376" s="35"/>
      <c r="AE376" s="35"/>
      <c r="AR376" s="203" t="s">
        <v>156</v>
      </c>
      <c r="AT376" s="203" t="s">
        <v>438</v>
      </c>
      <c r="AU376" s="203" t="s">
        <v>86</v>
      </c>
      <c r="AY376" s="18" t="s">
        <v>239</v>
      </c>
      <c r="BE376" s="204">
        <f>IF(N376="základní",J376,0)</f>
        <v>0</v>
      </c>
      <c r="BF376" s="204">
        <f>IF(N376="snížená",J376,0)</f>
        <v>0</v>
      </c>
      <c r="BG376" s="204">
        <f>IF(N376="zákl. přenesená",J376,0)</f>
        <v>0</v>
      </c>
      <c r="BH376" s="204">
        <f>IF(N376="sníž. přenesená",J376,0)</f>
        <v>0</v>
      </c>
      <c r="BI376" s="204">
        <f>IF(N376="nulová",J376,0)</f>
        <v>0</v>
      </c>
      <c r="BJ376" s="18" t="s">
        <v>84</v>
      </c>
      <c r="BK376" s="204">
        <f>ROUND(I376*H376,2)</f>
        <v>0</v>
      </c>
      <c r="BL376" s="18" t="s">
        <v>110</v>
      </c>
      <c r="BM376" s="203" t="s">
        <v>768</v>
      </c>
    </row>
    <row r="377" spans="1:65" s="13" customFormat="1" ht="11.25">
      <c r="B377" s="205"/>
      <c r="C377" s="206"/>
      <c r="D377" s="207" t="s">
        <v>266</v>
      </c>
      <c r="E377" s="206"/>
      <c r="F377" s="208" t="s">
        <v>769</v>
      </c>
      <c r="G377" s="206"/>
      <c r="H377" s="209">
        <v>275.80099999999999</v>
      </c>
      <c r="I377" s="210"/>
      <c r="J377" s="206"/>
      <c r="K377" s="206"/>
      <c r="L377" s="211"/>
      <c r="M377" s="212"/>
      <c r="N377" s="213"/>
      <c r="O377" s="213"/>
      <c r="P377" s="213"/>
      <c r="Q377" s="213"/>
      <c r="R377" s="213"/>
      <c r="S377" s="213"/>
      <c r="T377" s="214"/>
      <c r="AT377" s="215" t="s">
        <v>266</v>
      </c>
      <c r="AU377" s="215" t="s">
        <v>86</v>
      </c>
      <c r="AV377" s="13" t="s">
        <v>86</v>
      </c>
      <c r="AW377" s="13" t="s">
        <v>4</v>
      </c>
      <c r="AX377" s="13" t="s">
        <v>84</v>
      </c>
      <c r="AY377" s="215" t="s">
        <v>239</v>
      </c>
    </row>
    <row r="378" spans="1:65" s="2" customFormat="1" ht="24.2" customHeight="1">
      <c r="A378" s="35"/>
      <c r="B378" s="36"/>
      <c r="C378" s="192" t="s">
        <v>770</v>
      </c>
      <c r="D378" s="192" t="s">
        <v>241</v>
      </c>
      <c r="E378" s="193" t="s">
        <v>771</v>
      </c>
      <c r="F378" s="194" t="s">
        <v>772</v>
      </c>
      <c r="G378" s="195" t="s">
        <v>476</v>
      </c>
      <c r="H378" s="196">
        <v>211.5</v>
      </c>
      <c r="I378" s="197"/>
      <c r="J378" s="198">
        <f>ROUND(I378*H378,2)</f>
        <v>0</v>
      </c>
      <c r="K378" s="194" t="s">
        <v>245</v>
      </c>
      <c r="L378" s="40"/>
      <c r="M378" s="199" t="s">
        <v>1</v>
      </c>
      <c r="N378" s="200" t="s">
        <v>41</v>
      </c>
      <c r="O378" s="72"/>
      <c r="P378" s="201">
        <f>O378*H378</f>
        <v>0</v>
      </c>
      <c r="Q378" s="201">
        <v>3.3899999999999998E-3</v>
      </c>
      <c r="R378" s="201">
        <f>Q378*H378</f>
        <v>0.71698499999999998</v>
      </c>
      <c r="S378" s="201">
        <v>0</v>
      </c>
      <c r="T378" s="202">
        <f>S378*H378</f>
        <v>0</v>
      </c>
      <c r="U378" s="35"/>
      <c r="V378" s="35"/>
      <c r="W378" s="35"/>
      <c r="X378" s="35"/>
      <c r="Y378" s="35"/>
      <c r="Z378" s="35"/>
      <c r="AA378" s="35"/>
      <c r="AB378" s="35"/>
      <c r="AC378" s="35"/>
      <c r="AD378" s="35"/>
      <c r="AE378" s="35"/>
      <c r="AR378" s="203" t="s">
        <v>110</v>
      </c>
      <c r="AT378" s="203" t="s">
        <v>241</v>
      </c>
      <c r="AU378" s="203" t="s">
        <v>86</v>
      </c>
      <c r="AY378" s="18" t="s">
        <v>239</v>
      </c>
      <c r="BE378" s="204">
        <f>IF(N378="základní",J378,0)</f>
        <v>0</v>
      </c>
      <c r="BF378" s="204">
        <f>IF(N378="snížená",J378,0)</f>
        <v>0</v>
      </c>
      <c r="BG378" s="204">
        <f>IF(N378="zákl. přenesená",J378,0)</f>
        <v>0</v>
      </c>
      <c r="BH378" s="204">
        <f>IF(N378="sníž. přenesená",J378,0)</f>
        <v>0</v>
      </c>
      <c r="BI378" s="204">
        <f>IF(N378="nulová",J378,0)</f>
        <v>0</v>
      </c>
      <c r="BJ378" s="18" t="s">
        <v>84</v>
      </c>
      <c r="BK378" s="204">
        <f>ROUND(I378*H378,2)</f>
        <v>0</v>
      </c>
      <c r="BL378" s="18" t="s">
        <v>110</v>
      </c>
      <c r="BM378" s="203" t="s">
        <v>773</v>
      </c>
    </row>
    <row r="379" spans="1:65" s="13" customFormat="1" ht="11.25">
      <c r="B379" s="205"/>
      <c r="C379" s="206"/>
      <c r="D379" s="207" t="s">
        <v>266</v>
      </c>
      <c r="E379" s="225" t="s">
        <v>1</v>
      </c>
      <c r="F379" s="208" t="s">
        <v>774</v>
      </c>
      <c r="G379" s="206"/>
      <c r="H379" s="209">
        <v>141.80000000000001</v>
      </c>
      <c r="I379" s="210"/>
      <c r="J379" s="206"/>
      <c r="K379" s="206"/>
      <c r="L379" s="211"/>
      <c r="M379" s="212"/>
      <c r="N379" s="213"/>
      <c r="O379" s="213"/>
      <c r="P379" s="213"/>
      <c r="Q379" s="213"/>
      <c r="R379" s="213"/>
      <c r="S379" s="213"/>
      <c r="T379" s="214"/>
      <c r="AT379" s="215" t="s">
        <v>266</v>
      </c>
      <c r="AU379" s="215" t="s">
        <v>86</v>
      </c>
      <c r="AV379" s="13" t="s">
        <v>86</v>
      </c>
      <c r="AW379" s="13" t="s">
        <v>32</v>
      </c>
      <c r="AX379" s="13" t="s">
        <v>76</v>
      </c>
      <c r="AY379" s="215" t="s">
        <v>239</v>
      </c>
    </row>
    <row r="380" spans="1:65" s="13" customFormat="1" ht="11.25">
      <c r="B380" s="205"/>
      <c r="C380" s="206"/>
      <c r="D380" s="207" t="s">
        <v>266</v>
      </c>
      <c r="E380" s="225" t="s">
        <v>1</v>
      </c>
      <c r="F380" s="208" t="s">
        <v>775</v>
      </c>
      <c r="G380" s="206"/>
      <c r="H380" s="209">
        <v>69.7</v>
      </c>
      <c r="I380" s="210"/>
      <c r="J380" s="206"/>
      <c r="K380" s="206"/>
      <c r="L380" s="211"/>
      <c r="M380" s="212"/>
      <c r="N380" s="213"/>
      <c r="O380" s="213"/>
      <c r="P380" s="213"/>
      <c r="Q380" s="213"/>
      <c r="R380" s="213"/>
      <c r="S380" s="213"/>
      <c r="T380" s="214"/>
      <c r="AT380" s="215" t="s">
        <v>266</v>
      </c>
      <c r="AU380" s="215" t="s">
        <v>86</v>
      </c>
      <c r="AV380" s="13" t="s">
        <v>86</v>
      </c>
      <c r="AW380" s="13" t="s">
        <v>32</v>
      </c>
      <c r="AX380" s="13" t="s">
        <v>76</v>
      </c>
      <c r="AY380" s="215" t="s">
        <v>239</v>
      </c>
    </row>
    <row r="381" spans="1:65" s="14" customFormat="1" ht="11.25">
      <c r="B381" s="226"/>
      <c r="C381" s="227"/>
      <c r="D381" s="207" t="s">
        <v>266</v>
      </c>
      <c r="E381" s="228" t="s">
        <v>1</v>
      </c>
      <c r="F381" s="229" t="s">
        <v>383</v>
      </c>
      <c r="G381" s="227"/>
      <c r="H381" s="230">
        <v>211.5</v>
      </c>
      <c r="I381" s="231"/>
      <c r="J381" s="227"/>
      <c r="K381" s="227"/>
      <c r="L381" s="232"/>
      <c r="M381" s="233"/>
      <c r="N381" s="234"/>
      <c r="O381" s="234"/>
      <c r="P381" s="234"/>
      <c r="Q381" s="234"/>
      <c r="R381" s="234"/>
      <c r="S381" s="234"/>
      <c r="T381" s="235"/>
      <c r="AT381" s="236" t="s">
        <v>266</v>
      </c>
      <c r="AU381" s="236" t="s">
        <v>86</v>
      </c>
      <c r="AV381" s="14" t="s">
        <v>110</v>
      </c>
      <c r="AW381" s="14" t="s">
        <v>32</v>
      </c>
      <c r="AX381" s="14" t="s">
        <v>84</v>
      </c>
      <c r="AY381" s="236" t="s">
        <v>239</v>
      </c>
    </row>
    <row r="382" spans="1:65" s="2" customFormat="1" ht="16.5" customHeight="1">
      <c r="A382" s="35"/>
      <c r="B382" s="36"/>
      <c r="C382" s="247" t="s">
        <v>776</v>
      </c>
      <c r="D382" s="247" t="s">
        <v>438</v>
      </c>
      <c r="E382" s="248" t="s">
        <v>777</v>
      </c>
      <c r="F382" s="249" t="s">
        <v>778</v>
      </c>
      <c r="G382" s="250" t="s">
        <v>244</v>
      </c>
      <c r="H382" s="251">
        <v>52.875</v>
      </c>
      <c r="I382" s="252"/>
      <c r="J382" s="253">
        <f>ROUND(I382*H382,2)</f>
        <v>0</v>
      </c>
      <c r="K382" s="249" t="s">
        <v>277</v>
      </c>
      <c r="L382" s="254"/>
      <c r="M382" s="255" t="s">
        <v>1</v>
      </c>
      <c r="N382" s="256" t="s">
        <v>41</v>
      </c>
      <c r="O382" s="72"/>
      <c r="P382" s="201">
        <f>O382*H382</f>
        <v>0</v>
      </c>
      <c r="Q382" s="201">
        <v>4.0000000000000001E-3</v>
      </c>
      <c r="R382" s="201">
        <f>Q382*H382</f>
        <v>0.21149999999999999</v>
      </c>
      <c r="S382" s="201">
        <v>0</v>
      </c>
      <c r="T382" s="202">
        <f>S382*H382</f>
        <v>0</v>
      </c>
      <c r="U382" s="35"/>
      <c r="V382" s="35"/>
      <c r="W382" s="35"/>
      <c r="X382" s="35"/>
      <c r="Y382" s="35"/>
      <c r="Z382" s="35"/>
      <c r="AA382" s="35"/>
      <c r="AB382" s="35"/>
      <c r="AC382" s="35"/>
      <c r="AD382" s="35"/>
      <c r="AE382" s="35"/>
      <c r="AR382" s="203" t="s">
        <v>156</v>
      </c>
      <c r="AT382" s="203" t="s">
        <v>438</v>
      </c>
      <c r="AU382" s="203" t="s">
        <v>86</v>
      </c>
      <c r="AY382" s="18" t="s">
        <v>239</v>
      </c>
      <c r="BE382" s="204">
        <f>IF(N382="základní",J382,0)</f>
        <v>0</v>
      </c>
      <c r="BF382" s="204">
        <f>IF(N382="snížená",J382,0)</f>
        <v>0</v>
      </c>
      <c r="BG382" s="204">
        <f>IF(N382="zákl. přenesená",J382,0)</f>
        <v>0</v>
      </c>
      <c r="BH382" s="204">
        <f>IF(N382="sníž. přenesená",J382,0)</f>
        <v>0</v>
      </c>
      <c r="BI382" s="204">
        <f>IF(N382="nulová",J382,0)</f>
        <v>0</v>
      </c>
      <c r="BJ382" s="18" t="s">
        <v>84</v>
      </c>
      <c r="BK382" s="204">
        <f>ROUND(I382*H382,2)</f>
        <v>0</v>
      </c>
      <c r="BL382" s="18" t="s">
        <v>110</v>
      </c>
      <c r="BM382" s="203" t="s">
        <v>779</v>
      </c>
    </row>
    <row r="383" spans="1:65" s="13" customFormat="1" ht="11.25">
      <c r="B383" s="205"/>
      <c r="C383" s="206"/>
      <c r="D383" s="207" t="s">
        <v>266</v>
      </c>
      <c r="E383" s="206"/>
      <c r="F383" s="208" t="s">
        <v>780</v>
      </c>
      <c r="G383" s="206"/>
      <c r="H383" s="209">
        <v>52.875</v>
      </c>
      <c r="I383" s="210"/>
      <c r="J383" s="206"/>
      <c r="K383" s="206"/>
      <c r="L383" s="211"/>
      <c r="M383" s="212"/>
      <c r="N383" s="213"/>
      <c r="O383" s="213"/>
      <c r="P383" s="213"/>
      <c r="Q383" s="213"/>
      <c r="R383" s="213"/>
      <c r="S383" s="213"/>
      <c r="T383" s="214"/>
      <c r="AT383" s="215" t="s">
        <v>266</v>
      </c>
      <c r="AU383" s="215" t="s">
        <v>86</v>
      </c>
      <c r="AV383" s="13" t="s">
        <v>86</v>
      </c>
      <c r="AW383" s="13" t="s">
        <v>4</v>
      </c>
      <c r="AX383" s="13" t="s">
        <v>84</v>
      </c>
      <c r="AY383" s="215" t="s">
        <v>239</v>
      </c>
    </row>
    <row r="384" spans="1:65" s="2" customFormat="1" ht="24.2" customHeight="1">
      <c r="A384" s="35"/>
      <c r="B384" s="36"/>
      <c r="C384" s="192" t="s">
        <v>781</v>
      </c>
      <c r="D384" s="192" t="s">
        <v>241</v>
      </c>
      <c r="E384" s="193" t="s">
        <v>782</v>
      </c>
      <c r="F384" s="194" t="s">
        <v>783</v>
      </c>
      <c r="G384" s="195" t="s">
        <v>244</v>
      </c>
      <c r="H384" s="196">
        <v>20.824999999999999</v>
      </c>
      <c r="I384" s="197"/>
      <c r="J384" s="198">
        <f>ROUND(I384*H384,2)</f>
        <v>0</v>
      </c>
      <c r="K384" s="194" t="s">
        <v>245</v>
      </c>
      <c r="L384" s="40"/>
      <c r="M384" s="199" t="s">
        <v>1</v>
      </c>
      <c r="N384" s="200" t="s">
        <v>41</v>
      </c>
      <c r="O384" s="72"/>
      <c r="P384" s="201">
        <f>O384*H384</f>
        <v>0</v>
      </c>
      <c r="Q384" s="201">
        <v>8.0000000000000007E-5</v>
      </c>
      <c r="R384" s="201">
        <f>Q384*H384</f>
        <v>1.6660000000000002E-3</v>
      </c>
      <c r="S384" s="201">
        <v>0</v>
      </c>
      <c r="T384" s="202">
        <f>S384*H384</f>
        <v>0</v>
      </c>
      <c r="U384" s="35"/>
      <c r="V384" s="35"/>
      <c r="W384" s="35"/>
      <c r="X384" s="35"/>
      <c r="Y384" s="35"/>
      <c r="Z384" s="35"/>
      <c r="AA384" s="35"/>
      <c r="AB384" s="35"/>
      <c r="AC384" s="35"/>
      <c r="AD384" s="35"/>
      <c r="AE384" s="35"/>
      <c r="AR384" s="203" t="s">
        <v>110</v>
      </c>
      <c r="AT384" s="203" t="s">
        <v>241</v>
      </c>
      <c r="AU384" s="203" t="s">
        <v>86</v>
      </c>
      <c r="AY384" s="18" t="s">
        <v>239</v>
      </c>
      <c r="BE384" s="204">
        <f>IF(N384="základní",J384,0)</f>
        <v>0</v>
      </c>
      <c r="BF384" s="204">
        <f>IF(N384="snížená",J384,0)</f>
        <v>0</v>
      </c>
      <c r="BG384" s="204">
        <f>IF(N384="zákl. přenesená",J384,0)</f>
        <v>0</v>
      </c>
      <c r="BH384" s="204">
        <f>IF(N384="sníž. přenesená",J384,0)</f>
        <v>0</v>
      </c>
      <c r="BI384" s="204">
        <f>IF(N384="nulová",J384,0)</f>
        <v>0</v>
      </c>
      <c r="BJ384" s="18" t="s">
        <v>84</v>
      </c>
      <c r="BK384" s="204">
        <f>ROUND(I384*H384,2)</f>
        <v>0</v>
      </c>
      <c r="BL384" s="18" t="s">
        <v>110</v>
      </c>
      <c r="BM384" s="203" t="s">
        <v>784</v>
      </c>
    </row>
    <row r="385" spans="1:65" s="13" customFormat="1" ht="11.25">
      <c r="B385" s="205"/>
      <c r="C385" s="206"/>
      <c r="D385" s="207" t="s">
        <v>266</v>
      </c>
      <c r="E385" s="225" t="s">
        <v>1</v>
      </c>
      <c r="F385" s="208" t="s">
        <v>717</v>
      </c>
      <c r="G385" s="206"/>
      <c r="H385" s="209">
        <v>20.824999999999999</v>
      </c>
      <c r="I385" s="210"/>
      <c r="J385" s="206"/>
      <c r="K385" s="206"/>
      <c r="L385" s="211"/>
      <c r="M385" s="212"/>
      <c r="N385" s="213"/>
      <c r="O385" s="213"/>
      <c r="P385" s="213"/>
      <c r="Q385" s="213"/>
      <c r="R385" s="213"/>
      <c r="S385" s="213"/>
      <c r="T385" s="214"/>
      <c r="AT385" s="215" t="s">
        <v>266</v>
      </c>
      <c r="AU385" s="215" t="s">
        <v>86</v>
      </c>
      <c r="AV385" s="13" t="s">
        <v>86</v>
      </c>
      <c r="AW385" s="13" t="s">
        <v>32</v>
      </c>
      <c r="AX385" s="13" t="s">
        <v>76</v>
      </c>
      <c r="AY385" s="215" t="s">
        <v>239</v>
      </c>
    </row>
    <row r="386" spans="1:65" s="14" customFormat="1" ht="11.25">
      <c r="B386" s="226"/>
      <c r="C386" s="227"/>
      <c r="D386" s="207" t="s">
        <v>266</v>
      </c>
      <c r="E386" s="228" t="s">
        <v>1</v>
      </c>
      <c r="F386" s="229" t="s">
        <v>383</v>
      </c>
      <c r="G386" s="227"/>
      <c r="H386" s="230">
        <v>20.824999999999999</v>
      </c>
      <c r="I386" s="231"/>
      <c r="J386" s="227"/>
      <c r="K386" s="227"/>
      <c r="L386" s="232"/>
      <c r="M386" s="233"/>
      <c r="N386" s="234"/>
      <c r="O386" s="234"/>
      <c r="P386" s="234"/>
      <c r="Q386" s="234"/>
      <c r="R386" s="234"/>
      <c r="S386" s="234"/>
      <c r="T386" s="235"/>
      <c r="AT386" s="236" t="s">
        <v>266</v>
      </c>
      <c r="AU386" s="236" t="s">
        <v>86</v>
      </c>
      <c r="AV386" s="14" t="s">
        <v>110</v>
      </c>
      <c r="AW386" s="14" t="s">
        <v>32</v>
      </c>
      <c r="AX386" s="14" t="s">
        <v>84</v>
      </c>
      <c r="AY386" s="236" t="s">
        <v>239</v>
      </c>
    </row>
    <row r="387" spans="1:65" s="2" customFormat="1" ht="24.2" customHeight="1">
      <c r="A387" s="35"/>
      <c r="B387" s="36"/>
      <c r="C387" s="192" t="s">
        <v>785</v>
      </c>
      <c r="D387" s="192" t="s">
        <v>241</v>
      </c>
      <c r="E387" s="193" t="s">
        <v>786</v>
      </c>
      <c r="F387" s="194" t="s">
        <v>787</v>
      </c>
      <c r="G387" s="195" t="s">
        <v>244</v>
      </c>
      <c r="H387" s="196">
        <v>36.19</v>
      </c>
      <c r="I387" s="197"/>
      <c r="J387" s="198">
        <f>ROUND(I387*H387,2)</f>
        <v>0</v>
      </c>
      <c r="K387" s="194" t="s">
        <v>245</v>
      </c>
      <c r="L387" s="40"/>
      <c r="M387" s="199" t="s">
        <v>1</v>
      </c>
      <c r="N387" s="200" t="s">
        <v>41</v>
      </c>
      <c r="O387" s="72"/>
      <c r="P387" s="201">
        <f>O387*H387</f>
        <v>0</v>
      </c>
      <c r="Q387" s="201">
        <v>8.0000000000000007E-5</v>
      </c>
      <c r="R387" s="201">
        <f>Q387*H387</f>
        <v>2.8952000000000001E-3</v>
      </c>
      <c r="S387" s="201">
        <v>0</v>
      </c>
      <c r="T387" s="202">
        <f>S387*H387</f>
        <v>0</v>
      </c>
      <c r="U387" s="35"/>
      <c r="V387" s="35"/>
      <c r="W387" s="35"/>
      <c r="X387" s="35"/>
      <c r="Y387" s="35"/>
      <c r="Z387" s="35"/>
      <c r="AA387" s="35"/>
      <c r="AB387" s="35"/>
      <c r="AC387" s="35"/>
      <c r="AD387" s="35"/>
      <c r="AE387" s="35"/>
      <c r="AR387" s="203" t="s">
        <v>110</v>
      </c>
      <c r="AT387" s="203" t="s">
        <v>241</v>
      </c>
      <c r="AU387" s="203" t="s">
        <v>86</v>
      </c>
      <c r="AY387" s="18" t="s">
        <v>239</v>
      </c>
      <c r="BE387" s="204">
        <f>IF(N387="základní",J387,0)</f>
        <v>0</v>
      </c>
      <c r="BF387" s="204">
        <f>IF(N387="snížená",J387,0)</f>
        <v>0</v>
      </c>
      <c r="BG387" s="204">
        <f>IF(N387="zákl. přenesená",J387,0)</f>
        <v>0</v>
      </c>
      <c r="BH387" s="204">
        <f>IF(N387="sníž. přenesená",J387,0)</f>
        <v>0</v>
      </c>
      <c r="BI387" s="204">
        <f>IF(N387="nulová",J387,0)</f>
        <v>0</v>
      </c>
      <c r="BJ387" s="18" t="s">
        <v>84</v>
      </c>
      <c r="BK387" s="204">
        <f>ROUND(I387*H387,2)</f>
        <v>0</v>
      </c>
      <c r="BL387" s="18" t="s">
        <v>110</v>
      </c>
      <c r="BM387" s="203" t="s">
        <v>788</v>
      </c>
    </row>
    <row r="388" spans="1:65" s="13" customFormat="1" ht="11.25">
      <c r="B388" s="205"/>
      <c r="C388" s="206"/>
      <c r="D388" s="207" t="s">
        <v>266</v>
      </c>
      <c r="E388" s="225" t="s">
        <v>1</v>
      </c>
      <c r="F388" s="208" t="s">
        <v>748</v>
      </c>
      <c r="G388" s="206"/>
      <c r="H388" s="209">
        <v>36.19</v>
      </c>
      <c r="I388" s="210"/>
      <c r="J388" s="206"/>
      <c r="K388" s="206"/>
      <c r="L388" s="211"/>
      <c r="M388" s="212"/>
      <c r="N388" s="213"/>
      <c r="O388" s="213"/>
      <c r="P388" s="213"/>
      <c r="Q388" s="213"/>
      <c r="R388" s="213"/>
      <c r="S388" s="213"/>
      <c r="T388" s="214"/>
      <c r="AT388" s="215" t="s">
        <v>266</v>
      </c>
      <c r="AU388" s="215" t="s">
        <v>86</v>
      </c>
      <c r="AV388" s="13" t="s">
        <v>86</v>
      </c>
      <c r="AW388" s="13" t="s">
        <v>32</v>
      </c>
      <c r="AX388" s="13" t="s">
        <v>76</v>
      </c>
      <c r="AY388" s="215" t="s">
        <v>239</v>
      </c>
    </row>
    <row r="389" spans="1:65" s="14" customFormat="1" ht="11.25">
      <c r="B389" s="226"/>
      <c r="C389" s="227"/>
      <c r="D389" s="207" t="s">
        <v>266</v>
      </c>
      <c r="E389" s="228" t="s">
        <v>1</v>
      </c>
      <c r="F389" s="229" t="s">
        <v>383</v>
      </c>
      <c r="G389" s="227"/>
      <c r="H389" s="230">
        <v>36.19</v>
      </c>
      <c r="I389" s="231"/>
      <c r="J389" s="227"/>
      <c r="K389" s="227"/>
      <c r="L389" s="232"/>
      <c r="M389" s="233"/>
      <c r="N389" s="234"/>
      <c r="O389" s="234"/>
      <c r="P389" s="234"/>
      <c r="Q389" s="234"/>
      <c r="R389" s="234"/>
      <c r="S389" s="234"/>
      <c r="T389" s="235"/>
      <c r="AT389" s="236" t="s">
        <v>266</v>
      </c>
      <c r="AU389" s="236" t="s">
        <v>86</v>
      </c>
      <c r="AV389" s="14" t="s">
        <v>110</v>
      </c>
      <c r="AW389" s="14" t="s">
        <v>32</v>
      </c>
      <c r="AX389" s="14" t="s">
        <v>84</v>
      </c>
      <c r="AY389" s="236" t="s">
        <v>239</v>
      </c>
    </row>
    <row r="390" spans="1:65" s="2" customFormat="1" ht="24.2" customHeight="1">
      <c r="A390" s="35"/>
      <c r="B390" s="36"/>
      <c r="C390" s="192" t="s">
        <v>789</v>
      </c>
      <c r="D390" s="192" t="s">
        <v>241</v>
      </c>
      <c r="E390" s="193" t="s">
        <v>786</v>
      </c>
      <c r="F390" s="194" t="s">
        <v>787</v>
      </c>
      <c r="G390" s="195" t="s">
        <v>244</v>
      </c>
      <c r="H390" s="196">
        <v>347.262</v>
      </c>
      <c r="I390" s="197"/>
      <c r="J390" s="198">
        <f>ROUND(I390*H390,2)</f>
        <v>0</v>
      </c>
      <c r="K390" s="194" t="s">
        <v>245</v>
      </c>
      <c r="L390" s="40"/>
      <c r="M390" s="199" t="s">
        <v>1</v>
      </c>
      <c r="N390" s="200" t="s">
        <v>41</v>
      </c>
      <c r="O390" s="72"/>
      <c r="P390" s="201">
        <f>O390*H390</f>
        <v>0</v>
      </c>
      <c r="Q390" s="201">
        <v>8.0000000000000007E-5</v>
      </c>
      <c r="R390" s="201">
        <f>Q390*H390</f>
        <v>2.7780960000000004E-2</v>
      </c>
      <c r="S390" s="201">
        <v>0</v>
      </c>
      <c r="T390" s="202">
        <f>S390*H390</f>
        <v>0</v>
      </c>
      <c r="U390" s="35"/>
      <c r="V390" s="35"/>
      <c r="W390" s="35"/>
      <c r="X390" s="35"/>
      <c r="Y390" s="35"/>
      <c r="Z390" s="35"/>
      <c r="AA390" s="35"/>
      <c r="AB390" s="35"/>
      <c r="AC390" s="35"/>
      <c r="AD390" s="35"/>
      <c r="AE390" s="35"/>
      <c r="AR390" s="203" t="s">
        <v>110</v>
      </c>
      <c r="AT390" s="203" t="s">
        <v>241</v>
      </c>
      <c r="AU390" s="203" t="s">
        <v>86</v>
      </c>
      <c r="AY390" s="18" t="s">
        <v>239</v>
      </c>
      <c r="BE390" s="204">
        <f>IF(N390="základní",J390,0)</f>
        <v>0</v>
      </c>
      <c r="BF390" s="204">
        <f>IF(N390="snížená",J390,0)</f>
        <v>0</v>
      </c>
      <c r="BG390" s="204">
        <f>IF(N390="zákl. přenesená",J390,0)</f>
        <v>0</v>
      </c>
      <c r="BH390" s="204">
        <f>IF(N390="sníž. přenesená",J390,0)</f>
        <v>0</v>
      </c>
      <c r="BI390" s="204">
        <f>IF(N390="nulová",J390,0)</f>
        <v>0</v>
      </c>
      <c r="BJ390" s="18" t="s">
        <v>84</v>
      </c>
      <c r="BK390" s="204">
        <f>ROUND(I390*H390,2)</f>
        <v>0</v>
      </c>
      <c r="BL390" s="18" t="s">
        <v>110</v>
      </c>
      <c r="BM390" s="203" t="s">
        <v>790</v>
      </c>
    </row>
    <row r="391" spans="1:65" s="13" customFormat="1" ht="11.25">
      <c r="B391" s="205"/>
      <c r="C391" s="206"/>
      <c r="D391" s="207" t="s">
        <v>266</v>
      </c>
      <c r="E391" s="225" t="s">
        <v>1</v>
      </c>
      <c r="F391" s="208" t="s">
        <v>714</v>
      </c>
      <c r="G391" s="206"/>
      <c r="H391" s="209">
        <v>250.72800000000001</v>
      </c>
      <c r="I391" s="210"/>
      <c r="J391" s="206"/>
      <c r="K391" s="206"/>
      <c r="L391" s="211"/>
      <c r="M391" s="212"/>
      <c r="N391" s="213"/>
      <c r="O391" s="213"/>
      <c r="P391" s="213"/>
      <c r="Q391" s="213"/>
      <c r="R391" s="213"/>
      <c r="S391" s="213"/>
      <c r="T391" s="214"/>
      <c r="AT391" s="215" t="s">
        <v>266</v>
      </c>
      <c r="AU391" s="215" t="s">
        <v>86</v>
      </c>
      <c r="AV391" s="13" t="s">
        <v>86</v>
      </c>
      <c r="AW391" s="13" t="s">
        <v>32</v>
      </c>
      <c r="AX391" s="13" t="s">
        <v>76</v>
      </c>
      <c r="AY391" s="215" t="s">
        <v>239</v>
      </c>
    </row>
    <row r="392" spans="1:65" s="13" customFormat="1" ht="11.25">
      <c r="B392" s="205"/>
      <c r="C392" s="206"/>
      <c r="D392" s="207" t="s">
        <v>266</v>
      </c>
      <c r="E392" s="225" t="s">
        <v>1</v>
      </c>
      <c r="F392" s="208" t="s">
        <v>716</v>
      </c>
      <c r="G392" s="206"/>
      <c r="H392" s="209">
        <v>96.534000000000006</v>
      </c>
      <c r="I392" s="210"/>
      <c r="J392" s="206"/>
      <c r="K392" s="206"/>
      <c r="L392" s="211"/>
      <c r="M392" s="212"/>
      <c r="N392" s="213"/>
      <c r="O392" s="213"/>
      <c r="P392" s="213"/>
      <c r="Q392" s="213"/>
      <c r="R392" s="213"/>
      <c r="S392" s="213"/>
      <c r="T392" s="214"/>
      <c r="AT392" s="215" t="s">
        <v>266</v>
      </c>
      <c r="AU392" s="215" t="s">
        <v>86</v>
      </c>
      <c r="AV392" s="13" t="s">
        <v>86</v>
      </c>
      <c r="AW392" s="13" t="s">
        <v>32</v>
      </c>
      <c r="AX392" s="13" t="s">
        <v>76</v>
      </c>
      <c r="AY392" s="215" t="s">
        <v>239</v>
      </c>
    </row>
    <row r="393" spans="1:65" s="14" customFormat="1" ht="11.25">
      <c r="B393" s="226"/>
      <c r="C393" s="227"/>
      <c r="D393" s="207" t="s">
        <v>266</v>
      </c>
      <c r="E393" s="228" t="s">
        <v>1</v>
      </c>
      <c r="F393" s="229" t="s">
        <v>383</v>
      </c>
      <c r="G393" s="227"/>
      <c r="H393" s="230">
        <v>347.262</v>
      </c>
      <c r="I393" s="231"/>
      <c r="J393" s="227"/>
      <c r="K393" s="227"/>
      <c r="L393" s="232"/>
      <c r="M393" s="233"/>
      <c r="N393" s="234"/>
      <c r="O393" s="234"/>
      <c r="P393" s="234"/>
      <c r="Q393" s="234"/>
      <c r="R393" s="234"/>
      <c r="S393" s="234"/>
      <c r="T393" s="235"/>
      <c r="AT393" s="236" t="s">
        <v>266</v>
      </c>
      <c r="AU393" s="236" t="s">
        <v>86</v>
      </c>
      <c r="AV393" s="14" t="s">
        <v>110</v>
      </c>
      <c r="AW393" s="14" t="s">
        <v>32</v>
      </c>
      <c r="AX393" s="14" t="s">
        <v>84</v>
      </c>
      <c r="AY393" s="236" t="s">
        <v>239</v>
      </c>
    </row>
    <row r="394" spans="1:65" s="2" customFormat="1" ht="21.75" customHeight="1">
      <c r="A394" s="35"/>
      <c r="B394" s="36"/>
      <c r="C394" s="192" t="s">
        <v>319</v>
      </c>
      <c r="D394" s="192" t="s">
        <v>241</v>
      </c>
      <c r="E394" s="193" t="s">
        <v>791</v>
      </c>
      <c r="F394" s="194" t="s">
        <v>792</v>
      </c>
      <c r="G394" s="195" t="s">
        <v>244</v>
      </c>
      <c r="H394" s="196">
        <v>131.29900000000001</v>
      </c>
      <c r="I394" s="197"/>
      <c r="J394" s="198">
        <f>ROUND(I394*H394,2)</f>
        <v>0</v>
      </c>
      <c r="K394" s="194" t="s">
        <v>245</v>
      </c>
      <c r="L394" s="40"/>
      <c r="M394" s="199" t="s">
        <v>1</v>
      </c>
      <c r="N394" s="200" t="s">
        <v>41</v>
      </c>
      <c r="O394" s="72"/>
      <c r="P394" s="201">
        <f>O394*H394</f>
        <v>0</v>
      </c>
      <c r="Q394" s="201">
        <v>1.8000000000000001E-4</v>
      </c>
      <c r="R394" s="201">
        <f>Q394*H394</f>
        <v>2.3633820000000003E-2</v>
      </c>
      <c r="S394" s="201">
        <v>0</v>
      </c>
      <c r="T394" s="202">
        <f>S394*H394</f>
        <v>0</v>
      </c>
      <c r="U394" s="35"/>
      <c r="V394" s="35"/>
      <c r="W394" s="35"/>
      <c r="X394" s="35"/>
      <c r="Y394" s="35"/>
      <c r="Z394" s="35"/>
      <c r="AA394" s="35"/>
      <c r="AB394" s="35"/>
      <c r="AC394" s="35"/>
      <c r="AD394" s="35"/>
      <c r="AE394" s="35"/>
      <c r="AR394" s="203" t="s">
        <v>110</v>
      </c>
      <c r="AT394" s="203" t="s">
        <v>241</v>
      </c>
      <c r="AU394" s="203" t="s">
        <v>86</v>
      </c>
      <c r="AY394" s="18" t="s">
        <v>239</v>
      </c>
      <c r="BE394" s="204">
        <f>IF(N394="základní",J394,0)</f>
        <v>0</v>
      </c>
      <c r="BF394" s="204">
        <f>IF(N394="snížená",J394,0)</f>
        <v>0</v>
      </c>
      <c r="BG394" s="204">
        <f>IF(N394="zákl. přenesená",J394,0)</f>
        <v>0</v>
      </c>
      <c r="BH394" s="204">
        <f>IF(N394="sníž. přenesená",J394,0)</f>
        <v>0</v>
      </c>
      <c r="BI394" s="204">
        <f>IF(N394="nulová",J394,0)</f>
        <v>0</v>
      </c>
      <c r="BJ394" s="18" t="s">
        <v>84</v>
      </c>
      <c r="BK394" s="204">
        <f>ROUND(I394*H394,2)</f>
        <v>0</v>
      </c>
      <c r="BL394" s="18" t="s">
        <v>110</v>
      </c>
      <c r="BM394" s="203" t="s">
        <v>793</v>
      </c>
    </row>
    <row r="395" spans="1:65" s="13" customFormat="1" ht="11.25">
      <c r="B395" s="205"/>
      <c r="C395" s="206"/>
      <c r="D395" s="207" t="s">
        <v>266</v>
      </c>
      <c r="E395" s="225" t="s">
        <v>1</v>
      </c>
      <c r="F395" s="208" t="s">
        <v>716</v>
      </c>
      <c r="G395" s="206"/>
      <c r="H395" s="209">
        <v>96.534000000000006</v>
      </c>
      <c r="I395" s="210"/>
      <c r="J395" s="206"/>
      <c r="K395" s="206"/>
      <c r="L395" s="211"/>
      <c r="M395" s="212"/>
      <c r="N395" s="213"/>
      <c r="O395" s="213"/>
      <c r="P395" s="213"/>
      <c r="Q395" s="213"/>
      <c r="R395" s="213"/>
      <c r="S395" s="213"/>
      <c r="T395" s="214"/>
      <c r="AT395" s="215" t="s">
        <v>266</v>
      </c>
      <c r="AU395" s="215" t="s">
        <v>86</v>
      </c>
      <c r="AV395" s="13" t="s">
        <v>86</v>
      </c>
      <c r="AW395" s="13" t="s">
        <v>32</v>
      </c>
      <c r="AX395" s="13" t="s">
        <v>76</v>
      </c>
      <c r="AY395" s="215" t="s">
        <v>239</v>
      </c>
    </row>
    <row r="396" spans="1:65" s="13" customFormat="1" ht="11.25">
      <c r="B396" s="205"/>
      <c r="C396" s="206"/>
      <c r="D396" s="207" t="s">
        <v>266</v>
      </c>
      <c r="E396" s="225" t="s">
        <v>1</v>
      </c>
      <c r="F396" s="208" t="s">
        <v>717</v>
      </c>
      <c r="G396" s="206"/>
      <c r="H396" s="209">
        <v>20.824999999999999</v>
      </c>
      <c r="I396" s="210"/>
      <c r="J396" s="206"/>
      <c r="K396" s="206"/>
      <c r="L396" s="211"/>
      <c r="M396" s="212"/>
      <c r="N396" s="213"/>
      <c r="O396" s="213"/>
      <c r="P396" s="213"/>
      <c r="Q396" s="213"/>
      <c r="R396" s="213"/>
      <c r="S396" s="213"/>
      <c r="T396" s="214"/>
      <c r="AT396" s="215" t="s">
        <v>266</v>
      </c>
      <c r="AU396" s="215" t="s">
        <v>86</v>
      </c>
      <c r="AV396" s="13" t="s">
        <v>86</v>
      </c>
      <c r="AW396" s="13" t="s">
        <v>32</v>
      </c>
      <c r="AX396" s="13" t="s">
        <v>76</v>
      </c>
      <c r="AY396" s="215" t="s">
        <v>239</v>
      </c>
    </row>
    <row r="397" spans="1:65" s="13" customFormat="1" ht="11.25">
      <c r="B397" s="205"/>
      <c r="C397" s="206"/>
      <c r="D397" s="207" t="s">
        <v>266</v>
      </c>
      <c r="E397" s="225" t="s">
        <v>1</v>
      </c>
      <c r="F397" s="208" t="s">
        <v>718</v>
      </c>
      <c r="G397" s="206"/>
      <c r="H397" s="209">
        <v>13.94</v>
      </c>
      <c r="I397" s="210"/>
      <c r="J397" s="206"/>
      <c r="K397" s="206"/>
      <c r="L397" s="211"/>
      <c r="M397" s="212"/>
      <c r="N397" s="213"/>
      <c r="O397" s="213"/>
      <c r="P397" s="213"/>
      <c r="Q397" s="213"/>
      <c r="R397" s="213"/>
      <c r="S397" s="213"/>
      <c r="T397" s="214"/>
      <c r="AT397" s="215" t="s">
        <v>266</v>
      </c>
      <c r="AU397" s="215" t="s">
        <v>86</v>
      </c>
      <c r="AV397" s="13" t="s">
        <v>86</v>
      </c>
      <c r="AW397" s="13" t="s">
        <v>32</v>
      </c>
      <c r="AX397" s="13" t="s">
        <v>76</v>
      </c>
      <c r="AY397" s="215" t="s">
        <v>239</v>
      </c>
    </row>
    <row r="398" spans="1:65" s="14" customFormat="1" ht="11.25">
      <c r="B398" s="226"/>
      <c r="C398" s="227"/>
      <c r="D398" s="207" t="s">
        <v>266</v>
      </c>
      <c r="E398" s="228" t="s">
        <v>1</v>
      </c>
      <c r="F398" s="229" t="s">
        <v>383</v>
      </c>
      <c r="G398" s="227"/>
      <c r="H398" s="230">
        <v>131.29900000000001</v>
      </c>
      <c r="I398" s="231"/>
      <c r="J398" s="227"/>
      <c r="K398" s="227"/>
      <c r="L398" s="232"/>
      <c r="M398" s="233"/>
      <c r="N398" s="234"/>
      <c r="O398" s="234"/>
      <c r="P398" s="234"/>
      <c r="Q398" s="234"/>
      <c r="R398" s="234"/>
      <c r="S398" s="234"/>
      <c r="T398" s="235"/>
      <c r="AT398" s="236" t="s">
        <v>266</v>
      </c>
      <c r="AU398" s="236" t="s">
        <v>86</v>
      </c>
      <c r="AV398" s="14" t="s">
        <v>110</v>
      </c>
      <c r="AW398" s="14" t="s">
        <v>32</v>
      </c>
      <c r="AX398" s="14" t="s">
        <v>84</v>
      </c>
      <c r="AY398" s="236" t="s">
        <v>239</v>
      </c>
    </row>
    <row r="399" spans="1:65" s="2" customFormat="1" ht="16.5" customHeight="1">
      <c r="A399" s="35"/>
      <c r="B399" s="36"/>
      <c r="C399" s="192" t="s">
        <v>794</v>
      </c>
      <c r="D399" s="192" t="s">
        <v>241</v>
      </c>
      <c r="E399" s="193" t="s">
        <v>795</v>
      </c>
      <c r="F399" s="194" t="s">
        <v>796</v>
      </c>
      <c r="G399" s="195" t="s">
        <v>244</v>
      </c>
      <c r="H399" s="196">
        <v>131.29900000000001</v>
      </c>
      <c r="I399" s="197"/>
      <c r="J399" s="198">
        <f>ROUND(I399*H399,2)</f>
        <v>0</v>
      </c>
      <c r="K399" s="194" t="s">
        <v>245</v>
      </c>
      <c r="L399" s="40"/>
      <c r="M399" s="199" t="s">
        <v>1</v>
      </c>
      <c r="N399" s="200" t="s">
        <v>41</v>
      </c>
      <c r="O399" s="72"/>
      <c r="P399" s="201">
        <f>O399*H399</f>
        <v>0</v>
      </c>
      <c r="Q399" s="201">
        <v>3.7799999999999999E-3</v>
      </c>
      <c r="R399" s="201">
        <f>Q399*H399</f>
        <v>0.49631022000000002</v>
      </c>
      <c r="S399" s="201">
        <v>0</v>
      </c>
      <c r="T399" s="202">
        <f>S399*H399</f>
        <v>0</v>
      </c>
      <c r="U399" s="35"/>
      <c r="V399" s="35"/>
      <c r="W399" s="35"/>
      <c r="X399" s="35"/>
      <c r="Y399" s="35"/>
      <c r="Z399" s="35"/>
      <c r="AA399" s="35"/>
      <c r="AB399" s="35"/>
      <c r="AC399" s="35"/>
      <c r="AD399" s="35"/>
      <c r="AE399" s="35"/>
      <c r="AR399" s="203" t="s">
        <v>110</v>
      </c>
      <c r="AT399" s="203" t="s">
        <v>241</v>
      </c>
      <c r="AU399" s="203" t="s">
        <v>86</v>
      </c>
      <c r="AY399" s="18" t="s">
        <v>239</v>
      </c>
      <c r="BE399" s="204">
        <f>IF(N399="základní",J399,0)</f>
        <v>0</v>
      </c>
      <c r="BF399" s="204">
        <f>IF(N399="snížená",J399,0)</f>
        <v>0</v>
      </c>
      <c r="BG399" s="204">
        <f>IF(N399="zákl. přenesená",J399,0)</f>
        <v>0</v>
      </c>
      <c r="BH399" s="204">
        <f>IF(N399="sníž. přenesená",J399,0)</f>
        <v>0</v>
      </c>
      <c r="BI399" s="204">
        <f>IF(N399="nulová",J399,0)</f>
        <v>0</v>
      </c>
      <c r="BJ399" s="18" t="s">
        <v>84</v>
      </c>
      <c r="BK399" s="204">
        <f>ROUND(I399*H399,2)</f>
        <v>0</v>
      </c>
      <c r="BL399" s="18" t="s">
        <v>110</v>
      </c>
      <c r="BM399" s="203" t="s">
        <v>797</v>
      </c>
    </row>
    <row r="400" spans="1:65" s="2" customFormat="1" ht="16.5" customHeight="1">
      <c r="A400" s="35"/>
      <c r="B400" s="36"/>
      <c r="C400" s="192" t="s">
        <v>798</v>
      </c>
      <c r="D400" s="192" t="s">
        <v>241</v>
      </c>
      <c r="E400" s="193" t="s">
        <v>799</v>
      </c>
      <c r="F400" s="194" t="s">
        <v>800</v>
      </c>
      <c r="G400" s="195" t="s">
        <v>244</v>
      </c>
      <c r="H400" s="196">
        <v>200.02500000000001</v>
      </c>
      <c r="I400" s="197"/>
      <c r="J400" s="198">
        <f>ROUND(I400*H400,2)</f>
        <v>0</v>
      </c>
      <c r="K400" s="194" t="s">
        <v>245</v>
      </c>
      <c r="L400" s="40"/>
      <c r="M400" s="199" t="s">
        <v>1</v>
      </c>
      <c r="N400" s="200" t="s">
        <v>41</v>
      </c>
      <c r="O400" s="72"/>
      <c r="P400" s="201">
        <f>O400*H400</f>
        <v>0</v>
      </c>
      <c r="Q400" s="201">
        <v>2.3630000000000002E-2</v>
      </c>
      <c r="R400" s="201">
        <f>Q400*H400</f>
        <v>4.7265907500000006</v>
      </c>
      <c r="S400" s="201">
        <v>0</v>
      </c>
      <c r="T400" s="202">
        <f>S400*H400</f>
        <v>0</v>
      </c>
      <c r="U400" s="35"/>
      <c r="V400" s="35"/>
      <c r="W400" s="35"/>
      <c r="X400" s="35"/>
      <c r="Y400" s="35"/>
      <c r="Z400" s="35"/>
      <c r="AA400" s="35"/>
      <c r="AB400" s="35"/>
      <c r="AC400" s="35"/>
      <c r="AD400" s="35"/>
      <c r="AE400" s="35"/>
      <c r="AR400" s="203" t="s">
        <v>110</v>
      </c>
      <c r="AT400" s="203" t="s">
        <v>241</v>
      </c>
      <c r="AU400" s="203" t="s">
        <v>86</v>
      </c>
      <c r="AY400" s="18" t="s">
        <v>239</v>
      </c>
      <c r="BE400" s="204">
        <f>IF(N400="základní",J400,0)</f>
        <v>0</v>
      </c>
      <c r="BF400" s="204">
        <f>IF(N400="snížená",J400,0)</f>
        <v>0</v>
      </c>
      <c r="BG400" s="204">
        <f>IF(N400="zákl. přenesená",J400,0)</f>
        <v>0</v>
      </c>
      <c r="BH400" s="204">
        <f>IF(N400="sníž. přenesená",J400,0)</f>
        <v>0</v>
      </c>
      <c r="BI400" s="204">
        <f>IF(N400="nulová",J400,0)</f>
        <v>0</v>
      </c>
      <c r="BJ400" s="18" t="s">
        <v>84</v>
      </c>
      <c r="BK400" s="204">
        <f>ROUND(I400*H400,2)</f>
        <v>0</v>
      </c>
      <c r="BL400" s="18" t="s">
        <v>110</v>
      </c>
      <c r="BM400" s="203" t="s">
        <v>801</v>
      </c>
    </row>
    <row r="401" spans="1:65" s="2" customFormat="1" ht="16.5" customHeight="1">
      <c r="A401" s="35"/>
      <c r="B401" s="36"/>
      <c r="C401" s="192" t="s">
        <v>802</v>
      </c>
      <c r="D401" s="192" t="s">
        <v>241</v>
      </c>
      <c r="E401" s="193" t="s">
        <v>799</v>
      </c>
      <c r="F401" s="194" t="s">
        <v>800</v>
      </c>
      <c r="G401" s="195" t="s">
        <v>244</v>
      </c>
      <c r="H401" s="196">
        <v>100.32</v>
      </c>
      <c r="I401" s="197"/>
      <c r="J401" s="198">
        <f>ROUND(I401*H401,2)</f>
        <v>0</v>
      </c>
      <c r="K401" s="194" t="s">
        <v>245</v>
      </c>
      <c r="L401" s="40"/>
      <c r="M401" s="199" t="s">
        <v>1</v>
      </c>
      <c r="N401" s="200" t="s">
        <v>41</v>
      </c>
      <c r="O401" s="72"/>
      <c r="P401" s="201">
        <f>O401*H401</f>
        <v>0</v>
      </c>
      <c r="Q401" s="201">
        <v>2.3630000000000002E-2</v>
      </c>
      <c r="R401" s="201">
        <f>Q401*H401</f>
        <v>2.3705615999999998</v>
      </c>
      <c r="S401" s="201">
        <v>0</v>
      </c>
      <c r="T401" s="202">
        <f>S401*H401</f>
        <v>0</v>
      </c>
      <c r="U401" s="35"/>
      <c r="V401" s="35"/>
      <c r="W401" s="35"/>
      <c r="X401" s="35"/>
      <c r="Y401" s="35"/>
      <c r="Z401" s="35"/>
      <c r="AA401" s="35"/>
      <c r="AB401" s="35"/>
      <c r="AC401" s="35"/>
      <c r="AD401" s="35"/>
      <c r="AE401" s="35"/>
      <c r="AR401" s="203" t="s">
        <v>110</v>
      </c>
      <c r="AT401" s="203" t="s">
        <v>241</v>
      </c>
      <c r="AU401" s="203" t="s">
        <v>86</v>
      </c>
      <c r="AY401" s="18" t="s">
        <v>239</v>
      </c>
      <c r="BE401" s="204">
        <f>IF(N401="základní",J401,0)</f>
        <v>0</v>
      </c>
      <c r="BF401" s="204">
        <f>IF(N401="snížená",J401,0)</f>
        <v>0</v>
      </c>
      <c r="BG401" s="204">
        <f>IF(N401="zákl. přenesená",J401,0)</f>
        <v>0</v>
      </c>
      <c r="BH401" s="204">
        <f>IF(N401="sníž. přenesená",J401,0)</f>
        <v>0</v>
      </c>
      <c r="BI401" s="204">
        <f>IF(N401="nulová",J401,0)</f>
        <v>0</v>
      </c>
      <c r="BJ401" s="18" t="s">
        <v>84</v>
      </c>
      <c r="BK401" s="204">
        <f>ROUND(I401*H401,2)</f>
        <v>0</v>
      </c>
      <c r="BL401" s="18" t="s">
        <v>110</v>
      </c>
      <c r="BM401" s="203" t="s">
        <v>803</v>
      </c>
    </row>
    <row r="402" spans="1:65" s="2" customFormat="1" ht="16.5" customHeight="1">
      <c r="A402" s="35"/>
      <c r="B402" s="36"/>
      <c r="C402" s="192" t="s">
        <v>804</v>
      </c>
      <c r="D402" s="192" t="s">
        <v>241</v>
      </c>
      <c r="E402" s="193" t="s">
        <v>799</v>
      </c>
      <c r="F402" s="194" t="s">
        <v>800</v>
      </c>
      <c r="G402" s="195" t="s">
        <v>244</v>
      </c>
      <c r="H402" s="196">
        <v>417.47699999999998</v>
      </c>
      <c r="I402" s="197"/>
      <c r="J402" s="198">
        <f>ROUND(I402*H402,2)</f>
        <v>0</v>
      </c>
      <c r="K402" s="194" t="s">
        <v>245</v>
      </c>
      <c r="L402" s="40"/>
      <c r="M402" s="199" t="s">
        <v>1</v>
      </c>
      <c r="N402" s="200" t="s">
        <v>41</v>
      </c>
      <c r="O402" s="72"/>
      <c r="P402" s="201">
        <f>O402*H402</f>
        <v>0</v>
      </c>
      <c r="Q402" s="201">
        <v>2.3630000000000002E-2</v>
      </c>
      <c r="R402" s="201">
        <f>Q402*H402</f>
        <v>9.8649815099999998</v>
      </c>
      <c r="S402" s="201">
        <v>0</v>
      </c>
      <c r="T402" s="202">
        <f>S402*H402</f>
        <v>0</v>
      </c>
      <c r="U402" s="35"/>
      <c r="V402" s="35"/>
      <c r="W402" s="35"/>
      <c r="X402" s="35"/>
      <c r="Y402" s="35"/>
      <c r="Z402" s="35"/>
      <c r="AA402" s="35"/>
      <c r="AB402" s="35"/>
      <c r="AC402" s="35"/>
      <c r="AD402" s="35"/>
      <c r="AE402" s="35"/>
      <c r="AR402" s="203" t="s">
        <v>110</v>
      </c>
      <c r="AT402" s="203" t="s">
        <v>241</v>
      </c>
      <c r="AU402" s="203" t="s">
        <v>86</v>
      </c>
      <c r="AY402" s="18" t="s">
        <v>239</v>
      </c>
      <c r="BE402" s="204">
        <f>IF(N402="základní",J402,0)</f>
        <v>0</v>
      </c>
      <c r="BF402" s="204">
        <f>IF(N402="snížená",J402,0)</f>
        <v>0</v>
      </c>
      <c r="BG402" s="204">
        <f>IF(N402="zákl. přenesená",J402,0)</f>
        <v>0</v>
      </c>
      <c r="BH402" s="204">
        <f>IF(N402="sníž. přenesená",J402,0)</f>
        <v>0</v>
      </c>
      <c r="BI402" s="204">
        <f>IF(N402="nulová",J402,0)</f>
        <v>0</v>
      </c>
      <c r="BJ402" s="18" t="s">
        <v>84</v>
      </c>
      <c r="BK402" s="204">
        <f>ROUND(I402*H402,2)</f>
        <v>0</v>
      </c>
      <c r="BL402" s="18" t="s">
        <v>110</v>
      </c>
      <c r="BM402" s="203" t="s">
        <v>805</v>
      </c>
    </row>
    <row r="403" spans="1:65" s="2" customFormat="1" ht="16.5" customHeight="1">
      <c r="A403" s="35"/>
      <c r="B403" s="36"/>
      <c r="C403" s="192" t="s">
        <v>806</v>
      </c>
      <c r="D403" s="192" t="s">
        <v>241</v>
      </c>
      <c r="E403" s="193" t="s">
        <v>807</v>
      </c>
      <c r="F403" s="194" t="s">
        <v>808</v>
      </c>
      <c r="G403" s="195" t="s">
        <v>244</v>
      </c>
      <c r="H403" s="196">
        <v>451.71800000000002</v>
      </c>
      <c r="I403" s="197"/>
      <c r="J403" s="198">
        <f>ROUND(I403*H403,2)</f>
        <v>0</v>
      </c>
      <c r="K403" s="194" t="s">
        <v>277</v>
      </c>
      <c r="L403" s="40"/>
      <c r="M403" s="199" t="s">
        <v>1</v>
      </c>
      <c r="N403" s="200" t="s">
        <v>41</v>
      </c>
      <c r="O403" s="72"/>
      <c r="P403" s="201">
        <f>O403*H403</f>
        <v>0</v>
      </c>
      <c r="Q403" s="201">
        <v>0</v>
      </c>
      <c r="R403" s="201">
        <f>Q403*H403</f>
        <v>0</v>
      </c>
      <c r="S403" s="201">
        <v>0</v>
      </c>
      <c r="T403" s="202">
        <f>S403*H403</f>
        <v>0</v>
      </c>
      <c r="U403" s="35"/>
      <c r="V403" s="35"/>
      <c r="W403" s="35"/>
      <c r="X403" s="35"/>
      <c r="Y403" s="35"/>
      <c r="Z403" s="35"/>
      <c r="AA403" s="35"/>
      <c r="AB403" s="35"/>
      <c r="AC403" s="35"/>
      <c r="AD403" s="35"/>
      <c r="AE403" s="35"/>
      <c r="AR403" s="203" t="s">
        <v>110</v>
      </c>
      <c r="AT403" s="203" t="s">
        <v>241</v>
      </c>
      <c r="AU403" s="203" t="s">
        <v>86</v>
      </c>
      <c r="AY403" s="18" t="s">
        <v>239</v>
      </c>
      <c r="BE403" s="204">
        <f>IF(N403="základní",J403,0)</f>
        <v>0</v>
      </c>
      <c r="BF403" s="204">
        <f>IF(N403="snížená",J403,0)</f>
        <v>0</v>
      </c>
      <c r="BG403" s="204">
        <f>IF(N403="zákl. přenesená",J403,0)</f>
        <v>0</v>
      </c>
      <c r="BH403" s="204">
        <f>IF(N403="sníž. přenesená",J403,0)</f>
        <v>0</v>
      </c>
      <c r="BI403" s="204">
        <f>IF(N403="nulová",J403,0)</f>
        <v>0</v>
      </c>
      <c r="BJ403" s="18" t="s">
        <v>84</v>
      </c>
      <c r="BK403" s="204">
        <f>ROUND(I403*H403,2)</f>
        <v>0</v>
      </c>
      <c r="BL403" s="18" t="s">
        <v>110</v>
      </c>
      <c r="BM403" s="203" t="s">
        <v>809</v>
      </c>
    </row>
    <row r="404" spans="1:65" s="2" customFormat="1" ht="58.5">
      <c r="A404" s="35"/>
      <c r="B404" s="36"/>
      <c r="C404" s="37"/>
      <c r="D404" s="207" t="s">
        <v>284</v>
      </c>
      <c r="E404" s="37"/>
      <c r="F404" s="216" t="s">
        <v>810</v>
      </c>
      <c r="G404" s="37"/>
      <c r="H404" s="37"/>
      <c r="I404" s="217"/>
      <c r="J404" s="37"/>
      <c r="K404" s="37"/>
      <c r="L404" s="40"/>
      <c r="M404" s="218"/>
      <c r="N404" s="219"/>
      <c r="O404" s="72"/>
      <c r="P404" s="72"/>
      <c r="Q404" s="72"/>
      <c r="R404" s="72"/>
      <c r="S404" s="72"/>
      <c r="T404" s="73"/>
      <c r="U404" s="35"/>
      <c r="V404" s="35"/>
      <c r="W404" s="35"/>
      <c r="X404" s="35"/>
      <c r="Y404" s="35"/>
      <c r="Z404" s="35"/>
      <c r="AA404" s="35"/>
      <c r="AB404" s="35"/>
      <c r="AC404" s="35"/>
      <c r="AD404" s="35"/>
      <c r="AE404" s="35"/>
      <c r="AT404" s="18" t="s">
        <v>284</v>
      </c>
      <c r="AU404" s="18" t="s">
        <v>86</v>
      </c>
    </row>
    <row r="405" spans="1:65" s="2" customFormat="1" ht="16.5" customHeight="1">
      <c r="A405" s="35"/>
      <c r="B405" s="36"/>
      <c r="C405" s="192" t="s">
        <v>811</v>
      </c>
      <c r="D405" s="192" t="s">
        <v>241</v>
      </c>
      <c r="E405" s="193" t="s">
        <v>812</v>
      </c>
      <c r="F405" s="194" t="s">
        <v>813</v>
      </c>
      <c r="G405" s="195" t="s">
        <v>244</v>
      </c>
      <c r="H405" s="196">
        <v>36.19</v>
      </c>
      <c r="I405" s="197"/>
      <c r="J405" s="198">
        <f>ROUND(I405*H405,2)</f>
        <v>0</v>
      </c>
      <c r="K405" s="194" t="s">
        <v>245</v>
      </c>
      <c r="L405" s="40"/>
      <c r="M405" s="199" t="s">
        <v>1</v>
      </c>
      <c r="N405" s="200" t="s">
        <v>41</v>
      </c>
      <c r="O405" s="72"/>
      <c r="P405" s="201">
        <f>O405*H405</f>
        <v>0</v>
      </c>
      <c r="Q405" s="201">
        <v>3.3E-3</v>
      </c>
      <c r="R405" s="201">
        <f>Q405*H405</f>
        <v>0.11942699999999999</v>
      </c>
      <c r="S405" s="201">
        <v>0</v>
      </c>
      <c r="T405" s="202">
        <f>S405*H405</f>
        <v>0</v>
      </c>
      <c r="U405" s="35"/>
      <c r="V405" s="35"/>
      <c r="W405" s="35"/>
      <c r="X405" s="35"/>
      <c r="Y405" s="35"/>
      <c r="Z405" s="35"/>
      <c r="AA405" s="35"/>
      <c r="AB405" s="35"/>
      <c r="AC405" s="35"/>
      <c r="AD405" s="35"/>
      <c r="AE405" s="35"/>
      <c r="AR405" s="203" t="s">
        <v>110</v>
      </c>
      <c r="AT405" s="203" t="s">
        <v>241</v>
      </c>
      <c r="AU405" s="203" t="s">
        <v>86</v>
      </c>
      <c r="AY405" s="18" t="s">
        <v>239</v>
      </c>
      <c r="BE405" s="204">
        <f>IF(N405="základní",J405,0)</f>
        <v>0</v>
      </c>
      <c r="BF405" s="204">
        <f>IF(N405="snížená",J405,0)</f>
        <v>0</v>
      </c>
      <c r="BG405" s="204">
        <f>IF(N405="zákl. přenesená",J405,0)</f>
        <v>0</v>
      </c>
      <c r="BH405" s="204">
        <f>IF(N405="sníž. přenesená",J405,0)</f>
        <v>0</v>
      </c>
      <c r="BI405" s="204">
        <f>IF(N405="nulová",J405,0)</f>
        <v>0</v>
      </c>
      <c r="BJ405" s="18" t="s">
        <v>84</v>
      </c>
      <c r="BK405" s="204">
        <f>ROUND(I405*H405,2)</f>
        <v>0</v>
      </c>
      <c r="BL405" s="18" t="s">
        <v>110</v>
      </c>
      <c r="BM405" s="203" t="s">
        <v>814</v>
      </c>
    </row>
    <row r="406" spans="1:65" s="13" customFormat="1" ht="11.25">
      <c r="B406" s="205"/>
      <c r="C406" s="206"/>
      <c r="D406" s="207" t="s">
        <v>266</v>
      </c>
      <c r="E406" s="225" t="s">
        <v>1</v>
      </c>
      <c r="F406" s="208" t="s">
        <v>748</v>
      </c>
      <c r="G406" s="206"/>
      <c r="H406" s="209">
        <v>36.19</v>
      </c>
      <c r="I406" s="210"/>
      <c r="J406" s="206"/>
      <c r="K406" s="206"/>
      <c r="L406" s="211"/>
      <c r="M406" s="212"/>
      <c r="N406" s="213"/>
      <c r="O406" s="213"/>
      <c r="P406" s="213"/>
      <c r="Q406" s="213"/>
      <c r="R406" s="213"/>
      <c r="S406" s="213"/>
      <c r="T406" s="214"/>
      <c r="AT406" s="215" t="s">
        <v>266</v>
      </c>
      <c r="AU406" s="215" t="s">
        <v>86</v>
      </c>
      <c r="AV406" s="13" t="s">
        <v>86</v>
      </c>
      <c r="AW406" s="13" t="s">
        <v>32</v>
      </c>
      <c r="AX406" s="13" t="s">
        <v>76</v>
      </c>
      <c r="AY406" s="215" t="s">
        <v>239</v>
      </c>
    </row>
    <row r="407" spans="1:65" s="14" customFormat="1" ht="11.25">
      <c r="B407" s="226"/>
      <c r="C407" s="227"/>
      <c r="D407" s="207" t="s">
        <v>266</v>
      </c>
      <c r="E407" s="228" t="s">
        <v>1</v>
      </c>
      <c r="F407" s="229" t="s">
        <v>383</v>
      </c>
      <c r="G407" s="227"/>
      <c r="H407" s="230">
        <v>36.19</v>
      </c>
      <c r="I407" s="231"/>
      <c r="J407" s="227"/>
      <c r="K407" s="227"/>
      <c r="L407" s="232"/>
      <c r="M407" s="233"/>
      <c r="N407" s="234"/>
      <c r="O407" s="234"/>
      <c r="P407" s="234"/>
      <c r="Q407" s="234"/>
      <c r="R407" s="234"/>
      <c r="S407" s="234"/>
      <c r="T407" s="235"/>
      <c r="AT407" s="236" t="s">
        <v>266</v>
      </c>
      <c r="AU407" s="236" t="s">
        <v>86</v>
      </c>
      <c r="AV407" s="14" t="s">
        <v>110</v>
      </c>
      <c r="AW407" s="14" t="s">
        <v>32</v>
      </c>
      <c r="AX407" s="14" t="s">
        <v>84</v>
      </c>
      <c r="AY407" s="236" t="s">
        <v>239</v>
      </c>
    </row>
    <row r="408" spans="1:65" s="2" customFormat="1" ht="16.5" customHeight="1">
      <c r="A408" s="35"/>
      <c r="B408" s="36"/>
      <c r="C408" s="192" t="s">
        <v>815</v>
      </c>
      <c r="D408" s="192" t="s">
        <v>241</v>
      </c>
      <c r="E408" s="193" t="s">
        <v>812</v>
      </c>
      <c r="F408" s="194" t="s">
        <v>813</v>
      </c>
      <c r="G408" s="195" t="s">
        <v>244</v>
      </c>
      <c r="H408" s="196">
        <v>286.178</v>
      </c>
      <c r="I408" s="197"/>
      <c r="J408" s="198">
        <f>ROUND(I408*H408,2)</f>
        <v>0</v>
      </c>
      <c r="K408" s="194" t="s">
        <v>245</v>
      </c>
      <c r="L408" s="40"/>
      <c r="M408" s="199" t="s">
        <v>1</v>
      </c>
      <c r="N408" s="200" t="s">
        <v>41</v>
      </c>
      <c r="O408" s="72"/>
      <c r="P408" s="201">
        <f>O408*H408</f>
        <v>0</v>
      </c>
      <c r="Q408" s="201">
        <v>3.3E-3</v>
      </c>
      <c r="R408" s="201">
        <f>Q408*H408</f>
        <v>0.94438739999999999</v>
      </c>
      <c r="S408" s="201">
        <v>0</v>
      </c>
      <c r="T408" s="202">
        <f>S408*H408</f>
        <v>0</v>
      </c>
      <c r="U408" s="35"/>
      <c r="V408" s="35"/>
      <c r="W408" s="35"/>
      <c r="X408" s="35"/>
      <c r="Y408" s="35"/>
      <c r="Z408" s="35"/>
      <c r="AA408" s="35"/>
      <c r="AB408" s="35"/>
      <c r="AC408" s="35"/>
      <c r="AD408" s="35"/>
      <c r="AE408" s="35"/>
      <c r="AR408" s="203" t="s">
        <v>110</v>
      </c>
      <c r="AT408" s="203" t="s">
        <v>241</v>
      </c>
      <c r="AU408" s="203" t="s">
        <v>86</v>
      </c>
      <c r="AY408" s="18" t="s">
        <v>239</v>
      </c>
      <c r="BE408" s="204">
        <f>IF(N408="základní",J408,0)</f>
        <v>0</v>
      </c>
      <c r="BF408" s="204">
        <f>IF(N408="snížená",J408,0)</f>
        <v>0</v>
      </c>
      <c r="BG408" s="204">
        <f>IF(N408="zákl. přenesená",J408,0)</f>
        <v>0</v>
      </c>
      <c r="BH408" s="204">
        <f>IF(N408="sníž. přenesená",J408,0)</f>
        <v>0</v>
      </c>
      <c r="BI408" s="204">
        <f>IF(N408="nulová",J408,0)</f>
        <v>0</v>
      </c>
      <c r="BJ408" s="18" t="s">
        <v>84</v>
      </c>
      <c r="BK408" s="204">
        <f>ROUND(I408*H408,2)</f>
        <v>0</v>
      </c>
      <c r="BL408" s="18" t="s">
        <v>110</v>
      </c>
      <c r="BM408" s="203" t="s">
        <v>816</v>
      </c>
    </row>
    <row r="409" spans="1:65" s="13" customFormat="1" ht="11.25">
      <c r="B409" s="205"/>
      <c r="C409" s="206"/>
      <c r="D409" s="207" t="s">
        <v>266</v>
      </c>
      <c r="E409" s="225" t="s">
        <v>1</v>
      </c>
      <c r="F409" s="208" t="s">
        <v>714</v>
      </c>
      <c r="G409" s="206"/>
      <c r="H409" s="209">
        <v>250.72800000000001</v>
      </c>
      <c r="I409" s="210"/>
      <c r="J409" s="206"/>
      <c r="K409" s="206"/>
      <c r="L409" s="211"/>
      <c r="M409" s="212"/>
      <c r="N409" s="213"/>
      <c r="O409" s="213"/>
      <c r="P409" s="213"/>
      <c r="Q409" s="213"/>
      <c r="R409" s="213"/>
      <c r="S409" s="213"/>
      <c r="T409" s="214"/>
      <c r="AT409" s="215" t="s">
        <v>266</v>
      </c>
      <c r="AU409" s="215" t="s">
        <v>86</v>
      </c>
      <c r="AV409" s="13" t="s">
        <v>86</v>
      </c>
      <c r="AW409" s="13" t="s">
        <v>32</v>
      </c>
      <c r="AX409" s="13" t="s">
        <v>76</v>
      </c>
      <c r="AY409" s="215" t="s">
        <v>239</v>
      </c>
    </row>
    <row r="410" spans="1:65" s="13" customFormat="1" ht="11.25">
      <c r="B410" s="205"/>
      <c r="C410" s="206"/>
      <c r="D410" s="207" t="s">
        <v>266</v>
      </c>
      <c r="E410" s="225" t="s">
        <v>1</v>
      </c>
      <c r="F410" s="208" t="s">
        <v>715</v>
      </c>
      <c r="G410" s="206"/>
      <c r="H410" s="209">
        <v>35.450000000000003</v>
      </c>
      <c r="I410" s="210"/>
      <c r="J410" s="206"/>
      <c r="K410" s="206"/>
      <c r="L410" s="211"/>
      <c r="M410" s="212"/>
      <c r="N410" s="213"/>
      <c r="O410" s="213"/>
      <c r="P410" s="213"/>
      <c r="Q410" s="213"/>
      <c r="R410" s="213"/>
      <c r="S410" s="213"/>
      <c r="T410" s="214"/>
      <c r="AT410" s="215" t="s">
        <v>266</v>
      </c>
      <c r="AU410" s="215" t="s">
        <v>86</v>
      </c>
      <c r="AV410" s="13" t="s">
        <v>86</v>
      </c>
      <c r="AW410" s="13" t="s">
        <v>32</v>
      </c>
      <c r="AX410" s="13" t="s">
        <v>76</v>
      </c>
      <c r="AY410" s="215" t="s">
        <v>239</v>
      </c>
    </row>
    <row r="411" spans="1:65" s="14" customFormat="1" ht="11.25">
      <c r="B411" s="226"/>
      <c r="C411" s="227"/>
      <c r="D411" s="207" t="s">
        <v>266</v>
      </c>
      <c r="E411" s="228" t="s">
        <v>1</v>
      </c>
      <c r="F411" s="229" t="s">
        <v>383</v>
      </c>
      <c r="G411" s="227"/>
      <c r="H411" s="230">
        <v>286.178</v>
      </c>
      <c r="I411" s="231"/>
      <c r="J411" s="227"/>
      <c r="K411" s="227"/>
      <c r="L411" s="232"/>
      <c r="M411" s="233"/>
      <c r="N411" s="234"/>
      <c r="O411" s="234"/>
      <c r="P411" s="234"/>
      <c r="Q411" s="234"/>
      <c r="R411" s="234"/>
      <c r="S411" s="234"/>
      <c r="T411" s="235"/>
      <c r="AT411" s="236" t="s">
        <v>266</v>
      </c>
      <c r="AU411" s="236" t="s">
        <v>86</v>
      </c>
      <c r="AV411" s="14" t="s">
        <v>110</v>
      </c>
      <c r="AW411" s="14" t="s">
        <v>32</v>
      </c>
      <c r="AX411" s="14" t="s">
        <v>84</v>
      </c>
      <c r="AY411" s="236" t="s">
        <v>239</v>
      </c>
    </row>
    <row r="412" spans="1:65" s="2" customFormat="1" ht="16.5" customHeight="1">
      <c r="A412" s="35"/>
      <c r="B412" s="36"/>
      <c r="C412" s="192" t="s">
        <v>817</v>
      </c>
      <c r="D412" s="192" t="s">
        <v>241</v>
      </c>
      <c r="E412" s="193" t="s">
        <v>818</v>
      </c>
      <c r="F412" s="194" t="s">
        <v>819</v>
      </c>
      <c r="G412" s="195" t="s">
        <v>244</v>
      </c>
      <c r="H412" s="196">
        <v>255.375</v>
      </c>
      <c r="I412" s="197"/>
      <c r="J412" s="198">
        <f>ROUND(I412*H412,2)</f>
        <v>0</v>
      </c>
      <c r="K412" s="194" t="s">
        <v>245</v>
      </c>
      <c r="L412" s="40"/>
      <c r="M412" s="199" t="s">
        <v>1</v>
      </c>
      <c r="N412" s="200" t="s">
        <v>41</v>
      </c>
      <c r="O412" s="72"/>
      <c r="P412" s="201">
        <f>O412*H412</f>
        <v>0</v>
      </c>
      <c r="Q412" s="201">
        <v>3.6000000000000002E-4</v>
      </c>
      <c r="R412" s="201">
        <f>Q412*H412</f>
        <v>9.1935000000000003E-2</v>
      </c>
      <c r="S412" s="201">
        <v>0</v>
      </c>
      <c r="T412" s="202">
        <f>S412*H412</f>
        <v>0</v>
      </c>
      <c r="U412" s="35"/>
      <c r="V412" s="35"/>
      <c r="W412" s="35"/>
      <c r="X412" s="35"/>
      <c r="Y412" s="35"/>
      <c r="Z412" s="35"/>
      <c r="AA412" s="35"/>
      <c r="AB412" s="35"/>
      <c r="AC412" s="35"/>
      <c r="AD412" s="35"/>
      <c r="AE412" s="35"/>
      <c r="AR412" s="203" t="s">
        <v>110</v>
      </c>
      <c r="AT412" s="203" t="s">
        <v>241</v>
      </c>
      <c r="AU412" s="203" t="s">
        <v>86</v>
      </c>
      <c r="AY412" s="18" t="s">
        <v>239</v>
      </c>
      <c r="BE412" s="204">
        <f>IF(N412="základní",J412,0)</f>
        <v>0</v>
      </c>
      <c r="BF412" s="204">
        <f>IF(N412="snížená",J412,0)</f>
        <v>0</v>
      </c>
      <c r="BG412" s="204">
        <f>IF(N412="zákl. přenesená",J412,0)</f>
        <v>0</v>
      </c>
      <c r="BH412" s="204">
        <f>IF(N412="sníž. přenesená",J412,0)</f>
        <v>0</v>
      </c>
      <c r="BI412" s="204">
        <f>IF(N412="nulová",J412,0)</f>
        <v>0</v>
      </c>
      <c r="BJ412" s="18" t="s">
        <v>84</v>
      </c>
      <c r="BK412" s="204">
        <f>ROUND(I412*H412,2)</f>
        <v>0</v>
      </c>
      <c r="BL412" s="18" t="s">
        <v>110</v>
      </c>
      <c r="BM412" s="203" t="s">
        <v>820</v>
      </c>
    </row>
    <row r="413" spans="1:65" s="13" customFormat="1" ht="11.25">
      <c r="B413" s="205"/>
      <c r="C413" s="206"/>
      <c r="D413" s="207" t="s">
        <v>266</v>
      </c>
      <c r="E413" s="225" t="s">
        <v>1</v>
      </c>
      <c r="F413" s="208" t="s">
        <v>821</v>
      </c>
      <c r="G413" s="206"/>
      <c r="H413" s="209">
        <v>255.375</v>
      </c>
      <c r="I413" s="210"/>
      <c r="J413" s="206"/>
      <c r="K413" s="206"/>
      <c r="L413" s="211"/>
      <c r="M413" s="212"/>
      <c r="N413" s="213"/>
      <c r="O413" s="213"/>
      <c r="P413" s="213"/>
      <c r="Q413" s="213"/>
      <c r="R413" s="213"/>
      <c r="S413" s="213"/>
      <c r="T413" s="214"/>
      <c r="AT413" s="215" t="s">
        <v>266</v>
      </c>
      <c r="AU413" s="215" t="s">
        <v>86</v>
      </c>
      <c r="AV413" s="13" t="s">
        <v>86</v>
      </c>
      <c r="AW413" s="13" t="s">
        <v>32</v>
      </c>
      <c r="AX413" s="13" t="s">
        <v>76</v>
      </c>
      <c r="AY413" s="215" t="s">
        <v>239</v>
      </c>
    </row>
    <row r="414" spans="1:65" s="14" customFormat="1" ht="11.25">
      <c r="B414" s="226"/>
      <c r="C414" s="227"/>
      <c r="D414" s="207" t="s">
        <v>266</v>
      </c>
      <c r="E414" s="228" t="s">
        <v>1</v>
      </c>
      <c r="F414" s="229" t="s">
        <v>383</v>
      </c>
      <c r="G414" s="227"/>
      <c r="H414" s="230">
        <v>255.375</v>
      </c>
      <c r="I414" s="231"/>
      <c r="J414" s="227"/>
      <c r="K414" s="227"/>
      <c r="L414" s="232"/>
      <c r="M414" s="233"/>
      <c r="N414" s="234"/>
      <c r="O414" s="234"/>
      <c r="P414" s="234"/>
      <c r="Q414" s="234"/>
      <c r="R414" s="234"/>
      <c r="S414" s="234"/>
      <c r="T414" s="235"/>
      <c r="AT414" s="236" t="s">
        <v>266</v>
      </c>
      <c r="AU414" s="236" t="s">
        <v>86</v>
      </c>
      <c r="AV414" s="14" t="s">
        <v>110</v>
      </c>
      <c r="AW414" s="14" t="s">
        <v>32</v>
      </c>
      <c r="AX414" s="14" t="s">
        <v>84</v>
      </c>
      <c r="AY414" s="236" t="s">
        <v>239</v>
      </c>
    </row>
    <row r="415" spans="1:65" s="2" customFormat="1" ht="21.75" customHeight="1">
      <c r="A415" s="35"/>
      <c r="B415" s="36"/>
      <c r="C415" s="192" t="s">
        <v>822</v>
      </c>
      <c r="D415" s="192" t="s">
        <v>241</v>
      </c>
      <c r="E415" s="193" t="s">
        <v>823</v>
      </c>
      <c r="F415" s="194" t="s">
        <v>824</v>
      </c>
      <c r="G415" s="195" t="s">
        <v>309</v>
      </c>
      <c r="H415" s="196">
        <v>6.069</v>
      </c>
      <c r="I415" s="197"/>
      <c r="J415" s="198">
        <f>ROUND(I415*H415,2)</f>
        <v>0</v>
      </c>
      <c r="K415" s="194" t="s">
        <v>245</v>
      </c>
      <c r="L415" s="40"/>
      <c r="M415" s="199" t="s">
        <v>1</v>
      </c>
      <c r="N415" s="200" t="s">
        <v>41</v>
      </c>
      <c r="O415" s="72"/>
      <c r="P415" s="201">
        <f>O415*H415</f>
        <v>0</v>
      </c>
      <c r="Q415" s="201">
        <v>2.5018699999999998</v>
      </c>
      <c r="R415" s="201">
        <f>Q415*H415</f>
        <v>15.183849029999999</v>
      </c>
      <c r="S415" s="201">
        <v>0</v>
      </c>
      <c r="T415" s="202">
        <f>S415*H415</f>
        <v>0</v>
      </c>
      <c r="U415" s="35"/>
      <c r="V415" s="35"/>
      <c r="W415" s="35"/>
      <c r="X415" s="35"/>
      <c r="Y415" s="35"/>
      <c r="Z415" s="35"/>
      <c r="AA415" s="35"/>
      <c r="AB415" s="35"/>
      <c r="AC415" s="35"/>
      <c r="AD415" s="35"/>
      <c r="AE415" s="35"/>
      <c r="AR415" s="203" t="s">
        <v>110</v>
      </c>
      <c r="AT415" s="203" t="s">
        <v>241</v>
      </c>
      <c r="AU415" s="203" t="s">
        <v>86</v>
      </c>
      <c r="AY415" s="18" t="s">
        <v>239</v>
      </c>
      <c r="BE415" s="204">
        <f>IF(N415="základní",J415,0)</f>
        <v>0</v>
      </c>
      <c r="BF415" s="204">
        <f>IF(N415="snížená",J415,0)</f>
        <v>0</v>
      </c>
      <c r="BG415" s="204">
        <f>IF(N415="zákl. přenesená",J415,0)</f>
        <v>0</v>
      </c>
      <c r="BH415" s="204">
        <f>IF(N415="sníž. přenesená",J415,0)</f>
        <v>0</v>
      </c>
      <c r="BI415" s="204">
        <f>IF(N415="nulová",J415,0)</f>
        <v>0</v>
      </c>
      <c r="BJ415" s="18" t="s">
        <v>84</v>
      </c>
      <c r="BK415" s="204">
        <f>ROUND(I415*H415,2)</f>
        <v>0</v>
      </c>
      <c r="BL415" s="18" t="s">
        <v>110</v>
      </c>
      <c r="BM415" s="203" t="s">
        <v>825</v>
      </c>
    </row>
    <row r="416" spans="1:65" s="15" customFormat="1" ht="11.25">
      <c r="B416" s="237"/>
      <c r="C416" s="238"/>
      <c r="D416" s="207" t="s">
        <v>266</v>
      </c>
      <c r="E416" s="239" t="s">
        <v>1</v>
      </c>
      <c r="F416" s="240" t="s">
        <v>826</v>
      </c>
      <c r="G416" s="238"/>
      <c r="H416" s="239" t="s">
        <v>1</v>
      </c>
      <c r="I416" s="241"/>
      <c r="J416" s="238"/>
      <c r="K416" s="238"/>
      <c r="L416" s="242"/>
      <c r="M416" s="243"/>
      <c r="N416" s="244"/>
      <c r="O416" s="244"/>
      <c r="P416" s="244"/>
      <c r="Q416" s="244"/>
      <c r="R416" s="244"/>
      <c r="S416" s="244"/>
      <c r="T416" s="245"/>
      <c r="AT416" s="246" t="s">
        <v>266</v>
      </c>
      <c r="AU416" s="246" t="s">
        <v>86</v>
      </c>
      <c r="AV416" s="15" t="s">
        <v>84</v>
      </c>
      <c r="AW416" s="15" t="s">
        <v>32</v>
      </c>
      <c r="AX416" s="15" t="s">
        <v>76</v>
      </c>
      <c r="AY416" s="246" t="s">
        <v>239</v>
      </c>
    </row>
    <row r="417" spans="1:65" s="13" customFormat="1" ht="11.25">
      <c r="B417" s="205"/>
      <c r="C417" s="206"/>
      <c r="D417" s="207" t="s">
        <v>266</v>
      </c>
      <c r="E417" s="225" t="s">
        <v>1</v>
      </c>
      <c r="F417" s="208" t="s">
        <v>827</v>
      </c>
      <c r="G417" s="206"/>
      <c r="H417" s="209">
        <v>6.069</v>
      </c>
      <c r="I417" s="210"/>
      <c r="J417" s="206"/>
      <c r="K417" s="206"/>
      <c r="L417" s="211"/>
      <c r="M417" s="212"/>
      <c r="N417" s="213"/>
      <c r="O417" s="213"/>
      <c r="P417" s="213"/>
      <c r="Q417" s="213"/>
      <c r="R417" s="213"/>
      <c r="S417" s="213"/>
      <c r="T417" s="214"/>
      <c r="AT417" s="215" t="s">
        <v>266</v>
      </c>
      <c r="AU417" s="215" t="s">
        <v>86</v>
      </c>
      <c r="AV417" s="13" t="s">
        <v>86</v>
      </c>
      <c r="AW417" s="13" t="s">
        <v>32</v>
      </c>
      <c r="AX417" s="13" t="s">
        <v>76</v>
      </c>
      <c r="AY417" s="215" t="s">
        <v>239</v>
      </c>
    </row>
    <row r="418" spans="1:65" s="14" customFormat="1" ht="11.25">
      <c r="B418" s="226"/>
      <c r="C418" s="227"/>
      <c r="D418" s="207" t="s">
        <v>266</v>
      </c>
      <c r="E418" s="228" t="s">
        <v>1</v>
      </c>
      <c r="F418" s="229" t="s">
        <v>383</v>
      </c>
      <c r="G418" s="227"/>
      <c r="H418" s="230">
        <v>6.069</v>
      </c>
      <c r="I418" s="231"/>
      <c r="J418" s="227"/>
      <c r="K418" s="227"/>
      <c r="L418" s="232"/>
      <c r="M418" s="233"/>
      <c r="N418" s="234"/>
      <c r="O418" s="234"/>
      <c r="P418" s="234"/>
      <c r="Q418" s="234"/>
      <c r="R418" s="234"/>
      <c r="S418" s="234"/>
      <c r="T418" s="235"/>
      <c r="AT418" s="236" t="s">
        <v>266</v>
      </c>
      <c r="AU418" s="236" t="s">
        <v>86</v>
      </c>
      <c r="AV418" s="14" t="s">
        <v>110</v>
      </c>
      <c r="AW418" s="14" t="s">
        <v>32</v>
      </c>
      <c r="AX418" s="14" t="s">
        <v>84</v>
      </c>
      <c r="AY418" s="236" t="s">
        <v>239</v>
      </c>
    </row>
    <row r="419" spans="1:65" s="2" customFormat="1" ht="21.75" customHeight="1">
      <c r="A419" s="35"/>
      <c r="B419" s="36"/>
      <c r="C419" s="192" t="s">
        <v>828</v>
      </c>
      <c r="D419" s="192" t="s">
        <v>241</v>
      </c>
      <c r="E419" s="193" t="s">
        <v>829</v>
      </c>
      <c r="F419" s="194" t="s">
        <v>830</v>
      </c>
      <c r="G419" s="195" t="s">
        <v>309</v>
      </c>
      <c r="H419" s="196">
        <v>19.396000000000001</v>
      </c>
      <c r="I419" s="197"/>
      <c r="J419" s="198">
        <f>ROUND(I419*H419,2)</f>
        <v>0</v>
      </c>
      <c r="K419" s="194" t="s">
        <v>245</v>
      </c>
      <c r="L419" s="40"/>
      <c r="M419" s="199" t="s">
        <v>1</v>
      </c>
      <c r="N419" s="200" t="s">
        <v>41</v>
      </c>
      <c r="O419" s="72"/>
      <c r="P419" s="201">
        <f>O419*H419</f>
        <v>0</v>
      </c>
      <c r="Q419" s="201">
        <v>2.5018699999999998</v>
      </c>
      <c r="R419" s="201">
        <f>Q419*H419</f>
        <v>48.526270519999997</v>
      </c>
      <c r="S419" s="201">
        <v>0</v>
      </c>
      <c r="T419" s="202">
        <f>S419*H419</f>
        <v>0</v>
      </c>
      <c r="U419" s="35"/>
      <c r="V419" s="35"/>
      <c r="W419" s="35"/>
      <c r="X419" s="35"/>
      <c r="Y419" s="35"/>
      <c r="Z419" s="35"/>
      <c r="AA419" s="35"/>
      <c r="AB419" s="35"/>
      <c r="AC419" s="35"/>
      <c r="AD419" s="35"/>
      <c r="AE419" s="35"/>
      <c r="AR419" s="203" t="s">
        <v>110</v>
      </c>
      <c r="AT419" s="203" t="s">
        <v>241</v>
      </c>
      <c r="AU419" s="203" t="s">
        <v>86</v>
      </c>
      <c r="AY419" s="18" t="s">
        <v>239</v>
      </c>
      <c r="BE419" s="204">
        <f>IF(N419="základní",J419,0)</f>
        <v>0</v>
      </c>
      <c r="BF419" s="204">
        <f>IF(N419="snížená",J419,0)</f>
        <v>0</v>
      </c>
      <c r="BG419" s="204">
        <f>IF(N419="zákl. přenesená",J419,0)</f>
        <v>0</v>
      </c>
      <c r="BH419" s="204">
        <f>IF(N419="sníž. přenesená",J419,0)</f>
        <v>0</v>
      </c>
      <c r="BI419" s="204">
        <f>IF(N419="nulová",J419,0)</f>
        <v>0</v>
      </c>
      <c r="BJ419" s="18" t="s">
        <v>84</v>
      </c>
      <c r="BK419" s="204">
        <f>ROUND(I419*H419,2)</f>
        <v>0</v>
      </c>
      <c r="BL419" s="18" t="s">
        <v>110</v>
      </c>
      <c r="BM419" s="203" t="s">
        <v>831</v>
      </c>
    </row>
    <row r="420" spans="1:65" s="15" customFormat="1" ht="11.25">
      <c r="B420" s="237"/>
      <c r="C420" s="238"/>
      <c r="D420" s="207" t="s">
        <v>266</v>
      </c>
      <c r="E420" s="239" t="s">
        <v>1</v>
      </c>
      <c r="F420" s="240" t="s">
        <v>826</v>
      </c>
      <c r="G420" s="238"/>
      <c r="H420" s="239" t="s">
        <v>1</v>
      </c>
      <c r="I420" s="241"/>
      <c r="J420" s="238"/>
      <c r="K420" s="238"/>
      <c r="L420" s="242"/>
      <c r="M420" s="243"/>
      <c r="N420" s="244"/>
      <c r="O420" s="244"/>
      <c r="P420" s="244"/>
      <c r="Q420" s="244"/>
      <c r="R420" s="244"/>
      <c r="S420" s="244"/>
      <c r="T420" s="245"/>
      <c r="AT420" s="246" t="s">
        <v>266</v>
      </c>
      <c r="AU420" s="246" t="s">
        <v>86</v>
      </c>
      <c r="AV420" s="15" t="s">
        <v>84</v>
      </c>
      <c r="AW420" s="15" t="s">
        <v>32</v>
      </c>
      <c r="AX420" s="15" t="s">
        <v>76</v>
      </c>
      <c r="AY420" s="246" t="s">
        <v>239</v>
      </c>
    </row>
    <row r="421" spans="1:65" s="13" customFormat="1" ht="11.25">
      <c r="B421" s="205"/>
      <c r="C421" s="206"/>
      <c r="D421" s="207" t="s">
        <v>266</v>
      </c>
      <c r="E421" s="225" t="s">
        <v>1</v>
      </c>
      <c r="F421" s="208" t="s">
        <v>832</v>
      </c>
      <c r="G421" s="206"/>
      <c r="H421" s="209">
        <v>19.396000000000001</v>
      </c>
      <c r="I421" s="210"/>
      <c r="J421" s="206"/>
      <c r="K421" s="206"/>
      <c r="L421" s="211"/>
      <c r="M421" s="212"/>
      <c r="N421" s="213"/>
      <c r="O421" s="213"/>
      <c r="P421" s="213"/>
      <c r="Q421" s="213"/>
      <c r="R421" s="213"/>
      <c r="S421" s="213"/>
      <c r="T421" s="214"/>
      <c r="AT421" s="215" t="s">
        <v>266</v>
      </c>
      <c r="AU421" s="215" t="s">
        <v>86</v>
      </c>
      <c r="AV421" s="13" t="s">
        <v>86</v>
      </c>
      <c r="AW421" s="13" t="s">
        <v>32</v>
      </c>
      <c r="AX421" s="13" t="s">
        <v>76</v>
      </c>
      <c r="AY421" s="215" t="s">
        <v>239</v>
      </c>
    </row>
    <row r="422" spans="1:65" s="14" customFormat="1" ht="11.25">
      <c r="B422" s="226"/>
      <c r="C422" s="227"/>
      <c r="D422" s="207" t="s">
        <v>266</v>
      </c>
      <c r="E422" s="228" t="s">
        <v>1</v>
      </c>
      <c r="F422" s="229" t="s">
        <v>383</v>
      </c>
      <c r="G422" s="227"/>
      <c r="H422" s="230">
        <v>19.396000000000001</v>
      </c>
      <c r="I422" s="231"/>
      <c r="J422" s="227"/>
      <c r="K422" s="227"/>
      <c r="L422" s="232"/>
      <c r="M422" s="233"/>
      <c r="N422" s="234"/>
      <c r="O422" s="234"/>
      <c r="P422" s="234"/>
      <c r="Q422" s="234"/>
      <c r="R422" s="234"/>
      <c r="S422" s="234"/>
      <c r="T422" s="235"/>
      <c r="AT422" s="236" t="s">
        <v>266</v>
      </c>
      <c r="AU422" s="236" t="s">
        <v>86</v>
      </c>
      <c r="AV422" s="14" t="s">
        <v>110</v>
      </c>
      <c r="AW422" s="14" t="s">
        <v>32</v>
      </c>
      <c r="AX422" s="14" t="s">
        <v>84</v>
      </c>
      <c r="AY422" s="236" t="s">
        <v>239</v>
      </c>
    </row>
    <row r="423" spans="1:65" s="2" customFormat="1" ht="21.75" customHeight="1">
      <c r="A423" s="35"/>
      <c r="B423" s="36"/>
      <c r="C423" s="192" t="s">
        <v>833</v>
      </c>
      <c r="D423" s="192" t="s">
        <v>241</v>
      </c>
      <c r="E423" s="193" t="s">
        <v>834</v>
      </c>
      <c r="F423" s="194" t="s">
        <v>835</v>
      </c>
      <c r="G423" s="195" t="s">
        <v>309</v>
      </c>
      <c r="H423" s="196">
        <v>8.1379999999999999</v>
      </c>
      <c r="I423" s="197"/>
      <c r="J423" s="198">
        <f>ROUND(I423*H423,2)</f>
        <v>0</v>
      </c>
      <c r="K423" s="194" t="s">
        <v>245</v>
      </c>
      <c r="L423" s="40"/>
      <c r="M423" s="199" t="s">
        <v>1</v>
      </c>
      <c r="N423" s="200" t="s">
        <v>41</v>
      </c>
      <c r="O423" s="72"/>
      <c r="P423" s="201">
        <f>O423*H423</f>
        <v>0</v>
      </c>
      <c r="Q423" s="201">
        <v>2.5018699999999998</v>
      </c>
      <c r="R423" s="201">
        <f>Q423*H423</f>
        <v>20.360218059999998</v>
      </c>
      <c r="S423" s="201">
        <v>0</v>
      </c>
      <c r="T423" s="202">
        <f>S423*H423</f>
        <v>0</v>
      </c>
      <c r="U423" s="35"/>
      <c r="V423" s="35"/>
      <c r="W423" s="35"/>
      <c r="X423" s="35"/>
      <c r="Y423" s="35"/>
      <c r="Z423" s="35"/>
      <c r="AA423" s="35"/>
      <c r="AB423" s="35"/>
      <c r="AC423" s="35"/>
      <c r="AD423" s="35"/>
      <c r="AE423" s="35"/>
      <c r="AR423" s="203" t="s">
        <v>110</v>
      </c>
      <c r="AT423" s="203" t="s">
        <v>241</v>
      </c>
      <c r="AU423" s="203" t="s">
        <v>86</v>
      </c>
      <c r="AY423" s="18" t="s">
        <v>239</v>
      </c>
      <c r="BE423" s="204">
        <f>IF(N423="základní",J423,0)</f>
        <v>0</v>
      </c>
      <c r="BF423" s="204">
        <f>IF(N423="snížená",J423,0)</f>
        <v>0</v>
      </c>
      <c r="BG423" s="204">
        <f>IF(N423="zákl. přenesená",J423,0)</f>
        <v>0</v>
      </c>
      <c r="BH423" s="204">
        <f>IF(N423="sníž. přenesená",J423,0)</f>
        <v>0</v>
      </c>
      <c r="BI423" s="204">
        <f>IF(N423="nulová",J423,0)</f>
        <v>0</v>
      </c>
      <c r="BJ423" s="18" t="s">
        <v>84</v>
      </c>
      <c r="BK423" s="204">
        <f>ROUND(I423*H423,2)</f>
        <v>0</v>
      </c>
      <c r="BL423" s="18" t="s">
        <v>110</v>
      </c>
      <c r="BM423" s="203" t="s">
        <v>836</v>
      </c>
    </row>
    <row r="424" spans="1:65" s="13" customFormat="1" ht="11.25">
      <c r="B424" s="205"/>
      <c r="C424" s="206"/>
      <c r="D424" s="207" t="s">
        <v>266</v>
      </c>
      <c r="E424" s="225" t="s">
        <v>1</v>
      </c>
      <c r="F424" s="208" t="s">
        <v>837</v>
      </c>
      <c r="G424" s="206"/>
      <c r="H424" s="209">
        <v>8.1379999999999999</v>
      </c>
      <c r="I424" s="210"/>
      <c r="J424" s="206"/>
      <c r="K424" s="206"/>
      <c r="L424" s="211"/>
      <c r="M424" s="212"/>
      <c r="N424" s="213"/>
      <c r="O424" s="213"/>
      <c r="P424" s="213"/>
      <c r="Q424" s="213"/>
      <c r="R424" s="213"/>
      <c r="S424" s="213"/>
      <c r="T424" s="214"/>
      <c r="AT424" s="215" t="s">
        <v>266</v>
      </c>
      <c r="AU424" s="215" t="s">
        <v>86</v>
      </c>
      <c r="AV424" s="13" t="s">
        <v>86</v>
      </c>
      <c r="AW424" s="13" t="s">
        <v>32</v>
      </c>
      <c r="AX424" s="13" t="s">
        <v>76</v>
      </c>
      <c r="AY424" s="215" t="s">
        <v>239</v>
      </c>
    </row>
    <row r="425" spans="1:65" s="14" customFormat="1" ht="11.25">
      <c r="B425" s="226"/>
      <c r="C425" s="227"/>
      <c r="D425" s="207" t="s">
        <v>266</v>
      </c>
      <c r="E425" s="228" t="s">
        <v>1</v>
      </c>
      <c r="F425" s="229" t="s">
        <v>383</v>
      </c>
      <c r="G425" s="227"/>
      <c r="H425" s="230">
        <v>8.1379999999999999</v>
      </c>
      <c r="I425" s="231"/>
      <c r="J425" s="227"/>
      <c r="K425" s="227"/>
      <c r="L425" s="232"/>
      <c r="M425" s="233"/>
      <c r="N425" s="234"/>
      <c r="O425" s="234"/>
      <c r="P425" s="234"/>
      <c r="Q425" s="234"/>
      <c r="R425" s="234"/>
      <c r="S425" s="234"/>
      <c r="T425" s="235"/>
      <c r="AT425" s="236" t="s">
        <v>266</v>
      </c>
      <c r="AU425" s="236" t="s">
        <v>86</v>
      </c>
      <c r="AV425" s="14" t="s">
        <v>110</v>
      </c>
      <c r="AW425" s="14" t="s">
        <v>32</v>
      </c>
      <c r="AX425" s="14" t="s">
        <v>84</v>
      </c>
      <c r="AY425" s="236" t="s">
        <v>239</v>
      </c>
    </row>
    <row r="426" spans="1:65" s="2" customFormat="1" ht="21.75" customHeight="1">
      <c r="A426" s="35"/>
      <c r="B426" s="36"/>
      <c r="C426" s="192" t="s">
        <v>838</v>
      </c>
      <c r="D426" s="192" t="s">
        <v>241</v>
      </c>
      <c r="E426" s="193" t="s">
        <v>839</v>
      </c>
      <c r="F426" s="194" t="s">
        <v>840</v>
      </c>
      <c r="G426" s="195" t="s">
        <v>309</v>
      </c>
      <c r="H426" s="196">
        <v>29.216000000000001</v>
      </c>
      <c r="I426" s="197"/>
      <c r="J426" s="198">
        <f>ROUND(I426*H426,2)</f>
        <v>0</v>
      </c>
      <c r="K426" s="194" t="s">
        <v>245</v>
      </c>
      <c r="L426" s="40"/>
      <c r="M426" s="199" t="s">
        <v>1</v>
      </c>
      <c r="N426" s="200" t="s">
        <v>41</v>
      </c>
      <c r="O426" s="72"/>
      <c r="P426" s="201">
        <f>O426*H426</f>
        <v>0</v>
      </c>
      <c r="Q426" s="201">
        <v>2.5018699999999998</v>
      </c>
      <c r="R426" s="201">
        <f>Q426*H426</f>
        <v>73.094633919999993</v>
      </c>
      <c r="S426" s="201">
        <v>0</v>
      </c>
      <c r="T426" s="202">
        <f>S426*H426</f>
        <v>0</v>
      </c>
      <c r="U426" s="35"/>
      <c r="V426" s="35"/>
      <c r="W426" s="35"/>
      <c r="X426" s="35"/>
      <c r="Y426" s="35"/>
      <c r="Z426" s="35"/>
      <c r="AA426" s="35"/>
      <c r="AB426" s="35"/>
      <c r="AC426" s="35"/>
      <c r="AD426" s="35"/>
      <c r="AE426" s="35"/>
      <c r="AR426" s="203" t="s">
        <v>110</v>
      </c>
      <c r="AT426" s="203" t="s">
        <v>241</v>
      </c>
      <c r="AU426" s="203" t="s">
        <v>86</v>
      </c>
      <c r="AY426" s="18" t="s">
        <v>239</v>
      </c>
      <c r="BE426" s="204">
        <f>IF(N426="základní",J426,0)</f>
        <v>0</v>
      </c>
      <c r="BF426" s="204">
        <f>IF(N426="snížená",J426,0)</f>
        <v>0</v>
      </c>
      <c r="BG426" s="204">
        <f>IF(N426="zákl. přenesená",J426,0)</f>
        <v>0</v>
      </c>
      <c r="BH426" s="204">
        <f>IF(N426="sníž. přenesená",J426,0)</f>
        <v>0</v>
      </c>
      <c r="BI426" s="204">
        <f>IF(N426="nulová",J426,0)</f>
        <v>0</v>
      </c>
      <c r="BJ426" s="18" t="s">
        <v>84</v>
      </c>
      <c r="BK426" s="204">
        <f>ROUND(I426*H426,2)</f>
        <v>0</v>
      </c>
      <c r="BL426" s="18" t="s">
        <v>110</v>
      </c>
      <c r="BM426" s="203" t="s">
        <v>841</v>
      </c>
    </row>
    <row r="427" spans="1:65" s="13" customFormat="1" ht="11.25">
      <c r="B427" s="205"/>
      <c r="C427" s="206"/>
      <c r="D427" s="207" t="s">
        <v>266</v>
      </c>
      <c r="E427" s="225" t="s">
        <v>1</v>
      </c>
      <c r="F427" s="208" t="s">
        <v>842</v>
      </c>
      <c r="G427" s="206"/>
      <c r="H427" s="209">
        <v>29.216000000000001</v>
      </c>
      <c r="I427" s="210"/>
      <c r="J427" s="206"/>
      <c r="K427" s="206"/>
      <c r="L427" s="211"/>
      <c r="M427" s="212"/>
      <c r="N427" s="213"/>
      <c r="O427" s="213"/>
      <c r="P427" s="213"/>
      <c r="Q427" s="213"/>
      <c r="R427" s="213"/>
      <c r="S427" s="213"/>
      <c r="T427" s="214"/>
      <c r="AT427" s="215" t="s">
        <v>266</v>
      </c>
      <c r="AU427" s="215" t="s">
        <v>86</v>
      </c>
      <c r="AV427" s="13" t="s">
        <v>86</v>
      </c>
      <c r="AW427" s="13" t="s">
        <v>32</v>
      </c>
      <c r="AX427" s="13" t="s">
        <v>76</v>
      </c>
      <c r="AY427" s="215" t="s">
        <v>239</v>
      </c>
    </row>
    <row r="428" spans="1:65" s="15" customFormat="1" ht="11.25">
      <c r="B428" s="237"/>
      <c r="C428" s="238"/>
      <c r="D428" s="207" t="s">
        <v>266</v>
      </c>
      <c r="E428" s="239" t="s">
        <v>1</v>
      </c>
      <c r="F428" s="240" t="s">
        <v>843</v>
      </c>
      <c r="G428" s="238"/>
      <c r="H428" s="239" t="s">
        <v>1</v>
      </c>
      <c r="I428" s="241"/>
      <c r="J428" s="238"/>
      <c r="K428" s="238"/>
      <c r="L428" s="242"/>
      <c r="M428" s="243"/>
      <c r="N428" s="244"/>
      <c r="O428" s="244"/>
      <c r="P428" s="244"/>
      <c r="Q428" s="244"/>
      <c r="R428" s="244"/>
      <c r="S428" s="244"/>
      <c r="T428" s="245"/>
      <c r="AT428" s="246" t="s">
        <v>266</v>
      </c>
      <c r="AU428" s="246" t="s">
        <v>86</v>
      </c>
      <c r="AV428" s="15" t="s">
        <v>84</v>
      </c>
      <c r="AW428" s="15" t="s">
        <v>32</v>
      </c>
      <c r="AX428" s="15" t="s">
        <v>76</v>
      </c>
      <c r="AY428" s="246" t="s">
        <v>239</v>
      </c>
    </row>
    <row r="429" spans="1:65" s="14" customFormat="1" ht="11.25">
      <c r="B429" s="226"/>
      <c r="C429" s="227"/>
      <c r="D429" s="207" t="s">
        <v>266</v>
      </c>
      <c r="E429" s="228" t="s">
        <v>1</v>
      </c>
      <c r="F429" s="229" t="s">
        <v>383</v>
      </c>
      <c r="G429" s="227"/>
      <c r="H429" s="230">
        <v>29.216000000000001</v>
      </c>
      <c r="I429" s="231"/>
      <c r="J429" s="227"/>
      <c r="K429" s="227"/>
      <c r="L429" s="232"/>
      <c r="M429" s="233"/>
      <c r="N429" s="234"/>
      <c r="O429" s="234"/>
      <c r="P429" s="234"/>
      <c r="Q429" s="234"/>
      <c r="R429" s="234"/>
      <c r="S429" s="234"/>
      <c r="T429" s="235"/>
      <c r="AT429" s="236" t="s">
        <v>266</v>
      </c>
      <c r="AU429" s="236" t="s">
        <v>86</v>
      </c>
      <c r="AV429" s="14" t="s">
        <v>110</v>
      </c>
      <c r="AW429" s="14" t="s">
        <v>32</v>
      </c>
      <c r="AX429" s="14" t="s">
        <v>84</v>
      </c>
      <c r="AY429" s="236" t="s">
        <v>239</v>
      </c>
    </row>
    <row r="430" spans="1:65" s="2" customFormat="1" ht="21.75" customHeight="1">
      <c r="A430" s="35"/>
      <c r="B430" s="36"/>
      <c r="C430" s="192" t="s">
        <v>844</v>
      </c>
      <c r="D430" s="192" t="s">
        <v>241</v>
      </c>
      <c r="E430" s="193" t="s">
        <v>845</v>
      </c>
      <c r="F430" s="194" t="s">
        <v>846</v>
      </c>
      <c r="G430" s="195" t="s">
        <v>309</v>
      </c>
      <c r="H430" s="196">
        <v>6.069</v>
      </c>
      <c r="I430" s="197"/>
      <c r="J430" s="198">
        <f>ROUND(I430*H430,2)</f>
        <v>0</v>
      </c>
      <c r="K430" s="194" t="s">
        <v>245</v>
      </c>
      <c r="L430" s="40"/>
      <c r="M430" s="199" t="s">
        <v>1</v>
      </c>
      <c r="N430" s="200" t="s">
        <v>41</v>
      </c>
      <c r="O430" s="72"/>
      <c r="P430" s="201">
        <f>O430*H430</f>
        <v>0</v>
      </c>
      <c r="Q430" s="201">
        <v>0</v>
      </c>
      <c r="R430" s="201">
        <f>Q430*H430</f>
        <v>0</v>
      </c>
      <c r="S430" s="201">
        <v>0</v>
      </c>
      <c r="T430" s="202">
        <f>S430*H430</f>
        <v>0</v>
      </c>
      <c r="U430" s="35"/>
      <c r="V430" s="35"/>
      <c r="W430" s="35"/>
      <c r="X430" s="35"/>
      <c r="Y430" s="35"/>
      <c r="Z430" s="35"/>
      <c r="AA430" s="35"/>
      <c r="AB430" s="35"/>
      <c r="AC430" s="35"/>
      <c r="AD430" s="35"/>
      <c r="AE430" s="35"/>
      <c r="AR430" s="203" t="s">
        <v>110</v>
      </c>
      <c r="AT430" s="203" t="s">
        <v>241</v>
      </c>
      <c r="AU430" s="203" t="s">
        <v>86</v>
      </c>
      <c r="AY430" s="18" t="s">
        <v>239</v>
      </c>
      <c r="BE430" s="204">
        <f>IF(N430="základní",J430,0)</f>
        <v>0</v>
      </c>
      <c r="BF430" s="204">
        <f>IF(N430="snížená",J430,0)</f>
        <v>0</v>
      </c>
      <c r="BG430" s="204">
        <f>IF(N430="zákl. přenesená",J430,0)</f>
        <v>0</v>
      </c>
      <c r="BH430" s="204">
        <f>IF(N430="sníž. přenesená",J430,0)</f>
        <v>0</v>
      </c>
      <c r="BI430" s="204">
        <f>IF(N430="nulová",J430,0)</f>
        <v>0</v>
      </c>
      <c r="BJ430" s="18" t="s">
        <v>84</v>
      </c>
      <c r="BK430" s="204">
        <f>ROUND(I430*H430,2)</f>
        <v>0</v>
      </c>
      <c r="BL430" s="18" t="s">
        <v>110</v>
      </c>
      <c r="BM430" s="203" t="s">
        <v>847</v>
      </c>
    </row>
    <row r="431" spans="1:65" s="2" customFormat="1" ht="21.75" customHeight="1">
      <c r="A431" s="35"/>
      <c r="B431" s="36"/>
      <c r="C431" s="192" t="s">
        <v>848</v>
      </c>
      <c r="D431" s="192" t="s">
        <v>241</v>
      </c>
      <c r="E431" s="193" t="s">
        <v>849</v>
      </c>
      <c r="F431" s="194" t="s">
        <v>850</v>
      </c>
      <c r="G431" s="195" t="s">
        <v>309</v>
      </c>
      <c r="H431" s="196">
        <v>19.396000000000001</v>
      </c>
      <c r="I431" s="197"/>
      <c r="J431" s="198">
        <f>ROUND(I431*H431,2)</f>
        <v>0</v>
      </c>
      <c r="K431" s="194" t="s">
        <v>245</v>
      </c>
      <c r="L431" s="40"/>
      <c r="M431" s="199" t="s">
        <v>1</v>
      </c>
      <c r="N431" s="200" t="s">
        <v>41</v>
      </c>
      <c r="O431" s="72"/>
      <c r="P431" s="201">
        <f>O431*H431</f>
        <v>0</v>
      </c>
      <c r="Q431" s="201">
        <v>0</v>
      </c>
      <c r="R431" s="201">
        <f>Q431*H431</f>
        <v>0</v>
      </c>
      <c r="S431" s="201">
        <v>0</v>
      </c>
      <c r="T431" s="202">
        <f>S431*H431</f>
        <v>0</v>
      </c>
      <c r="U431" s="35"/>
      <c r="V431" s="35"/>
      <c r="W431" s="35"/>
      <c r="X431" s="35"/>
      <c r="Y431" s="35"/>
      <c r="Z431" s="35"/>
      <c r="AA431" s="35"/>
      <c r="AB431" s="35"/>
      <c r="AC431" s="35"/>
      <c r="AD431" s="35"/>
      <c r="AE431" s="35"/>
      <c r="AR431" s="203" t="s">
        <v>110</v>
      </c>
      <c r="AT431" s="203" t="s">
        <v>241</v>
      </c>
      <c r="AU431" s="203" t="s">
        <v>86</v>
      </c>
      <c r="AY431" s="18" t="s">
        <v>239</v>
      </c>
      <c r="BE431" s="204">
        <f>IF(N431="základní",J431,0)</f>
        <v>0</v>
      </c>
      <c r="BF431" s="204">
        <f>IF(N431="snížená",J431,0)</f>
        <v>0</v>
      </c>
      <c r="BG431" s="204">
        <f>IF(N431="zákl. přenesená",J431,0)</f>
        <v>0</v>
      </c>
      <c r="BH431" s="204">
        <f>IF(N431="sníž. přenesená",J431,0)</f>
        <v>0</v>
      </c>
      <c r="BI431" s="204">
        <f>IF(N431="nulová",J431,0)</f>
        <v>0</v>
      </c>
      <c r="BJ431" s="18" t="s">
        <v>84</v>
      </c>
      <c r="BK431" s="204">
        <f>ROUND(I431*H431,2)</f>
        <v>0</v>
      </c>
      <c r="BL431" s="18" t="s">
        <v>110</v>
      </c>
      <c r="BM431" s="203" t="s">
        <v>851</v>
      </c>
    </row>
    <row r="432" spans="1:65" s="2" customFormat="1" ht="21.75" customHeight="1">
      <c r="A432" s="35"/>
      <c r="B432" s="36"/>
      <c r="C432" s="192" t="s">
        <v>852</v>
      </c>
      <c r="D432" s="192" t="s">
        <v>241</v>
      </c>
      <c r="E432" s="193" t="s">
        <v>853</v>
      </c>
      <c r="F432" s="194" t="s">
        <v>854</v>
      </c>
      <c r="G432" s="195" t="s">
        <v>309</v>
      </c>
      <c r="H432" s="196">
        <v>8.1379999999999999</v>
      </c>
      <c r="I432" s="197"/>
      <c r="J432" s="198">
        <f>ROUND(I432*H432,2)</f>
        <v>0</v>
      </c>
      <c r="K432" s="194" t="s">
        <v>245</v>
      </c>
      <c r="L432" s="40"/>
      <c r="M432" s="199" t="s">
        <v>1</v>
      </c>
      <c r="N432" s="200" t="s">
        <v>41</v>
      </c>
      <c r="O432" s="72"/>
      <c r="P432" s="201">
        <f>O432*H432</f>
        <v>0</v>
      </c>
      <c r="Q432" s="201">
        <v>0</v>
      </c>
      <c r="R432" s="201">
        <f>Q432*H432</f>
        <v>0</v>
      </c>
      <c r="S432" s="201">
        <v>0</v>
      </c>
      <c r="T432" s="202">
        <f>S432*H432</f>
        <v>0</v>
      </c>
      <c r="U432" s="35"/>
      <c r="V432" s="35"/>
      <c r="W432" s="35"/>
      <c r="X432" s="35"/>
      <c r="Y432" s="35"/>
      <c r="Z432" s="35"/>
      <c r="AA432" s="35"/>
      <c r="AB432" s="35"/>
      <c r="AC432" s="35"/>
      <c r="AD432" s="35"/>
      <c r="AE432" s="35"/>
      <c r="AR432" s="203" t="s">
        <v>110</v>
      </c>
      <c r="AT432" s="203" t="s">
        <v>241</v>
      </c>
      <c r="AU432" s="203" t="s">
        <v>86</v>
      </c>
      <c r="AY432" s="18" t="s">
        <v>239</v>
      </c>
      <c r="BE432" s="204">
        <f>IF(N432="základní",J432,0)</f>
        <v>0</v>
      </c>
      <c r="BF432" s="204">
        <f>IF(N432="snížená",J432,0)</f>
        <v>0</v>
      </c>
      <c r="BG432" s="204">
        <f>IF(N432="zákl. přenesená",J432,0)</f>
        <v>0</v>
      </c>
      <c r="BH432" s="204">
        <f>IF(N432="sníž. přenesená",J432,0)</f>
        <v>0</v>
      </c>
      <c r="BI432" s="204">
        <f>IF(N432="nulová",J432,0)</f>
        <v>0</v>
      </c>
      <c r="BJ432" s="18" t="s">
        <v>84</v>
      </c>
      <c r="BK432" s="204">
        <f>ROUND(I432*H432,2)</f>
        <v>0</v>
      </c>
      <c r="BL432" s="18" t="s">
        <v>110</v>
      </c>
      <c r="BM432" s="203" t="s">
        <v>855</v>
      </c>
    </row>
    <row r="433" spans="1:65" s="2" customFormat="1" ht="16.5" customHeight="1">
      <c r="A433" s="35"/>
      <c r="B433" s="36"/>
      <c r="C433" s="192" t="s">
        <v>856</v>
      </c>
      <c r="D433" s="192" t="s">
        <v>241</v>
      </c>
      <c r="E433" s="193" t="s">
        <v>857</v>
      </c>
      <c r="F433" s="194" t="s">
        <v>858</v>
      </c>
      <c r="G433" s="195" t="s">
        <v>309</v>
      </c>
      <c r="H433" s="196">
        <v>97.929000000000002</v>
      </c>
      <c r="I433" s="197"/>
      <c r="J433" s="198">
        <f>ROUND(I433*H433,2)</f>
        <v>0</v>
      </c>
      <c r="K433" s="194" t="s">
        <v>277</v>
      </c>
      <c r="L433" s="40"/>
      <c r="M433" s="199" t="s">
        <v>1</v>
      </c>
      <c r="N433" s="200" t="s">
        <v>41</v>
      </c>
      <c r="O433" s="72"/>
      <c r="P433" s="201">
        <f>O433*H433</f>
        <v>0</v>
      </c>
      <c r="Q433" s="201">
        <v>9.1E-4</v>
      </c>
      <c r="R433" s="201">
        <f>Q433*H433</f>
        <v>8.9115390000000003E-2</v>
      </c>
      <c r="S433" s="201">
        <v>0</v>
      </c>
      <c r="T433" s="202">
        <f>S433*H433</f>
        <v>0</v>
      </c>
      <c r="U433" s="35"/>
      <c r="V433" s="35"/>
      <c r="W433" s="35"/>
      <c r="X433" s="35"/>
      <c r="Y433" s="35"/>
      <c r="Z433" s="35"/>
      <c r="AA433" s="35"/>
      <c r="AB433" s="35"/>
      <c r="AC433" s="35"/>
      <c r="AD433" s="35"/>
      <c r="AE433" s="35"/>
      <c r="AR433" s="203" t="s">
        <v>110</v>
      </c>
      <c r="AT433" s="203" t="s">
        <v>241</v>
      </c>
      <c r="AU433" s="203" t="s">
        <v>86</v>
      </c>
      <c r="AY433" s="18" t="s">
        <v>239</v>
      </c>
      <c r="BE433" s="204">
        <f>IF(N433="základní",J433,0)</f>
        <v>0</v>
      </c>
      <c r="BF433" s="204">
        <f>IF(N433="snížená",J433,0)</f>
        <v>0</v>
      </c>
      <c r="BG433" s="204">
        <f>IF(N433="zákl. přenesená",J433,0)</f>
        <v>0</v>
      </c>
      <c r="BH433" s="204">
        <f>IF(N433="sníž. přenesená",J433,0)</f>
        <v>0</v>
      </c>
      <c r="BI433" s="204">
        <f>IF(N433="nulová",J433,0)</f>
        <v>0</v>
      </c>
      <c r="BJ433" s="18" t="s">
        <v>84</v>
      </c>
      <c r="BK433" s="204">
        <f>ROUND(I433*H433,2)</f>
        <v>0</v>
      </c>
      <c r="BL433" s="18" t="s">
        <v>110</v>
      </c>
      <c r="BM433" s="203" t="s">
        <v>859</v>
      </c>
    </row>
    <row r="434" spans="1:65" s="13" customFormat="1" ht="11.25">
      <c r="B434" s="205"/>
      <c r="C434" s="206"/>
      <c r="D434" s="207" t="s">
        <v>266</v>
      </c>
      <c r="E434" s="225" t="s">
        <v>1</v>
      </c>
      <c r="F434" s="208" t="s">
        <v>860</v>
      </c>
      <c r="G434" s="206"/>
      <c r="H434" s="209">
        <v>97.929000000000002</v>
      </c>
      <c r="I434" s="210"/>
      <c r="J434" s="206"/>
      <c r="K434" s="206"/>
      <c r="L434" s="211"/>
      <c r="M434" s="212"/>
      <c r="N434" s="213"/>
      <c r="O434" s="213"/>
      <c r="P434" s="213"/>
      <c r="Q434" s="213"/>
      <c r="R434" s="213"/>
      <c r="S434" s="213"/>
      <c r="T434" s="214"/>
      <c r="AT434" s="215" t="s">
        <v>266</v>
      </c>
      <c r="AU434" s="215" t="s">
        <v>86</v>
      </c>
      <c r="AV434" s="13" t="s">
        <v>86</v>
      </c>
      <c r="AW434" s="13" t="s">
        <v>32</v>
      </c>
      <c r="AX434" s="13" t="s">
        <v>76</v>
      </c>
      <c r="AY434" s="215" t="s">
        <v>239</v>
      </c>
    </row>
    <row r="435" spans="1:65" s="14" customFormat="1" ht="11.25">
      <c r="B435" s="226"/>
      <c r="C435" s="227"/>
      <c r="D435" s="207" t="s">
        <v>266</v>
      </c>
      <c r="E435" s="228" t="s">
        <v>1</v>
      </c>
      <c r="F435" s="229" t="s">
        <v>383</v>
      </c>
      <c r="G435" s="227"/>
      <c r="H435" s="230">
        <v>97.929000000000002</v>
      </c>
      <c r="I435" s="231"/>
      <c r="J435" s="227"/>
      <c r="K435" s="227"/>
      <c r="L435" s="232"/>
      <c r="M435" s="233"/>
      <c r="N435" s="234"/>
      <c r="O435" s="234"/>
      <c r="P435" s="234"/>
      <c r="Q435" s="234"/>
      <c r="R435" s="234"/>
      <c r="S435" s="234"/>
      <c r="T435" s="235"/>
      <c r="AT435" s="236" t="s">
        <v>266</v>
      </c>
      <c r="AU435" s="236" t="s">
        <v>86</v>
      </c>
      <c r="AV435" s="14" t="s">
        <v>110</v>
      </c>
      <c r="AW435" s="14" t="s">
        <v>32</v>
      </c>
      <c r="AX435" s="14" t="s">
        <v>84</v>
      </c>
      <c r="AY435" s="236" t="s">
        <v>239</v>
      </c>
    </row>
    <row r="436" spans="1:65" s="2" customFormat="1" ht="16.5" customHeight="1">
      <c r="A436" s="35"/>
      <c r="B436" s="36"/>
      <c r="C436" s="192" t="s">
        <v>861</v>
      </c>
      <c r="D436" s="192" t="s">
        <v>241</v>
      </c>
      <c r="E436" s="193" t="s">
        <v>862</v>
      </c>
      <c r="F436" s="194" t="s">
        <v>863</v>
      </c>
      <c r="G436" s="195" t="s">
        <v>331</v>
      </c>
      <c r="H436" s="196">
        <v>0.30099999999999999</v>
      </c>
      <c r="I436" s="197"/>
      <c r="J436" s="198">
        <f>ROUND(I436*H436,2)</f>
        <v>0</v>
      </c>
      <c r="K436" s="194" t="s">
        <v>245</v>
      </c>
      <c r="L436" s="40"/>
      <c r="M436" s="199" t="s">
        <v>1</v>
      </c>
      <c r="N436" s="200" t="s">
        <v>41</v>
      </c>
      <c r="O436" s="72"/>
      <c r="P436" s="201">
        <f>O436*H436</f>
        <v>0</v>
      </c>
      <c r="Q436" s="201">
        <v>1.06277</v>
      </c>
      <c r="R436" s="201">
        <f>Q436*H436</f>
        <v>0.31989376999999997</v>
      </c>
      <c r="S436" s="201">
        <v>0</v>
      </c>
      <c r="T436" s="202">
        <f>S436*H436</f>
        <v>0</v>
      </c>
      <c r="U436" s="35"/>
      <c r="V436" s="35"/>
      <c r="W436" s="35"/>
      <c r="X436" s="35"/>
      <c r="Y436" s="35"/>
      <c r="Z436" s="35"/>
      <c r="AA436" s="35"/>
      <c r="AB436" s="35"/>
      <c r="AC436" s="35"/>
      <c r="AD436" s="35"/>
      <c r="AE436" s="35"/>
      <c r="AR436" s="203" t="s">
        <v>110</v>
      </c>
      <c r="AT436" s="203" t="s">
        <v>241</v>
      </c>
      <c r="AU436" s="203" t="s">
        <v>86</v>
      </c>
      <c r="AY436" s="18" t="s">
        <v>239</v>
      </c>
      <c r="BE436" s="204">
        <f>IF(N436="základní",J436,0)</f>
        <v>0</v>
      </c>
      <c r="BF436" s="204">
        <f>IF(N436="snížená",J436,0)</f>
        <v>0</v>
      </c>
      <c r="BG436" s="204">
        <f>IF(N436="zákl. přenesená",J436,0)</f>
        <v>0</v>
      </c>
      <c r="BH436" s="204">
        <f>IF(N436="sníž. přenesená",J436,0)</f>
        <v>0</v>
      </c>
      <c r="BI436" s="204">
        <f>IF(N436="nulová",J436,0)</f>
        <v>0</v>
      </c>
      <c r="BJ436" s="18" t="s">
        <v>84</v>
      </c>
      <c r="BK436" s="204">
        <f>ROUND(I436*H436,2)</f>
        <v>0</v>
      </c>
      <c r="BL436" s="18" t="s">
        <v>110</v>
      </c>
      <c r="BM436" s="203" t="s">
        <v>864</v>
      </c>
    </row>
    <row r="437" spans="1:65" s="13" customFormat="1" ht="22.5">
      <c r="B437" s="205"/>
      <c r="C437" s="206"/>
      <c r="D437" s="207" t="s">
        <v>266</v>
      </c>
      <c r="E437" s="225" t="s">
        <v>1</v>
      </c>
      <c r="F437" s="208" t="s">
        <v>865</v>
      </c>
      <c r="G437" s="206"/>
      <c r="H437" s="209">
        <v>0.30099999999999999</v>
      </c>
      <c r="I437" s="210"/>
      <c r="J437" s="206"/>
      <c r="K437" s="206"/>
      <c r="L437" s="211"/>
      <c r="M437" s="212"/>
      <c r="N437" s="213"/>
      <c r="O437" s="213"/>
      <c r="P437" s="213"/>
      <c r="Q437" s="213"/>
      <c r="R437" s="213"/>
      <c r="S437" s="213"/>
      <c r="T437" s="214"/>
      <c r="AT437" s="215" t="s">
        <v>266</v>
      </c>
      <c r="AU437" s="215" t="s">
        <v>86</v>
      </c>
      <c r="AV437" s="13" t="s">
        <v>86</v>
      </c>
      <c r="AW437" s="13" t="s">
        <v>32</v>
      </c>
      <c r="AX437" s="13" t="s">
        <v>76</v>
      </c>
      <c r="AY437" s="215" t="s">
        <v>239</v>
      </c>
    </row>
    <row r="438" spans="1:65" s="14" customFormat="1" ht="11.25">
      <c r="B438" s="226"/>
      <c r="C438" s="227"/>
      <c r="D438" s="207" t="s">
        <v>266</v>
      </c>
      <c r="E438" s="228" t="s">
        <v>1</v>
      </c>
      <c r="F438" s="229" t="s">
        <v>383</v>
      </c>
      <c r="G438" s="227"/>
      <c r="H438" s="230">
        <v>0.30099999999999999</v>
      </c>
      <c r="I438" s="231"/>
      <c r="J438" s="227"/>
      <c r="K438" s="227"/>
      <c r="L438" s="232"/>
      <c r="M438" s="233"/>
      <c r="N438" s="234"/>
      <c r="O438" s="234"/>
      <c r="P438" s="234"/>
      <c r="Q438" s="234"/>
      <c r="R438" s="234"/>
      <c r="S438" s="234"/>
      <c r="T438" s="235"/>
      <c r="AT438" s="236" t="s">
        <v>266</v>
      </c>
      <c r="AU438" s="236" t="s">
        <v>86</v>
      </c>
      <c r="AV438" s="14" t="s">
        <v>110</v>
      </c>
      <c r="AW438" s="14" t="s">
        <v>32</v>
      </c>
      <c r="AX438" s="14" t="s">
        <v>84</v>
      </c>
      <c r="AY438" s="236" t="s">
        <v>239</v>
      </c>
    </row>
    <row r="439" spans="1:65" s="2" customFormat="1" ht="16.5" customHeight="1">
      <c r="A439" s="35"/>
      <c r="B439" s="36"/>
      <c r="C439" s="192" t="s">
        <v>866</v>
      </c>
      <c r="D439" s="192" t="s">
        <v>241</v>
      </c>
      <c r="E439" s="193" t="s">
        <v>862</v>
      </c>
      <c r="F439" s="194" t="s">
        <v>863</v>
      </c>
      <c r="G439" s="195" t="s">
        <v>331</v>
      </c>
      <c r="H439" s="196">
        <v>2.395</v>
      </c>
      <c r="I439" s="197"/>
      <c r="J439" s="198">
        <f>ROUND(I439*H439,2)</f>
        <v>0</v>
      </c>
      <c r="K439" s="194" t="s">
        <v>245</v>
      </c>
      <c r="L439" s="40"/>
      <c r="M439" s="199" t="s">
        <v>1</v>
      </c>
      <c r="N439" s="200" t="s">
        <v>41</v>
      </c>
      <c r="O439" s="72"/>
      <c r="P439" s="201">
        <f>O439*H439</f>
        <v>0</v>
      </c>
      <c r="Q439" s="201">
        <v>1.06277</v>
      </c>
      <c r="R439" s="201">
        <f>Q439*H439</f>
        <v>2.54533415</v>
      </c>
      <c r="S439" s="201">
        <v>0</v>
      </c>
      <c r="T439" s="202">
        <f>S439*H439</f>
        <v>0</v>
      </c>
      <c r="U439" s="35"/>
      <c r="V439" s="35"/>
      <c r="W439" s="35"/>
      <c r="X439" s="35"/>
      <c r="Y439" s="35"/>
      <c r="Z439" s="35"/>
      <c r="AA439" s="35"/>
      <c r="AB439" s="35"/>
      <c r="AC439" s="35"/>
      <c r="AD439" s="35"/>
      <c r="AE439" s="35"/>
      <c r="AR439" s="203" t="s">
        <v>110</v>
      </c>
      <c r="AT439" s="203" t="s">
        <v>241</v>
      </c>
      <c r="AU439" s="203" t="s">
        <v>86</v>
      </c>
      <c r="AY439" s="18" t="s">
        <v>239</v>
      </c>
      <c r="BE439" s="204">
        <f>IF(N439="základní",J439,0)</f>
        <v>0</v>
      </c>
      <c r="BF439" s="204">
        <f>IF(N439="snížená",J439,0)</f>
        <v>0</v>
      </c>
      <c r="BG439" s="204">
        <f>IF(N439="zákl. přenesená",J439,0)</f>
        <v>0</v>
      </c>
      <c r="BH439" s="204">
        <f>IF(N439="sníž. přenesená",J439,0)</f>
        <v>0</v>
      </c>
      <c r="BI439" s="204">
        <f>IF(N439="nulová",J439,0)</f>
        <v>0</v>
      </c>
      <c r="BJ439" s="18" t="s">
        <v>84</v>
      </c>
      <c r="BK439" s="204">
        <f>ROUND(I439*H439,2)</f>
        <v>0</v>
      </c>
      <c r="BL439" s="18" t="s">
        <v>110</v>
      </c>
      <c r="BM439" s="203" t="s">
        <v>867</v>
      </c>
    </row>
    <row r="440" spans="1:65" s="15" customFormat="1" ht="11.25">
      <c r="B440" s="237"/>
      <c r="C440" s="238"/>
      <c r="D440" s="207" t="s">
        <v>266</v>
      </c>
      <c r="E440" s="239" t="s">
        <v>1</v>
      </c>
      <c r="F440" s="240" t="s">
        <v>826</v>
      </c>
      <c r="G440" s="238"/>
      <c r="H440" s="239" t="s">
        <v>1</v>
      </c>
      <c r="I440" s="241"/>
      <c r="J440" s="238"/>
      <c r="K440" s="238"/>
      <c r="L440" s="242"/>
      <c r="M440" s="243"/>
      <c r="N440" s="244"/>
      <c r="O440" s="244"/>
      <c r="P440" s="244"/>
      <c r="Q440" s="244"/>
      <c r="R440" s="244"/>
      <c r="S440" s="244"/>
      <c r="T440" s="245"/>
      <c r="AT440" s="246" t="s">
        <v>266</v>
      </c>
      <c r="AU440" s="246" t="s">
        <v>86</v>
      </c>
      <c r="AV440" s="15" t="s">
        <v>84</v>
      </c>
      <c r="AW440" s="15" t="s">
        <v>32</v>
      </c>
      <c r="AX440" s="15" t="s">
        <v>76</v>
      </c>
      <c r="AY440" s="246" t="s">
        <v>239</v>
      </c>
    </row>
    <row r="441" spans="1:65" s="13" customFormat="1" ht="11.25">
      <c r="B441" s="205"/>
      <c r="C441" s="206"/>
      <c r="D441" s="207" t="s">
        <v>266</v>
      </c>
      <c r="E441" s="225" t="s">
        <v>1</v>
      </c>
      <c r="F441" s="208" t="s">
        <v>868</v>
      </c>
      <c r="G441" s="206"/>
      <c r="H441" s="209">
        <v>0.79900000000000004</v>
      </c>
      <c r="I441" s="210"/>
      <c r="J441" s="206"/>
      <c r="K441" s="206"/>
      <c r="L441" s="211"/>
      <c r="M441" s="212"/>
      <c r="N441" s="213"/>
      <c r="O441" s="213"/>
      <c r="P441" s="213"/>
      <c r="Q441" s="213"/>
      <c r="R441" s="213"/>
      <c r="S441" s="213"/>
      <c r="T441" s="214"/>
      <c r="AT441" s="215" t="s">
        <v>266</v>
      </c>
      <c r="AU441" s="215" t="s">
        <v>86</v>
      </c>
      <c r="AV441" s="13" t="s">
        <v>86</v>
      </c>
      <c r="AW441" s="13" t="s">
        <v>32</v>
      </c>
      <c r="AX441" s="13" t="s">
        <v>76</v>
      </c>
      <c r="AY441" s="215" t="s">
        <v>239</v>
      </c>
    </row>
    <row r="442" spans="1:65" s="13" customFormat="1" ht="11.25">
      <c r="B442" s="205"/>
      <c r="C442" s="206"/>
      <c r="D442" s="207" t="s">
        <v>266</v>
      </c>
      <c r="E442" s="225" t="s">
        <v>1</v>
      </c>
      <c r="F442" s="208" t="s">
        <v>869</v>
      </c>
      <c r="G442" s="206"/>
      <c r="H442" s="209">
        <v>1.5960000000000001</v>
      </c>
      <c r="I442" s="210"/>
      <c r="J442" s="206"/>
      <c r="K442" s="206"/>
      <c r="L442" s="211"/>
      <c r="M442" s="212"/>
      <c r="N442" s="213"/>
      <c r="O442" s="213"/>
      <c r="P442" s="213"/>
      <c r="Q442" s="213"/>
      <c r="R442" s="213"/>
      <c r="S442" s="213"/>
      <c r="T442" s="214"/>
      <c r="AT442" s="215" t="s">
        <v>266</v>
      </c>
      <c r="AU442" s="215" t="s">
        <v>86</v>
      </c>
      <c r="AV442" s="13" t="s">
        <v>86</v>
      </c>
      <c r="AW442" s="13" t="s">
        <v>32</v>
      </c>
      <c r="AX442" s="13" t="s">
        <v>76</v>
      </c>
      <c r="AY442" s="215" t="s">
        <v>239</v>
      </c>
    </row>
    <row r="443" spans="1:65" s="14" customFormat="1" ht="11.25">
      <c r="B443" s="226"/>
      <c r="C443" s="227"/>
      <c r="D443" s="207" t="s">
        <v>266</v>
      </c>
      <c r="E443" s="228" t="s">
        <v>1</v>
      </c>
      <c r="F443" s="229" t="s">
        <v>383</v>
      </c>
      <c r="G443" s="227"/>
      <c r="H443" s="230">
        <v>2.395</v>
      </c>
      <c r="I443" s="231"/>
      <c r="J443" s="227"/>
      <c r="K443" s="227"/>
      <c r="L443" s="232"/>
      <c r="M443" s="233"/>
      <c r="N443" s="234"/>
      <c r="O443" s="234"/>
      <c r="P443" s="234"/>
      <c r="Q443" s="234"/>
      <c r="R443" s="234"/>
      <c r="S443" s="234"/>
      <c r="T443" s="235"/>
      <c r="AT443" s="236" t="s">
        <v>266</v>
      </c>
      <c r="AU443" s="236" t="s">
        <v>86</v>
      </c>
      <c r="AV443" s="14" t="s">
        <v>110</v>
      </c>
      <c r="AW443" s="14" t="s">
        <v>32</v>
      </c>
      <c r="AX443" s="14" t="s">
        <v>84</v>
      </c>
      <c r="AY443" s="236" t="s">
        <v>239</v>
      </c>
    </row>
    <row r="444" spans="1:65" s="2" customFormat="1" ht="16.5" customHeight="1">
      <c r="A444" s="35"/>
      <c r="B444" s="36"/>
      <c r="C444" s="192" t="s">
        <v>870</v>
      </c>
      <c r="D444" s="192" t="s">
        <v>241</v>
      </c>
      <c r="E444" s="193" t="s">
        <v>871</v>
      </c>
      <c r="F444" s="194" t="s">
        <v>872</v>
      </c>
      <c r="G444" s="195" t="s">
        <v>244</v>
      </c>
      <c r="H444" s="196">
        <v>29.024999999999999</v>
      </c>
      <c r="I444" s="197"/>
      <c r="J444" s="198">
        <f>ROUND(I444*H444,2)</f>
        <v>0</v>
      </c>
      <c r="K444" s="194" t="s">
        <v>245</v>
      </c>
      <c r="L444" s="40"/>
      <c r="M444" s="199" t="s">
        <v>1</v>
      </c>
      <c r="N444" s="200" t="s">
        <v>41</v>
      </c>
      <c r="O444" s="72"/>
      <c r="P444" s="201">
        <f>O444*H444</f>
        <v>0</v>
      </c>
      <c r="Q444" s="201">
        <v>6.3E-2</v>
      </c>
      <c r="R444" s="201">
        <f>Q444*H444</f>
        <v>1.8285749999999998</v>
      </c>
      <c r="S444" s="201">
        <v>0</v>
      </c>
      <c r="T444" s="202">
        <f>S444*H444</f>
        <v>0</v>
      </c>
      <c r="U444" s="35"/>
      <c r="V444" s="35"/>
      <c r="W444" s="35"/>
      <c r="X444" s="35"/>
      <c r="Y444" s="35"/>
      <c r="Z444" s="35"/>
      <c r="AA444" s="35"/>
      <c r="AB444" s="35"/>
      <c r="AC444" s="35"/>
      <c r="AD444" s="35"/>
      <c r="AE444" s="35"/>
      <c r="AR444" s="203" t="s">
        <v>110</v>
      </c>
      <c r="AT444" s="203" t="s">
        <v>241</v>
      </c>
      <c r="AU444" s="203" t="s">
        <v>86</v>
      </c>
      <c r="AY444" s="18" t="s">
        <v>239</v>
      </c>
      <c r="BE444" s="204">
        <f>IF(N444="základní",J444,0)</f>
        <v>0</v>
      </c>
      <c r="BF444" s="204">
        <f>IF(N444="snížená",J444,0)</f>
        <v>0</v>
      </c>
      <c r="BG444" s="204">
        <f>IF(N444="zákl. přenesená",J444,0)</f>
        <v>0</v>
      </c>
      <c r="BH444" s="204">
        <f>IF(N444="sníž. přenesená",J444,0)</f>
        <v>0</v>
      </c>
      <c r="BI444" s="204">
        <f>IF(N444="nulová",J444,0)</f>
        <v>0</v>
      </c>
      <c r="BJ444" s="18" t="s">
        <v>84</v>
      </c>
      <c r="BK444" s="204">
        <f>ROUND(I444*H444,2)</f>
        <v>0</v>
      </c>
      <c r="BL444" s="18" t="s">
        <v>110</v>
      </c>
      <c r="BM444" s="203" t="s">
        <v>873</v>
      </c>
    </row>
    <row r="445" spans="1:65" s="13" customFormat="1" ht="11.25">
      <c r="B445" s="205"/>
      <c r="C445" s="206"/>
      <c r="D445" s="207" t="s">
        <v>266</v>
      </c>
      <c r="E445" s="225" t="s">
        <v>1</v>
      </c>
      <c r="F445" s="208" t="s">
        <v>874</v>
      </c>
      <c r="G445" s="206"/>
      <c r="H445" s="209">
        <v>29.024999999999999</v>
      </c>
      <c r="I445" s="210"/>
      <c r="J445" s="206"/>
      <c r="K445" s="206"/>
      <c r="L445" s="211"/>
      <c r="M445" s="212"/>
      <c r="N445" s="213"/>
      <c r="O445" s="213"/>
      <c r="P445" s="213"/>
      <c r="Q445" s="213"/>
      <c r="R445" s="213"/>
      <c r="S445" s="213"/>
      <c r="T445" s="214"/>
      <c r="AT445" s="215" t="s">
        <v>266</v>
      </c>
      <c r="AU445" s="215" t="s">
        <v>86</v>
      </c>
      <c r="AV445" s="13" t="s">
        <v>86</v>
      </c>
      <c r="AW445" s="13" t="s">
        <v>32</v>
      </c>
      <c r="AX445" s="13" t="s">
        <v>76</v>
      </c>
      <c r="AY445" s="215" t="s">
        <v>239</v>
      </c>
    </row>
    <row r="446" spans="1:65" s="14" customFormat="1" ht="11.25">
      <c r="B446" s="226"/>
      <c r="C446" s="227"/>
      <c r="D446" s="207" t="s">
        <v>266</v>
      </c>
      <c r="E446" s="228" t="s">
        <v>1</v>
      </c>
      <c r="F446" s="229" t="s">
        <v>383</v>
      </c>
      <c r="G446" s="227"/>
      <c r="H446" s="230">
        <v>29.024999999999999</v>
      </c>
      <c r="I446" s="231"/>
      <c r="J446" s="227"/>
      <c r="K446" s="227"/>
      <c r="L446" s="232"/>
      <c r="M446" s="233"/>
      <c r="N446" s="234"/>
      <c r="O446" s="234"/>
      <c r="P446" s="234"/>
      <c r="Q446" s="234"/>
      <c r="R446" s="234"/>
      <c r="S446" s="234"/>
      <c r="T446" s="235"/>
      <c r="AT446" s="236" t="s">
        <v>266</v>
      </c>
      <c r="AU446" s="236" t="s">
        <v>86</v>
      </c>
      <c r="AV446" s="14" t="s">
        <v>110</v>
      </c>
      <c r="AW446" s="14" t="s">
        <v>32</v>
      </c>
      <c r="AX446" s="14" t="s">
        <v>84</v>
      </c>
      <c r="AY446" s="236" t="s">
        <v>239</v>
      </c>
    </row>
    <row r="447" spans="1:65" s="2" customFormat="1" ht="16.5" customHeight="1">
      <c r="A447" s="35"/>
      <c r="B447" s="36"/>
      <c r="C447" s="192" t="s">
        <v>875</v>
      </c>
      <c r="D447" s="192" t="s">
        <v>241</v>
      </c>
      <c r="E447" s="193" t="s">
        <v>876</v>
      </c>
      <c r="F447" s="194" t="s">
        <v>877</v>
      </c>
      <c r="G447" s="195" t="s">
        <v>244</v>
      </c>
      <c r="H447" s="196">
        <v>10.85</v>
      </c>
      <c r="I447" s="197"/>
      <c r="J447" s="198">
        <f>ROUND(I447*H447,2)</f>
        <v>0</v>
      </c>
      <c r="K447" s="194" t="s">
        <v>245</v>
      </c>
      <c r="L447" s="40"/>
      <c r="M447" s="199" t="s">
        <v>1</v>
      </c>
      <c r="N447" s="200" t="s">
        <v>41</v>
      </c>
      <c r="O447" s="72"/>
      <c r="P447" s="201">
        <f>O447*H447</f>
        <v>0</v>
      </c>
      <c r="Q447" s="201">
        <v>0.105</v>
      </c>
      <c r="R447" s="201">
        <f>Q447*H447</f>
        <v>1.1392499999999999</v>
      </c>
      <c r="S447" s="201">
        <v>0</v>
      </c>
      <c r="T447" s="202">
        <f>S447*H447</f>
        <v>0</v>
      </c>
      <c r="U447" s="35"/>
      <c r="V447" s="35"/>
      <c r="W447" s="35"/>
      <c r="X447" s="35"/>
      <c r="Y447" s="35"/>
      <c r="Z447" s="35"/>
      <c r="AA447" s="35"/>
      <c r="AB447" s="35"/>
      <c r="AC447" s="35"/>
      <c r="AD447" s="35"/>
      <c r="AE447" s="35"/>
      <c r="AR447" s="203" t="s">
        <v>110</v>
      </c>
      <c r="AT447" s="203" t="s">
        <v>241</v>
      </c>
      <c r="AU447" s="203" t="s">
        <v>86</v>
      </c>
      <c r="AY447" s="18" t="s">
        <v>239</v>
      </c>
      <c r="BE447" s="204">
        <f>IF(N447="základní",J447,0)</f>
        <v>0</v>
      </c>
      <c r="BF447" s="204">
        <f>IF(N447="snížená",J447,0)</f>
        <v>0</v>
      </c>
      <c r="BG447" s="204">
        <f>IF(N447="zákl. přenesená",J447,0)</f>
        <v>0</v>
      </c>
      <c r="BH447" s="204">
        <f>IF(N447="sníž. přenesená",J447,0)</f>
        <v>0</v>
      </c>
      <c r="BI447" s="204">
        <f>IF(N447="nulová",J447,0)</f>
        <v>0</v>
      </c>
      <c r="BJ447" s="18" t="s">
        <v>84</v>
      </c>
      <c r="BK447" s="204">
        <f>ROUND(I447*H447,2)</f>
        <v>0</v>
      </c>
      <c r="BL447" s="18" t="s">
        <v>110</v>
      </c>
      <c r="BM447" s="203" t="s">
        <v>878</v>
      </c>
    </row>
    <row r="448" spans="1:65" s="13" customFormat="1" ht="11.25">
      <c r="B448" s="205"/>
      <c r="C448" s="206"/>
      <c r="D448" s="207" t="s">
        <v>266</v>
      </c>
      <c r="E448" s="225" t="s">
        <v>1</v>
      </c>
      <c r="F448" s="208" t="s">
        <v>879</v>
      </c>
      <c r="G448" s="206"/>
      <c r="H448" s="209">
        <v>10.85</v>
      </c>
      <c r="I448" s="210"/>
      <c r="J448" s="206"/>
      <c r="K448" s="206"/>
      <c r="L448" s="211"/>
      <c r="M448" s="212"/>
      <c r="N448" s="213"/>
      <c r="O448" s="213"/>
      <c r="P448" s="213"/>
      <c r="Q448" s="213"/>
      <c r="R448" s="213"/>
      <c r="S448" s="213"/>
      <c r="T448" s="214"/>
      <c r="AT448" s="215" t="s">
        <v>266</v>
      </c>
      <c r="AU448" s="215" t="s">
        <v>86</v>
      </c>
      <c r="AV448" s="13" t="s">
        <v>86</v>
      </c>
      <c r="AW448" s="13" t="s">
        <v>32</v>
      </c>
      <c r="AX448" s="13" t="s">
        <v>76</v>
      </c>
      <c r="AY448" s="215" t="s">
        <v>239</v>
      </c>
    </row>
    <row r="449" spans="1:65" s="14" customFormat="1" ht="11.25">
      <c r="B449" s="226"/>
      <c r="C449" s="227"/>
      <c r="D449" s="207" t="s">
        <v>266</v>
      </c>
      <c r="E449" s="228" t="s">
        <v>1</v>
      </c>
      <c r="F449" s="229" t="s">
        <v>383</v>
      </c>
      <c r="G449" s="227"/>
      <c r="H449" s="230">
        <v>10.85</v>
      </c>
      <c r="I449" s="231"/>
      <c r="J449" s="227"/>
      <c r="K449" s="227"/>
      <c r="L449" s="232"/>
      <c r="M449" s="233"/>
      <c r="N449" s="234"/>
      <c r="O449" s="234"/>
      <c r="P449" s="234"/>
      <c r="Q449" s="234"/>
      <c r="R449" s="234"/>
      <c r="S449" s="234"/>
      <c r="T449" s="235"/>
      <c r="AT449" s="236" t="s">
        <v>266</v>
      </c>
      <c r="AU449" s="236" t="s">
        <v>86</v>
      </c>
      <c r="AV449" s="14" t="s">
        <v>110</v>
      </c>
      <c r="AW449" s="14" t="s">
        <v>32</v>
      </c>
      <c r="AX449" s="14" t="s">
        <v>84</v>
      </c>
      <c r="AY449" s="236" t="s">
        <v>239</v>
      </c>
    </row>
    <row r="450" spans="1:65" s="2" customFormat="1" ht="16.5" customHeight="1">
      <c r="A450" s="35"/>
      <c r="B450" s="36"/>
      <c r="C450" s="192" t="s">
        <v>880</v>
      </c>
      <c r="D450" s="192" t="s">
        <v>241</v>
      </c>
      <c r="E450" s="193" t="s">
        <v>881</v>
      </c>
      <c r="F450" s="194" t="s">
        <v>882</v>
      </c>
      <c r="G450" s="195" t="s">
        <v>244</v>
      </c>
      <c r="H450" s="196">
        <v>1212.47</v>
      </c>
      <c r="I450" s="197"/>
      <c r="J450" s="198">
        <f>ROUND(I450*H450,2)</f>
        <v>0</v>
      </c>
      <c r="K450" s="194" t="s">
        <v>245</v>
      </c>
      <c r="L450" s="40"/>
      <c r="M450" s="199" t="s">
        <v>1</v>
      </c>
      <c r="N450" s="200" t="s">
        <v>41</v>
      </c>
      <c r="O450" s="72"/>
      <c r="P450" s="201">
        <f>O450*H450</f>
        <v>0</v>
      </c>
      <c r="Q450" s="201">
        <v>1.0200000000000001E-2</v>
      </c>
      <c r="R450" s="201">
        <f>Q450*H450</f>
        <v>12.367194000000001</v>
      </c>
      <c r="S450" s="201">
        <v>0</v>
      </c>
      <c r="T450" s="202">
        <f>S450*H450</f>
        <v>0</v>
      </c>
      <c r="U450" s="35"/>
      <c r="V450" s="35"/>
      <c r="W450" s="35"/>
      <c r="X450" s="35"/>
      <c r="Y450" s="35"/>
      <c r="Z450" s="35"/>
      <c r="AA450" s="35"/>
      <c r="AB450" s="35"/>
      <c r="AC450" s="35"/>
      <c r="AD450" s="35"/>
      <c r="AE450" s="35"/>
      <c r="AR450" s="203" t="s">
        <v>110</v>
      </c>
      <c r="AT450" s="203" t="s">
        <v>241</v>
      </c>
      <c r="AU450" s="203" t="s">
        <v>86</v>
      </c>
      <c r="AY450" s="18" t="s">
        <v>239</v>
      </c>
      <c r="BE450" s="204">
        <f>IF(N450="základní",J450,0)</f>
        <v>0</v>
      </c>
      <c r="BF450" s="204">
        <f>IF(N450="snížená",J450,0)</f>
        <v>0</v>
      </c>
      <c r="BG450" s="204">
        <f>IF(N450="zákl. přenesená",J450,0)</f>
        <v>0</v>
      </c>
      <c r="BH450" s="204">
        <f>IF(N450="sníž. přenesená",J450,0)</f>
        <v>0</v>
      </c>
      <c r="BI450" s="204">
        <f>IF(N450="nulová",J450,0)</f>
        <v>0</v>
      </c>
      <c r="BJ450" s="18" t="s">
        <v>84</v>
      </c>
      <c r="BK450" s="204">
        <f>ROUND(I450*H450,2)</f>
        <v>0</v>
      </c>
      <c r="BL450" s="18" t="s">
        <v>110</v>
      </c>
      <c r="BM450" s="203" t="s">
        <v>883</v>
      </c>
    </row>
    <row r="451" spans="1:65" s="2" customFormat="1" ht="16.5" customHeight="1">
      <c r="A451" s="35"/>
      <c r="B451" s="36"/>
      <c r="C451" s="192" t="s">
        <v>884</v>
      </c>
      <c r="D451" s="192" t="s">
        <v>241</v>
      </c>
      <c r="E451" s="193" t="s">
        <v>885</v>
      </c>
      <c r="F451" s="194" t="s">
        <v>886</v>
      </c>
      <c r="G451" s="195" t="s">
        <v>244</v>
      </c>
      <c r="H451" s="196">
        <v>88.08</v>
      </c>
      <c r="I451" s="197"/>
      <c r="J451" s="198">
        <f>ROUND(I451*H451,2)</f>
        <v>0</v>
      </c>
      <c r="K451" s="194" t="s">
        <v>245</v>
      </c>
      <c r="L451" s="40"/>
      <c r="M451" s="199" t="s">
        <v>1</v>
      </c>
      <c r="N451" s="200" t="s">
        <v>41</v>
      </c>
      <c r="O451" s="72"/>
      <c r="P451" s="201">
        <f>O451*H451</f>
        <v>0</v>
      </c>
      <c r="Q451" s="201">
        <v>2.0400000000000001E-2</v>
      </c>
      <c r="R451" s="201">
        <f>Q451*H451</f>
        <v>1.796832</v>
      </c>
      <c r="S451" s="201">
        <v>0</v>
      </c>
      <c r="T451" s="202">
        <f>S451*H451</f>
        <v>0</v>
      </c>
      <c r="U451" s="35"/>
      <c r="V451" s="35"/>
      <c r="W451" s="35"/>
      <c r="X451" s="35"/>
      <c r="Y451" s="35"/>
      <c r="Z451" s="35"/>
      <c r="AA451" s="35"/>
      <c r="AB451" s="35"/>
      <c r="AC451" s="35"/>
      <c r="AD451" s="35"/>
      <c r="AE451" s="35"/>
      <c r="AR451" s="203" t="s">
        <v>110</v>
      </c>
      <c r="AT451" s="203" t="s">
        <v>241</v>
      </c>
      <c r="AU451" s="203" t="s">
        <v>86</v>
      </c>
      <c r="AY451" s="18" t="s">
        <v>239</v>
      </c>
      <c r="BE451" s="204">
        <f>IF(N451="základní",J451,0)</f>
        <v>0</v>
      </c>
      <c r="BF451" s="204">
        <f>IF(N451="snížená",J451,0)</f>
        <v>0</v>
      </c>
      <c r="BG451" s="204">
        <f>IF(N451="zákl. přenesená",J451,0)</f>
        <v>0</v>
      </c>
      <c r="BH451" s="204">
        <f>IF(N451="sníž. přenesená",J451,0)</f>
        <v>0</v>
      </c>
      <c r="BI451" s="204">
        <f>IF(N451="nulová",J451,0)</f>
        <v>0</v>
      </c>
      <c r="BJ451" s="18" t="s">
        <v>84</v>
      </c>
      <c r="BK451" s="204">
        <f>ROUND(I451*H451,2)</f>
        <v>0</v>
      </c>
      <c r="BL451" s="18" t="s">
        <v>110</v>
      </c>
      <c r="BM451" s="203" t="s">
        <v>887</v>
      </c>
    </row>
    <row r="452" spans="1:65" s="15" customFormat="1" ht="11.25">
      <c r="B452" s="237"/>
      <c r="C452" s="238"/>
      <c r="D452" s="207" t="s">
        <v>266</v>
      </c>
      <c r="E452" s="239" t="s">
        <v>1</v>
      </c>
      <c r="F452" s="240" t="s">
        <v>826</v>
      </c>
      <c r="G452" s="238"/>
      <c r="H452" s="239" t="s">
        <v>1</v>
      </c>
      <c r="I452" s="241"/>
      <c r="J452" s="238"/>
      <c r="K452" s="238"/>
      <c r="L452" s="242"/>
      <c r="M452" s="243"/>
      <c r="N452" s="244"/>
      <c r="O452" s="244"/>
      <c r="P452" s="244"/>
      <c r="Q452" s="244"/>
      <c r="R452" s="244"/>
      <c r="S452" s="244"/>
      <c r="T452" s="245"/>
      <c r="AT452" s="246" t="s">
        <v>266</v>
      </c>
      <c r="AU452" s="246" t="s">
        <v>86</v>
      </c>
      <c r="AV452" s="15" t="s">
        <v>84</v>
      </c>
      <c r="AW452" s="15" t="s">
        <v>32</v>
      </c>
      <c r="AX452" s="15" t="s">
        <v>76</v>
      </c>
      <c r="AY452" s="246" t="s">
        <v>239</v>
      </c>
    </row>
    <row r="453" spans="1:65" s="13" customFormat="1" ht="11.25">
      <c r="B453" s="205"/>
      <c r="C453" s="206"/>
      <c r="D453" s="207" t="s">
        <v>266</v>
      </c>
      <c r="E453" s="225" t="s">
        <v>1</v>
      </c>
      <c r="F453" s="208" t="s">
        <v>888</v>
      </c>
      <c r="G453" s="206"/>
      <c r="H453" s="209">
        <v>88.08</v>
      </c>
      <c r="I453" s="210"/>
      <c r="J453" s="206"/>
      <c r="K453" s="206"/>
      <c r="L453" s="211"/>
      <c r="M453" s="212"/>
      <c r="N453" s="213"/>
      <c r="O453" s="213"/>
      <c r="P453" s="213"/>
      <c r="Q453" s="213"/>
      <c r="R453" s="213"/>
      <c r="S453" s="213"/>
      <c r="T453" s="214"/>
      <c r="AT453" s="215" t="s">
        <v>266</v>
      </c>
      <c r="AU453" s="215" t="s">
        <v>86</v>
      </c>
      <c r="AV453" s="13" t="s">
        <v>86</v>
      </c>
      <c r="AW453" s="13" t="s">
        <v>32</v>
      </c>
      <c r="AX453" s="13" t="s">
        <v>76</v>
      </c>
      <c r="AY453" s="215" t="s">
        <v>239</v>
      </c>
    </row>
    <row r="454" spans="1:65" s="14" customFormat="1" ht="11.25">
      <c r="B454" s="226"/>
      <c r="C454" s="227"/>
      <c r="D454" s="207" t="s">
        <v>266</v>
      </c>
      <c r="E454" s="228" t="s">
        <v>1</v>
      </c>
      <c r="F454" s="229" t="s">
        <v>383</v>
      </c>
      <c r="G454" s="227"/>
      <c r="H454" s="230">
        <v>88.08</v>
      </c>
      <c r="I454" s="231"/>
      <c r="J454" s="227"/>
      <c r="K454" s="227"/>
      <c r="L454" s="232"/>
      <c r="M454" s="233"/>
      <c r="N454" s="234"/>
      <c r="O454" s="234"/>
      <c r="P454" s="234"/>
      <c r="Q454" s="234"/>
      <c r="R454" s="234"/>
      <c r="S454" s="234"/>
      <c r="T454" s="235"/>
      <c r="AT454" s="236" t="s">
        <v>266</v>
      </c>
      <c r="AU454" s="236" t="s">
        <v>86</v>
      </c>
      <c r="AV454" s="14" t="s">
        <v>110</v>
      </c>
      <c r="AW454" s="14" t="s">
        <v>32</v>
      </c>
      <c r="AX454" s="14" t="s">
        <v>84</v>
      </c>
      <c r="AY454" s="236" t="s">
        <v>239</v>
      </c>
    </row>
    <row r="455" spans="1:65" s="2" customFormat="1" ht="16.5" customHeight="1">
      <c r="A455" s="35"/>
      <c r="B455" s="36"/>
      <c r="C455" s="192" t="s">
        <v>889</v>
      </c>
      <c r="D455" s="192" t="s">
        <v>241</v>
      </c>
      <c r="E455" s="193" t="s">
        <v>890</v>
      </c>
      <c r="F455" s="194" t="s">
        <v>891</v>
      </c>
      <c r="G455" s="195" t="s">
        <v>244</v>
      </c>
      <c r="H455" s="196">
        <v>1432.71</v>
      </c>
      <c r="I455" s="197"/>
      <c r="J455" s="198">
        <f>ROUND(I455*H455,2)</f>
        <v>0</v>
      </c>
      <c r="K455" s="194" t="s">
        <v>245</v>
      </c>
      <c r="L455" s="40"/>
      <c r="M455" s="199" t="s">
        <v>1</v>
      </c>
      <c r="N455" s="200" t="s">
        <v>41</v>
      </c>
      <c r="O455" s="72"/>
      <c r="P455" s="201">
        <f>O455*H455</f>
        <v>0</v>
      </c>
      <c r="Q455" s="201">
        <v>3.0599999999999999E-2</v>
      </c>
      <c r="R455" s="201">
        <f>Q455*H455</f>
        <v>43.840925999999996</v>
      </c>
      <c r="S455" s="201">
        <v>0</v>
      </c>
      <c r="T455" s="202">
        <f>S455*H455</f>
        <v>0</v>
      </c>
      <c r="U455" s="35"/>
      <c r="V455" s="35"/>
      <c r="W455" s="35"/>
      <c r="X455" s="35"/>
      <c r="Y455" s="35"/>
      <c r="Z455" s="35"/>
      <c r="AA455" s="35"/>
      <c r="AB455" s="35"/>
      <c r="AC455" s="35"/>
      <c r="AD455" s="35"/>
      <c r="AE455" s="35"/>
      <c r="AR455" s="203" t="s">
        <v>110</v>
      </c>
      <c r="AT455" s="203" t="s">
        <v>241</v>
      </c>
      <c r="AU455" s="203" t="s">
        <v>86</v>
      </c>
      <c r="AY455" s="18" t="s">
        <v>239</v>
      </c>
      <c r="BE455" s="204">
        <f>IF(N455="základní",J455,0)</f>
        <v>0</v>
      </c>
      <c r="BF455" s="204">
        <f>IF(N455="snížená",J455,0)</f>
        <v>0</v>
      </c>
      <c r="BG455" s="204">
        <f>IF(N455="zákl. přenesená",J455,0)</f>
        <v>0</v>
      </c>
      <c r="BH455" s="204">
        <f>IF(N455="sníž. přenesená",J455,0)</f>
        <v>0</v>
      </c>
      <c r="BI455" s="204">
        <f>IF(N455="nulová",J455,0)</f>
        <v>0</v>
      </c>
      <c r="BJ455" s="18" t="s">
        <v>84</v>
      </c>
      <c r="BK455" s="204">
        <f>ROUND(I455*H455,2)</f>
        <v>0</v>
      </c>
      <c r="BL455" s="18" t="s">
        <v>110</v>
      </c>
      <c r="BM455" s="203" t="s">
        <v>892</v>
      </c>
    </row>
    <row r="456" spans="1:65" s="2" customFormat="1" ht="16.5" customHeight="1">
      <c r="A456" s="35"/>
      <c r="B456" s="36"/>
      <c r="C456" s="192" t="s">
        <v>893</v>
      </c>
      <c r="D456" s="192" t="s">
        <v>241</v>
      </c>
      <c r="E456" s="193" t="s">
        <v>894</v>
      </c>
      <c r="F456" s="194" t="s">
        <v>895</v>
      </c>
      <c r="G456" s="195" t="s">
        <v>244</v>
      </c>
      <c r="H456" s="196">
        <v>51.24</v>
      </c>
      <c r="I456" s="197"/>
      <c r="J456" s="198">
        <f>ROUND(I456*H456,2)</f>
        <v>0</v>
      </c>
      <c r="K456" s="194" t="s">
        <v>245</v>
      </c>
      <c r="L456" s="40"/>
      <c r="M456" s="199" t="s">
        <v>1</v>
      </c>
      <c r="N456" s="200" t="s">
        <v>41</v>
      </c>
      <c r="O456" s="72"/>
      <c r="P456" s="201">
        <f>O456*H456</f>
        <v>0</v>
      </c>
      <c r="Q456" s="201">
        <v>5.0999999999999997E-2</v>
      </c>
      <c r="R456" s="201">
        <f>Q456*H456</f>
        <v>2.6132399999999998</v>
      </c>
      <c r="S456" s="201">
        <v>0</v>
      </c>
      <c r="T456" s="202">
        <f>S456*H456</f>
        <v>0</v>
      </c>
      <c r="U456" s="35"/>
      <c r="V456" s="35"/>
      <c r="W456" s="35"/>
      <c r="X456" s="35"/>
      <c r="Y456" s="35"/>
      <c r="Z456" s="35"/>
      <c r="AA456" s="35"/>
      <c r="AB456" s="35"/>
      <c r="AC456" s="35"/>
      <c r="AD456" s="35"/>
      <c r="AE456" s="35"/>
      <c r="AR456" s="203" t="s">
        <v>110</v>
      </c>
      <c r="AT456" s="203" t="s">
        <v>241</v>
      </c>
      <c r="AU456" s="203" t="s">
        <v>86</v>
      </c>
      <c r="AY456" s="18" t="s">
        <v>239</v>
      </c>
      <c r="BE456" s="204">
        <f>IF(N456="základní",J456,0)</f>
        <v>0</v>
      </c>
      <c r="BF456" s="204">
        <f>IF(N456="snížená",J456,0)</f>
        <v>0</v>
      </c>
      <c r="BG456" s="204">
        <f>IF(N456="zákl. přenesená",J456,0)</f>
        <v>0</v>
      </c>
      <c r="BH456" s="204">
        <f>IF(N456="sníž. přenesená",J456,0)</f>
        <v>0</v>
      </c>
      <c r="BI456" s="204">
        <f>IF(N456="nulová",J456,0)</f>
        <v>0</v>
      </c>
      <c r="BJ456" s="18" t="s">
        <v>84</v>
      </c>
      <c r="BK456" s="204">
        <f>ROUND(I456*H456,2)</f>
        <v>0</v>
      </c>
      <c r="BL456" s="18" t="s">
        <v>110</v>
      </c>
      <c r="BM456" s="203" t="s">
        <v>896</v>
      </c>
    </row>
    <row r="457" spans="1:65" s="15" customFormat="1" ht="11.25">
      <c r="B457" s="237"/>
      <c r="C457" s="238"/>
      <c r="D457" s="207" t="s">
        <v>266</v>
      </c>
      <c r="E457" s="239" t="s">
        <v>1</v>
      </c>
      <c r="F457" s="240" t="s">
        <v>826</v>
      </c>
      <c r="G457" s="238"/>
      <c r="H457" s="239" t="s">
        <v>1</v>
      </c>
      <c r="I457" s="241"/>
      <c r="J457" s="238"/>
      <c r="K457" s="238"/>
      <c r="L457" s="242"/>
      <c r="M457" s="243"/>
      <c r="N457" s="244"/>
      <c r="O457" s="244"/>
      <c r="P457" s="244"/>
      <c r="Q457" s="244"/>
      <c r="R457" s="244"/>
      <c r="S457" s="244"/>
      <c r="T457" s="245"/>
      <c r="AT457" s="246" t="s">
        <v>266</v>
      </c>
      <c r="AU457" s="246" t="s">
        <v>86</v>
      </c>
      <c r="AV457" s="15" t="s">
        <v>84</v>
      </c>
      <c r="AW457" s="15" t="s">
        <v>32</v>
      </c>
      <c r="AX457" s="15" t="s">
        <v>76</v>
      </c>
      <c r="AY457" s="246" t="s">
        <v>239</v>
      </c>
    </row>
    <row r="458" spans="1:65" s="13" customFormat="1" ht="11.25">
      <c r="B458" s="205"/>
      <c r="C458" s="206"/>
      <c r="D458" s="207" t="s">
        <v>266</v>
      </c>
      <c r="E458" s="225" t="s">
        <v>1</v>
      </c>
      <c r="F458" s="208" t="s">
        <v>897</v>
      </c>
      <c r="G458" s="206"/>
      <c r="H458" s="209">
        <v>51.24</v>
      </c>
      <c r="I458" s="210"/>
      <c r="J458" s="206"/>
      <c r="K458" s="206"/>
      <c r="L458" s="211"/>
      <c r="M458" s="212"/>
      <c r="N458" s="213"/>
      <c r="O458" s="213"/>
      <c r="P458" s="213"/>
      <c r="Q458" s="213"/>
      <c r="R458" s="213"/>
      <c r="S458" s="213"/>
      <c r="T458" s="214"/>
      <c r="AT458" s="215" t="s">
        <v>266</v>
      </c>
      <c r="AU458" s="215" t="s">
        <v>86</v>
      </c>
      <c r="AV458" s="13" t="s">
        <v>86</v>
      </c>
      <c r="AW458" s="13" t="s">
        <v>32</v>
      </c>
      <c r="AX458" s="13" t="s">
        <v>76</v>
      </c>
      <c r="AY458" s="215" t="s">
        <v>239</v>
      </c>
    </row>
    <row r="459" spans="1:65" s="14" customFormat="1" ht="11.25">
      <c r="B459" s="226"/>
      <c r="C459" s="227"/>
      <c r="D459" s="207" t="s">
        <v>266</v>
      </c>
      <c r="E459" s="228" t="s">
        <v>1</v>
      </c>
      <c r="F459" s="229" t="s">
        <v>383</v>
      </c>
      <c r="G459" s="227"/>
      <c r="H459" s="230">
        <v>51.24</v>
      </c>
      <c r="I459" s="231"/>
      <c r="J459" s="227"/>
      <c r="K459" s="227"/>
      <c r="L459" s="232"/>
      <c r="M459" s="233"/>
      <c r="N459" s="234"/>
      <c r="O459" s="234"/>
      <c r="P459" s="234"/>
      <c r="Q459" s="234"/>
      <c r="R459" s="234"/>
      <c r="S459" s="234"/>
      <c r="T459" s="235"/>
      <c r="AT459" s="236" t="s">
        <v>266</v>
      </c>
      <c r="AU459" s="236" t="s">
        <v>86</v>
      </c>
      <c r="AV459" s="14" t="s">
        <v>110</v>
      </c>
      <c r="AW459" s="14" t="s">
        <v>32</v>
      </c>
      <c r="AX459" s="14" t="s">
        <v>84</v>
      </c>
      <c r="AY459" s="236" t="s">
        <v>239</v>
      </c>
    </row>
    <row r="460" spans="1:65" s="2" customFormat="1" ht="16.5" customHeight="1">
      <c r="A460" s="35"/>
      <c r="B460" s="36"/>
      <c r="C460" s="192" t="s">
        <v>898</v>
      </c>
      <c r="D460" s="192" t="s">
        <v>241</v>
      </c>
      <c r="E460" s="193" t="s">
        <v>899</v>
      </c>
      <c r="F460" s="194" t="s">
        <v>900</v>
      </c>
      <c r="G460" s="195" t="s">
        <v>244</v>
      </c>
      <c r="H460" s="196">
        <v>1183</v>
      </c>
      <c r="I460" s="197"/>
      <c r="J460" s="198">
        <f>ROUND(I460*H460,2)</f>
        <v>0</v>
      </c>
      <c r="K460" s="194" t="s">
        <v>245</v>
      </c>
      <c r="L460" s="40"/>
      <c r="M460" s="199" t="s">
        <v>1</v>
      </c>
      <c r="N460" s="200" t="s">
        <v>41</v>
      </c>
      <c r="O460" s="72"/>
      <c r="P460" s="201">
        <f>O460*H460</f>
        <v>0</v>
      </c>
      <c r="Q460" s="201">
        <v>0.11</v>
      </c>
      <c r="R460" s="201">
        <f>Q460*H460</f>
        <v>130.13</v>
      </c>
      <c r="S460" s="201">
        <v>0</v>
      </c>
      <c r="T460" s="202">
        <f>S460*H460</f>
        <v>0</v>
      </c>
      <c r="U460" s="35"/>
      <c r="V460" s="35"/>
      <c r="W460" s="35"/>
      <c r="X460" s="35"/>
      <c r="Y460" s="35"/>
      <c r="Z460" s="35"/>
      <c r="AA460" s="35"/>
      <c r="AB460" s="35"/>
      <c r="AC460" s="35"/>
      <c r="AD460" s="35"/>
      <c r="AE460" s="35"/>
      <c r="AR460" s="203" t="s">
        <v>110</v>
      </c>
      <c r="AT460" s="203" t="s">
        <v>241</v>
      </c>
      <c r="AU460" s="203" t="s">
        <v>86</v>
      </c>
      <c r="AY460" s="18" t="s">
        <v>239</v>
      </c>
      <c r="BE460" s="204">
        <f>IF(N460="základní",J460,0)</f>
        <v>0</v>
      </c>
      <c r="BF460" s="204">
        <f>IF(N460="snížená",J460,0)</f>
        <v>0</v>
      </c>
      <c r="BG460" s="204">
        <f>IF(N460="zákl. přenesená",J460,0)</f>
        <v>0</v>
      </c>
      <c r="BH460" s="204">
        <f>IF(N460="sníž. přenesená",J460,0)</f>
        <v>0</v>
      </c>
      <c r="BI460" s="204">
        <f>IF(N460="nulová",J460,0)</f>
        <v>0</v>
      </c>
      <c r="BJ460" s="18" t="s">
        <v>84</v>
      </c>
      <c r="BK460" s="204">
        <f>ROUND(I460*H460,2)</f>
        <v>0</v>
      </c>
      <c r="BL460" s="18" t="s">
        <v>110</v>
      </c>
      <c r="BM460" s="203" t="s">
        <v>901</v>
      </c>
    </row>
    <row r="461" spans="1:65" s="15" customFormat="1" ht="11.25">
      <c r="B461" s="237"/>
      <c r="C461" s="238"/>
      <c r="D461" s="207" t="s">
        <v>266</v>
      </c>
      <c r="E461" s="239" t="s">
        <v>1</v>
      </c>
      <c r="F461" s="240" t="s">
        <v>826</v>
      </c>
      <c r="G461" s="238"/>
      <c r="H461" s="239" t="s">
        <v>1</v>
      </c>
      <c r="I461" s="241"/>
      <c r="J461" s="238"/>
      <c r="K461" s="238"/>
      <c r="L461" s="242"/>
      <c r="M461" s="243"/>
      <c r="N461" s="244"/>
      <c r="O461" s="244"/>
      <c r="P461" s="244"/>
      <c r="Q461" s="244"/>
      <c r="R461" s="244"/>
      <c r="S461" s="244"/>
      <c r="T461" s="245"/>
      <c r="AT461" s="246" t="s">
        <v>266</v>
      </c>
      <c r="AU461" s="246" t="s">
        <v>86</v>
      </c>
      <c r="AV461" s="15" t="s">
        <v>84</v>
      </c>
      <c r="AW461" s="15" t="s">
        <v>32</v>
      </c>
      <c r="AX461" s="15" t="s">
        <v>76</v>
      </c>
      <c r="AY461" s="246" t="s">
        <v>239</v>
      </c>
    </row>
    <row r="462" spans="1:65" s="13" customFormat="1" ht="11.25">
      <c r="B462" s="205"/>
      <c r="C462" s="206"/>
      <c r="D462" s="207" t="s">
        <v>266</v>
      </c>
      <c r="E462" s="225" t="s">
        <v>1</v>
      </c>
      <c r="F462" s="208" t="s">
        <v>902</v>
      </c>
      <c r="G462" s="206"/>
      <c r="H462" s="209">
        <v>325.63</v>
      </c>
      <c r="I462" s="210"/>
      <c r="J462" s="206"/>
      <c r="K462" s="206"/>
      <c r="L462" s="211"/>
      <c r="M462" s="212"/>
      <c r="N462" s="213"/>
      <c r="O462" s="213"/>
      <c r="P462" s="213"/>
      <c r="Q462" s="213"/>
      <c r="R462" s="213"/>
      <c r="S462" s="213"/>
      <c r="T462" s="214"/>
      <c r="AT462" s="215" t="s">
        <v>266</v>
      </c>
      <c r="AU462" s="215" t="s">
        <v>86</v>
      </c>
      <c r="AV462" s="13" t="s">
        <v>86</v>
      </c>
      <c r="AW462" s="13" t="s">
        <v>32</v>
      </c>
      <c r="AX462" s="13" t="s">
        <v>76</v>
      </c>
      <c r="AY462" s="215" t="s">
        <v>239</v>
      </c>
    </row>
    <row r="463" spans="1:65" s="13" customFormat="1" ht="11.25">
      <c r="B463" s="205"/>
      <c r="C463" s="206"/>
      <c r="D463" s="207" t="s">
        <v>266</v>
      </c>
      <c r="E463" s="225" t="s">
        <v>1</v>
      </c>
      <c r="F463" s="208" t="s">
        <v>903</v>
      </c>
      <c r="G463" s="206"/>
      <c r="H463" s="209">
        <v>80.92</v>
      </c>
      <c r="I463" s="210"/>
      <c r="J463" s="206"/>
      <c r="K463" s="206"/>
      <c r="L463" s="211"/>
      <c r="M463" s="212"/>
      <c r="N463" s="213"/>
      <c r="O463" s="213"/>
      <c r="P463" s="213"/>
      <c r="Q463" s="213"/>
      <c r="R463" s="213"/>
      <c r="S463" s="213"/>
      <c r="T463" s="214"/>
      <c r="AT463" s="215" t="s">
        <v>266</v>
      </c>
      <c r="AU463" s="215" t="s">
        <v>86</v>
      </c>
      <c r="AV463" s="13" t="s">
        <v>86</v>
      </c>
      <c r="AW463" s="13" t="s">
        <v>32</v>
      </c>
      <c r="AX463" s="13" t="s">
        <v>76</v>
      </c>
      <c r="AY463" s="215" t="s">
        <v>239</v>
      </c>
    </row>
    <row r="464" spans="1:65" s="13" customFormat="1" ht="22.5">
      <c r="B464" s="205"/>
      <c r="C464" s="206"/>
      <c r="D464" s="207" t="s">
        <v>266</v>
      </c>
      <c r="E464" s="225" t="s">
        <v>1</v>
      </c>
      <c r="F464" s="208" t="s">
        <v>904</v>
      </c>
      <c r="G464" s="206"/>
      <c r="H464" s="209">
        <v>725.21</v>
      </c>
      <c r="I464" s="210"/>
      <c r="J464" s="206"/>
      <c r="K464" s="206"/>
      <c r="L464" s="211"/>
      <c r="M464" s="212"/>
      <c r="N464" s="213"/>
      <c r="O464" s="213"/>
      <c r="P464" s="213"/>
      <c r="Q464" s="213"/>
      <c r="R464" s="213"/>
      <c r="S464" s="213"/>
      <c r="T464" s="214"/>
      <c r="AT464" s="215" t="s">
        <v>266</v>
      </c>
      <c r="AU464" s="215" t="s">
        <v>86</v>
      </c>
      <c r="AV464" s="13" t="s">
        <v>86</v>
      </c>
      <c r="AW464" s="13" t="s">
        <v>32</v>
      </c>
      <c r="AX464" s="13" t="s">
        <v>76</v>
      </c>
      <c r="AY464" s="215" t="s">
        <v>239</v>
      </c>
    </row>
    <row r="465" spans="1:65" s="13" customFormat="1" ht="11.25">
      <c r="B465" s="205"/>
      <c r="C465" s="206"/>
      <c r="D465" s="207" t="s">
        <v>266</v>
      </c>
      <c r="E465" s="225" t="s">
        <v>1</v>
      </c>
      <c r="F465" s="208" t="s">
        <v>897</v>
      </c>
      <c r="G465" s="206"/>
      <c r="H465" s="209">
        <v>51.24</v>
      </c>
      <c r="I465" s="210"/>
      <c r="J465" s="206"/>
      <c r="K465" s="206"/>
      <c r="L465" s="211"/>
      <c r="M465" s="212"/>
      <c r="N465" s="213"/>
      <c r="O465" s="213"/>
      <c r="P465" s="213"/>
      <c r="Q465" s="213"/>
      <c r="R465" s="213"/>
      <c r="S465" s="213"/>
      <c r="T465" s="214"/>
      <c r="AT465" s="215" t="s">
        <v>266</v>
      </c>
      <c r="AU465" s="215" t="s">
        <v>86</v>
      </c>
      <c r="AV465" s="13" t="s">
        <v>86</v>
      </c>
      <c r="AW465" s="13" t="s">
        <v>32</v>
      </c>
      <c r="AX465" s="13" t="s">
        <v>76</v>
      </c>
      <c r="AY465" s="215" t="s">
        <v>239</v>
      </c>
    </row>
    <row r="466" spans="1:65" s="14" customFormat="1" ht="11.25">
      <c r="B466" s="226"/>
      <c r="C466" s="227"/>
      <c r="D466" s="207" t="s">
        <v>266</v>
      </c>
      <c r="E466" s="228" t="s">
        <v>1</v>
      </c>
      <c r="F466" s="229" t="s">
        <v>383</v>
      </c>
      <c r="G466" s="227"/>
      <c r="H466" s="230">
        <v>1183</v>
      </c>
      <c r="I466" s="231"/>
      <c r="J466" s="227"/>
      <c r="K466" s="227"/>
      <c r="L466" s="232"/>
      <c r="M466" s="233"/>
      <c r="N466" s="234"/>
      <c r="O466" s="234"/>
      <c r="P466" s="234"/>
      <c r="Q466" s="234"/>
      <c r="R466" s="234"/>
      <c r="S466" s="234"/>
      <c r="T466" s="235"/>
      <c r="AT466" s="236" t="s">
        <v>266</v>
      </c>
      <c r="AU466" s="236" t="s">
        <v>86</v>
      </c>
      <c r="AV466" s="14" t="s">
        <v>110</v>
      </c>
      <c r="AW466" s="14" t="s">
        <v>32</v>
      </c>
      <c r="AX466" s="14" t="s">
        <v>84</v>
      </c>
      <c r="AY466" s="236" t="s">
        <v>239</v>
      </c>
    </row>
    <row r="467" spans="1:65" s="2" customFormat="1" ht="16.5" customHeight="1">
      <c r="A467" s="35"/>
      <c r="B467" s="36"/>
      <c r="C467" s="192" t="s">
        <v>905</v>
      </c>
      <c r="D467" s="192" t="s">
        <v>241</v>
      </c>
      <c r="E467" s="193" t="s">
        <v>906</v>
      </c>
      <c r="F467" s="194" t="s">
        <v>907</v>
      </c>
      <c r="G467" s="195" t="s">
        <v>244</v>
      </c>
      <c r="H467" s="196">
        <v>7499.53</v>
      </c>
      <c r="I467" s="197"/>
      <c r="J467" s="198">
        <f>ROUND(I467*H467,2)</f>
        <v>0</v>
      </c>
      <c r="K467" s="194" t="s">
        <v>245</v>
      </c>
      <c r="L467" s="40"/>
      <c r="M467" s="199" t="s">
        <v>1</v>
      </c>
      <c r="N467" s="200" t="s">
        <v>41</v>
      </c>
      <c r="O467" s="72"/>
      <c r="P467" s="201">
        <f>O467*H467</f>
        <v>0</v>
      </c>
      <c r="Q467" s="201">
        <v>1.0999999999999999E-2</v>
      </c>
      <c r="R467" s="201">
        <f>Q467*H467</f>
        <v>82.494829999999993</v>
      </c>
      <c r="S467" s="201">
        <v>0</v>
      </c>
      <c r="T467" s="202">
        <f>S467*H467</f>
        <v>0</v>
      </c>
      <c r="U467" s="35"/>
      <c r="V467" s="35"/>
      <c r="W467" s="35"/>
      <c r="X467" s="35"/>
      <c r="Y467" s="35"/>
      <c r="Z467" s="35"/>
      <c r="AA467" s="35"/>
      <c r="AB467" s="35"/>
      <c r="AC467" s="35"/>
      <c r="AD467" s="35"/>
      <c r="AE467" s="35"/>
      <c r="AR467" s="203" t="s">
        <v>110</v>
      </c>
      <c r="AT467" s="203" t="s">
        <v>241</v>
      </c>
      <c r="AU467" s="203" t="s">
        <v>86</v>
      </c>
      <c r="AY467" s="18" t="s">
        <v>239</v>
      </c>
      <c r="BE467" s="204">
        <f>IF(N467="základní",J467,0)</f>
        <v>0</v>
      </c>
      <c r="BF467" s="204">
        <f>IF(N467="snížená",J467,0)</f>
        <v>0</v>
      </c>
      <c r="BG467" s="204">
        <f>IF(N467="zákl. přenesená",J467,0)</f>
        <v>0</v>
      </c>
      <c r="BH467" s="204">
        <f>IF(N467="sníž. přenesená",J467,0)</f>
        <v>0</v>
      </c>
      <c r="BI467" s="204">
        <f>IF(N467="nulová",J467,0)</f>
        <v>0</v>
      </c>
      <c r="BJ467" s="18" t="s">
        <v>84</v>
      </c>
      <c r="BK467" s="204">
        <f>ROUND(I467*H467,2)</f>
        <v>0</v>
      </c>
      <c r="BL467" s="18" t="s">
        <v>110</v>
      </c>
      <c r="BM467" s="203" t="s">
        <v>908</v>
      </c>
    </row>
    <row r="468" spans="1:65" s="15" customFormat="1" ht="11.25">
      <c r="B468" s="237"/>
      <c r="C468" s="238"/>
      <c r="D468" s="207" t="s">
        <v>266</v>
      </c>
      <c r="E468" s="239" t="s">
        <v>1</v>
      </c>
      <c r="F468" s="240" t="s">
        <v>826</v>
      </c>
      <c r="G468" s="238"/>
      <c r="H468" s="239" t="s">
        <v>1</v>
      </c>
      <c r="I468" s="241"/>
      <c r="J468" s="238"/>
      <c r="K468" s="238"/>
      <c r="L468" s="242"/>
      <c r="M468" s="243"/>
      <c r="N468" s="244"/>
      <c r="O468" s="244"/>
      <c r="P468" s="244"/>
      <c r="Q468" s="244"/>
      <c r="R468" s="244"/>
      <c r="S468" s="244"/>
      <c r="T468" s="245"/>
      <c r="AT468" s="246" t="s">
        <v>266</v>
      </c>
      <c r="AU468" s="246" t="s">
        <v>86</v>
      </c>
      <c r="AV468" s="15" t="s">
        <v>84</v>
      </c>
      <c r="AW468" s="15" t="s">
        <v>32</v>
      </c>
      <c r="AX468" s="15" t="s">
        <v>76</v>
      </c>
      <c r="AY468" s="246" t="s">
        <v>239</v>
      </c>
    </row>
    <row r="469" spans="1:65" s="13" customFormat="1" ht="11.25">
      <c r="B469" s="205"/>
      <c r="C469" s="206"/>
      <c r="D469" s="207" t="s">
        <v>266</v>
      </c>
      <c r="E469" s="225" t="s">
        <v>1</v>
      </c>
      <c r="F469" s="208" t="s">
        <v>909</v>
      </c>
      <c r="G469" s="206"/>
      <c r="H469" s="209">
        <v>1953.78</v>
      </c>
      <c r="I469" s="210"/>
      <c r="J469" s="206"/>
      <c r="K469" s="206"/>
      <c r="L469" s="211"/>
      <c r="M469" s="212"/>
      <c r="N469" s="213"/>
      <c r="O469" s="213"/>
      <c r="P469" s="213"/>
      <c r="Q469" s="213"/>
      <c r="R469" s="213"/>
      <c r="S469" s="213"/>
      <c r="T469" s="214"/>
      <c r="AT469" s="215" t="s">
        <v>266</v>
      </c>
      <c r="AU469" s="215" t="s">
        <v>86</v>
      </c>
      <c r="AV469" s="13" t="s">
        <v>86</v>
      </c>
      <c r="AW469" s="13" t="s">
        <v>32</v>
      </c>
      <c r="AX469" s="13" t="s">
        <v>76</v>
      </c>
      <c r="AY469" s="215" t="s">
        <v>239</v>
      </c>
    </row>
    <row r="470" spans="1:65" s="13" customFormat="1" ht="11.25">
      <c r="B470" s="205"/>
      <c r="C470" s="206"/>
      <c r="D470" s="207" t="s">
        <v>266</v>
      </c>
      <c r="E470" s="225" t="s">
        <v>1</v>
      </c>
      <c r="F470" s="208" t="s">
        <v>910</v>
      </c>
      <c r="G470" s="206"/>
      <c r="H470" s="209">
        <v>161.84</v>
      </c>
      <c r="I470" s="210"/>
      <c r="J470" s="206"/>
      <c r="K470" s="206"/>
      <c r="L470" s="211"/>
      <c r="M470" s="212"/>
      <c r="N470" s="213"/>
      <c r="O470" s="213"/>
      <c r="P470" s="213"/>
      <c r="Q470" s="213"/>
      <c r="R470" s="213"/>
      <c r="S470" s="213"/>
      <c r="T470" s="214"/>
      <c r="AT470" s="215" t="s">
        <v>266</v>
      </c>
      <c r="AU470" s="215" t="s">
        <v>86</v>
      </c>
      <c r="AV470" s="13" t="s">
        <v>86</v>
      </c>
      <c r="AW470" s="13" t="s">
        <v>32</v>
      </c>
      <c r="AX470" s="13" t="s">
        <v>76</v>
      </c>
      <c r="AY470" s="215" t="s">
        <v>239</v>
      </c>
    </row>
    <row r="471" spans="1:65" s="13" customFormat="1" ht="22.5">
      <c r="B471" s="205"/>
      <c r="C471" s="206"/>
      <c r="D471" s="207" t="s">
        <v>266</v>
      </c>
      <c r="E471" s="225" t="s">
        <v>1</v>
      </c>
      <c r="F471" s="208" t="s">
        <v>911</v>
      </c>
      <c r="G471" s="206"/>
      <c r="H471" s="209">
        <v>5076.47</v>
      </c>
      <c r="I471" s="210"/>
      <c r="J471" s="206"/>
      <c r="K471" s="206"/>
      <c r="L471" s="211"/>
      <c r="M471" s="212"/>
      <c r="N471" s="213"/>
      <c r="O471" s="213"/>
      <c r="P471" s="213"/>
      <c r="Q471" s="213"/>
      <c r="R471" s="213"/>
      <c r="S471" s="213"/>
      <c r="T471" s="214"/>
      <c r="AT471" s="215" t="s">
        <v>266</v>
      </c>
      <c r="AU471" s="215" t="s">
        <v>86</v>
      </c>
      <c r="AV471" s="13" t="s">
        <v>86</v>
      </c>
      <c r="AW471" s="13" t="s">
        <v>32</v>
      </c>
      <c r="AX471" s="13" t="s">
        <v>76</v>
      </c>
      <c r="AY471" s="215" t="s">
        <v>239</v>
      </c>
    </row>
    <row r="472" spans="1:65" s="13" customFormat="1" ht="11.25">
      <c r="B472" s="205"/>
      <c r="C472" s="206"/>
      <c r="D472" s="207" t="s">
        <v>266</v>
      </c>
      <c r="E472" s="225" t="s">
        <v>1</v>
      </c>
      <c r="F472" s="208" t="s">
        <v>912</v>
      </c>
      <c r="G472" s="206"/>
      <c r="H472" s="209">
        <v>307.44</v>
      </c>
      <c r="I472" s="210"/>
      <c r="J472" s="206"/>
      <c r="K472" s="206"/>
      <c r="L472" s="211"/>
      <c r="M472" s="212"/>
      <c r="N472" s="213"/>
      <c r="O472" s="213"/>
      <c r="P472" s="213"/>
      <c r="Q472" s="213"/>
      <c r="R472" s="213"/>
      <c r="S472" s="213"/>
      <c r="T472" s="214"/>
      <c r="AT472" s="215" t="s">
        <v>266</v>
      </c>
      <c r="AU472" s="215" t="s">
        <v>86</v>
      </c>
      <c r="AV472" s="13" t="s">
        <v>86</v>
      </c>
      <c r="AW472" s="13" t="s">
        <v>32</v>
      </c>
      <c r="AX472" s="13" t="s">
        <v>76</v>
      </c>
      <c r="AY472" s="215" t="s">
        <v>239</v>
      </c>
    </row>
    <row r="473" spans="1:65" s="14" customFormat="1" ht="11.25">
      <c r="B473" s="226"/>
      <c r="C473" s="227"/>
      <c r="D473" s="207" t="s">
        <v>266</v>
      </c>
      <c r="E473" s="228" t="s">
        <v>1</v>
      </c>
      <c r="F473" s="229" t="s">
        <v>383</v>
      </c>
      <c r="G473" s="227"/>
      <c r="H473" s="230">
        <v>7499.53</v>
      </c>
      <c r="I473" s="231"/>
      <c r="J473" s="227"/>
      <c r="K473" s="227"/>
      <c r="L473" s="232"/>
      <c r="M473" s="233"/>
      <c r="N473" s="234"/>
      <c r="O473" s="234"/>
      <c r="P473" s="234"/>
      <c r="Q473" s="234"/>
      <c r="R473" s="234"/>
      <c r="S473" s="234"/>
      <c r="T473" s="235"/>
      <c r="AT473" s="236" t="s">
        <v>266</v>
      </c>
      <c r="AU473" s="236" t="s">
        <v>86</v>
      </c>
      <c r="AV473" s="14" t="s">
        <v>110</v>
      </c>
      <c r="AW473" s="14" t="s">
        <v>32</v>
      </c>
      <c r="AX473" s="14" t="s">
        <v>84</v>
      </c>
      <c r="AY473" s="236" t="s">
        <v>239</v>
      </c>
    </row>
    <row r="474" spans="1:65" s="2" customFormat="1" ht="16.5" customHeight="1">
      <c r="A474" s="35"/>
      <c r="B474" s="36"/>
      <c r="C474" s="192" t="s">
        <v>913</v>
      </c>
      <c r="D474" s="192" t="s">
        <v>241</v>
      </c>
      <c r="E474" s="193" t="s">
        <v>914</v>
      </c>
      <c r="F474" s="194" t="s">
        <v>915</v>
      </c>
      <c r="G474" s="195" t="s">
        <v>244</v>
      </c>
      <c r="H474" s="196">
        <v>2534.79</v>
      </c>
      <c r="I474" s="197"/>
      <c r="J474" s="198">
        <f>ROUND(I474*H474,2)</f>
        <v>0</v>
      </c>
      <c r="K474" s="194" t="s">
        <v>245</v>
      </c>
      <c r="L474" s="40"/>
      <c r="M474" s="199" t="s">
        <v>1</v>
      </c>
      <c r="N474" s="200" t="s">
        <v>41</v>
      </c>
      <c r="O474" s="72"/>
      <c r="P474" s="201">
        <f>O474*H474</f>
        <v>0</v>
      </c>
      <c r="Q474" s="201">
        <v>0</v>
      </c>
      <c r="R474" s="201">
        <f>Q474*H474</f>
        <v>0</v>
      </c>
      <c r="S474" s="201">
        <v>0</v>
      </c>
      <c r="T474" s="202">
        <f>S474*H474</f>
        <v>0</v>
      </c>
      <c r="U474" s="35"/>
      <c r="V474" s="35"/>
      <c r="W474" s="35"/>
      <c r="X474" s="35"/>
      <c r="Y474" s="35"/>
      <c r="Z474" s="35"/>
      <c r="AA474" s="35"/>
      <c r="AB474" s="35"/>
      <c r="AC474" s="35"/>
      <c r="AD474" s="35"/>
      <c r="AE474" s="35"/>
      <c r="AR474" s="203" t="s">
        <v>110</v>
      </c>
      <c r="AT474" s="203" t="s">
        <v>241</v>
      </c>
      <c r="AU474" s="203" t="s">
        <v>86</v>
      </c>
      <c r="AY474" s="18" t="s">
        <v>239</v>
      </c>
      <c r="BE474" s="204">
        <f>IF(N474="základní",J474,0)</f>
        <v>0</v>
      </c>
      <c r="BF474" s="204">
        <f>IF(N474="snížená",J474,0)</f>
        <v>0</v>
      </c>
      <c r="BG474" s="204">
        <f>IF(N474="zákl. přenesená",J474,0)</f>
        <v>0</v>
      </c>
      <c r="BH474" s="204">
        <f>IF(N474="sníž. přenesená",J474,0)</f>
        <v>0</v>
      </c>
      <c r="BI474" s="204">
        <f>IF(N474="nulová",J474,0)</f>
        <v>0</v>
      </c>
      <c r="BJ474" s="18" t="s">
        <v>84</v>
      </c>
      <c r="BK474" s="204">
        <f>ROUND(I474*H474,2)</f>
        <v>0</v>
      </c>
      <c r="BL474" s="18" t="s">
        <v>110</v>
      </c>
      <c r="BM474" s="203" t="s">
        <v>916</v>
      </c>
    </row>
    <row r="475" spans="1:65" s="12" customFormat="1" ht="22.9" customHeight="1">
      <c r="B475" s="176"/>
      <c r="C475" s="177"/>
      <c r="D475" s="178" t="s">
        <v>75</v>
      </c>
      <c r="E475" s="190" t="s">
        <v>156</v>
      </c>
      <c r="F475" s="190" t="s">
        <v>917</v>
      </c>
      <c r="G475" s="177"/>
      <c r="H475" s="177"/>
      <c r="I475" s="180"/>
      <c r="J475" s="191">
        <f>BK475</f>
        <v>0</v>
      </c>
      <c r="K475" s="177"/>
      <c r="L475" s="182"/>
      <c r="M475" s="183"/>
      <c r="N475" s="184"/>
      <c r="O475" s="184"/>
      <c r="P475" s="185">
        <f>SUM(P476:P479)</f>
        <v>0</v>
      </c>
      <c r="Q475" s="184"/>
      <c r="R475" s="185">
        <f>SUM(R476:R479)</f>
        <v>0.2</v>
      </c>
      <c r="S475" s="184"/>
      <c r="T475" s="186">
        <f>SUM(T476:T479)</f>
        <v>0</v>
      </c>
      <c r="AR475" s="187" t="s">
        <v>84</v>
      </c>
      <c r="AT475" s="188" t="s">
        <v>75</v>
      </c>
      <c r="AU475" s="188" t="s">
        <v>84</v>
      </c>
      <c r="AY475" s="187" t="s">
        <v>239</v>
      </c>
      <c r="BK475" s="189">
        <f>SUM(BK476:BK479)</f>
        <v>0</v>
      </c>
    </row>
    <row r="476" spans="1:65" s="2" customFormat="1" ht="16.5" customHeight="1">
      <c r="A476" s="35"/>
      <c r="B476" s="36"/>
      <c r="C476" s="192" t="s">
        <v>918</v>
      </c>
      <c r="D476" s="192" t="s">
        <v>241</v>
      </c>
      <c r="E476" s="193" t="s">
        <v>919</v>
      </c>
      <c r="F476" s="194" t="s">
        <v>920</v>
      </c>
      <c r="G476" s="195" t="s">
        <v>249</v>
      </c>
      <c r="H476" s="196">
        <v>5</v>
      </c>
      <c r="I476" s="197"/>
      <c r="J476" s="198">
        <f>ROUND(I476*H476,2)</f>
        <v>0</v>
      </c>
      <c r="K476" s="194" t="s">
        <v>277</v>
      </c>
      <c r="L476" s="40"/>
      <c r="M476" s="199" t="s">
        <v>1</v>
      </c>
      <c r="N476" s="200" t="s">
        <v>41</v>
      </c>
      <c r="O476" s="72"/>
      <c r="P476" s="201">
        <f>O476*H476</f>
        <v>0</v>
      </c>
      <c r="Q476" s="201">
        <v>0.04</v>
      </c>
      <c r="R476" s="201">
        <f>Q476*H476</f>
        <v>0.2</v>
      </c>
      <c r="S476" s="201">
        <v>0</v>
      </c>
      <c r="T476" s="202">
        <f>S476*H476</f>
        <v>0</v>
      </c>
      <c r="U476" s="35"/>
      <c r="V476" s="35"/>
      <c r="W476" s="35"/>
      <c r="X476" s="35"/>
      <c r="Y476" s="35"/>
      <c r="Z476" s="35"/>
      <c r="AA476" s="35"/>
      <c r="AB476" s="35"/>
      <c r="AC476" s="35"/>
      <c r="AD476" s="35"/>
      <c r="AE476" s="35"/>
      <c r="AR476" s="203" t="s">
        <v>110</v>
      </c>
      <c r="AT476" s="203" t="s">
        <v>241</v>
      </c>
      <c r="AU476" s="203" t="s">
        <v>86</v>
      </c>
      <c r="AY476" s="18" t="s">
        <v>239</v>
      </c>
      <c r="BE476" s="204">
        <f>IF(N476="základní",J476,0)</f>
        <v>0</v>
      </c>
      <c r="BF476" s="204">
        <f>IF(N476="snížená",J476,0)</f>
        <v>0</v>
      </c>
      <c r="BG476" s="204">
        <f>IF(N476="zákl. přenesená",J476,0)</f>
        <v>0</v>
      </c>
      <c r="BH476" s="204">
        <f>IF(N476="sníž. přenesená",J476,0)</f>
        <v>0</v>
      </c>
      <c r="BI476" s="204">
        <f>IF(N476="nulová",J476,0)</f>
        <v>0</v>
      </c>
      <c r="BJ476" s="18" t="s">
        <v>84</v>
      </c>
      <c r="BK476" s="204">
        <f>ROUND(I476*H476,2)</f>
        <v>0</v>
      </c>
      <c r="BL476" s="18" t="s">
        <v>110</v>
      </c>
      <c r="BM476" s="203" t="s">
        <v>921</v>
      </c>
    </row>
    <row r="477" spans="1:65" s="2" customFormat="1" ht="29.25">
      <c r="A477" s="35"/>
      <c r="B477" s="36"/>
      <c r="C477" s="37"/>
      <c r="D477" s="207" t="s">
        <v>284</v>
      </c>
      <c r="E477" s="37"/>
      <c r="F477" s="216" t="s">
        <v>922</v>
      </c>
      <c r="G477" s="37"/>
      <c r="H477" s="37"/>
      <c r="I477" s="217"/>
      <c r="J477" s="37"/>
      <c r="K477" s="37"/>
      <c r="L477" s="40"/>
      <c r="M477" s="218"/>
      <c r="N477" s="219"/>
      <c r="O477" s="72"/>
      <c r="P477" s="72"/>
      <c r="Q477" s="72"/>
      <c r="R477" s="72"/>
      <c r="S477" s="72"/>
      <c r="T477" s="73"/>
      <c r="U477" s="35"/>
      <c r="V477" s="35"/>
      <c r="W477" s="35"/>
      <c r="X477" s="35"/>
      <c r="Y477" s="35"/>
      <c r="Z477" s="35"/>
      <c r="AA477" s="35"/>
      <c r="AB477" s="35"/>
      <c r="AC477" s="35"/>
      <c r="AD477" s="35"/>
      <c r="AE477" s="35"/>
      <c r="AT477" s="18" t="s">
        <v>284</v>
      </c>
      <c r="AU477" s="18" t="s">
        <v>86</v>
      </c>
    </row>
    <row r="478" spans="1:65" s="13" customFormat="1" ht="11.25">
      <c r="B478" s="205"/>
      <c r="C478" s="206"/>
      <c r="D478" s="207" t="s">
        <v>266</v>
      </c>
      <c r="E478" s="225" t="s">
        <v>1</v>
      </c>
      <c r="F478" s="208" t="s">
        <v>923</v>
      </c>
      <c r="G478" s="206"/>
      <c r="H478" s="209">
        <v>5</v>
      </c>
      <c r="I478" s="210"/>
      <c r="J478" s="206"/>
      <c r="K478" s="206"/>
      <c r="L478" s="211"/>
      <c r="M478" s="212"/>
      <c r="N478" s="213"/>
      <c r="O478" s="213"/>
      <c r="P478" s="213"/>
      <c r="Q478" s="213"/>
      <c r="R478" s="213"/>
      <c r="S478" s="213"/>
      <c r="T478" s="214"/>
      <c r="AT478" s="215" t="s">
        <v>266</v>
      </c>
      <c r="AU478" s="215" t="s">
        <v>86</v>
      </c>
      <c r="AV478" s="13" t="s">
        <v>86</v>
      </c>
      <c r="AW478" s="13" t="s">
        <v>32</v>
      </c>
      <c r="AX478" s="13" t="s">
        <v>76</v>
      </c>
      <c r="AY478" s="215" t="s">
        <v>239</v>
      </c>
    </row>
    <row r="479" spans="1:65" s="14" customFormat="1" ht="11.25">
      <c r="B479" s="226"/>
      <c r="C479" s="227"/>
      <c r="D479" s="207" t="s">
        <v>266</v>
      </c>
      <c r="E479" s="228" t="s">
        <v>1</v>
      </c>
      <c r="F479" s="229" t="s">
        <v>383</v>
      </c>
      <c r="G479" s="227"/>
      <c r="H479" s="230">
        <v>5</v>
      </c>
      <c r="I479" s="231"/>
      <c r="J479" s="227"/>
      <c r="K479" s="227"/>
      <c r="L479" s="232"/>
      <c r="M479" s="233"/>
      <c r="N479" s="234"/>
      <c r="O479" s="234"/>
      <c r="P479" s="234"/>
      <c r="Q479" s="234"/>
      <c r="R479" s="234"/>
      <c r="S479" s="234"/>
      <c r="T479" s="235"/>
      <c r="AT479" s="236" t="s">
        <v>266</v>
      </c>
      <c r="AU479" s="236" t="s">
        <v>86</v>
      </c>
      <c r="AV479" s="14" t="s">
        <v>110</v>
      </c>
      <c r="AW479" s="14" t="s">
        <v>32</v>
      </c>
      <c r="AX479" s="14" t="s">
        <v>84</v>
      </c>
      <c r="AY479" s="236" t="s">
        <v>239</v>
      </c>
    </row>
    <row r="480" spans="1:65" s="12" customFormat="1" ht="22.9" customHeight="1">
      <c r="B480" s="176"/>
      <c r="C480" s="177"/>
      <c r="D480" s="178" t="s">
        <v>75</v>
      </c>
      <c r="E480" s="190" t="s">
        <v>159</v>
      </c>
      <c r="F480" s="190" t="s">
        <v>305</v>
      </c>
      <c r="G480" s="177"/>
      <c r="H480" s="177"/>
      <c r="I480" s="180"/>
      <c r="J480" s="191">
        <f>BK480</f>
        <v>0</v>
      </c>
      <c r="K480" s="177"/>
      <c r="L480" s="182"/>
      <c r="M480" s="183"/>
      <c r="N480" s="184"/>
      <c r="O480" s="184"/>
      <c r="P480" s="185">
        <f>P481+SUM(P482:P595)</f>
        <v>0</v>
      </c>
      <c r="Q480" s="184"/>
      <c r="R480" s="185">
        <f>R481+SUM(R482:R595)</f>
        <v>1.2055167900000001</v>
      </c>
      <c r="S480" s="184"/>
      <c r="T480" s="186">
        <f>T481+SUM(T482:T595)</f>
        <v>923.59837800000014</v>
      </c>
      <c r="AR480" s="187" t="s">
        <v>84</v>
      </c>
      <c r="AT480" s="188" t="s">
        <v>75</v>
      </c>
      <c r="AU480" s="188" t="s">
        <v>84</v>
      </c>
      <c r="AY480" s="187" t="s">
        <v>239</v>
      </c>
      <c r="BK480" s="189">
        <f>BK481+SUM(BK482:BK595)</f>
        <v>0</v>
      </c>
    </row>
    <row r="481" spans="1:65" s="2" customFormat="1" ht="16.5" customHeight="1">
      <c r="A481" s="35"/>
      <c r="B481" s="36"/>
      <c r="C481" s="192" t="s">
        <v>924</v>
      </c>
      <c r="D481" s="192" t="s">
        <v>241</v>
      </c>
      <c r="E481" s="193" t="s">
        <v>925</v>
      </c>
      <c r="F481" s="194" t="s">
        <v>926</v>
      </c>
      <c r="G481" s="195" t="s">
        <v>244</v>
      </c>
      <c r="H481" s="196">
        <v>893.375</v>
      </c>
      <c r="I481" s="197"/>
      <c r="J481" s="198">
        <f>ROUND(I481*H481,2)</f>
        <v>0</v>
      </c>
      <c r="K481" s="194" t="s">
        <v>245</v>
      </c>
      <c r="L481" s="40"/>
      <c r="M481" s="199" t="s">
        <v>1</v>
      </c>
      <c r="N481" s="200" t="s">
        <v>41</v>
      </c>
      <c r="O481" s="72"/>
      <c r="P481" s="201">
        <f>O481*H481</f>
        <v>0</v>
      </c>
      <c r="Q481" s="201">
        <v>6.8999999999999997E-4</v>
      </c>
      <c r="R481" s="201">
        <f>Q481*H481</f>
        <v>0.61642874999999997</v>
      </c>
      <c r="S481" s="201">
        <v>0</v>
      </c>
      <c r="T481" s="202">
        <f>S481*H481</f>
        <v>0</v>
      </c>
      <c r="U481" s="35"/>
      <c r="V481" s="35"/>
      <c r="W481" s="35"/>
      <c r="X481" s="35"/>
      <c r="Y481" s="35"/>
      <c r="Z481" s="35"/>
      <c r="AA481" s="35"/>
      <c r="AB481" s="35"/>
      <c r="AC481" s="35"/>
      <c r="AD481" s="35"/>
      <c r="AE481" s="35"/>
      <c r="AR481" s="203" t="s">
        <v>110</v>
      </c>
      <c r="AT481" s="203" t="s">
        <v>241</v>
      </c>
      <c r="AU481" s="203" t="s">
        <v>86</v>
      </c>
      <c r="AY481" s="18" t="s">
        <v>239</v>
      </c>
      <c r="BE481" s="204">
        <f>IF(N481="základní",J481,0)</f>
        <v>0</v>
      </c>
      <c r="BF481" s="204">
        <f>IF(N481="snížená",J481,0)</f>
        <v>0</v>
      </c>
      <c r="BG481" s="204">
        <f>IF(N481="zákl. přenesená",J481,0)</f>
        <v>0</v>
      </c>
      <c r="BH481" s="204">
        <f>IF(N481="sníž. přenesená",J481,0)</f>
        <v>0</v>
      </c>
      <c r="BI481" s="204">
        <f>IF(N481="nulová",J481,0)</f>
        <v>0</v>
      </c>
      <c r="BJ481" s="18" t="s">
        <v>84</v>
      </c>
      <c r="BK481" s="204">
        <f>ROUND(I481*H481,2)</f>
        <v>0</v>
      </c>
      <c r="BL481" s="18" t="s">
        <v>110</v>
      </c>
      <c r="BM481" s="203" t="s">
        <v>927</v>
      </c>
    </row>
    <row r="482" spans="1:65" s="15" customFormat="1" ht="11.25">
      <c r="B482" s="237"/>
      <c r="C482" s="238"/>
      <c r="D482" s="207" t="s">
        <v>266</v>
      </c>
      <c r="E482" s="239" t="s">
        <v>1</v>
      </c>
      <c r="F482" s="240" t="s">
        <v>928</v>
      </c>
      <c r="G482" s="238"/>
      <c r="H482" s="239" t="s">
        <v>1</v>
      </c>
      <c r="I482" s="241"/>
      <c r="J482" s="238"/>
      <c r="K482" s="238"/>
      <c r="L482" s="242"/>
      <c r="M482" s="243"/>
      <c r="N482" s="244"/>
      <c r="O482" s="244"/>
      <c r="P482" s="244"/>
      <c r="Q482" s="244"/>
      <c r="R482" s="244"/>
      <c r="S482" s="244"/>
      <c r="T482" s="245"/>
      <c r="AT482" s="246" t="s">
        <v>266</v>
      </c>
      <c r="AU482" s="246" t="s">
        <v>86</v>
      </c>
      <c r="AV482" s="15" t="s">
        <v>84</v>
      </c>
      <c r="AW482" s="15" t="s">
        <v>32</v>
      </c>
      <c r="AX482" s="15" t="s">
        <v>76</v>
      </c>
      <c r="AY482" s="246" t="s">
        <v>239</v>
      </c>
    </row>
    <row r="483" spans="1:65" s="13" customFormat="1" ht="11.25">
      <c r="B483" s="205"/>
      <c r="C483" s="206"/>
      <c r="D483" s="207" t="s">
        <v>266</v>
      </c>
      <c r="E483" s="225" t="s">
        <v>1</v>
      </c>
      <c r="F483" s="208" t="s">
        <v>929</v>
      </c>
      <c r="G483" s="206"/>
      <c r="H483" s="209">
        <v>476</v>
      </c>
      <c r="I483" s="210"/>
      <c r="J483" s="206"/>
      <c r="K483" s="206"/>
      <c r="L483" s="211"/>
      <c r="M483" s="212"/>
      <c r="N483" s="213"/>
      <c r="O483" s="213"/>
      <c r="P483" s="213"/>
      <c r="Q483" s="213"/>
      <c r="R483" s="213"/>
      <c r="S483" s="213"/>
      <c r="T483" s="214"/>
      <c r="AT483" s="215" t="s">
        <v>266</v>
      </c>
      <c r="AU483" s="215" t="s">
        <v>86</v>
      </c>
      <c r="AV483" s="13" t="s">
        <v>86</v>
      </c>
      <c r="AW483" s="13" t="s">
        <v>32</v>
      </c>
      <c r="AX483" s="13" t="s">
        <v>76</v>
      </c>
      <c r="AY483" s="215" t="s">
        <v>239</v>
      </c>
    </row>
    <row r="484" spans="1:65" s="13" customFormat="1" ht="11.25">
      <c r="B484" s="205"/>
      <c r="C484" s="206"/>
      <c r="D484" s="207" t="s">
        <v>266</v>
      </c>
      <c r="E484" s="225" t="s">
        <v>1</v>
      </c>
      <c r="F484" s="208" t="s">
        <v>930</v>
      </c>
      <c r="G484" s="206"/>
      <c r="H484" s="209">
        <v>417.375</v>
      </c>
      <c r="I484" s="210"/>
      <c r="J484" s="206"/>
      <c r="K484" s="206"/>
      <c r="L484" s="211"/>
      <c r="M484" s="212"/>
      <c r="N484" s="213"/>
      <c r="O484" s="213"/>
      <c r="P484" s="213"/>
      <c r="Q484" s="213"/>
      <c r="R484" s="213"/>
      <c r="S484" s="213"/>
      <c r="T484" s="214"/>
      <c r="AT484" s="215" t="s">
        <v>266</v>
      </c>
      <c r="AU484" s="215" t="s">
        <v>86</v>
      </c>
      <c r="AV484" s="13" t="s">
        <v>86</v>
      </c>
      <c r="AW484" s="13" t="s">
        <v>32</v>
      </c>
      <c r="AX484" s="13" t="s">
        <v>76</v>
      </c>
      <c r="AY484" s="215" t="s">
        <v>239</v>
      </c>
    </row>
    <row r="485" spans="1:65" s="14" customFormat="1" ht="11.25">
      <c r="B485" s="226"/>
      <c r="C485" s="227"/>
      <c r="D485" s="207" t="s">
        <v>266</v>
      </c>
      <c r="E485" s="228" t="s">
        <v>1</v>
      </c>
      <c r="F485" s="229" t="s">
        <v>383</v>
      </c>
      <c r="G485" s="227"/>
      <c r="H485" s="230">
        <v>893.375</v>
      </c>
      <c r="I485" s="231"/>
      <c r="J485" s="227"/>
      <c r="K485" s="227"/>
      <c r="L485" s="232"/>
      <c r="M485" s="233"/>
      <c r="N485" s="234"/>
      <c r="O485" s="234"/>
      <c r="P485" s="234"/>
      <c r="Q485" s="234"/>
      <c r="R485" s="234"/>
      <c r="S485" s="234"/>
      <c r="T485" s="235"/>
      <c r="AT485" s="236" t="s">
        <v>266</v>
      </c>
      <c r="AU485" s="236" t="s">
        <v>86</v>
      </c>
      <c r="AV485" s="14" t="s">
        <v>110</v>
      </c>
      <c r="AW485" s="14" t="s">
        <v>32</v>
      </c>
      <c r="AX485" s="14" t="s">
        <v>84</v>
      </c>
      <c r="AY485" s="236" t="s">
        <v>239</v>
      </c>
    </row>
    <row r="486" spans="1:65" s="2" customFormat="1" ht="21.75" customHeight="1">
      <c r="A486" s="35"/>
      <c r="B486" s="36"/>
      <c r="C486" s="192" t="s">
        <v>931</v>
      </c>
      <c r="D486" s="192" t="s">
        <v>241</v>
      </c>
      <c r="E486" s="193" t="s">
        <v>932</v>
      </c>
      <c r="F486" s="194" t="s">
        <v>933</v>
      </c>
      <c r="G486" s="195" t="s">
        <v>244</v>
      </c>
      <c r="H486" s="196">
        <v>983.73</v>
      </c>
      <c r="I486" s="197"/>
      <c r="J486" s="198">
        <f>ROUND(I486*H486,2)</f>
        <v>0</v>
      </c>
      <c r="K486" s="194" t="s">
        <v>245</v>
      </c>
      <c r="L486" s="40"/>
      <c r="M486" s="199" t="s">
        <v>1</v>
      </c>
      <c r="N486" s="200" t="s">
        <v>41</v>
      </c>
      <c r="O486" s="72"/>
      <c r="P486" s="201">
        <f>O486*H486</f>
        <v>0</v>
      </c>
      <c r="Q486" s="201">
        <v>0</v>
      </c>
      <c r="R486" s="201">
        <f>Q486*H486</f>
        <v>0</v>
      </c>
      <c r="S486" s="201">
        <v>0</v>
      </c>
      <c r="T486" s="202">
        <f>S486*H486</f>
        <v>0</v>
      </c>
      <c r="U486" s="35"/>
      <c r="V486" s="35"/>
      <c r="W486" s="35"/>
      <c r="X486" s="35"/>
      <c r="Y486" s="35"/>
      <c r="Z486" s="35"/>
      <c r="AA486" s="35"/>
      <c r="AB486" s="35"/>
      <c r="AC486" s="35"/>
      <c r="AD486" s="35"/>
      <c r="AE486" s="35"/>
      <c r="AR486" s="203" t="s">
        <v>110</v>
      </c>
      <c r="AT486" s="203" t="s">
        <v>241</v>
      </c>
      <c r="AU486" s="203" t="s">
        <v>86</v>
      </c>
      <c r="AY486" s="18" t="s">
        <v>239</v>
      </c>
      <c r="BE486" s="204">
        <f>IF(N486="základní",J486,0)</f>
        <v>0</v>
      </c>
      <c r="BF486" s="204">
        <f>IF(N486="snížená",J486,0)</f>
        <v>0</v>
      </c>
      <c r="BG486" s="204">
        <f>IF(N486="zákl. přenesená",J486,0)</f>
        <v>0</v>
      </c>
      <c r="BH486" s="204">
        <f>IF(N486="sníž. přenesená",J486,0)</f>
        <v>0</v>
      </c>
      <c r="BI486" s="204">
        <f>IF(N486="nulová",J486,0)</f>
        <v>0</v>
      </c>
      <c r="BJ486" s="18" t="s">
        <v>84</v>
      </c>
      <c r="BK486" s="204">
        <f>ROUND(I486*H486,2)</f>
        <v>0</v>
      </c>
      <c r="BL486" s="18" t="s">
        <v>110</v>
      </c>
      <c r="BM486" s="203" t="s">
        <v>934</v>
      </c>
    </row>
    <row r="487" spans="1:65" s="15" customFormat="1" ht="11.25">
      <c r="B487" s="237"/>
      <c r="C487" s="238"/>
      <c r="D487" s="207" t="s">
        <v>266</v>
      </c>
      <c r="E487" s="239" t="s">
        <v>1</v>
      </c>
      <c r="F487" s="240" t="s">
        <v>935</v>
      </c>
      <c r="G487" s="238"/>
      <c r="H487" s="239" t="s">
        <v>1</v>
      </c>
      <c r="I487" s="241"/>
      <c r="J487" s="238"/>
      <c r="K487" s="238"/>
      <c r="L487" s="242"/>
      <c r="M487" s="243"/>
      <c r="N487" s="244"/>
      <c r="O487" s="244"/>
      <c r="P487" s="244"/>
      <c r="Q487" s="244"/>
      <c r="R487" s="244"/>
      <c r="S487" s="244"/>
      <c r="T487" s="245"/>
      <c r="AT487" s="246" t="s">
        <v>266</v>
      </c>
      <c r="AU487" s="246" t="s">
        <v>86</v>
      </c>
      <c r="AV487" s="15" t="s">
        <v>84</v>
      </c>
      <c r="AW487" s="15" t="s">
        <v>32</v>
      </c>
      <c r="AX487" s="15" t="s">
        <v>76</v>
      </c>
      <c r="AY487" s="246" t="s">
        <v>239</v>
      </c>
    </row>
    <row r="488" spans="1:65" s="13" customFormat="1" ht="11.25">
      <c r="B488" s="205"/>
      <c r="C488" s="206"/>
      <c r="D488" s="207" t="s">
        <v>266</v>
      </c>
      <c r="E488" s="225" t="s">
        <v>1</v>
      </c>
      <c r="F488" s="208" t="s">
        <v>936</v>
      </c>
      <c r="G488" s="206"/>
      <c r="H488" s="209">
        <v>430.65</v>
      </c>
      <c r="I488" s="210"/>
      <c r="J488" s="206"/>
      <c r="K488" s="206"/>
      <c r="L488" s="211"/>
      <c r="M488" s="212"/>
      <c r="N488" s="213"/>
      <c r="O488" s="213"/>
      <c r="P488" s="213"/>
      <c r="Q488" s="213"/>
      <c r="R488" s="213"/>
      <c r="S488" s="213"/>
      <c r="T488" s="214"/>
      <c r="AT488" s="215" t="s">
        <v>266</v>
      </c>
      <c r="AU488" s="215" t="s">
        <v>86</v>
      </c>
      <c r="AV488" s="13" t="s">
        <v>86</v>
      </c>
      <c r="AW488" s="13" t="s">
        <v>32</v>
      </c>
      <c r="AX488" s="13" t="s">
        <v>76</v>
      </c>
      <c r="AY488" s="215" t="s">
        <v>239</v>
      </c>
    </row>
    <row r="489" spans="1:65" s="13" customFormat="1" ht="11.25">
      <c r="B489" s="205"/>
      <c r="C489" s="206"/>
      <c r="D489" s="207" t="s">
        <v>266</v>
      </c>
      <c r="E489" s="225" t="s">
        <v>1</v>
      </c>
      <c r="F489" s="208" t="s">
        <v>937</v>
      </c>
      <c r="G489" s="206"/>
      <c r="H489" s="209">
        <v>389.125</v>
      </c>
      <c r="I489" s="210"/>
      <c r="J489" s="206"/>
      <c r="K489" s="206"/>
      <c r="L489" s="211"/>
      <c r="M489" s="212"/>
      <c r="N489" s="213"/>
      <c r="O489" s="213"/>
      <c r="P489" s="213"/>
      <c r="Q489" s="213"/>
      <c r="R489" s="213"/>
      <c r="S489" s="213"/>
      <c r="T489" s="214"/>
      <c r="AT489" s="215" t="s">
        <v>266</v>
      </c>
      <c r="AU489" s="215" t="s">
        <v>86</v>
      </c>
      <c r="AV489" s="13" t="s">
        <v>86</v>
      </c>
      <c r="AW489" s="13" t="s">
        <v>32</v>
      </c>
      <c r="AX489" s="13" t="s">
        <v>76</v>
      </c>
      <c r="AY489" s="215" t="s">
        <v>239</v>
      </c>
    </row>
    <row r="490" spans="1:65" s="16" customFormat="1" ht="11.25">
      <c r="B490" s="257"/>
      <c r="C490" s="258"/>
      <c r="D490" s="207" t="s">
        <v>266</v>
      </c>
      <c r="E490" s="259" t="s">
        <v>1</v>
      </c>
      <c r="F490" s="260" t="s">
        <v>938</v>
      </c>
      <c r="G490" s="258"/>
      <c r="H490" s="261">
        <v>819.77499999999998</v>
      </c>
      <c r="I490" s="262"/>
      <c r="J490" s="258"/>
      <c r="K490" s="258"/>
      <c r="L490" s="263"/>
      <c r="M490" s="264"/>
      <c r="N490" s="265"/>
      <c r="O490" s="265"/>
      <c r="P490" s="265"/>
      <c r="Q490" s="265"/>
      <c r="R490" s="265"/>
      <c r="S490" s="265"/>
      <c r="T490" s="266"/>
      <c r="AT490" s="267" t="s">
        <v>266</v>
      </c>
      <c r="AU490" s="267" t="s">
        <v>86</v>
      </c>
      <c r="AV490" s="16" t="s">
        <v>108</v>
      </c>
      <c r="AW490" s="16" t="s">
        <v>32</v>
      </c>
      <c r="AX490" s="16" t="s">
        <v>76</v>
      </c>
      <c r="AY490" s="267" t="s">
        <v>239</v>
      </c>
    </row>
    <row r="491" spans="1:65" s="13" customFormat="1" ht="11.25">
      <c r="B491" s="205"/>
      <c r="C491" s="206"/>
      <c r="D491" s="207" t="s">
        <v>266</v>
      </c>
      <c r="E491" s="225" t="s">
        <v>1</v>
      </c>
      <c r="F491" s="208" t="s">
        <v>939</v>
      </c>
      <c r="G491" s="206"/>
      <c r="H491" s="209">
        <v>163.95500000000001</v>
      </c>
      <c r="I491" s="210"/>
      <c r="J491" s="206"/>
      <c r="K491" s="206"/>
      <c r="L491" s="211"/>
      <c r="M491" s="212"/>
      <c r="N491" s="213"/>
      <c r="O491" s="213"/>
      <c r="P491" s="213"/>
      <c r="Q491" s="213"/>
      <c r="R491" s="213"/>
      <c r="S491" s="213"/>
      <c r="T491" s="214"/>
      <c r="AT491" s="215" t="s">
        <v>266</v>
      </c>
      <c r="AU491" s="215" t="s">
        <v>86</v>
      </c>
      <c r="AV491" s="13" t="s">
        <v>86</v>
      </c>
      <c r="AW491" s="13" t="s">
        <v>32</v>
      </c>
      <c r="AX491" s="13" t="s">
        <v>76</v>
      </c>
      <c r="AY491" s="215" t="s">
        <v>239</v>
      </c>
    </row>
    <row r="492" spans="1:65" s="14" customFormat="1" ht="11.25">
      <c r="B492" s="226"/>
      <c r="C492" s="227"/>
      <c r="D492" s="207" t="s">
        <v>266</v>
      </c>
      <c r="E492" s="228" t="s">
        <v>1</v>
      </c>
      <c r="F492" s="229" t="s">
        <v>383</v>
      </c>
      <c r="G492" s="227"/>
      <c r="H492" s="230">
        <v>983.73</v>
      </c>
      <c r="I492" s="231"/>
      <c r="J492" s="227"/>
      <c r="K492" s="227"/>
      <c r="L492" s="232"/>
      <c r="M492" s="233"/>
      <c r="N492" s="234"/>
      <c r="O492" s="234"/>
      <c r="P492" s="234"/>
      <c r="Q492" s="234"/>
      <c r="R492" s="234"/>
      <c r="S492" s="234"/>
      <c r="T492" s="235"/>
      <c r="AT492" s="236" t="s">
        <v>266</v>
      </c>
      <c r="AU492" s="236" t="s">
        <v>86</v>
      </c>
      <c r="AV492" s="14" t="s">
        <v>110</v>
      </c>
      <c r="AW492" s="14" t="s">
        <v>32</v>
      </c>
      <c r="AX492" s="14" t="s">
        <v>84</v>
      </c>
      <c r="AY492" s="236" t="s">
        <v>239</v>
      </c>
    </row>
    <row r="493" spans="1:65" s="2" customFormat="1" ht="24.2" customHeight="1">
      <c r="A493" s="35"/>
      <c r="B493" s="36"/>
      <c r="C493" s="192" t="s">
        <v>940</v>
      </c>
      <c r="D493" s="192" t="s">
        <v>241</v>
      </c>
      <c r="E493" s="193" t="s">
        <v>941</v>
      </c>
      <c r="F493" s="194" t="s">
        <v>942</v>
      </c>
      <c r="G493" s="195" t="s">
        <v>244</v>
      </c>
      <c r="H493" s="196">
        <v>59023.8</v>
      </c>
      <c r="I493" s="197"/>
      <c r="J493" s="198">
        <f>ROUND(I493*H493,2)</f>
        <v>0</v>
      </c>
      <c r="K493" s="194" t="s">
        <v>245</v>
      </c>
      <c r="L493" s="40"/>
      <c r="M493" s="199" t="s">
        <v>1</v>
      </c>
      <c r="N493" s="200" t="s">
        <v>41</v>
      </c>
      <c r="O493" s="72"/>
      <c r="P493" s="201">
        <f>O493*H493</f>
        <v>0</v>
      </c>
      <c r="Q493" s="201">
        <v>0</v>
      </c>
      <c r="R493" s="201">
        <f>Q493*H493</f>
        <v>0</v>
      </c>
      <c r="S493" s="201">
        <v>0</v>
      </c>
      <c r="T493" s="202">
        <f>S493*H493</f>
        <v>0</v>
      </c>
      <c r="U493" s="35"/>
      <c r="V493" s="35"/>
      <c r="W493" s="35"/>
      <c r="X493" s="35"/>
      <c r="Y493" s="35"/>
      <c r="Z493" s="35"/>
      <c r="AA493" s="35"/>
      <c r="AB493" s="35"/>
      <c r="AC493" s="35"/>
      <c r="AD493" s="35"/>
      <c r="AE493" s="35"/>
      <c r="AR493" s="203" t="s">
        <v>110</v>
      </c>
      <c r="AT493" s="203" t="s">
        <v>241</v>
      </c>
      <c r="AU493" s="203" t="s">
        <v>86</v>
      </c>
      <c r="AY493" s="18" t="s">
        <v>239</v>
      </c>
      <c r="BE493" s="204">
        <f>IF(N493="základní",J493,0)</f>
        <v>0</v>
      </c>
      <c r="BF493" s="204">
        <f>IF(N493="snížená",J493,0)</f>
        <v>0</v>
      </c>
      <c r="BG493" s="204">
        <f>IF(N493="zákl. přenesená",J493,0)</f>
        <v>0</v>
      </c>
      <c r="BH493" s="204">
        <f>IF(N493="sníž. přenesená",J493,0)</f>
        <v>0</v>
      </c>
      <c r="BI493" s="204">
        <f>IF(N493="nulová",J493,0)</f>
        <v>0</v>
      </c>
      <c r="BJ493" s="18" t="s">
        <v>84</v>
      </c>
      <c r="BK493" s="204">
        <f>ROUND(I493*H493,2)</f>
        <v>0</v>
      </c>
      <c r="BL493" s="18" t="s">
        <v>110</v>
      </c>
      <c r="BM493" s="203" t="s">
        <v>943</v>
      </c>
    </row>
    <row r="494" spans="1:65" s="13" customFormat="1" ht="11.25">
      <c r="B494" s="205"/>
      <c r="C494" s="206"/>
      <c r="D494" s="207" t="s">
        <v>266</v>
      </c>
      <c r="E494" s="206"/>
      <c r="F494" s="208" t="s">
        <v>944</v>
      </c>
      <c r="G494" s="206"/>
      <c r="H494" s="209">
        <v>59023.8</v>
      </c>
      <c r="I494" s="210"/>
      <c r="J494" s="206"/>
      <c r="K494" s="206"/>
      <c r="L494" s="211"/>
      <c r="M494" s="212"/>
      <c r="N494" s="213"/>
      <c r="O494" s="213"/>
      <c r="P494" s="213"/>
      <c r="Q494" s="213"/>
      <c r="R494" s="213"/>
      <c r="S494" s="213"/>
      <c r="T494" s="214"/>
      <c r="AT494" s="215" t="s">
        <v>266</v>
      </c>
      <c r="AU494" s="215" t="s">
        <v>86</v>
      </c>
      <c r="AV494" s="13" t="s">
        <v>86</v>
      </c>
      <c r="AW494" s="13" t="s">
        <v>4</v>
      </c>
      <c r="AX494" s="13" t="s">
        <v>84</v>
      </c>
      <c r="AY494" s="215" t="s">
        <v>239</v>
      </c>
    </row>
    <row r="495" spans="1:65" s="2" customFormat="1" ht="21.75" customHeight="1">
      <c r="A495" s="35"/>
      <c r="B495" s="36"/>
      <c r="C495" s="192" t="s">
        <v>945</v>
      </c>
      <c r="D495" s="192" t="s">
        <v>241</v>
      </c>
      <c r="E495" s="193" t="s">
        <v>946</v>
      </c>
      <c r="F495" s="194" t="s">
        <v>947</v>
      </c>
      <c r="G495" s="195" t="s">
        <v>244</v>
      </c>
      <c r="H495" s="196">
        <v>983.73</v>
      </c>
      <c r="I495" s="197"/>
      <c r="J495" s="198">
        <f>ROUND(I495*H495,2)</f>
        <v>0</v>
      </c>
      <c r="K495" s="194" t="s">
        <v>245</v>
      </c>
      <c r="L495" s="40"/>
      <c r="M495" s="199" t="s">
        <v>1</v>
      </c>
      <c r="N495" s="200" t="s">
        <v>41</v>
      </c>
      <c r="O495" s="72"/>
      <c r="P495" s="201">
        <f>O495*H495</f>
        <v>0</v>
      </c>
      <c r="Q495" s="201">
        <v>0</v>
      </c>
      <c r="R495" s="201">
        <f>Q495*H495</f>
        <v>0</v>
      </c>
      <c r="S495" s="201">
        <v>0</v>
      </c>
      <c r="T495" s="202">
        <f>S495*H495</f>
        <v>0</v>
      </c>
      <c r="U495" s="35"/>
      <c r="V495" s="35"/>
      <c r="W495" s="35"/>
      <c r="X495" s="35"/>
      <c r="Y495" s="35"/>
      <c r="Z495" s="35"/>
      <c r="AA495" s="35"/>
      <c r="AB495" s="35"/>
      <c r="AC495" s="35"/>
      <c r="AD495" s="35"/>
      <c r="AE495" s="35"/>
      <c r="AR495" s="203" t="s">
        <v>110</v>
      </c>
      <c r="AT495" s="203" t="s">
        <v>241</v>
      </c>
      <c r="AU495" s="203" t="s">
        <v>86</v>
      </c>
      <c r="AY495" s="18" t="s">
        <v>239</v>
      </c>
      <c r="BE495" s="204">
        <f>IF(N495="základní",J495,0)</f>
        <v>0</v>
      </c>
      <c r="BF495" s="204">
        <f>IF(N495="snížená",J495,0)</f>
        <v>0</v>
      </c>
      <c r="BG495" s="204">
        <f>IF(N495="zákl. přenesená",J495,0)</f>
        <v>0</v>
      </c>
      <c r="BH495" s="204">
        <f>IF(N495="sníž. přenesená",J495,0)</f>
        <v>0</v>
      </c>
      <c r="BI495" s="204">
        <f>IF(N495="nulová",J495,0)</f>
        <v>0</v>
      </c>
      <c r="BJ495" s="18" t="s">
        <v>84</v>
      </c>
      <c r="BK495" s="204">
        <f>ROUND(I495*H495,2)</f>
        <v>0</v>
      </c>
      <c r="BL495" s="18" t="s">
        <v>110</v>
      </c>
      <c r="BM495" s="203" t="s">
        <v>948</v>
      </c>
    </row>
    <row r="496" spans="1:65" s="15" customFormat="1" ht="11.25">
      <c r="B496" s="237"/>
      <c r="C496" s="238"/>
      <c r="D496" s="207" t="s">
        <v>266</v>
      </c>
      <c r="E496" s="239" t="s">
        <v>1</v>
      </c>
      <c r="F496" s="240" t="s">
        <v>935</v>
      </c>
      <c r="G496" s="238"/>
      <c r="H496" s="239" t="s">
        <v>1</v>
      </c>
      <c r="I496" s="241"/>
      <c r="J496" s="238"/>
      <c r="K496" s="238"/>
      <c r="L496" s="242"/>
      <c r="M496" s="243"/>
      <c r="N496" s="244"/>
      <c r="O496" s="244"/>
      <c r="P496" s="244"/>
      <c r="Q496" s="244"/>
      <c r="R496" s="244"/>
      <c r="S496" s="244"/>
      <c r="T496" s="245"/>
      <c r="AT496" s="246" t="s">
        <v>266</v>
      </c>
      <c r="AU496" s="246" t="s">
        <v>86</v>
      </c>
      <c r="AV496" s="15" t="s">
        <v>84</v>
      </c>
      <c r="AW496" s="15" t="s">
        <v>32</v>
      </c>
      <c r="AX496" s="15" t="s">
        <v>76</v>
      </c>
      <c r="AY496" s="246" t="s">
        <v>239</v>
      </c>
    </row>
    <row r="497" spans="1:65" s="13" customFormat="1" ht="11.25">
      <c r="B497" s="205"/>
      <c r="C497" s="206"/>
      <c r="D497" s="207" t="s">
        <v>266</v>
      </c>
      <c r="E497" s="225" t="s">
        <v>1</v>
      </c>
      <c r="F497" s="208" t="s">
        <v>936</v>
      </c>
      <c r="G497" s="206"/>
      <c r="H497" s="209">
        <v>430.65</v>
      </c>
      <c r="I497" s="210"/>
      <c r="J497" s="206"/>
      <c r="K497" s="206"/>
      <c r="L497" s="211"/>
      <c r="M497" s="212"/>
      <c r="N497" s="213"/>
      <c r="O497" s="213"/>
      <c r="P497" s="213"/>
      <c r="Q497" s="213"/>
      <c r="R497" s="213"/>
      <c r="S497" s="213"/>
      <c r="T497" s="214"/>
      <c r="AT497" s="215" t="s">
        <v>266</v>
      </c>
      <c r="AU497" s="215" t="s">
        <v>86</v>
      </c>
      <c r="AV497" s="13" t="s">
        <v>86</v>
      </c>
      <c r="AW497" s="13" t="s">
        <v>32</v>
      </c>
      <c r="AX497" s="13" t="s">
        <v>76</v>
      </c>
      <c r="AY497" s="215" t="s">
        <v>239</v>
      </c>
    </row>
    <row r="498" spans="1:65" s="13" customFormat="1" ht="11.25">
      <c r="B498" s="205"/>
      <c r="C498" s="206"/>
      <c r="D498" s="207" t="s">
        <v>266</v>
      </c>
      <c r="E498" s="225" t="s">
        <v>1</v>
      </c>
      <c r="F498" s="208" t="s">
        <v>937</v>
      </c>
      <c r="G498" s="206"/>
      <c r="H498" s="209">
        <v>389.125</v>
      </c>
      <c r="I498" s="210"/>
      <c r="J498" s="206"/>
      <c r="K498" s="206"/>
      <c r="L498" s="211"/>
      <c r="M498" s="212"/>
      <c r="N498" s="213"/>
      <c r="O498" s="213"/>
      <c r="P498" s="213"/>
      <c r="Q498" s="213"/>
      <c r="R498" s="213"/>
      <c r="S498" s="213"/>
      <c r="T498" s="214"/>
      <c r="AT498" s="215" t="s">
        <v>266</v>
      </c>
      <c r="AU498" s="215" t="s">
        <v>86</v>
      </c>
      <c r="AV498" s="13" t="s">
        <v>86</v>
      </c>
      <c r="AW498" s="13" t="s">
        <v>32</v>
      </c>
      <c r="AX498" s="13" t="s">
        <v>76</v>
      </c>
      <c r="AY498" s="215" t="s">
        <v>239</v>
      </c>
    </row>
    <row r="499" spans="1:65" s="16" customFormat="1" ht="11.25">
      <c r="B499" s="257"/>
      <c r="C499" s="258"/>
      <c r="D499" s="207" t="s">
        <v>266</v>
      </c>
      <c r="E499" s="259" t="s">
        <v>1</v>
      </c>
      <c r="F499" s="260" t="s">
        <v>938</v>
      </c>
      <c r="G499" s="258"/>
      <c r="H499" s="261">
        <v>819.77499999999998</v>
      </c>
      <c r="I499" s="262"/>
      <c r="J499" s="258"/>
      <c r="K499" s="258"/>
      <c r="L499" s="263"/>
      <c r="M499" s="264"/>
      <c r="N499" s="265"/>
      <c r="O499" s="265"/>
      <c r="P499" s="265"/>
      <c r="Q499" s="265"/>
      <c r="R499" s="265"/>
      <c r="S499" s="265"/>
      <c r="T499" s="266"/>
      <c r="AT499" s="267" t="s">
        <v>266</v>
      </c>
      <c r="AU499" s="267" t="s">
        <v>86</v>
      </c>
      <c r="AV499" s="16" t="s">
        <v>108</v>
      </c>
      <c r="AW499" s="16" t="s">
        <v>32</v>
      </c>
      <c r="AX499" s="16" t="s">
        <v>76</v>
      </c>
      <c r="AY499" s="267" t="s">
        <v>239</v>
      </c>
    </row>
    <row r="500" spans="1:65" s="13" customFormat="1" ht="11.25">
      <c r="B500" s="205"/>
      <c r="C500" s="206"/>
      <c r="D500" s="207" t="s">
        <v>266</v>
      </c>
      <c r="E500" s="225" t="s">
        <v>1</v>
      </c>
      <c r="F500" s="208" t="s">
        <v>939</v>
      </c>
      <c r="G500" s="206"/>
      <c r="H500" s="209">
        <v>163.95500000000001</v>
      </c>
      <c r="I500" s="210"/>
      <c r="J500" s="206"/>
      <c r="K500" s="206"/>
      <c r="L500" s="211"/>
      <c r="M500" s="212"/>
      <c r="N500" s="213"/>
      <c r="O500" s="213"/>
      <c r="P500" s="213"/>
      <c r="Q500" s="213"/>
      <c r="R500" s="213"/>
      <c r="S500" s="213"/>
      <c r="T500" s="214"/>
      <c r="AT500" s="215" t="s">
        <v>266</v>
      </c>
      <c r="AU500" s="215" t="s">
        <v>86</v>
      </c>
      <c r="AV500" s="13" t="s">
        <v>86</v>
      </c>
      <c r="AW500" s="13" t="s">
        <v>32</v>
      </c>
      <c r="AX500" s="13" t="s">
        <v>76</v>
      </c>
      <c r="AY500" s="215" t="s">
        <v>239</v>
      </c>
    </row>
    <row r="501" spans="1:65" s="14" customFormat="1" ht="11.25">
      <c r="B501" s="226"/>
      <c r="C501" s="227"/>
      <c r="D501" s="207" t="s">
        <v>266</v>
      </c>
      <c r="E501" s="228" t="s">
        <v>1</v>
      </c>
      <c r="F501" s="229" t="s">
        <v>383</v>
      </c>
      <c r="G501" s="227"/>
      <c r="H501" s="230">
        <v>983.73</v>
      </c>
      <c r="I501" s="231"/>
      <c r="J501" s="227"/>
      <c r="K501" s="227"/>
      <c r="L501" s="232"/>
      <c r="M501" s="233"/>
      <c r="N501" s="234"/>
      <c r="O501" s="234"/>
      <c r="P501" s="234"/>
      <c r="Q501" s="234"/>
      <c r="R501" s="234"/>
      <c r="S501" s="234"/>
      <c r="T501" s="235"/>
      <c r="AT501" s="236" t="s">
        <v>266</v>
      </c>
      <c r="AU501" s="236" t="s">
        <v>86</v>
      </c>
      <c r="AV501" s="14" t="s">
        <v>110</v>
      </c>
      <c r="AW501" s="14" t="s">
        <v>32</v>
      </c>
      <c r="AX501" s="14" t="s">
        <v>84</v>
      </c>
      <c r="AY501" s="236" t="s">
        <v>239</v>
      </c>
    </row>
    <row r="502" spans="1:65" s="2" customFormat="1" ht="16.5" customHeight="1">
      <c r="A502" s="35"/>
      <c r="B502" s="36"/>
      <c r="C502" s="192" t="s">
        <v>949</v>
      </c>
      <c r="D502" s="192" t="s">
        <v>241</v>
      </c>
      <c r="E502" s="193" t="s">
        <v>950</v>
      </c>
      <c r="F502" s="194" t="s">
        <v>951</v>
      </c>
      <c r="G502" s="195" t="s">
        <v>244</v>
      </c>
      <c r="H502" s="196">
        <v>983.73</v>
      </c>
      <c r="I502" s="197"/>
      <c r="J502" s="198">
        <f>ROUND(I502*H502,2)</f>
        <v>0</v>
      </c>
      <c r="K502" s="194" t="s">
        <v>245</v>
      </c>
      <c r="L502" s="40"/>
      <c r="M502" s="199" t="s">
        <v>1</v>
      </c>
      <c r="N502" s="200" t="s">
        <v>41</v>
      </c>
      <c r="O502" s="72"/>
      <c r="P502" s="201">
        <f>O502*H502</f>
        <v>0</v>
      </c>
      <c r="Q502" s="201">
        <v>0</v>
      </c>
      <c r="R502" s="201">
        <f>Q502*H502</f>
        <v>0</v>
      </c>
      <c r="S502" s="201">
        <v>0</v>
      </c>
      <c r="T502" s="202">
        <f>S502*H502</f>
        <v>0</v>
      </c>
      <c r="U502" s="35"/>
      <c r="V502" s="35"/>
      <c r="W502" s="35"/>
      <c r="X502" s="35"/>
      <c r="Y502" s="35"/>
      <c r="Z502" s="35"/>
      <c r="AA502" s="35"/>
      <c r="AB502" s="35"/>
      <c r="AC502" s="35"/>
      <c r="AD502" s="35"/>
      <c r="AE502" s="35"/>
      <c r="AR502" s="203" t="s">
        <v>110</v>
      </c>
      <c r="AT502" s="203" t="s">
        <v>241</v>
      </c>
      <c r="AU502" s="203" t="s">
        <v>86</v>
      </c>
      <c r="AY502" s="18" t="s">
        <v>239</v>
      </c>
      <c r="BE502" s="204">
        <f>IF(N502="základní",J502,0)</f>
        <v>0</v>
      </c>
      <c r="BF502" s="204">
        <f>IF(N502="snížená",J502,0)</f>
        <v>0</v>
      </c>
      <c r="BG502" s="204">
        <f>IF(N502="zákl. přenesená",J502,0)</f>
        <v>0</v>
      </c>
      <c r="BH502" s="204">
        <f>IF(N502="sníž. přenesená",J502,0)</f>
        <v>0</v>
      </c>
      <c r="BI502" s="204">
        <f>IF(N502="nulová",J502,0)</f>
        <v>0</v>
      </c>
      <c r="BJ502" s="18" t="s">
        <v>84</v>
      </c>
      <c r="BK502" s="204">
        <f>ROUND(I502*H502,2)</f>
        <v>0</v>
      </c>
      <c r="BL502" s="18" t="s">
        <v>110</v>
      </c>
      <c r="BM502" s="203" t="s">
        <v>952</v>
      </c>
    </row>
    <row r="503" spans="1:65" s="15" customFormat="1" ht="11.25">
      <c r="B503" s="237"/>
      <c r="C503" s="238"/>
      <c r="D503" s="207" t="s">
        <v>266</v>
      </c>
      <c r="E503" s="239" t="s">
        <v>1</v>
      </c>
      <c r="F503" s="240" t="s">
        <v>935</v>
      </c>
      <c r="G503" s="238"/>
      <c r="H503" s="239" t="s">
        <v>1</v>
      </c>
      <c r="I503" s="241"/>
      <c r="J503" s="238"/>
      <c r="K503" s="238"/>
      <c r="L503" s="242"/>
      <c r="M503" s="243"/>
      <c r="N503" s="244"/>
      <c r="O503" s="244"/>
      <c r="P503" s="244"/>
      <c r="Q503" s="244"/>
      <c r="R503" s="244"/>
      <c r="S503" s="244"/>
      <c r="T503" s="245"/>
      <c r="AT503" s="246" t="s">
        <v>266</v>
      </c>
      <c r="AU503" s="246" t="s">
        <v>86</v>
      </c>
      <c r="AV503" s="15" t="s">
        <v>84</v>
      </c>
      <c r="AW503" s="15" t="s">
        <v>32</v>
      </c>
      <c r="AX503" s="15" t="s">
        <v>76</v>
      </c>
      <c r="AY503" s="246" t="s">
        <v>239</v>
      </c>
    </row>
    <row r="504" spans="1:65" s="13" customFormat="1" ht="11.25">
      <c r="B504" s="205"/>
      <c r="C504" s="206"/>
      <c r="D504" s="207" t="s">
        <v>266</v>
      </c>
      <c r="E504" s="225" t="s">
        <v>1</v>
      </c>
      <c r="F504" s="208" t="s">
        <v>936</v>
      </c>
      <c r="G504" s="206"/>
      <c r="H504" s="209">
        <v>430.65</v>
      </c>
      <c r="I504" s="210"/>
      <c r="J504" s="206"/>
      <c r="K504" s="206"/>
      <c r="L504" s="211"/>
      <c r="M504" s="212"/>
      <c r="N504" s="213"/>
      <c r="O504" s="213"/>
      <c r="P504" s="213"/>
      <c r="Q504" s="213"/>
      <c r="R504" s="213"/>
      <c r="S504" s="213"/>
      <c r="T504" s="214"/>
      <c r="AT504" s="215" t="s">
        <v>266</v>
      </c>
      <c r="AU504" s="215" t="s">
        <v>86</v>
      </c>
      <c r="AV504" s="13" t="s">
        <v>86</v>
      </c>
      <c r="AW504" s="13" t="s">
        <v>32</v>
      </c>
      <c r="AX504" s="13" t="s">
        <v>76</v>
      </c>
      <c r="AY504" s="215" t="s">
        <v>239</v>
      </c>
    </row>
    <row r="505" spans="1:65" s="13" customFormat="1" ht="11.25">
      <c r="B505" s="205"/>
      <c r="C505" s="206"/>
      <c r="D505" s="207" t="s">
        <v>266</v>
      </c>
      <c r="E505" s="225" t="s">
        <v>1</v>
      </c>
      <c r="F505" s="208" t="s">
        <v>937</v>
      </c>
      <c r="G505" s="206"/>
      <c r="H505" s="209">
        <v>389.125</v>
      </c>
      <c r="I505" s="210"/>
      <c r="J505" s="206"/>
      <c r="K505" s="206"/>
      <c r="L505" s="211"/>
      <c r="M505" s="212"/>
      <c r="N505" s="213"/>
      <c r="O505" s="213"/>
      <c r="P505" s="213"/>
      <c r="Q505" s="213"/>
      <c r="R505" s="213"/>
      <c r="S505" s="213"/>
      <c r="T505" s="214"/>
      <c r="AT505" s="215" t="s">
        <v>266</v>
      </c>
      <c r="AU505" s="215" t="s">
        <v>86</v>
      </c>
      <c r="AV505" s="13" t="s">
        <v>86</v>
      </c>
      <c r="AW505" s="13" t="s">
        <v>32</v>
      </c>
      <c r="AX505" s="13" t="s">
        <v>76</v>
      </c>
      <c r="AY505" s="215" t="s">
        <v>239</v>
      </c>
    </row>
    <row r="506" spans="1:65" s="16" customFormat="1" ht="11.25">
      <c r="B506" s="257"/>
      <c r="C506" s="258"/>
      <c r="D506" s="207" t="s">
        <v>266</v>
      </c>
      <c r="E506" s="259" t="s">
        <v>1</v>
      </c>
      <c r="F506" s="260" t="s">
        <v>938</v>
      </c>
      <c r="G506" s="258"/>
      <c r="H506" s="261">
        <v>819.77499999999998</v>
      </c>
      <c r="I506" s="262"/>
      <c r="J506" s="258"/>
      <c r="K506" s="258"/>
      <c r="L506" s="263"/>
      <c r="M506" s="264"/>
      <c r="N506" s="265"/>
      <c r="O506" s="265"/>
      <c r="P506" s="265"/>
      <c r="Q506" s="265"/>
      <c r="R506" s="265"/>
      <c r="S506" s="265"/>
      <c r="T506" s="266"/>
      <c r="AT506" s="267" t="s">
        <v>266</v>
      </c>
      <c r="AU506" s="267" t="s">
        <v>86</v>
      </c>
      <c r="AV506" s="16" t="s">
        <v>108</v>
      </c>
      <c r="AW506" s="16" t="s">
        <v>32</v>
      </c>
      <c r="AX506" s="16" t="s">
        <v>76</v>
      </c>
      <c r="AY506" s="267" t="s">
        <v>239</v>
      </c>
    </row>
    <row r="507" spans="1:65" s="13" customFormat="1" ht="11.25">
      <c r="B507" s="205"/>
      <c r="C507" s="206"/>
      <c r="D507" s="207" t="s">
        <v>266</v>
      </c>
      <c r="E507" s="225" t="s">
        <v>1</v>
      </c>
      <c r="F507" s="208" t="s">
        <v>939</v>
      </c>
      <c r="G507" s="206"/>
      <c r="H507" s="209">
        <v>163.95500000000001</v>
      </c>
      <c r="I507" s="210"/>
      <c r="J507" s="206"/>
      <c r="K507" s="206"/>
      <c r="L507" s="211"/>
      <c r="M507" s="212"/>
      <c r="N507" s="213"/>
      <c r="O507" s="213"/>
      <c r="P507" s="213"/>
      <c r="Q507" s="213"/>
      <c r="R507" s="213"/>
      <c r="S507" s="213"/>
      <c r="T507" s="214"/>
      <c r="AT507" s="215" t="s">
        <v>266</v>
      </c>
      <c r="AU507" s="215" t="s">
        <v>86</v>
      </c>
      <c r="AV507" s="13" t="s">
        <v>86</v>
      </c>
      <c r="AW507" s="13" t="s">
        <v>32</v>
      </c>
      <c r="AX507" s="13" t="s">
        <v>76</v>
      </c>
      <c r="AY507" s="215" t="s">
        <v>239</v>
      </c>
    </row>
    <row r="508" spans="1:65" s="14" customFormat="1" ht="11.25">
      <c r="B508" s="226"/>
      <c r="C508" s="227"/>
      <c r="D508" s="207" t="s">
        <v>266</v>
      </c>
      <c r="E508" s="228" t="s">
        <v>1</v>
      </c>
      <c r="F508" s="229" t="s">
        <v>383</v>
      </c>
      <c r="G508" s="227"/>
      <c r="H508" s="230">
        <v>983.73</v>
      </c>
      <c r="I508" s="231"/>
      <c r="J508" s="227"/>
      <c r="K508" s="227"/>
      <c r="L508" s="232"/>
      <c r="M508" s="233"/>
      <c r="N508" s="234"/>
      <c r="O508" s="234"/>
      <c r="P508" s="234"/>
      <c r="Q508" s="234"/>
      <c r="R508" s="234"/>
      <c r="S508" s="234"/>
      <c r="T508" s="235"/>
      <c r="AT508" s="236" t="s">
        <v>266</v>
      </c>
      <c r="AU508" s="236" t="s">
        <v>86</v>
      </c>
      <c r="AV508" s="14" t="s">
        <v>110</v>
      </c>
      <c r="AW508" s="14" t="s">
        <v>32</v>
      </c>
      <c r="AX508" s="14" t="s">
        <v>84</v>
      </c>
      <c r="AY508" s="236" t="s">
        <v>239</v>
      </c>
    </row>
    <row r="509" spans="1:65" s="2" customFormat="1" ht="16.5" customHeight="1">
      <c r="A509" s="35"/>
      <c r="B509" s="36"/>
      <c r="C509" s="192" t="s">
        <v>953</v>
      </c>
      <c r="D509" s="192" t="s">
        <v>241</v>
      </c>
      <c r="E509" s="193" t="s">
        <v>954</v>
      </c>
      <c r="F509" s="194" t="s">
        <v>955</v>
      </c>
      <c r="G509" s="195" t="s">
        <v>244</v>
      </c>
      <c r="H509" s="196">
        <v>59023.8</v>
      </c>
      <c r="I509" s="197"/>
      <c r="J509" s="198">
        <f>ROUND(I509*H509,2)</f>
        <v>0</v>
      </c>
      <c r="K509" s="194" t="s">
        <v>245</v>
      </c>
      <c r="L509" s="40"/>
      <c r="M509" s="199" t="s">
        <v>1</v>
      </c>
      <c r="N509" s="200" t="s">
        <v>41</v>
      </c>
      <c r="O509" s="72"/>
      <c r="P509" s="201">
        <f>O509*H509</f>
        <v>0</v>
      </c>
      <c r="Q509" s="201">
        <v>0</v>
      </c>
      <c r="R509" s="201">
        <f>Q509*H509</f>
        <v>0</v>
      </c>
      <c r="S509" s="201">
        <v>0</v>
      </c>
      <c r="T509" s="202">
        <f>S509*H509</f>
        <v>0</v>
      </c>
      <c r="U509" s="35"/>
      <c r="V509" s="35"/>
      <c r="W509" s="35"/>
      <c r="X509" s="35"/>
      <c r="Y509" s="35"/>
      <c r="Z509" s="35"/>
      <c r="AA509" s="35"/>
      <c r="AB509" s="35"/>
      <c r="AC509" s="35"/>
      <c r="AD509" s="35"/>
      <c r="AE509" s="35"/>
      <c r="AR509" s="203" t="s">
        <v>110</v>
      </c>
      <c r="AT509" s="203" t="s">
        <v>241</v>
      </c>
      <c r="AU509" s="203" t="s">
        <v>86</v>
      </c>
      <c r="AY509" s="18" t="s">
        <v>239</v>
      </c>
      <c r="BE509" s="204">
        <f>IF(N509="základní",J509,0)</f>
        <v>0</v>
      </c>
      <c r="BF509" s="204">
        <f>IF(N509="snížená",J509,0)</f>
        <v>0</v>
      </c>
      <c r="BG509" s="204">
        <f>IF(N509="zákl. přenesená",J509,0)</f>
        <v>0</v>
      </c>
      <c r="BH509" s="204">
        <f>IF(N509="sníž. přenesená",J509,0)</f>
        <v>0</v>
      </c>
      <c r="BI509" s="204">
        <f>IF(N509="nulová",J509,0)</f>
        <v>0</v>
      </c>
      <c r="BJ509" s="18" t="s">
        <v>84</v>
      </c>
      <c r="BK509" s="204">
        <f>ROUND(I509*H509,2)</f>
        <v>0</v>
      </c>
      <c r="BL509" s="18" t="s">
        <v>110</v>
      </c>
      <c r="BM509" s="203" t="s">
        <v>956</v>
      </c>
    </row>
    <row r="510" spans="1:65" s="13" customFormat="1" ht="11.25">
      <c r="B510" s="205"/>
      <c r="C510" s="206"/>
      <c r="D510" s="207" t="s">
        <v>266</v>
      </c>
      <c r="E510" s="206"/>
      <c r="F510" s="208" t="s">
        <v>944</v>
      </c>
      <c r="G510" s="206"/>
      <c r="H510" s="209">
        <v>59023.8</v>
      </c>
      <c r="I510" s="210"/>
      <c r="J510" s="206"/>
      <c r="K510" s="206"/>
      <c r="L510" s="211"/>
      <c r="M510" s="212"/>
      <c r="N510" s="213"/>
      <c r="O510" s="213"/>
      <c r="P510" s="213"/>
      <c r="Q510" s="213"/>
      <c r="R510" s="213"/>
      <c r="S510" s="213"/>
      <c r="T510" s="214"/>
      <c r="AT510" s="215" t="s">
        <v>266</v>
      </c>
      <c r="AU510" s="215" t="s">
        <v>86</v>
      </c>
      <c r="AV510" s="13" t="s">
        <v>86</v>
      </c>
      <c r="AW510" s="13" t="s">
        <v>4</v>
      </c>
      <c r="AX510" s="13" t="s">
        <v>84</v>
      </c>
      <c r="AY510" s="215" t="s">
        <v>239</v>
      </c>
    </row>
    <row r="511" spans="1:65" s="2" customFormat="1" ht="16.5" customHeight="1">
      <c r="A511" s="35"/>
      <c r="B511" s="36"/>
      <c r="C511" s="192" t="s">
        <v>957</v>
      </c>
      <c r="D511" s="192" t="s">
        <v>241</v>
      </c>
      <c r="E511" s="193" t="s">
        <v>958</v>
      </c>
      <c r="F511" s="194" t="s">
        <v>959</v>
      </c>
      <c r="G511" s="195" t="s">
        <v>244</v>
      </c>
      <c r="H511" s="196">
        <v>983.73</v>
      </c>
      <c r="I511" s="197"/>
      <c r="J511" s="198">
        <f>ROUND(I511*H511,2)</f>
        <v>0</v>
      </c>
      <c r="K511" s="194" t="s">
        <v>245</v>
      </c>
      <c r="L511" s="40"/>
      <c r="M511" s="199" t="s">
        <v>1</v>
      </c>
      <c r="N511" s="200" t="s">
        <v>41</v>
      </c>
      <c r="O511" s="72"/>
      <c r="P511" s="201">
        <f>O511*H511</f>
        <v>0</v>
      </c>
      <c r="Q511" s="201">
        <v>0</v>
      </c>
      <c r="R511" s="201">
        <f>Q511*H511</f>
        <v>0</v>
      </c>
      <c r="S511" s="201">
        <v>0</v>
      </c>
      <c r="T511" s="202">
        <f>S511*H511</f>
        <v>0</v>
      </c>
      <c r="U511" s="35"/>
      <c r="V511" s="35"/>
      <c r="W511" s="35"/>
      <c r="X511" s="35"/>
      <c r="Y511" s="35"/>
      <c r="Z511" s="35"/>
      <c r="AA511" s="35"/>
      <c r="AB511" s="35"/>
      <c r="AC511" s="35"/>
      <c r="AD511" s="35"/>
      <c r="AE511" s="35"/>
      <c r="AR511" s="203" t="s">
        <v>110</v>
      </c>
      <c r="AT511" s="203" t="s">
        <v>241</v>
      </c>
      <c r="AU511" s="203" t="s">
        <v>86</v>
      </c>
      <c r="AY511" s="18" t="s">
        <v>239</v>
      </c>
      <c r="BE511" s="204">
        <f>IF(N511="základní",J511,0)</f>
        <v>0</v>
      </c>
      <c r="BF511" s="204">
        <f>IF(N511="snížená",J511,0)</f>
        <v>0</v>
      </c>
      <c r="BG511" s="204">
        <f>IF(N511="zákl. přenesená",J511,0)</f>
        <v>0</v>
      </c>
      <c r="BH511" s="204">
        <f>IF(N511="sníž. přenesená",J511,0)</f>
        <v>0</v>
      </c>
      <c r="BI511" s="204">
        <f>IF(N511="nulová",J511,0)</f>
        <v>0</v>
      </c>
      <c r="BJ511" s="18" t="s">
        <v>84</v>
      </c>
      <c r="BK511" s="204">
        <f>ROUND(I511*H511,2)</f>
        <v>0</v>
      </c>
      <c r="BL511" s="18" t="s">
        <v>110</v>
      </c>
      <c r="BM511" s="203" t="s">
        <v>960</v>
      </c>
    </row>
    <row r="512" spans="1:65" s="15" customFormat="1" ht="11.25">
      <c r="B512" s="237"/>
      <c r="C512" s="238"/>
      <c r="D512" s="207" t="s">
        <v>266</v>
      </c>
      <c r="E512" s="239" t="s">
        <v>1</v>
      </c>
      <c r="F512" s="240" t="s">
        <v>935</v>
      </c>
      <c r="G512" s="238"/>
      <c r="H512" s="239" t="s">
        <v>1</v>
      </c>
      <c r="I512" s="241"/>
      <c r="J512" s="238"/>
      <c r="K512" s="238"/>
      <c r="L512" s="242"/>
      <c r="M512" s="243"/>
      <c r="N512" s="244"/>
      <c r="O512" s="244"/>
      <c r="P512" s="244"/>
      <c r="Q512" s="244"/>
      <c r="R512" s="244"/>
      <c r="S512" s="244"/>
      <c r="T512" s="245"/>
      <c r="AT512" s="246" t="s">
        <v>266</v>
      </c>
      <c r="AU512" s="246" t="s">
        <v>86</v>
      </c>
      <c r="AV512" s="15" t="s">
        <v>84</v>
      </c>
      <c r="AW512" s="15" t="s">
        <v>32</v>
      </c>
      <c r="AX512" s="15" t="s">
        <v>76</v>
      </c>
      <c r="AY512" s="246" t="s">
        <v>239</v>
      </c>
    </row>
    <row r="513" spans="1:65" s="13" customFormat="1" ht="11.25">
      <c r="B513" s="205"/>
      <c r="C513" s="206"/>
      <c r="D513" s="207" t="s">
        <v>266</v>
      </c>
      <c r="E513" s="225" t="s">
        <v>1</v>
      </c>
      <c r="F513" s="208" t="s">
        <v>936</v>
      </c>
      <c r="G513" s="206"/>
      <c r="H513" s="209">
        <v>430.65</v>
      </c>
      <c r="I513" s="210"/>
      <c r="J513" s="206"/>
      <c r="K513" s="206"/>
      <c r="L513" s="211"/>
      <c r="M513" s="212"/>
      <c r="N513" s="213"/>
      <c r="O513" s="213"/>
      <c r="P513" s="213"/>
      <c r="Q513" s="213"/>
      <c r="R513" s="213"/>
      <c r="S513" s="213"/>
      <c r="T513" s="214"/>
      <c r="AT513" s="215" t="s">
        <v>266</v>
      </c>
      <c r="AU513" s="215" t="s">
        <v>86</v>
      </c>
      <c r="AV513" s="13" t="s">
        <v>86</v>
      </c>
      <c r="AW513" s="13" t="s">
        <v>32</v>
      </c>
      <c r="AX513" s="13" t="s">
        <v>76</v>
      </c>
      <c r="AY513" s="215" t="s">
        <v>239</v>
      </c>
    </row>
    <row r="514" spans="1:65" s="13" customFormat="1" ht="11.25">
      <c r="B514" s="205"/>
      <c r="C514" s="206"/>
      <c r="D514" s="207" t="s">
        <v>266</v>
      </c>
      <c r="E514" s="225" t="s">
        <v>1</v>
      </c>
      <c r="F514" s="208" t="s">
        <v>937</v>
      </c>
      <c r="G514" s="206"/>
      <c r="H514" s="209">
        <v>389.125</v>
      </c>
      <c r="I514" s="210"/>
      <c r="J514" s="206"/>
      <c r="K514" s="206"/>
      <c r="L514" s="211"/>
      <c r="M514" s="212"/>
      <c r="N514" s="213"/>
      <c r="O514" s="213"/>
      <c r="P514" s="213"/>
      <c r="Q514" s="213"/>
      <c r="R514" s="213"/>
      <c r="S514" s="213"/>
      <c r="T514" s="214"/>
      <c r="AT514" s="215" t="s">
        <v>266</v>
      </c>
      <c r="AU514" s="215" t="s">
        <v>86</v>
      </c>
      <c r="AV514" s="13" t="s">
        <v>86</v>
      </c>
      <c r="AW514" s="13" t="s">
        <v>32</v>
      </c>
      <c r="AX514" s="13" t="s">
        <v>76</v>
      </c>
      <c r="AY514" s="215" t="s">
        <v>239</v>
      </c>
    </row>
    <row r="515" spans="1:65" s="16" customFormat="1" ht="11.25">
      <c r="B515" s="257"/>
      <c r="C515" s="258"/>
      <c r="D515" s="207" t="s">
        <v>266</v>
      </c>
      <c r="E515" s="259" t="s">
        <v>1</v>
      </c>
      <c r="F515" s="260" t="s">
        <v>938</v>
      </c>
      <c r="G515" s="258"/>
      <c r="H515" s="261">
        <v>819.77499999999998</v>
      </c>
      <c r="I515" s="262"/>
      <c r="J515" s="258"/>
      <c r="K515" s="258"/>
      <c r="L515" s="263"/>
      <c r="M515" s="264"/>
      <c r="N515" s="265"/>
      <c r="O515" s="265"/>
      <c r="P515" s="265"/>
      <c r="Q515" s="265"/>
      <c r="R515" s="265"/>
      <c r="S515" s="265"/>
      <c r="T515" s="266"/>
      <c r="AT515" s="267" t="s">
        <v>266</v>
      </c>
      <c r="AU515" s="267" t="s">
        <v>86</v>
      </c>
      <c r="AV515" s="16" t="s">
        <v>108</v>
      </c>
      <c r="AW515" s="16" t="s">
        <v>32</v>
      </c>
      <c r="AX515" s="16" t="s">
        <v>76</v>
      </c>
      <c r="AY515" s="267" t="s">
        <v>239</v>
      </c>
    </row>
    <row r="516" spans="1:65" s="13" customFormat="1" ht="11.25">
      <c r="B516" s="205"/>
      <c r="C516" s="206"/>
      <c r="D516" s="207" t="s">
        <v>266</v>
      </c>
      <c r="E516" s="225" t="s">
        <v>1</v>
      </c>
      <c r="F516" s="208" t="s">
        <v>939</v>
      </c>
      <c r="G516" s="206"/>
      <c r="H516" s="209">
        <v>163.95500000000001</v>
      </c>
      <c r="I516" s="210"/>
      <c r="J516" s="206"/>
      <c r="K516" s="206"/>
      <c r="L516" s="211"/>
      <c r="M516" s="212"/>
      <c r="N516" s="213"/>
      <c r="O516" s="213"/>
      <c r="P516" s="213"/>
      <c r="Q516" s="213"/>
      <c r="R516" s="213"/>
      <c r="S516" s="213"/>
      <c r="T516" s="214"/>
      <c r="AT516" s="215" t="s">
        <v>266</v>
      </c>
      <c r="AU516" s="215" t="s">
        <v>86</v>
      </c>
      <c r="AV516" s="13" t="s">
        <v>86</v>
      </c>
      <c r="AW516" s="13" t="s">
        <v>32</v>
      </c>
      <c r="AX516" s="13" t="s">
        <v>76</v>
      </c>
      <c r="AY516" s="215" t="s">
        <v>239</v>
      </c>
    </row>
    <row r="517" spans="1:65" s="14" customFormat="1" ht="11.25">
      <c r="B517" s="226"/>
      <c r="C517" s="227"/>
      <c r="D517" s="207" t="s">
        <v>266</v>
      </c>
      <c r="E517" s="228" t="s">
        <v>1</v>
      </c>
      <c r="F517" s="229" t="s">
        <v>383</v>
      </c>
      <c r="G517" s="227"/>
      <c r="H517" s="230">
        <v>983.73</v>
      </c>
      <c r="I517" s="231"/>
      <c r="J517" s="227"/>
      <c r="K517" s="227"/>
      <c r="L517" s="232"/>
      <c r="M517" s="233"/>
      <c r="N517" s="234"/>
      <c r="O517" s="234"/>
      <c r="P517" s="234"/>
      <c r="Q517" s="234"/>
      <c r="R517" s="234"/>
      <c r="S517" s="234"/>
      <c r="T517" s="235"/>
      <c r="AT517" s="236" t="s">
        <v>266</v>
      </c>
      <c r="AU517" s="236" t="s">
        <v>86</v>
      </c>
      <c r="AV517" s="14" t="s">
        <v>110</v>
      </c>
      <c r="AW517" s="14" t="s">
        <v>32</v>
      </c>
      <c r="AX517" s="14" t="s">
        <v>84</v>
      </c>
      <c r="AY517" s="236" t="s">
        <v>239</v>
      </c>
    </row>
    <row r="518" spans="1:65" s="2" customFormat="1" ht="21.75" customHeight="1">
      <c r="A518" s="35"/>
      <c r="B518" s="36"/>
      <c r="C518" s="192" t="s">
        <v>961</v>
      </c>
      <c r="D518" s="192" t="s">
        <v>241</v>
      </c>
      <c r="E518" s="193" t="s">
        <v>962</v>
      </c>
      <c r="F518" s="194" t="s">
        <v>963</v>
      </c>
      <c r="G518" s="195" t="s">
        <v>244</v>
      </c>
      <c r="H518" s="196">
        <v>725.32</v>
      </c>
      <c r="I518" s="197"/>
      <c r="J518" s="198">
        <f>ROUND(I518*H518,2)</f>
        <v>0</v>
      </c>
      <c r="K518" s="194" t="s">
        <v>245</v>
      </c>
      <c r="L518" s="40"/>
      <c r="M518" s="199" t="s">
        <v>1</v>
      </c>
      <c r="N518" s="200" t="s">
        <v>41</v>
      </c>
      <c r="O518" s="72"/>
      <c r="P518" s="201">
        <f>O518*H518</f>
        <v>0</v>
      </c>
      <c r="Q518" s="201">
        <v>0</v>
      </c>
      <c r="R518" s="201">
        <f>Q518*H518</f>
        <v>0</v>
      </c>
      <c r="S518" s="201">
        <v>0</v>
      </c>
      <c r="T518" s="202">
        <f>S518*H518</f>
        <v>0</v>
      </c>
      <c r="U518" s="35"/>
      <c r="V518" s="35"/>
      <c r="W518" s="35"/>
      <c r="X518" s="35"/>
      <c r="Y518" s="35"/>
      <c r="Z518" s="35"/>
      <c r="AA518" s="35"/>
      <c r="AB518" s="35"/>
      <c r="AC518" s="35"/>
      <c r="AD518" s="35"/>
      <c r="AE518" s="35"/>
      <c r="AR518" s="203" t="s">
        <v>110</v>
      </c>
      <c r="AT518" s="203" t="s">
        <v>241</v>
      </c>
      <c r="AU518" s="203" t="s">
        <v>86</v>
      </c>
      <c r="AY518" s="18" t="s">
        <v>239</v>
      </c>
      <c r="BE518" s="204">
        <f>IF(N518="základní",J518,0)</f>
        <v>0</v>
      </c>
      <c r="BF518" s="204">
        <f>IF(N518="snížená",J518,0)</f>
        <v>0</v>
      </c>
      <c r="BG518" s="204">
        <f>IF(N518="zákl. přenesená",J518,0)</f>
        <v>0</v>
      </c>
      <c r="BH518" s="204">
        <f>IF(N518="sníž. přenesená",J518,0)</f>
        <v>0</v>
      </c>
      <c r="BI518" s="204">
        <f>IF(N518="nulová",J518,0)</f>
        <v>0</v>
      </c>
      <c r="BJ518" s="18" t="s">
        <v>84</v>
      </c>
      <c r="BK518" s="204">
        <f>ROUND(I518*H518,2)</f>
        <v>0</v>
      </c>
      <c r="BL518" s="18" t="s">
        <v>110</v>
      </c>
      <c r="BM518" s="203" t="s">
        <v>964</v>
      </c>
    </row>
    <row r="519" spans="1:65" s="13" customFormat="1" ht="11.25">
      <c r="B519" s="205"/>
      <c r="C519" s="206"/>
      <c r="D519" s="207" t="s">
        <v>266</v>
      </c>
      <c r="E519" s="225" t="s">
        <v>1</v>
      </c>
      <c r="F519" s="208" t="s">
        <v>965</v>
      </c>
      <c r="G519" s="206"/>
      <c r="H519" s="209">
        <v>725.32</v>
      </c>
      <c r="I519" s="210"/>
      <c r="J519" s="206"/>
      <c r="K519" s="206"/>
      <c r="L519" s="211"/>
      <c r="M519" s="212"/>
      <c r="N519" s="213"/>
      <c r="O519" s="213"/>
      <c r="P519" s="213"/>
      <c r="Q519" s="213"/>
      <c r="R519" s="213"/>
      <c r="S519" s="213"/>
      <c r="T519" s="214"/>
      <c r="AT519" s="215" t="s">
        <v>266</v>
      </c>
      <c r="AU519" s="215" t="s">
        <v>86</v>
      </c>
      <c r="AV519" s="13" t="s">
        <v>86</v>
      </c>
      <c r="AW519" s="13" t="s">
        <v>32</v>
      </c>
      <c r="AX519" s="13" t="s">
        <v>76</v>
      </c>
      <c r="AY519" s="215" t="s">
        <v>239</v>
      </c>
    </row>
    <row r="520" spans="1:65" s="14" customFormat="1" ht="11.25">
      <c r="B520" s="226"/>
      <c r="C520" s="227"/>
      <c r="D520" s="207" t="s">
        <v>266</v>
      </c>
      <c r="E520" s="228" t="s">
        <v>1</v>
      </c>
      <c r="F520" s="229" t="s">
        <v>383</v>
      </c>
      <c r="G520" s="227"/>
      <c r="H520" s="230">
        <v>725.32</v>
      </c>
      <c r="I520" s="231"/>
      <c r="J520" s="227"/>
      <c r="K520" s="227"/>
      <c r="L520" s="232"/>
      <c r="M520" s="233"/>
      <c r="N520" s="234"/>
      <c r="O520" s="234"/>
      <c r="P520" s="234"/>
      <c r="Q520" s="234"/>
      <c r="R520" s="234"/>
      <c r="S520" s="234"/>
      <c r="T520" s="235"/>
      <c r="AT520" s="236" t="s">
        <v>266</v>
      </c>
      <c r="AU520" s="236" t="s">
        <v>86</v>
      </c>
      <c r="AV520" s="14" t="s">
        <v>110</v>
      </c>
      <c r="AW520" s="14" t="s">
        <v>32</v>
      </c>
      <c r="AX520" s="14" t="s">
        <v>84</v>
      </c>
      <c r="AY520" s="236" t="s">
        <v>239</v>
      </c>
    </row>
    <row r="521" spans="1:65" s="2" customFormat="1" ht="21.75" customHeight="1">
      <c r="A521" s="35"/>
      <c r="B521" s="36"/>
      <c r="C521" s="192" t="s">
        <v>966</v>
      </c>
      <c r="D521" s="192" t="s">
        <v>241</v>
      </c>
      <c r="E521" s="193" t="s">
        <v>962</v>
      </c>
      <c r="F521" s="194" t="s">
        <v>963</v>
      </c>
      <c r="G521" s="195" t="s">
        <v>244</v>
      </c>
      <c r="H521" s="196">
        <v>1441.28</v>
      </c>
      <c r="I521" s="197"/>
      <c r="J521" s="198">
        <f>ROUND(I521*H521,2)</f>
        <v>0</v>
      </c>
      <c r="K521" s="194" t="s">
        <v>245</v>
      </c>
      <c r="L521" s="40"/>
      <c r="M521" s="199" t="s">
        <v>1</v>
      </c>
      <c r="N521" s="200" t="s">
        <v>41</v>
      </c>
      <c r="O521" s="72"/>
      <c r="P521" s="201">
        <f>O521*H521</f>
        <v>0</v>
      </c>
      <c r="Q521" s="201">
        <v>0</v>
      </c>
      <c r="R521" s="201">
        <f>Q521*H521</f>
        <v>0</v>
      </c>
      <c r="S521" s="201">
        <v>0</v>
      </c>
      <c r="T521" s="202">
        <f>S521*H521</f>
        <v>0</v>
      </c>
      <c r="U521" s="35"/>
      <c r="V521" s="35"/>
      <c r="W521" s="35"/>
      <c r="X521" s="35"/>
      <c r="Y521" s="35"/>
      <c r="Z521" s="35"/>
      <c r="AA521" s="35"/>
      <c r="AB521" s="35"/>
      <c r="AC521" s="35"/>
      <c r="AD521" s="35"/>
      <c r="AE521" s="35"/>
      <c r="AR521" s="203" t="s">
        <v>110</v>
      </c>
      <c r="AT521" s="203" t="s">
        <v>241</v>
      </c>
      <c r="AU521" s="203" t="s">
        <v>86</v>
      </c>
      <c r="AY521" s="18" t="s">
        <v>239</v>
      </c>
      <c r="BE521" s="204">
        <f>IF(N521="základní",J521,0)</f>
        <v>0</v>
      </c>
      <c r="BF521" s="204">
        <f>IF(N521="snížená",J521,0)</f>
        <v>0</v>
      </c>
      <c r="BG521" s="204">
        <f>IF(N521="zákl. přenesená",J521,0)</f>
        <v>0</v>
      </c>
      <c r="BH521" s="204">
        <f>IF(N521="sníž. přenesená",J521,0)</f>
        <v>0</v>
      </c>
      <c r="BI521" s="204">
        <f>IF(N521="nulová",J521,0)</f>
        <v>0</v>
      </c>
      <c r="BJ521" s="18" t="s">
        <v>84</v>
      </c>
      <c r="BK521" s="204">
        <f>ROUND(I521*H521,2)</f>
        <v>0</v>
      </c>
      <c r="BL521" s="18" t="s">
        <v>110</v>
      </c>
      <c r="BM521" s="203" t="s">
        <v>967</v>
      </c>
    </row>
    <row r="522" spans="1:65" s="13" customFormat="1" ht="11.25">
      <c r="B522" s="205"/>
      <c r="C522" s="206"/>
      <c r="D522" s="207" t="s">
        <v>266</v>
      </c>
      <c r="E522" s="225" t="s">
        <v>1</v>
      </c>
      <c r="F522" s="208" t="s">
        <v>968</v>
      </c>
      <c r="G522" s="206"/>
      <c r="H522" s="209">
        <v>1441.28</v>
      </c>
      <c r="I522" s="210"/>
      <c r="J522" s="206"/>
      <c r="K522" s="206"/>
      <c r="L522" s="211"/>
      <c r="M522" s="212"/>
      <c r="N522" s="213"/>
      <c r="O522" s="213"/>
      <c r="P522" s="213"/>
      <c r="Q522" s="213"/>
      <c r="R522" s="213"/>
      <c r="S522" s="213"/>
      <c r="T522" s="214"/>
      <c r="AT522" s="215" t="s">
        <v>266</v>
      </c>
      <c r="AU522" s="215" t="s">
        <v>86</v>
      </c>
      <c r="AV522" s="13" t="s">
        <v>86</v>
      </c>
      <c r="AW522" s="13" t="s">
        <v>32</v>
      </c>
      <c r="AX522" s="13" t="s">
        <v>76</v>
      </c>
      <c r="AY522" s="215" t="s">
        <v>239</v>
      </c>
    </row>
    <row r="523" spans="1:65" s="14" customFormat="1" ht="11.25">
      <c r="B523" s="226"/>
      <c r="C523" s="227"/>
      <c r="D523" s="207" t="s">
        <v>266</v>
      </c>
      <c r="E523" s="228" t="s">
        <v>1</v>
      </c>
      <c r="F523" s="229" t="s">
        <v>383</v>
      </c>
      <c r="G523" s="227"/>
      <c r="H523" s="230">
        <v>1441.28</v>
      </c>
      <c r="I523" s="231"/>
      <c r="J523" s="227"/>
      <c r="K523" s="227"/>
      <c r="L523" s="232"/>
      <c r="M523" s="233"/>
      <c r="N523" s="234"/>
      <c r="O523" s="234"/>
      <c r="P523" s="234"/>
      <c r="Q523" s="234"/>
      <c r="R523" s="234"/>
      <c r="S523" s="234"/>
      <c r="T523" s="235"/>
      <c r="AT523" s="236" t="s">
        <v>266</v>
      </c>
      <c r="AU523" s="236" t="s">
        <v>86</v>
      </c>
      <c r="AV523" s="14" t="s">
        <v>110</v>
      </c>
      <c r="AW523" s="14" t="s">
        <v>32</v>
      </c>
      <c r="AX523" s="14" t="s">
        <v>84</v>
      </c>
      <c r="AY523" s="236" t="s">
        <v>239</v>
      </c>
    </row>
    <row r="524" spans="1:65" s="2" customFormat="1" ht="24.2" customHeight="1">
      <c r="A524" s="35"/>
      <c r="B524" s="36"/>
      <c r="C524" s="192" t="s">
        <v>969</v>
      </c>
      <c r="D524" s="192" t="s">
        <v>241</v>
      </c>
      <c r="E524" s="193" t="s">
        <v>970</v>
      </c>
      <c r="F524" s="194" t="s">
        <v>971</v>
      </c>
      <c r="G524" s="195" t="s">
        <v>244</v>
      </c>
      <c r="H524" s="196">
        <v>129.35</v>
      </c>
      <c r="I524" s="197"/>
      <c r="J524" s="198">
        <f>ROUND(I524*H524,2)</f>
        <v>0</v>
      </c>
      <c r="K524" s="194" t="s">
        <v>245</v>
      </c>
      <c r="L524" s="40"/>
      <c r="M524" s="199" t="s">
        <v>1</v>
      </c>
      <c r="N524" s="200" t="s">
        <v>41</v>
      </c>
      <c r="O524" s="72"/>
      <c r="P524" s="201">
        <f>O524*H524</f>
        <v>0</v>
      </c>
      <c r="Q524" s="201">
        <v>0</v>
      </c>
      <c r="R524" s="201">
        <f>Q524*H524</f>
        <v>0</v>
      </c>
      <c r="S524" s="201">
        <v>0</v>
      </c>
      <c r="T524" s="202">
        <f>S524*H524</f>
        <v>0</v>
      </c>
      <c r="U524" s="35"/>
      <c r="V524" s="35"/>
      <c r="W524" s="35"/>
      <c r="X524" s="35"/>
      <c r="Y524" s="35"/>
      <c r="Z524" s="35"/>
      <c r="AA524" s="35"/>
      <c r="AB524" s="35"/>
      <c r="AC524" s="35"/>
      <c r="AD524" s="35"/>
      <c r="AE524" s="35"/>
      <c r="AR524" s="203" t="s">
        <v>110</v>
      </c>
      <c r="AT524" s="203" t="s">
        <v>241</v>
      </c>
      <c r="AU524" s="203" t="s">
        <v>86</v>
      </c>
      <c r="AY524" s="18" t="s">
        <v>239</v>
      </c>
      <c r="BE524" s="204">
        <f>IF(N524="základní",J524,0)</f>
        <v>0</v>
      </c>
      <c r="BF524" s="204">
        <f>IF(N524="snížená",J524,0)</f>
        <v>0</v>
      </c>
      <c r="BG524" s="204">
        <f>IF(N524="zákl. přenesená",J524,0)</f>
        <v>0</v>
      </c>
      <c r="BH524" s="204">
        <f>IF(N524="sníž. přenesená",J524,0)</f>
        <v>0</v>
      </c>
      <c r="BI524" s="204">
        <f>IF(N524="nulová",J524,0)</f>
        <v>0</v>
      </c>
      <c r="BJ524" s="18" t="s">
        <v>84</v>
      </c>
      <c r="BK524" s="204">
        <f>ROUND(I524*H524,2)</f>
        <v>0</v>
      </c>
      <c r="BL524" s="18" t="s">
        <v>110</v>
      </c>
      <c r="BM524" s="203" t="s">
        <v>972</v>
      </c>
    </row>
    <row r="525" spans="1:65" s="13" customFormat="1" ht="11.25">
      <c r="B525" s="205"/>
      <c r="C525" s="206"/>
      <c r="D525" s="207" t="s">
        <v>266</v>
      </c>
      <c r="E525" s="225" t="s">
        <v>1</v>
      </c>
      <c r="F525" s="208" t="s">
        <v>681</v>
      </c>
      <c r="G525" s="206"/>
      <c r="H525" s="209">
        <v>129.35</v>
      </c>
      <c r="I525" s="210"/>
      <c r="J525" s="206"/>
      <c r="K525" s="206"/>
      <c r="L525" s="211"/>
      <c r="M525" s="212"/>
      <c r="N525" s="213"/>
      <c r="O525" s="213"/>
      <c r="P525" s="213"/>
      <c r="Q525" s="213"/>
      <c r="R525" s="213"/>
      <c r="S525" s="213"/>
      <c r="T525" s="214"/>
      <c r="AT525" s="215" t="s">
        <v>266</v>
      </c>
      <c r="AU525" s="215" t="s">
        <v>86</v>
      </c>
      <c r="AV525" s="13" t="s">
        <v>86</v>
      </c>
      <c r="AW525" s="13" t="s">
        <v>32</v>
      </c>
      <c r="AX525" s="13" t="s">
        <v>76</v>
      </c>
      <c r="AY525" s="215" t="s">
        <v>239</v>
      </c>
    </row>
    <row r="526" spans="1:65" s="14" customFormat="1" ht="11.25">
      <c r="B526" s="226"/>
      <c r="C526" s="227"/>
      <c r="D526" s="207" t="s">
        <v>266</v>
      </c>
      <c r="E526" s="228" t="s">
        <v>1</v>
      </c>
      <c r="F526" s="229" t="s">
        <v>383</v>
      </c>
      <c r="G526" s="227"/>
      <c r="H526" s="230">
        <v>129.35</v>
      </c>
      <c r="I526" s="231"/>
      <c r="J526" s="227"/>
      <c r="K526" s="227"/>
      <c r="L526" s="232"/>
      <c r="M526" s="233"/>
      <c r="N526" s="234"/>
      <c r="O526" s="234"/>
      <c r="P526" s="234"/>
      <c r="Q526" s="234"/>
      <c r="R526" s="234"/>
      <c r="S526" s="234"/>
      <c r="T526" s="235"/>
      <c r="AT526" s="236" t="s">
        <v>266</v>
      </c>
      <c r="AU526" s="236" t="s">
        <v>86</v>
      </c>
      <c r="AV526" s="14" t="s">
        <v>110</v>
      </c>
      <c r="AW526" s="14" t="s">
        <v>32</v>
      </c>
      <c r="AX526" s="14" t="s">
        <v>84</v>
      </c>
      <c r="AY526" s="236" t="s">
        <v>239</v>
      </c>
    </row>
    <row r="527" spans="1:65" s="2" customFormat="1" ht="24.2" customHeight="1">
      <c r="A527" s="35"/>
      <c r="B527" s="36"/>
      <c r="C527" s="192" t="s">
        <v>973</v>
      </c>
      <c r="D527" s="192" t="s">
        <v>241</v>
      </c>
      <c r="E527" s="193" t="s">
        <v>970</v>
      </c>
      <c r="F527" s="194" t="s">
        <v>971</v>
      </c>
      <c r="G527" s="195" t="s">
        <v>244</v>
      </c>
      <c r="H527" s="196">
        <v>20</v>
      </c>
      <c r="I527" s="197"/>
      <c r="J527" s="198">
        <f>ROUND(I527*H527,2)</f>
        <v>0</v>
      </c>
      <c r="K527" s="194" t="s">
        <v>245</v>
      </c>
      <c r="L527" s="40"/>
      <c r="M527" s="199" t="s">
        <v>1</v>
      </c>
      <c r="N527" s="200" t="s">
        <v>41</v>
      </c>
      <c r="O527" s="72"/>
      <c r="P527" s="201">
        <f>O527*H527</f>
        <v>0</v>
      </c>
      <c r="Q527" s="201">
        <v>0</v>
      </c>
      <c r="R527" s="201">
        <f>Q527*H527</f>
        <v>0</v>
      </c>
      <c r="S527" s="201">
        <v>0</v>
      </c>
      <c r="T527" s="202">
        <f>S527*H527</f>
        <v>0</v>
      </c>
      <c r="U527" s="35"/>
      <c r="V527" s="35"/>
      <c r="W527" s="35"/>
      <c r="X527" s="35"/>
      <c r="Y527" s="35"/>
      <c r="Z527" s="35"/>
      <c r="AA527" s="35"/>
      <c r="AB527" s="35"/>
      <c r="AC527" s="35"/>
      <c r="AD527" s="35"/>
      <c r="AE527" s="35"/>
      <c r="AR527" s="203" t="s">
        <v>110</v>
      </c>
      <c r="AT527" s="203" t="s">
        <v>241</v>
      </c>
      <c r="AU527" s="203" t="s">
        <v>86</v>
      </c>
      <c r="AY527" s="18" t="s">
        <v>239</v>
      </c>
      <c r="BE527" s="204">
        <f>IF(N527="základní",J527,0)</f>
        <v>0</v>
      </c>
      <c r="BF527" s="204">
        <f>IF(N527="snížená",J527,0)</f>
        <v>0</v>
      </c>
      <c r="BG527" s="204">
        <f>IF(N527="zákl. přenesená",J527,0)</f>
        <v>0</v>
      </c>
      <c r="BH527" s="204">
        <f>IF(N527="sníž. přenesená",J527,0)</f>
        <v>0</v>
      </c>
      <c r="BI527" s="204">
        <f>IF(N527="nulová",J527,0)</f>
        <v>0</v>
      </c>
      <c r="BJ527" s="18" t="s">
        <v>84</v>
      </c>
      <c r="BK527" s="204">
        <f>ROUND(I527*H527,2)</f>
        <v>0</v>
      </c>
      <c r="BL527" s="18" t="s">
        <v>110</v>
      </c>
      <c r="BM527" s="203" t="s">
        <v>974</v>
      </c>
    </row>
    <row r="528" spans="1:65" s="2" customFormat="1" ht="16.5" customHeight="1">
      <c r="A528" s="35"/>
      <c r="B528" s="36"/>
      <c r="C528" s="192" t="s">
        <v>975</v>
      </c>
      <c r="D528" s="192" t="s">
        <v>241</v>
      </c>
      <c r="E528" s="193" t="s">
        <v>976</v>
      </c>
      <c r="F528" s="194" t="s">
        <v>977</v>
      </c>
      <c r="G528" s="195" t="s">
        <v>476</v>
      </c>
      <c r="H528" s="196">
        <v>8.26</v>
      </c>
      <c r="I528" s="197"/>
      <c r="J528" s="198">
        <f>ROUND(I528*H528,2)</f>
        <v>0</v>
      </c>
      <c r="K528" s="194" t="s">
        <v>245</v>
      </c>
      <c r="L528" s="40"/>
      <c r="M528" s="199" t="s">
        <v>1</v>
      </c>
      <c r="N528" s="200" t="s">
        <v>41</v>
      </c>
      <c r="O528" s="72"/>
      <c r="P528" s="201">
        <f>O528*H528</f>
        <v>0</v>
      </c>
      <c r="Q528" s="201">
        <v>0</v>
      </c>
      <c r="R528" s="201">
        <f>Q528*H528</f>
        <v>0</v>
      </c>
      <c r="S528" s="201">
        <v>0</v>
      </c>
      <c r="T528" s="202">
        <f>S528*H528</f>
        <v>0</v>
      </c>
      <c r="U528" s="35"/>
      <c r="V528" s="35"/>
      <c r="W528" s="35"/>
      <c r="X528" s="35"/>
      <c r="Y528" s="35"/>
      <c r="Z528" s="35"/>
      <c r="AA528" s="35"/>
      <c r="AB528" s="35"/>
      <c r="AC528" s="35"/>
      <c r="AD528" s="35"/>
      <c r="AE528" s="35"/>
      <c r="AR528" s="203" t="s">
        <v>110</v>
      </c>
      <c r="AT528" s="203" t="s">
        <v>241</v>
      </c>
      <c r="AU528" s="203" t="s">
        <v>86</v>
      </c>
      <c r="AY528" s="18" t="s">
        <v>239</v>
      </c>
      <c r="BE528" s="204">
        <f>IF(N528="základní",J528,0)</f>
        <v>0</v>
      </c>
      <c r="BF528" s="204">
        <f>IF(N528="snížená",J528,0)</f>
        <v>0</v>
      </c>
      <c r="BG528" s="204">
        <f>IF(N528="zákl. přenesená",J528,0)</f>
        <v>0</v>
      </c>
      <c r="BH528" s="204">
        <f>IF(N528="sníž. přenesená",J528,0)</f>
        <v>0</v>
      </c>
      <c r="BI528" s="204">
        <f>IF(N528="nulová",J528,0)</f>
        <v>0</v>
      </c>
      <c r="BJ528" s="18" t="s">
        <v>84</v>
      </c>
      <c r="BK528" s="204">
        <f>ROUND(I528*H528,2)</f>
        <v>0</v>
      </c>
      <c r="BL528" s="18" t="s">
        <v>110</v>
      </c>
      <c r="BM528" s="203" t="s">
        <v>978</v>
      </c>
    </row>
    <row r="529" spans="1:65" s="2" customFormat="1" ht="16.5" customHeight="1">
      <c r="A529" s="35"/>
      <c r="B529" s="36"/>
      <c r="C529" s="192" t="s">
        <v>979</v>
      </c>
      <c r="D529" s="192" t="s">
        <v>241</v>
      </c>
      <c r="E529" s="193" t="s">
        <v>980</v>
      </c>
      <c r="F529" s="194" t="s">
        <v>981</v>
      </c>
      <c r="G529" s="195" t="s">
        <v>476</v>
      </c>
      <c r="H529" s="196">
        <v>247.8</v>
      </c>
      <c r="I529" s="197"/>
      <c r="J529" s="198">
        <f>ROUND(I529*H529,2)</f>
        <v>0</v>
      </c>
      <c r="K529" s="194" t="s">
        <v>245</v>
      </c>
      <c r="L529" s="40"/>
      <c r="M529" s="199" t="s">
        <v>1</v>
      </c>
      <c r="N529" s="200" t="s">
        <v>41</v>
      </c>
      <c r="O529" s="72"/>
      <c r="P529" s="201">
        <f>O529*H529</f>
        <v>0</v>
      </c>
      <c r="Q529" s="201">
        <v>0</v>
      </c>
      <c r="R529" s="201">
        <f>Q529*H529</f>
        <v>0</v>
      </c>
      <c r="S529" s="201">
        <v>0</v>
      </c>
      <c r="T529" s="202">
        <f>S529*H529</f>
        <v>0</v>
      </c>
      <c r="U529" s="35"/>
      <c r="V529" s="35"/>
      <c r="W529" s="35"/>
      <c r="X529" s="35"/>
      <c r="Y529" s="35"/>
      <c r="Z529" s="35"/>
      <c r="AA529" s="35"/>
      <c r="AB529" s="35"/>
      <c r="AC529" s="35"/>
      <c r="AD529" s="35"/>
      <c r="AE529" s="35"/>
      <c r="AR529" s="203" t="s">
        <v>110</v>
      </c>
      <c r="AT529" s="203" t="s">
        <v>241</v>
      </c>
      <c r="AU529" s="203" t="s">
        <v>86</v>
      </c>
      <c r="AY529" s="18" t="s">
        <v>239</v>
      </c>
      <c r="BE529" s="204">
        <f>IF(N529="základní",J529,0)</f>
        <v>0</v>
      </c>
      <c r="BF529" s="204">
        <f>IF(N529="snížená",J529,0)</f>
        <v>0</v>
      </c>
      <c r="BG529" s="204">
        <f>IF(N529="zákl. přenesená",J529,0)</f>
        <v>0</v>
      </c>
      <c r="BH529" s="204">
        <f>IF(N529="sníž. přenesená",J529,0)</f>
        <v>0</v>
      </c>
      <c r="BI529" s="204">
        <f>IF(N529="nulová",J529,0)</f>
        <v>0</v>
      </c>
      <c r="BJ529" s="18" t="s">
        <v>84</v>
      </c>
      <c r="BK529" s="204">
        <f>ROUND(I529*H529,2)</f>
        <v>0</v>
      </c>
      <c r="BL529" s="18" t="s">
        <v>110</v>
      </c>
      <c r="BM529" s="203" t="s">
        <v>982</v>
      </c>
    </row>
    <row r="530" spans="1:65" s="13" customFormat="1" ht="11.25">
      <c r="B530" s="205"/>
      <c r="C530" s="206"/>
      <c r="D530" s="207" t="s">
        <v>266</v>
      </c>
      <c r="E530" s="206"/>
      <c r="F530" s="208" t="s">
        <v>983</v>
      </c>
      <c r="G530" s="206"/>
      <c r="H530" s="209">
        <v>247.8</v>
      </c>
      <c r="I530" s="210"/>
      <c r="J530" s="206"/>
      <c r="K530" s="206"/>
      <c r="L530" s="211"/>
      <c r="M530" s="212"/>
      <c r="N530" s="213"/>
      <c r="O530" s="213"/>
      <c r="P530" s="213"/>
      <c r="Q530" s="213"/>
      <c r="R530" s="213"/>
      <c r="S530" s="213"/>
      <c r="T530" s="214"/>
      <c r="AT530" s="215" t="s">
        <v>266</v>
      </c>
      <c r="AU530" s="215" t="s">
        <v>86</v>
      </c>
      <c r="AV530" s="13" t="s">
        <v>86</v>
      </c>
      <c r="AW530" s="13" t="s">
        <v>4</v>
      </c>
      <c r="AX530" s="13" t="s">
        <v>84</v>
      </c>
      <c r="AY530" s="215" t="s">
        <v>239</v>
      </c>
    </row>
    <row r="531" spans="1:65" s="2" customFormat="1" ht="16.5" customHeight="1">
      <c r="A531" s="35"/>
      <c r="B531" s="36"/>
      <c r="C531" s="192" t="s">
        <v>984</v>
      </c>
      <c r="D531" s="192" t="s">
        <v>241</v>
      </c>
      <c r="E531" s="193" t="s">
        <v>985</v>
      </c>
      <c r="F531" s="194" t="s">
        <v>986</v>
      </c>
      <c r="G531" s="195" t="s">
        <v>476</v>
      </c>
      <c r="H531" s="196">
        <v>8.26</v>
      </c>
      <c r="I531" s="197"/>
      <c r="J531" s="198">
        <f>ROUND(I531*H531,2)</f>
        <v>0</v>
      </c>
      <c r="K531" s="194" t="s">
        <v>245</v>
      </c>
      <c r="L531" s="40"/>
      <c r="M531" s="199" t="s">
        <v>1</v>
      </c>
      <c r="N531" s="200" t="s">
        <v>41</v>
      </c>
      <c r="O531" s="72"/>
      <c r="P531" s="201">
        <f>O531*H531</f>
        <v>0</v>
      </c>
      <c r="Q531" s="201">
        <v>0</v>
      </c>
      <c r="R531" s="201">
        <f>Q531*H531</f>
        <v>0</v>
      </c>
      <c r="S531" s="201">
        <v>0</v>
      </c>
      <c r="T531" s="202">
        <f>S531*H531</f>
        <v>0</v>
      </c>
      <c r="U531" s="35"/>
      <c r="V531" s="35"/>
      <c r="W531" s="35"/>
      <c r="X531" s="35"/>
      <c r="Y531" s="35"/>
      <c r="Z531" s="35"/>
      <c r="AA531" s="35"/>
      <c r="AB531" s="35"/>
      <c r="AC531" s="35"/>
      <c r="AD531" s="35"/>
      <c r="AE531" s="35"/>
      <c r="AR531" s="203" t="s">
        <v>110</v>
      </c>
      <c r="AT531" s="203" t="s">
        <v>241</v>
      </c>
      <c r="AU531" s="203" t="s">
        <v>86</v>
      </c>
      <c r="AY531" s="18" t="s">
        <v>239</v>
      </c>
      <c r="BE531" s="204">
        <f>IF(N531="základní",J531,0)</f>
        <v>0</v>
      </c>
      <c r="BF531" s="204">
        <f>IF(N531="snížená",J531,0)</f>
        <v>0</v>
      </c>
      <c r="BG531" s="204">
        <f>IF(N531="zákl. přenesená",J531,0)</f>
        <v>0</v>
      </c>
      <c r="BH531" s="204">
        <f>IF(N531="sníž. přenesená",J531,0)</f>
        <v>0</v>
      </c>
      <c r="BI531" s="204">
        <f>IF(N531="nulová",J531,0)</f>
        <v>0</v>
      </c>
      <c r="BJ531" s="18" t="s">
        <v>84</v>
      </c>
      <c r="BK531" s="204">
        <f>ROUND(I531*H531,2)</f>
        <v>0</v>
      </c>
      <c r="BL531" s="18" t="s">
        <v>110</v>
      </c>
      <c r="BM531" s="203" t="s">
        <v>987</v>
      </c>
    </row>
    <row r="532" spans="1:65" s="2" customFormat="1" ht="16.5" customHeight="1">
      <c r="A532" s="35"/>
      <c r="B532" s="36"/>
      <c r="C532" s="192" t="s">
        <v>988</v>
      </c>
      <c r="D532" s="192" t="s">
        <v>241</v>
      </c>
      <c r="E532" s="193" t="s">
        <v>989</v>
      </c>
      <c r="F532" s="194" t="s">
        <v>990</v>
      </c>
      <c r="G532" s="195" t="s">
        <v>244</v>
      </c>
      <c r="H532" s="196">
        <v>1726.7760000000001</v>
      </c>
      <c r="I532" s="197"/>
      <c r="J532" s="198">
        <f>ROUND(I532*H532,2)</f>
        <v>0</v>
      </c>
      <c r="K532" s="194" t="s">
        <v>245</v>
      </c>
      <c r="L532" s="40"/>
      <c r="M532" s="199" t="s">
        <v>1</v>
      </c>
      <c r="N532" s="200" t="s">
        <v>41</v>
      </c>
      <c r="O532" s="72"/>
      <c r="P532" s="201">
        <f>O532*H532</f>
        <v>0</v>
      </c>
      <c r="Q532" s="201">
        <v>4.0000000000000003E-5</v>
      </c>
      <c r="R532" s="201">
        <f>Q532*H532</f>
        <v>6.9071040000000014E-2</v>
      </c>
      <c r="S532" s="201">
        <v>0</v>
      </c>
      <c r="T532" s="202">
        <f>S532*H532</f>
        <v>0</v>
      </c>
      <c r="U532" s="35"/>
      <c r="V532" s="35"/>
      <c r="W532" s="35"/>
      <c r="X532" s="35"/>
      <c r="Y532" s="35"/>
      <c r="Z532" s="35"/>
      <c r="AA532" s="35"/>
      <c r="AB532" s="35"/>
      <c r="AC532" s="35"/>
      <c r="AD532" s="35"/>
      <c r="AE532" s="35"/>
      <c r="AR532" s="203" t="s">
        <v>110</v>
      </c>
      <c r="AT532" s="203" t="s">
        <v>241</v>
      </c>
      <c r="AU532" s="203" t="s">
        <v>86</v>
      </c>
      <c r="AY532" s="18" t="s">
        <v>239</v>
      </c>
      <c r="BE532" s="204">
        <f>IF(N532="základní",J532,0)</f>
        <v>0</v>
      </c>
      <c r="BF532" s="204">
        <f>IF(N532="snížená",J532,0)</f>
        <v>0</v>
      </c>
      <c r="BG532" s="204">
        <f>IF(N532="zákl. přenesená",J532,0)</f>
        <v>0</v>
      </c>
      <c r="BH532" s="204">
        <f>IF(N532="sníž. přenesená",J532,0)</f>
        <v>0</v>
      </c>
      <c r="BI532" s="204">
        <f>IF(N532="nulová",J532,0)</f>
        <v>0</v>
      </c>
      <c r="BJ532" s="18" t="s">
        <v>84</v>
      </c>
      <c r="BK532" s="204">
        <f>ROUND(I532*H532,2)</f>
        <v>0</v>
      </c>
      <c r="BL532" s="18" t="s">
        <v>110</v>
      </c>
      <c r="BM532" s="203" t="s">
        <v>991</v>
      </c>
    </row>
    <row r="533" spans="1:65" s="2" customFormat="1" ht="16.5" customHeight="1">
      <c r="A533" s="35"/>
      <c r="B533" s="36"/>
      <c r="C533" s="192" t="s">
        <v>992</v>
      </c>
      <c r="D533" s="192" t="s">
        <v>241</v>
      </c>
      <c r="E533" s="193" t="s">
        <v>993</v>
      </c>
      <c r="F533" s="194" t="s">
        <v>994</v>
      </c>
      <c r="G533" s="195" t="s">
        <v>244</v>
      </c>
      <c r="H533" s="196">
        <v>12</v>
      </c>
      <c r="I533" s="197"/>
      <c r="J533" s="198">
        <f>ROUND(I533*H533,2)</f>
        <v>0</v>
      </c>
      <c r="K533" s="194" t="s">
        <v>245</v>
      </c>
      <c r="L533" s="40"/>
      <c r="M533" s="199" t="s">
        <v>1</v>
      </c>
      <c r="N533" s="200" t="s">
        <v>41</v>
      </c>
      <c r="O533" s="72"/>
      <c r="P533" s="201">
        <f>O533*H533</f>
        <v>0</v>
      </c>
      <c r="Q533" s="201">
        <v>1.58E-3</v>
      </c>
      <c r="R533" s="201">
        <f>Q533*H533</f>
        <v>1.8960000000000001E-2</v>
      </c>
      <c r="S533" s="201">
        <v>0</v>
      </c>
      <c r="T533" s="202">
        <f>S533*H533</f>
        <v>0</v>
      </c>
      <c r="U533" s="35"/>
      <c r="V533" s="35"/>
      <c r="W533" s="35"/>
      <c r="X533" s="35"/>
      <c r="Y533" s="35"/>
      <c r="Z533" s="35"/>
      <c r="AA533" s="35"/>
      <c r="AB533" s="35"/>
      <c r="AC533" s="35"/>
      <c r="AD533" s="35"/>
      <c r="AE533" s="35"/>
      <c r="AR533" s="203" t="s">
        <v>110</v>
      </c>
      <c r="AT533" s="203" t="s">
        <v>241</v>
      </c>
      <c r="AU533" s="203" t="s">
        <v>86</v>
      </c>
      <c r="AY533" s="18" t="s">
        <v>239</v>
      </c>
      <c r="BE533" s="204">
        <f>IF(N533="základní",J533,0)</f>
        <v>0</v>
      </c>
      <c r="BF533" s="204">
        <f>IF(N533="snížená",J533,0)</f>
        <v>0</v>
      </c>
      <c r="BG533" s="204">
        <f>IF(N533="zákl. přenesená",J533,0)</f>
        <v>0</v>
      </c>
      <c r="BH533" s="204">
        <f>IF(N533="sníž. přenesená",J533,0)</f>
        <v>0</v>
      </c>
      <c r="BI533" s="204">
        <f>IF(N533="nulová",J533,0)</f>
        <v>0</v>
      </c>
      <c r="BJ533" s="18" t="s">
        <v>84</v>
      </c>
      <c r="BK533" s="204">
        <f>ROUND(I533*H533,2)</f>
        <v>0</v>
      </c>
      <c r="BL533" s="18" t="s">
        <v>110</v>
      </c>
      <c r="BM533" s="203" t="s">
        <v>995</v>
      </c>
    </row>
    <row r="534" spans="1:65" s="2" customFormat="1" ht="16.5" customHeight="1">
      <c r="A534" s="35"/>
      <c r="B534" s="36"/>
      <c r="C534" s="192" t="s">
        <v>996</v>
      </c>
      <c r="D534" s="192" t="s">
        <v>241</v>
      </c>
      <c r="E534" s="193" t="s">
        <v>997</v>
      </c>
      <c r="F534" s="194" t="s">
        <v>998</v>
      </c>
      <c r="G534" s="195" t="s">
        <v>244</v>
      </c>
      <c r="H534" s="196">
        <v>65.5</v>
      </c>
      <c r="I534" s="197"/>
      <c r="J534" s="198">
        <f>ROUND(I534*H534,2)</f>
        <v>0</v>
      </c>
      <c r="K534" s="194" t="s">
        <v>245</v>
      </c>
      <c r="L534" s="40"/>
      <c r="M534" s="199" t="s">
        <v>1</v>
      </c>
      <c r="N534" s="200" t="s">
        <v>41</v>
      </c>
      <c r="O534" s="72"/>
      <c r="P534" s="201">
        <f>O534*H534</f>
        <v>0</v>
      </c>
      <c r="Q534" s="201">
        <v>5.2500000000000003E-3</v>
      </c>
      <c r="R534" s="201">
        <f>Q534*H534</f>
        <v>0.34387500000000004</v>
      </c>
      <c r="S534" s="201">
        <v>0</v>
      </c>
      <c r="T534" s="202">
        <f>S534*H534</f>
        <v>0</v>
      </c>
      <c r="U534" s="35"/>
      <c r="V534" s="35"/>
      <c r="W534" s="35"/>
      <c r="X534" s="35"/>
      <c r="Y534" s="35"/>
      <c r="Z534" s="35"/>
      <c r="AA534" s="35"/>
      <c r="AB534" s="35"/>
      <c r="AC534" s="35"/>
      <c r="AD534" s="35"/>
      <c r="AE534" s="35"/>
      <c r="AR534" s="203" t="s">
        <v>110</v>
      </c>
      <c r="AT534" s="203" t="s">
        <v>241</v>
      </c>
      <c r="AU534" s="203" t="s">
        <v>86</v>
      </c>
      <c r="AY534" s="18" t="s">
        <v>239</v>
      </c>
      <c r="BE534" s="204">
        <f>IF(N534="základní",J534,0)</f>
        <v>0</v>
      </c>
      <c r="BF534" s="204">
        <f>IF(N534="snížená",J534,0)</f>
        <v>0</v>
      </c>
      <c r="BG534" s="204">
        <f>IF(N534="zákl. přenesená",J534,0)</f>
        <v>0</v>
      </c>
      <c r="BH534" s="204">
        <f>IF(N534="sníž. přenesená",J534,0)</f>
        <v>0</v>
      </c>
      <c r="BI534" s="204">
        <f>IF(N534="nulová",J534,0)</f>
        <v>0</v>
      </c>
      <c r="BJ534" s="18" t="s">
        <v>84</v>
      </c>
      <c r="BK534" s="204">
        <f>ROUND(I534*H534,2)</f>
        <v>0</v>
      </c>
      <c r="BL534" s="18" t="s">
        <v>110</v>
      </c>
      <c r="BM534" s="203" t="s">
        <v>999</v>
      </c>
    </row>
    <row r="535" spans="1:65" s="2" customFormat="1" ht="16.5" customHeight="1">
      <c r="A535" s="35"/>
      <c r="B535" s="36"/>
      <c r="C535" s="192" t="s">
        <v>1000</v>
      </c>
      <c r="D535" s="192" t="s">
        <v>241</v>
      </c>
      <c r="E535" s="193" t="s">
        <v>313</v>
      </c>
      <c r="F535" s="194" t="s">
        <v>314</v>
      </c>
      <c r="G535" s="195" t="s">
        <v>309</v>
      </c>
      <c r="H535" s="196">
        <v>2.8820000000000001</v>
      </c>
      <c r="I535" s="197"/>
      <c r="J535" s="198">
        <f>ROUND(I535*H535,2)</f>
        <v>0</v>
      </c>
      <c r="K535" s="194" t="s">
        <v>245</v>
      </c>
      <c r="L535" s="40"/>
      <c r="M535" s="199" t="s">
        <v>1</v>
      </c>
      <c r="N535" s="200" t="s">
        <v>41</v>
      </c>
      <c r="O535" s="72"/>
      <c r="P535" s="201">
        <f>O535*H535</f>
        <v>0</v>
      </c>
      <c r="Q535" s="201">
        <v>0</v>
      </c>
      <c r="R535" s="201">
        <f>Q535*H535</f>
        <v>0</v>
      </c>
      <c r="S535" s="201">
        <v>2.4</v>
      </c>
      <c r="T535" s="202">
        <f>S535*H535</f>
        <v>6.9168000000000003</v>
      </c>
      <c r="U535" s="35"/>
      <c r="V535" s="35"/>
      <c r="W535" s="35"/>
      <c r="X535" s="35"/>
      <c r="Y535" s="35"/>
      <c r="Z535" s="35"/>
      <c r="AA535" s="35"/>
      <c r="AB535" s="35"/>
      <c r="AC535" s="35"/>
      <c r="AD535" s="35"/>
      <c r="AE535" s="35"/>
      <c r="AR535" s="203" t="s">
        <v>110</v>
      </c>
      <c r="AT535" s="203" t="s">
        <v>241</v>
      </c>
      <c r="AU535" s="203" t="s">
        <v>86</v>
      </c>
      <c r="AY535" s="18" t="s">
        <v>239</v>
      </c>
      <c r="BE535" s="204">
        <f>IF(N535="základní",J535,0)</f>
        <v>0</v>
      </c>
      <c r="BF535" s="204">
        <f>IF(N535="snížená",J535,0)</f>
        <v>0</v>
      </c>
      <c r="BG535" s="204">
        <f>IF(N535="zákl. přenesená",J535,0)</f>
        <v>0</v>
      </c>
      <c r="BH535" s="204">
        <f>IF(N535="sníž. přenesená",J535,0)</f>
        <v>0</v>
      </c>
      <c r="BI535" s="204">
        <f>IF(N535="nulová",J535,0)</f>
        <v>0</v>
      </c>
      <c r="BJ535" s="18" t="s">
        <v>84</v>
      </c>
      <c r="BK535" s="204">
        <f>ROUND(I535*H535,2)</f>
        <v>0</v>
      </c>
      <c r="BL535" s="18" t="s">
        <v>110</v>
      </c>
      <c r="BM535" s="203" t="s">
        <v>1001</v>
      </c>
    </row>
    <row r="536" spans="1:65" s="15" customFormat="1" ht="11.25">
      <c r="B536" s="237"/>
      <c r="C536" s="238"/>
      <c r="D536" s="207" t="s">
        <v>266</v>
      </c>
      <c r="E536" s="239" t="s">
        <v>1</v>
      </c>
      <c r="F536" s="240" t="s">
        <v>1002</v>
      </c>
      <c r="G536" s="238"/>
      <c r="H536" s="239" t="s">
        <v>1</v>
      </c>
      <c r="I536" s="241"/>
      <c r="J536" s="238"/>
      <c r="K536" s="238"/>
      <c r="L536" s="242"/>
      <c r="M536" s="243"/>
      <c r="N536" s="244"/>
      <c r="O536" s="244"/>
      <c r="P536" s="244"/>
      <c r="Q536" s="244"/>
      <c r="R536" s="244"/>
      <c r="S536" s="244"/>
      <c r="T536" s="245"/>
      <c r="AT536" s="246" t="s">
        <v>266</v>
      </c>
      <c r="AU536" s="246" t="s">
        <v>86</v>
      </c>
      <c r="AV536" s="15" t="s">
        <v>84</v>
      </c>
      <c r="AW536" s="15" t="s">
        <v>32</v>
      </c>
      <c r="AX536" s="15" t="s">
        <v>76</v>
      </c>
      <c r="AY536" s="246" t="s">
        <v>239</v>
      </c>
    </row>
    <row r="537" spans="1:65" s="13" customFormat="1" ht="11.25">
      <c r="B537" s="205"/>
      <c r="C537" s="206"/>
      <c r="D537" s="207" t="s">
        <v>266</v>
      </c>
      <c r="E537" s="225" t="s">
        <v>1</v>
      </c>
      <c r="F537" s="208" t="s">
        <v>1003</v>
      </c>
      <c r="G537" s="206"/>
      <c r="H537" s="209">
        <v>2.8820000000000001</v>
      </c>
      <c r="I537" s="210"/>
      <c r="J537" s="206"/>
      <c r="K537" s="206"/>
      <c r="L537" s="211"/>
      <c r="M537" s="212"/>
      <c r="N537" s="213"/>
      <c r="O537" s="213"/>
      <c r="P537" s="213"/>
      <c r="Q537" s="213"/>
      <c r="R537" s="213"/>
      <c r="S537" s="213"/>
      <c r="T537" s="214"/>
      <c r="AT537" s="215" t="s">
        <v>266</v>
      </c>
      <c r="AU537" s="215" t="s">
        <v>86</v>
      </c>
      <c r="AV537" s="13" t="s">
        <v>86</v>
      </c>
      <c r="AW537" s="13" t="s">
        <v>32</v>
      </c>
      <c r="AX537" s="13" t="s">
        <v>76</v>
      </c>
      <c r="AY537" s="215" t="s">
        <v>239</v>
      </c>
    </row>
    <row r="538" spans="1:65" s="14" customFormat="1" ht="11.25">
      <c r="B538" s="226"/>
      <c r="C538" s="227"/>
      <c r="D538" s="207" t="s">
        <v>266</v>
      </c>
      <c r="E538" s="228" t="s">
        <v>1</v>
      </c>
      <c r="F538" s="229" t="s">
        <v>383</v>
      </c>
      <c r="G538" s="227"/>
      <c r="H538" s="230">
        <v>2.8820000000000001</v>
      </c>
      <c r="I538" s="231"/>
      <c r="J538" s="227"/>
      <c r="K538" s="227"/>
      <c r="L538" s="232"/>
      <c r="M538" s="233"/>
      <c r="N538" s="234"/>
      <c r="O538" s="234"/>
      <c r="P538" s="234"/>
      <c r="Q538" s="234"/>
      <c r="R538" s="234"/>
      <c r="S538" s="234"/>
      <c r="T538" s="235"/>
      <c r="AT538" s="236" t="s">
        <v>266</v>
      </c>
      <c r="AU538" s="236" t="s">
        <v>86</v>
      </c>
      <c r="AV538" s="14" t="s">
        <v>110</v>
      </c>
      <c r="AW538" s="14" t="s">
        <v>32</v>
      </c>
      <c r="AX538" s="14" t="s">
        <v>84</v>
      </c>
      <c r="AY538" s="236" t="s">
        <v>239</v>
      </c>
    </row>
    <row r="539" spans="1:65" s="2" customFormat="1" ht="16.5" customHeight="1">
      <c r="A539" s="35"/>
      <c r="B539" s="36"/>
      <c r="C539" s="192" t="s">
        <v>1004</v>
      </c>
      <c r="D539" s="192" t="s">
        <v>241</v>
      </c>
      <c r="E539" s="193" t="s">
        <v>1005</v>
      </c>
      <c r="F539" s="194" t="s">
        <v>1006</v>
      </c>
      <c r="G539" s="195" t="s">
        <v>244</v>
      </c>
      <c r="H539" s="196">
        <v>154.4</v>
      </c>
      <c r="I539" s="197"/>
      <c r="J539" s="198">
        <f>ROUND(I539*H539,2)</f>
        <v>0</v>
      </c>
      <c r="K539" s="194" t="s">
        <v>245</v>
      </c>
      <c r="L539" s="40"/>
      <c r="M539" s="199" t="s">
        <v>1</v>
      </c>
      <c r="N539" s="200" t="s">
        <v>41</v>
      </c>
      <c r="O539" s="72"/>
      <c r="P539" s="201">
        <f>O539*H539</f>
        <v>0</v>
      </c>
      <c r="Q539" s="201">
        <v>0</v>
      </c>
      <c r="R539" s="201">
        <f>Q539*H539</f>
        <v>0</v>
      </c>
      <c r="S539" s="201">
        <v>0.20799999999999999</v>
      </c>
      <c r="T539" s="202">
        <f>S539*H539</f>
        <v>32.115200000000002</v>
      </c>
      <c r="U539" s="35"/>
      <c r="V539" s="35"/>
      <c r="W539" s="35"/>
      <c r="X539" s="35"/>
      <c r="Y539" s="35"/>
      <c r="Z539" s="35"/>
      <c r="AA539" s="35"/>
      <c r="AB539" s="35"/>
      <c r="AC539" s="35"/>
      <c r="AD539" s="35"/>
      <c r="AE539" s="35"/>
      <c r="AR539" s="203" t="s">
        <v>110</v>
      </c>
      <c r="AT539" s="203" t="s">
        <v>241</v>
      </c>
      <c r="AU539" s="203" t="s">
        <v>86</v>
      </c>
      <c r="AY539" s="18" t="s">
        <v>239</v>
      </c>
      <c r="BE539" s="204">
        <f>IF(N539="základní",J539,0)</f>
        <v>0</v>
      </c>
      <c r="BF539" s="204">
        <f>IF(N539="snížená",J539,0)</f>
        <v>0</v>
      </c>
      <c r="BG539" s="204">
        <f>IF(N539="zákl. přenesená",J539,0)</f>
        <v>0</v>
      </c>
      <c r="BH539" s="204">
        <f>IF(N539="sníž. přenesená",J539,0)</f>
        <v>0</v>
      </c>
      <c r="BI539" s="204">
        <f>IF(N539="nulová",J539,0)</f>
        <v>0</v>
      </c>
      <c r="BJ539" s="18" t="s">
        <v>84</v>
      </c>
      <c r="BK539" s="204">
        <f>ROUND(I539*H539,2)</f>
        <v>0</v>
      </c>
      <c r="BL539" s="18" t="s">
        <v>110</v>
      </c>
      <c r="BM539" s="203" t="s">
        <v>1007</v>
      </c>
    </row>
    <row r="540" spans="1:65" s="13" customFormat="1" ht="11.25">
      <c r="B540" s="205"/>
      <c r="C540" s="206"/>
      <c r="D540" s="207" t="s">
        <v>266</v>
      </c>
      <c r="E540" s="225" t="s">
        <v>1</v>
      </c>
      <c r="F540" s="208" t="s">
        <v>1008</v>
      </c>
      <c r="G540" s="206"/>
      <c r="H540" s="209">
        <v>154.4</v>
      </c>
      <c r="I540" s="210"/>
      <c r="J540" s="206"/>
      <c r="K540" s="206"/>
      <c r="L540" s="211"/>
      <c r="M540" s="212"/>
      <c r="N540" s="213"/>
      <c r="O540" s="213"/>
      <c r="P540" s="213"/>
      <c r="Q540" s="213"/>
      <c r="R540" s="213"/>
      <c r="S540" s="213"/>
      <c r="T540" s="214"/>
      <c r="AT540" s="215" t="s">
        <v>266</v>
      </c>
      <c r="AU540" s="215" t="s">
        <v>86</v>
      </c>
      <c r="AV540" s="13" t="s">
        <v>86</v>
      </c>
      <c r="AW540" s="13" t="s">
        <v>32</v>
      </c>
      <c r="AX540" s="13" t="s">
        <v>76</v>
      </c>
      <c r="AY540" s="215" t="s">
        <v>239</v>
      </c>
    </row>
    <row r="541" spans="1:65" s="14" customFormat="1" ht="11.25">
      <c r="B541" s="226"/>
      <c r="C541" s="227"/>
      <c r="D541" s="207" t="s">
        <v>266</v>
      </c>
      <c r="E541" s="228" t="s">
        <v>1</v>
      </c>
      <c r="F541" s="229" t="s">
        <v>383</v>
      </c>
      <c r="G541" s="227"/>
      <c r="H541" s="230">
        <v>154.4</v>
      </c>
      <c r="I541" s="231"/>
      <c r="J541" s="227"/>
      <c r="K541" s="227"/>
      <c r="L541" s="232"/>
      <c r="M541" s="233"/>
      <c r="N541" s="234"/>
      <c r="O541" s="234"/>
      <c r="P541" s="234"/>
      <c r="Q541" s="234"/>
      <c r="R541" s="234"/>
      <c r="S541" s="234"/>
      <c r="T541" s="235"/>
      <c r="AT541" s="236" t="s">
        <v>266</v>
      </c>
      <c r="AU541" s="236" t="s">
        <v>86</v>
      </c>
      <c r="AV541" s="14" t="s">
        <v>110</v>
      </c>
      <c r="AW541" s="14" t="s">
        <v>32</v>
      </c>
      <c r="AX541" s="14" t="s">
        <v>84</v>
      </c>
      <c r="AY541" s="236" t="s">
        <v>239</v>
      </c>
    </row>
    <row r="542" spans="1:65" s="2" customFormat="1" ht="16.5" customHeight="1">
      <c r="A542" s="35"/>
      <c r="B542" s="36"/>
      <c r="C542" s="192" t="s">
        <v>1009</v>
      </c>
      <c r="D542" s="192" t="s">
        <v>241</v>
      </c>
      <c r="E542" s="193" t="s">
        <v>1010</v>
      </c>
      <c r="F542" s="194" t="s">
        <v>1011</v>
      </c>
      <c r="G542" s="195" t="s">
        <v>244</v>
      </c>
      <c r="H542" s="196">
        <v>174.578</v>
      </c>
      <c r="I542" s="197"/>
      <c r="J542" s="198">
        <f>ROUND(I542*H542,2)</f>
        <v>0</v>
      </c>
      <c r="K542" s="194" t="s">
        <v>245</v>
      </c>
      <c r="L542" s="40"/>
      <c r="M542" s="199" t="s">
        <v>1</v>
      </c>
      <c r="N542" s="200" t="s">
        <v>41</v>
      </c>
      <c r="O542" s="72"/>
      <c r="P542" s="201">
        <f>O542*H542</f>
        <v>0</v>
      </c>
      <c r="Q542" s="201">
        <v>0</v>
      </c>
      <c r="R542" s="201">
        <f>Q542*H542</f>
        <v>0</v>
      </c>
      <c r="S542" s="201">
        <v>0.308</v>
      </c>
      <c r="T542" s="202">
        <f>S542*H542</f>
        <v>53.770023999999999</v>
      </c>
      <c r="U542" s="35"/>
      <c r="V542" s="35"/>
      <c r="W542" s="35"/>
      <c r="X542" s="35"/>
      <c r="Y542" s="35"/>
      <c r="Z542" s="35"/>
      <c r="AA542" s="35"/>
      <c r="AB542" s="35"/>
      <c r="AC542" s="35"/>
      <c r="AD542" s="35"/>
      <c r="AE542" s="35"/>
      <c r="AR542" s="203" t="s">
        <v>110</v>
      </c>
      <c r="AT542" s="203" t="s">
        <v>241</v>
      </c>
      <c r="AU542" s="203" t="s">
        <v>86</v>
      </c>
      <c r="AY542" s="18" t="s">
        <v>239</v>
      </c>
      <c r="BE542" s="204">
        <f>IF(N542="základní",J542,0)</f>
        <v>0</v>
      </c>
      <c r="BF542" s="204">
        <f>IF(N542="snížená",J542,0)</f>
        <v>0</v>
      </c>
      <c r="BG542" s="204">
        <f>IF(N542="zákl. přenesená",J542,0)</f>
        <v>0</v>
      </c>
      <c r="BH542" s="204">
        <f>IF(N542="sníž. přenesená",J542,0)</f>
        <v>0</v>
      </c>
      <c r="BI542" s="204">
        <f>IF(N542="nulová",J542,0)</f>
        <v>0</v>
      </c>
      <c r="BJ542" s="18" t="s">
        <v>84</v>
      </c>
      <c r="BK542" s="204">
        <f>ROUND(I542*H542,2)</f>
        <v>0</v>
      </c>
      <c r="BL542" s="18" t="s">
        <v>110</v>
      </c>
      <c r="BM542" s="203" t="s">
        <v>1012</v>
      </c>
    </row>
    <row r="543" spans="1:65" s="13" customFormat="1" ht="11.25">
      <c r="B543" s="205"/>
      <c r="C543" s="206"/>
      <c r="D543" s="207" t="s">
        <v>266</v>
      </c>
      <c r="E543" s="225" t="s">
        <v>1</v>
      </c>
      <c r="F543" s="208" t="s">
        <v>1013</v>
      </c>
      <c r="G543" s="206"/>
      <c r="H543" s="209">
        <v>174.578</v>
      </c>
      <c r="I543" s="210"/>
      <c r="J543" s="206"/>
      <c r="K543" s="206"/>
      <c r="L543" s="211"/>
      <c r="M543" s="212"/>
      <c r="N543" s="213"/>
      <c r="O543" s="213"/>
      <c r="P543" s="213"/>
      <c r="Q543" s="213"/>
      <c r="R543" s="213"/>
      <c r="S543" s="213"/>
      <c r="T543" s="214"/>
      <c r="AT543" s="215" t="s">
        <v>266</v>
      </c>
      <c r="AU543" s="215" t="s">
        <v>86</v>
      </c>
      <c r="AV543" s="13" t="s">
        <v>86</v>
      </c>
      <c r="AW543" s="13" t="s">
        <v>32</v>
      </c>
      <c r="AX543" s="13" t="s">
        <v>76</v>
      </c>
      <c r="AY543" s="215" t="s">
        <v>239</v>
      </c>
    </row>
    <row r="544" spans="1:65" s="14" customFormat="1" ht="11.25">
      <c r="B544" s="226"/>
      <c r="C544" s="227"/>
      <c r="D544" s="207" t="s">
        <v>266</v>
      </c>
      <c r="E544" s="228" t="s">
        <v>1</v>
      </c>
      <c r="F544" s="229" t="s">
        <v>383</v>
      </c>
      <c r="G544" s="227"/>
      <c r="H544" s="230">
        <v>174.578</v>
      </c>
      <c r="I544" s="231"/>
      <c r="J544" s="227"/>
      <c r="K544" s="227"/>
      <c r="L544" s="232"/>
      <c r="M544" s="233"/>
      <c r="N544" s="234"/>
      <c r="O544" s="234"/>
      <c r="P544" s="234"/>
      <c r="Q544" s="234"/>
      <c r="R544" s="234"/>
      <c r="S544" s="234"/>
      <c r="T544" s="235"/>
      <c r="AT544" s="236" t="s">
        <v>266</v>
      </c>
      <c r="AU544" s="236" t="s">
        <v>86</v>
      </c>
      <c r="AV544" s="14" t="s">
        <v>110</v>
      </c>
      <c r="AW544" s="14" t="s">
        <v>32</v>
      </c>
      <c r="AX544" s="14" t="s">
        <v>84</v>
      </c>
      <c r="AY544" s="236" t="s">
        <v>239</v>
      </c>
    </row>
    <row r="545" spans="1:65" s="2" customFormat="1" ht="16.5" customHeight="1">
      <c r="A545" s="35"/>
      <c r="B545" s="36"/>
      <c r="C545" s="192" t="s">
        <v>1014</v>
      </c>
      <c r="D545" s="192" t="s">
        <v>241</v>
      </c>
      <c r="E545" s="193" t="s">
        <v>1015</v>
      </c>
      <c r="F545" s="194" t="s">
        <v>1016</v>
      </c>
      <c r="G545" s="195" t="s">
        <v>309</v>
      </c>
      <c r="H545" s="196">
        <v>19.762</v>
      </c>
      <c r="I545" s="197"/>
      <c r="J545" s="198">
        <f>ROUND(I545*H545,2)</f>
        <v>0</v>
      </c>
      <c r="K545" s="194" t="s">
        <v>245</v>
      </c>
      <c r="L545" s="40"/>
      <c r="M545" s="199" t="s">
        <v>1</v>
      </c>
      <c r="N545" s="200" t="s">
        <v>41</v>
      </c>
      <c r="O545" s="72"/>
      <c r="P545" s="201">
        <f>O545*H545</f>
        <v>0</v>
      </c>
      <c r="Q545" s="201">
        <v>0</v>
      </c>
      <c r="R545" s="201">
        <f>Q545*H545</f>
        <v>0</v>
      </c>
      <c r="S545" s="201">
        <v>1.8</v>
      </c>
      <c r="T545" s="202">
        <f>S545*H545</f>
        <v>35.571600000000004</v>
      </c>
      <c r="U545" s="35"/>
      <c r="V545" s="35"/>
      <c r="W545" s="35"/>
      <c r="X545" s="35"/>
      <c r="Y545" s="35"/>
      <c r="Z545" s="35"/>
      <c r="AA545" s="35"/>
      <c r="AB545" s="35"/>
      <c r="AC545" s="35"/>
      <c r="AD545" s="35"/>
      <c r="AE545" s="35"/>
      <c r="AR545" s="203" t="s">
        <v>110</v>
      </c>
      <c r="AT545" s="203" t="s">
        <v>241</v>
      </c>
      <c r="AU545" s="203" t="s">
        <v>86</v>
      </c>
      <c r="AY545" s="18" t="s">
        <v>239</v>
      </c>
      <c r="BE545" s="204">
        <f>IF(N545="základní",J545,0)</f>
        <v>0</v>
      </c>
      <c r="BF545" s="204">
        <f>IF(N545="snížená",J545,0)</f>
        <v>0</v>
      </c>
      <c r="BG545" s="204">
        <f>IF(N545="zákl. přenesená",J545,0)</f>
        <v>0</v>
      </c>
      <c r="BH545" s="204">
        <f>IF(N545="sníž. přenesená",J545,0)</f>
        <v>0</v>
      </c>
      <c r="BI545" s="204">
        <f>IF(N545="nulová",J545,0)</f>
        <v>0</v>
      </c>
      <c r="BJ545" s="18" t="s">
        <v>84</v>
      </c>
      <c r="BK545" s="204">
        <f>ROUND(I545*H545,2)</f>
        <v>0</v>
      </c>
      <c r="BL545" s="18" t="s">
        <v>110</v>
      </c>
      <c r="BM545" s="203" t="s">
        <v>1017</v>
      </c>
    </row>
    <row r="546" spans="1:65" s="13" customFormat="1" ht="11.25">
      <c r="B546" s="205"/>
      <c r="C546" s="206"/>
      <c r="D546" s="207" t="s">
        <v>266</v>
      </c>
      <c r="E546" s="206"/>
      <c r="F546" s="208" t="s">
        <v>1018</v>
      </c>
      <c r="G546" s="206"/>
      <c r="H546" s="209">
        <v>19.762</v>
      </c>
      <c r="I546" s="210"/>
      <c r="J546" s="206"/>
      <c r="K546" s="206"/>
      <c r="L546" s="211"/>
      <c r="M546" s="212"/>
      <c r="N546" s="213"/>
      <c r="O546" s="213"/>
      <c r="P546" s="213"/>
      <c r="Q546" s="213"/>
      <c r="R546" s="213"/>
      <c r="S546" s="213"/>
      <c r="T546" s="214"/>
      <c r="AT546" s="215" t="s">
        <v>266</v>
      </c>
      <c r="AU546" s="215" t="s">
        <v>86</v>
      </c>
      <c r="AV546" s="13" t="s">
        <v>86</v>
      </c>
      <c r="AW546" s="13" t="s">
        <v>4</v>
      </c>
      <c r="AX546" s="13" t="s">
        <v>84</v>
      </c>
      <c r="AY546" s="215" t="s">
        <v>239</v>
      </c>
    </row>
    <row r="547" spans="1:65" s="2" customFormat="1" ht="16.5" customHeight="1">
      <c r="A547" s="35"/>
      <c r="B547" s="36"/>
      <c r="C547" s="192" t="s">
        <v>1019</v>
      </c>
      <c r="D547" s="192" t="s">
        <v>241</v>
      </c>
      <c r="E547" s="193" t="s">
        <v>1020</v>
      </c>
      <c r="F547" s="194" t="s">
        <v>1021</v>
      </c>
      <c r="G547" s="195" t="s">
        <v>309</v>
      </c>
      <c r="H547" s="196">
        <v>131.745</v>
      </c>
      <c r="I547" s="197"/>
      <c r="J547" s="198">
        <f>ROUND(I547*H547,2)</f>
        <v>0</v>
      </c>
      <c r="K547" s="194" t="s">
        <v>245</v>
      </c>
      <c r="L547" s="40"/>
      <c r="M547" s="199" t="s">
        <v>1</v>
      </c>
      <c r="N547" s="200" t="s">
        <v>41</v>
      </c>
      <c r="O547" s="72"/>
      <c r="P547" s="201">
        <f>O547*H547</f>
        <v>0</v>
      </c>
      <c r="Q547" s="201">
        <v>0</v>
      </c>
      <c r="R547" s="201">
        <f>Q547*H547</f>
        <v>0</v>
      </c>
      <c r="S547" s="201">
        <v>1.8</v>
      </c>
      <c r="T547" s="202">
        <f>S547*H547</f>
        <v>237.14100000000002</v>
      </c>
      <c r="U547" s="35"/>
      <c r="V547" s="35"/>
      <c r="W547" s="35"/>
      <c r="X547" s="35"/>
      <c r="Y547" s="35"/>
      <c r="Z547" s="35"/>
      <c r="AA547" s="35"/>
      <c r="AB547" s="35"/>
      <c r="AC547" s="35"/>
      <c r="AD547" s="35"/>
      <c r="AE547" s="35"/>
      <c r="AR547" s="203" t="s">
        <v>110</v>
      </c>
      <c r="AT547" s="203" t="s">
        <v>241</v>
      </c>
      <c r="AU547" s="203" t="s">
        <v>86</v>
      </c>
      <c r="AY547" s="18" t="s">
        <v>239</v>
      </c>
      <c r="BE547" s="204">
        <f>IF(N547="základní",J547,0)</f>
        <v>0</v>
      </c>
      <c r="BF547" s="204">
        <f>IF(N547="snížená",J547,0)</f>
        <v>0</v>
      </c>
      <c r="BG547" s="204">
        <f>IF(N547="zákl. přenesená",J547,0)</f>
        <v>0</v>
      </c>
      <c r="BH547" s="204">
        <f>IF(N547="sníž. přenesená",J547,0)</f>
        <v>0</v>
      </c>
      <c r="BI547" s="204">
        <f>IF(N547="nulová",J547,0)</f>
        <v>0</v>
      </c>
      <c r="BJ547" s="18" t="s">
        <v>84</v>
      </c>
      <c r="BK547" s="204">
        <f>ROUND(I547*H547,2)</f>
        <v>0</v>
      </c>
      <c r="BL547" s="18" t="s">
        <v>110</v>
      </c>
      <c r="BM547" s="203" t="s">
        <v>1022</v>
      </c>
    </row>
    <row r="548" spans="1:65" s="13" customFormat="1" ht="11.25">
      <c r="B548" s="205"/>
      <c r="C548" s="206"/>
      <c r="D548" s="207" t="s">
        <v>266</v>
      </c>
      <c r="E548" s="225" t="s">
        <v>1</v>
      </c>
      <c r="F548" s="208" t="s">
        <v>1023</v>
      </c>
      <c r="G548" s="206"/>
      <c r="H548" s="209">
        <v>131.745</v>
      </c>
      <c r="I548" s="210"/>
      <c r="J548" s="206"/>
      <c r="K548" s="206"/>
      <c r="L548" s="211"/>
      <c r="M548" s="212"/>
      <c r="N548" s="213"/>
      <c r="O548" s="213"/>
      <c r="P548" s="213"/>
      <c r="Q548" s="213"/>
      <c r="R548" s="213"/>
      <c r="S548" s="213"/>
      <c r="T548" s="214"/>
      <c r="AT548" s="215" t="s">
        <v>266</v>
      </c>
      <c r="AU548" s="215" t="s">
        <v>86</v>
      </c>
      <c r="AV548" s="13" t="s">
        <v>86</v>
      </c>
      <c r="AW548" s="13" t="s">
        <v>32</v>
      </c>
      <c r="AX548" s="13" t="s">
        <v>76</v>
      </c>
      <c r="AY548" s="215" t="s">
        <v>239</v>
      </c>
    </row>
    <row r="549" spans="1:65" s="14" customFormat="1" ht="11.25">
      <c r="B549" s="226"/>
      <c r="C549" s="227"/>
      <c r="D549" s="207" t="s">
        <v>266</v>
      </c>
      <c r="E549" s="228" t="s">
        <v>1</v>
      </c>
      <c r="F549" s="229" t="s">
        <v>383</v>
      </c>
      <c r="G549" s="227"/>
      <c r="H549" s="230">
        <v>131.745</v>
      </c>
      <c r="I549" s="231"/>
      <c r="J549" s="227"/>
      <c r="K549" s="227"/>
      <c r="L549" s="232"/>
      <c r="M549" s="233"/>
      <c r="N549" s="234"/>
      <c r="O549" s="234"/>
      <c r="P549" s="234"/>
      <c r="Q549" s="234"/>
      <c r="R549" s="234"/>
      <c r="S549" s="234"/>
      <c r="T549" s="235"/>
      <c r="AT549" s="236" t="s">
        <v>266</v>
      </c>
      <c r="AU549" s="236" t="s">
        <v>86</v>
      </c>
      <c r="AV549" s="14" t="s">
        <v>110</v>
      </c>
      <c r="AW549" s="14" t="s">
        <v>32</v>
      </c>
      <c r="AX549" s="14" t="s">
        <v>84</v>
      </c>
      <c r="AY549" s="236" t="s">
        <v>239</v>
      </c>
    </row>
    <row r="550" spans="1:65" s="2" customFormat="1" ht="16.5" customHeight="1">
      <c r="A550" s="35"/>
      <c r="B550" s="36"/>
      <c r="C550" s="192" t="s">
        <v>1024</v>
      </c>
      <c r="D550" s="192" t="s">
        <v>241</v>
      </c>
      <c r="E550" s="193" t="s">
        <v>1025</v>
      </c>
      <c r="F550" s="194" t="s">
        <v>1026</v>
      </c>
      <c r="G550" s="195" t="s">
        <v>309</v>
      </c>
      <c r="H550" s="196">
        <v>17.25</v>
      </c>
      <c r="I550" s="197"/>
      <c r="J550" s="198">
        <f>ROUND(I550*H550,2)</f>
        <v>0</v>
      </c>
      <c r="K550" s="194" t="s">
        <v>245</v>
      </c>
      <c r="L550" s="40"/>
      <c r="M550" s="199" t="s">
        <v>1</v>
      </c>
      <c r="N550" s="200" t="s">
        <v>41</v>
      </c>
      <c r="O550" s="72"/>
      <c r="P550" s="201">
        <f>O550*H550</f>
        <v>0</v>
      </c>
      <c r="Q550" s="201">
        <v>0</v>
      </c>
      <c r="R550" s="201">
        <f>Q550*H550</f>
        <v>0</v>
      </c>
      <c r="S550" s="201">
        <v>2.4</v>
      </c>
      <c r="T550" s="202">
        <f>S550*H550</f>
        <v>41.4</v>
      </c>
      <c r="U550" s="35"/>
      <c r="V550" s="35"/>
      <c r="W550" s="35"/>
      <c r="X550" s="35"/>
      <c r="Y550" s="35"/>
      <c r="Z550" s="35"/>
      <c r="AA550" s="35"/>
      <c r="AB550" s="35"/>
      <c r="AC550" s="35"/>
      <c r="AD550" s="35"/>
      <c r="AE550" s="35"/>
      <c r="AR550" s="203" t="s">
        <v>110</v>
      </c>
      <c r="AT550" s="203" t="s">
        <v>241</v>
      </c>
      <c r="AU550" s="203" t="s">
        <v>86</v>
      </c>
      <c r="AY550" s="18" t="s">
        <v>239</v>
      </c>
      <c r="BE550" s="204">
        <f>IF(N550="základní",J550,0)</f>
        <v>0</v>
      </c>
      <c r="BF550" s="204">
        <f>IF(N550="snížená",J550,0)</f>
        <v>0</v>
      </c>
      <c r="BG550" s="204">
        <f>IF(N550="zákl. přenesená",J550,0)</f>
        <v>0</v>
      </c>
      <c r="BH550" s="204">
        <f>IF(N550="sníž. přenesená",J550,0)</f>
        <v>0</v>
      </c>
      <c r="BI550" s="204">
        <f>IF(N550="nulová",J550,0)</f>
        <v>0</v>
      </c>
      <c r="BJ550" s="18" t="s">
        <v>84</v>
      </c>
      <c r="BK550" s="204">
        <f>ROUND(I550*H550,2)</f>
        <v>0</v>
      </c>
      <c r="BL550" s="18" t="s">
        <v>110</v>
      </c>
      <c r="BM550" s="203" t="s">
        <v>1027</v>
      </c>
    </row>
    <row r="551" spans="1:65" s="2" customFormat="1" ht="16.5" customHeight="1">
      <c r="A551" s="35"/>
      <c r="B551" s="36"/>
      <c r="C551" s="192" t="s">
        <v>1028</v>
      </c>
      <c r="D551" s="192" t="s">
        <v>241</v>
      </c>
      <c r="E551" s="193" t="s">
        <v>1029</v>
      </c>
      <c r="F551" s="194" t="s">
        <v>1030</v>
      </c>
      <c r="G551" s="195" t="s">
        <v>309</v>
      </c>
      <c r="H551" s="196">
        <v>8.3800000000000008</v>
      </c>
      <c r="I551" s="197"/>
      <c r="J551" s="198">
        <f>ROUND(I551*H551,2)</f>
        <v>0</v>
      </c>
      <c r="K551" s="194" t="s">
        <v>245</v>
      </c>
      <c r="L551" s="40"/>
      <c r="M551" s="199" t="s">
        <v>1</v>
      </c>
      <c r="N551" s="200" t="s">
        <v>41</v>
      </c>
      <c r="O551" s="72"/>
      <c r="P551" s="201">
        <f>O551*H551</f>
        <v>0</v>
      </c>
      <c r="Q551" s="201">
        <v>0</v>
      </c>
      <c r="R551" s="201">
        <f>Q551*H551</f>
        <v>0</v>
      </c>
      <c r="S551" s="201">
        <v>2.4</v>
      </c>
      <c r="T551" s="202">
        <f>S551*H551</f>
        <v>20.112000000000002</v>
      </c>
      <c r="U551" s="35"/>
      <c r="V551" s="35"/>
      <c r="W551" s="35"/>
      <c r="X551" s="35"/>
      <c r="Y551" s="35"/>
      <c r="Z551" s="35"/>
      <c r="AA551" s="35"/>
      <c r="AB551" s="35"/>
      <c r="AC551" s="35"/>
      <c r="AD551" s="35"/>
      <c r="AE551" s="35"/>
      <c r="AR551" s="203" t="s">
        <v>110</v>
      </c>
      <c r="AT551" s="203" t="s">
        <v>241</v>
      </c>
      <c r="AU551" s="203" t="s">
        <v>86</v>
      </c>
      <c r="AY551" s="18" t="s">
        <v>239</v>
      </c>
      <c r="BE551" s="204">
        <f>IF(N551="základní",J551,0)</f>
        <v>0</v>
      </c>
      <c r="BF551" s="204">
        <f>IF(N551="snížená",J551,0)</f>
        <v>0</v>
      </c>
      <c r="BG551" s="204">
        <f>IF(N551="zákl. přenesená",J551,0)</f>
        <v>0</v>
      </c>
      <c r="BH551" s="204">
        <f>IF(N551="sníž. přenesená",J551,0)</f>
        <v>0</v>
      </c>
      <c r="BI551" s="204">
        <f>IF(N551="nulová",J551,0)</f>
        <v>0</v>
      </c>
      <c r="BJ551" s="18" t="s">
        <v>84</v>
      </c>
      <c r="BK551" s="204">
        <f>ROUND(I551*H551,2)</f>
        <v>0</v>
      </c>
      <c r="BL551" s="18" t="s">
        <v>110</v>
      </c>
      <c r="BM551" s="203" t="s">
        <v>1031</v>
      </c>
    </row>
    <row r="552" spans="1:65" s="13" customFormat="1" ht="11.25">
      <c r="B552" s="205"/>
      <c r="C552" s="206"/>
      <c r="D552" s="207" t="s">
        <v>266</v>
      </c>
      <c r="E552" s="225" t="s">
        <v>1</v>
      </c>
      <c r="F552" s="208" t="s">
        <v>1032</v>
      </c>
      <c r="G552" s="206"/>
      <c r="H552" s="209">
        <v>8.3800000000000008</v>
      </c>
      <c r="I552" s="210"/>
      <c r="J552" s="206"/>
      <c r="K552" s="206"/>
      <c r="L552" s="211"/>
      <c r="M552" s="212"/>
      <c r="N552" s="213"/>
      <c r="O552" s="213"/>
      <c r="P552" s="213"/>
      <c r="Q552" s="213"/>
      <c r="R552" s="213"/>
      <c r="S552" s="213"/>
      <c r="T552" s="214"/>
      <c r="AT552" s="215" t="s">
        <v>266</v>
      </c>
      <c r="AU552" s="215" t="s">
        <v>86</v>
      </c>
      <c r="AV552" s="13" t="s">
        <v>86</v>
      </c>
      <c r="AW552" s="13" t="s">
        <v>32</v>
      </c>
      <c r="AX552" s="13" t="s">
        <v>76</v>
      </c>
      <c r="AY552" s="215" t="s">
        <v>239</v>
      </c>
    </row>
    <row r="553" spans="1:65" s="14" customFormat="1" ht="11.25">
      <c r="B553" s="226"/>
      <c r="C553" s="227"/>
      <c r="D553" s="207" t="s">
        <v>266</v>
      </c>
      <c r="E553" s="228" t="s">
        <v>1</v>
      </c>
      <c r="F553" s="229" t="s">
        <v>383</v>
      </c>
      <c r="G553" s="227"/>
      <c r="H553" s="230">
        <v>8.3800000000000008</v>
      </c>
      <c r="I553" s="231"/>
      <c r="J553" s="227"/>
      <c r="K553" s="227"/>
      <c r="L553" s="232"/>
      <c r="M553" s="233"/>
      <c r="N553" s="234"/>
      <c r="O553" s="234"/>
      <c r="P553" s="234"/>
      <c r="Q553" s="234"/>
      <c r="R553" s="234"/>
      <c r="S553" s="234"/>
      <c r="T553" s="235"/>
      <c r="AT553" s="236" t="s">
        <v>266</v>
      </c>
      <c r="AU553" s="236" t="s">
        <v>86</v>
      </c>
      <c r="AV553" s="14" t="s">
        <v>110</v>
      </c>
      <c r="AW553" s="14" t="s">
        <v>32</v>
      </c>
      <c r="AX553" s="14" t="s">
        <v>84</v>
      </c>
      <c r="AY553" s="236" t="s">
        <v>239</v>
      </c>
    </row>
    <row r="554" spans="1:65" s="2" customFormat="1" ht="21.75" customHeight="1">
      <c r="A554" s="35"/>
      <c r="B554" s="36"/>
      <c r="C554" s="192" t="s">
        <v>1033</v>
      </c>
      <c r="D554" s="192" t="s">
        <v>241</v>
      </c>
      <c r="E554" s="193" t="s">
        <v>1034</v>
      </c>
      <c r="F554" s="194" t="s">
        <v>1035</v>
      </c>
      <c r="G554" s="195" t="s">
        <v>309</v>
      </c>
      <c r="H554" s="196">
        <v>52.021000000000001</v>
      </c>
      <c r="I554" s="197"/>
      <c r="J554" s="198">
        <f>ROUND(I554*H554,2)</f>
        <v>0</v>
      </c>
      <c r="K554" s="194" t="s">
        <v>245</v>
      </c>
      <c r="L554" s="40"/>
      <c r="M554" s="199" t="s">
        <v>1</v>
      </c>
      <c r="N554" s="200" t="s">
        <v>41</v>
      </c>
      <c r="O554" s="72"/>
      <c r="P554" s="201">
        <f>O554*H554</f>
        <v>0</v>
      </c>
      <c r="Q554" s="201">
        <v>0</v>
      </c>
      <c r="R554" s="201">
        <f>Q554*H554</f>
        <v>0</v>
      </c>
      <c r="S554" s="201">
        <v>2.2000000000000002</v>
      </c>
      <c r="T554" s="202">
        <f>S554*H554</f>
        <v>114.4462</v>
      </c>
      <c r="U554" s="35"/>
      <c r="V554" s="35"/>
      <c r="W554" s="35"/>
      <c r="X554" s="35"/>
      <c r="Y554" s="35"/>
      <c r="Z554" s="35"/>
      <c r="AA554" s="35"/>
      <c r="AB554" s="35"/>
      <c r="AC554" s="35"/>
      <c r="AD554" s="35"/>
      <c r="AE554" s="35"/>
      <c r="AR554" s="203" t="s">
        <v>110</v>
      </c>
      <c r="AT554" s="203" t="s">
        <v>241</v>
      </c>
      <c r="AU554" s="203" t="s">
        <v>86</v>
      </c>
      <c r="AY554" s="18" t="s">
        <v>239</v>
      </c>
      <c r="BE554" s="204">
        <f>IF(N554="základní",J554,0)</f>
        <v>0</v>
      </c>
      <c r="BF554" s="204">
        <f>IF(N554="snížená",J554,0)</f>
        <v>0</v>
      </c>
      <c r="BG554" s="204">
        <f>IF(N554="zákl. přenesená",J554,0)</f>
        <v>0</v>
      </c>
      <c r="BH554" s="204">
        <f>IF(N554="sníž. přenesená",J554,0)</f>
        <v>0</v>
      </c>
      <c r="BI554" s="204">
        <f>IF(N554="nulová",J554,0)</f>
        <v>0</v>
      </c>
      <c r="BJ554" s="18" t="s">
        <v>84</v>
      </c>
      <c r="BK554" s="204">
        <f>ROUND(I554*H554,2)</f>
        <v>0</v>
      </c>
      <c r="BL554" s="18" t="s">
        <v>110</v>
      </c>
      <c r="BM554" s="203" t="s">
        <v>1036</v>
      </c>
    </row>
    <row r="555" spans="1:65" s="13" customFormat="1" ht="11.25">
      <c r="B555" s="205"/>
      <c r="C555" s="206"/>
      <c r="D555" s="207" t="s">
        <v>266</v>
      </c>
      <c r="E555" s="225" t="s">
        <v>1</v>
      </c>
      <c r="F555" s="208" t="s">
        <v>1037</v>
      </c>
      <c r="G555" s="206"/>
      <c r="H555" s="209">
        <v>52.021000000000001</v>
      </c>
      <c r="I555" s="210"/>
      <c r="J555" s="206"/>
      <c r="K555" s="206"/>
      <c r="L555" s="211"/>
      <c r="M555" s="212"/>
      <c r="N555" s="213"/>
      <c r="O555" s="213"/>
      <c r="P555" s="213"/>
      <c r="Q555" s="213"/>
      <c r="R555" s="213"/>
      <c r="S555" s="213"/>
      <c r="T555" s="214"/>
      <c r="AT555" s="215" t="s">
        <v>266</v>
      </c>
      <c r="AU555" s="215" t="s">
        <v>86</v>
      </c>
      <c r="AV555" s="13" t="s">
        <v>86</v>
      </c>
      <c r="AW555" s="13" t="s">
        <v>32</v>
      </c>
      <c r="AX555" s="13" t="s">
        <v>76</v>
      </c>
      <c r="AY555" s="215" t="s">
        <v>239</v>
      </c>
    </row>
    <row r="556" spans="1:65" s="14" customFormat="1" ht="11.25">
      <c r="B556" s="226"/>
      <c r="C556" s="227"/>
      <c r="D556" s="207" t="s">
        <v>266</v>
      </c>
      <c r="E556" s="228" t="s">
        <v>1</v>
      </c>
      <c r="F556" s="229" t="s">
        <v>383</v>
      </c>
      <c r="G556" s="227"/>
      <c r="H556" s="230">
        <v>52.021000000000001</v>
      </c>
      <c r="I556" s="231"/>
      <c r="J556" s="227"/>
      <c r="K556" s="227"/>
      <c r="L556" s="232"/>
      <c r="M556" s="233"/>
      <c r="N556" s="234"/>
      <c r="O556" s="234"/>
      <c r="P556" s="234"/>
      <c r="Q556" s="234"/>
      <c r="R556" s="234"/>
      <c r="S556" s="234"/>
      <c r="T556" s="235"/>
      <c r="AT556" s="236" t="s">
        <v>266</v>
      </c>
      <c r="AU556" s="236" t="s">
        <v>86</v>
      </c>
      <c r="AV556" s="14" t="s">
        <v>110</v>
      </c>
      <c r="AW556" s="14" t="s">
        <v>32</v>
      </c>
      <c r="AX556" s="14" t="s">
        <v>84</v>
      </c>
      <c r="AY556" s="236" t="s">
        <v>239</v>
      </c>
    </row>
    <row r="557" spans="1:65" s="2" customFormat="1" ht="21.75" customHeight="1">
      <c r="A557" s="35"/>
      <c r="B557" s="36"/>
      <c r="C557" s="192" t="s">
        <v>1038</v>
      </c>
      <c r="D557" s="192" t="s">
        <v>241</v>
      </c>
      <c r="E557" s="193" t="s">
        <v>1039</v>
      </c>
      <c r="F557" s="194" t="s">
        <v>1040</v>
      </c>
      <c r="G557" s="195" t="s">
        <v>309</v>
      </c>
      <c r="H557" s="196">
        <v>32.113</v>
      </c>
      <c r="I557" s="197"/>
      <c r="J557" s="198">
        <f>ROUND(I557*H557,2)</f>
        <v>0</v>
      </c>
      <c r="K557" s="194" t="s">
        <v>245</v>
      </c>
      <c r="L557" s="40"/>
      <c r="M557" s="199" t="s">
        <v>1</v>
      </c>
      <c r="N557" s="200" t="s">
        <v>41</v>
      </c>
      <c r="O557" s="72"/>
      <c r="P557" s="201">
        <f>O557*H557</f>
        <v>0</v>
      </c>
      <c r="Q557" s="201">
        <v>0</v>
      </c>
      <c r="R557" s="201">
        <f>Q557*H557</f>
        <v>0</v>
      </c>
      <c r="S557" s="201">
        <v>2.2000000000000002</v>
      </c>
      <c r="T557" s="202">
        <f>S557*H557</f>
        <v>70.648600000000002</v>
      </c>
      <c r="U557" s="35"/>
      <c r="V557" s="35"/>
      <c r="W557" s="35"/>
      <c r="X557" s="35"/>
      <c r="Y557" s="35"/>
      <c r="Z557" s="35"/>
      <c r="AA557" s="35"/>
      <c r="AB557" s="35"/>
      <c r="AC557" s="35"/>
      <c r="AD557" s="35"/>
      <c r="AE557" s="35"/>
      <c r="AR557" s="203" t="s">
        <v>110</v>
      </c>
      <c r="AT557" s="203" t="s">
        <v>241</v>
      </c>
      <c r="AU557" s="203" t="s">
        <v>86</v>
      </c>
      <c r="AY557" s="18" t="s">
        <v>239</v>
      </c>
      <c r="BE557" s="204">
        <f>IF(N557="základní",J557,0)</f>
        <v>0</v>
      </c>
      <c r="BF557" s="204">
        <f>IF(N557="snížená",J557,0)</f>
        <v>0</v>
      </c>
      <c r="BG557" s="204">
        <f>IF(N557="zákl. přenesená",J557,0)</f>
        <v>0</v>
      </c>
      <c r="BH557" s="204">
        <f>IF(N557="sníž. přenesená",J557,0)</f>
        <v>0</v>
      </c>
      <c r="BI557" s="204">
        <f>IF(N557="nulová",J557,0)</f>
        <v>0</v>
      </c>
      <c r="BJ557" s="18" t="s">
        <v>84</v>
      </c>
      <c r="BK557" s="204">
        <f>ROUND(I557*H557,2)</f>
        <v>0</v>
      </c>
      <c r="BL557" s="18" t="s">
        <v>110</v>
      </c>
      <c r="BM557" s="203" t="s">
        <v>1041</v>
      </c>
    </row>
    <row r="558" spans="1:65" s="13" customFormat="1" ht="11.25">
      <c r="B558" s="205"/>
      <c r="C558" s="206"/>
      <c r="D558" s="207" t="s">
        <v>266</v>
      </c>
      <c r="E558" s="225" t="s">
        <v>1</v>
      </c>
      <c r="F558" s="208" t="s">
        <v>1042</v>
      </c>
      <c r="G558" s="206"/>
      <c r="H558" s="209">
        <v>24.613</v>
      </c>
      <c r="I558" s="210"/>
      <c r="J558" s="206"/>
      <c r="K558" s="206"/>
      <c r="L558" s="211"/>
      <c r="M558" s="212"/>
      <c r="N558" s="213"/>
      <c r="O558" s="213"/>
      <c r="P558" s="213"/>
      <c r="Q558" s="213"/>
      <c r="R558" s="213"/>
      <c r="S558" s="213"/>
      <c r="T558" s="214"/>
      <c r="AT558" s="215" t="s">
        <v>266</v>
      </c>
      <c r="AU558" s="215" t="s">
        <v>86</v>
      </c>
      <c r="AV558" s="13" t="s">
        <v>86</v>
      </c>
      <c r="AW558" s="13" t="s">
        <v>32</v>
      </c>
      <c r="AX558" s="13" t="s">
        <v>76</v>
      </c>
      <c r="AY558" s="215" t="s">
        <v>239</v>
      </c>
    </row>
    <row r="559" spans="1:65" s="13" customFormat="1" ht="11.25">
      <c r="B559" s="205"/>
      <c r="C559" s="206"/>
      <c r="D559" s="207" t="s">
        <v>266</v>
      </c>
      <c r="E559" s="225" t="s">
        <v>1</v>
      </c>
      <c r="F559" s="208" t="s">
        <v>1043</v>
      </c>
      <c r="G559" s="206"/>
      <c r="H559" s="209">
        <v>7.5</v>
      </c>
      <c r="I559" s="210"/>
      <c r="J559" s="206"/>
      <c r="K559" s="206"/>
      <c r="L559" s="211"/>
      <c r="M559" s="212"/>
      <c r="N559" s="213"/>
      <c r="O559" s="213"/>
      <c r="P559" s="213"/>
      <c r="Q559" s="213"/>
      <c r="R559" s="213"/>
      <c r="S559" s="213"/>
      <c r="T559" s="214"/>
      <c r="AT559" s="215" t="s">
        <v>266</v>
      </c>
      <c r="AU559" s="215" t="s">
        <v>86</v>
      </c>
      <c r="AV559" s="13" t="s">
        <v>86</v>
      </c>
      <c r="AW559" s="13" t="s">
        <v>32</v>
      </c>
      <c r="AX559" s="13" t="s">
        <v>76</v>
      </c>
      <c r="AY559" s="215" t="s">
        <v>239</v>
      </c>
    </row>
    <row r="560" spans="1:65" s="14" customFormat="1" ht="11.25">
      <c r="B560" s="226"/>
      <c r="C560" s="227"/>
      <c r="D560" s="207" t="s">
        <v>266</v>
      </c>
      <c r="E560" s="228" t="s">
        <v>1</v>
      </c>
      <c r="F560" s="229" t="s">
        <v>383</v>
      </c>
      <c r="G560" s="227"/>
      <c r="H560" s="230">
        <v>32.113</v>
      </c>
      <c r="I560" s="231"/>
      <c r="J560" s="227"/>
      <c r="K560" s="227"/>
      <c r="L560" s="232"/>
      <c r="M560" s="233"/>
      <c r="N560" s="234"/>
      <c r="O560" s="234"/>
      <c r="P560" s="234"/>
      <c r="Q560" s="234"/>
      <c r="R560" s="234"/>
      <c r="S560" s="234"/>
      <c r="T560" s="235"/>
      <c r="AT560" s="236" t="s">
        <v>266</v>
      </c>
      <c r="AU560" s="236" t="s">
        <v>86</v>
      </c>
      <c r="AV560" s="14" t="s">
        <v>110</v>
      </c>
      <c r="AW560" s="14" t="s">
        <v>32</v>
      </c>
      <c r="AX560" s="14" t="s">
        <v>84</v>
      </c>
      <c r="AY560" s="236" t="s">
        <v>239</v>
      </c>
    </row>
    <row r="561" spans="1:65" s="2" customFormat="1" ht="21.75" customHeight="1">
      <c r="A561" s="35"/>
      <c r="B561" s="36"/>
      <c r="C561" s="192" t="s">
        <v>1044</v>
      </c>
      <c r="D561" s="192" t="s">
        <v>241</v>
      </c>
      <c r="E561" s="193" t="s">
        <v>1045</v>
      </c>
      <c r="F561" s="194" t="s">
        <v>1046</v>
      </c>
      <c r="G561" s="195" t="s">
        <v>309</v>
      </c>
      <c r="H561" s="196">
        <v>62.424999999999997</v>
      </c>
      <c r="I561" s="197"/>
      <c r="J561" s="198">
        <f>ROUND(I561*H561,2)</f>
        <v>0</v>
      </c>
      <c r="K561" s="194" t="s">
        <v>245</v>
      </c>
      <c r="L561" s="40"/>
      <c r="M561" s="199" t="s">
        <v>1</v>
      </c>
      <c r="N561" s="200" t="s">
        <v>41</v>
      </c>
      <c r="O561" s="72"/>
      <c r="P561" s="201">
        <f>O561*H561</f>
        <v>0</v>
      </c>
      <c r="Q561" s="201">
        <v>0</v>
      </c>
      <c r="R561" s="201">
        <f>Q561*H561</f>
        <v>0</v>
      </c>
      <c r="S561" s="201">
        <v>2.2000000000000002</v>
      </c>
      <c r="T561" s="202">
        <f>S561*H561</f>
        <v>137.33500000000001</v>
      </c>
      <c r="U561" s="35"/>
      <c r="V561" s="35"/>
      <c r="W561" s="35"/>
      <c r="X561" s="35"/>
      <c r="Y561" s="35"/>
      <c r="Z561" s="35"/>
      <c r="AA561" s="35"/>
      <c r="AB561" s="35"/>
      <c r="AC561" s="35"/>
      <c r="AD561" s="35"/>
      <c r="AE561" s="35"/>
      <c r="AR561" s="203" t="s">
        <v>110</v>
      </c>
      <c r="AT561" s="203" t="s">
        <v>241</v>
      </c>
      <c r="AU561" s="203" t="s">
        <v>86</v>
      </c>
      <c r="AY561" s="18" t="s">
        <v>239</v>
      </c>
      <c r="BE561" s="204">
        <f>IF(N561="základní",J561,0)</f>
        <v>0</v>
      </c>
      <c r="BF561" s="204">
        <f>IF(N561="snížená",J561,0)</f>
        <v>0</v>
      </c>
      <c r="BG561" s="204">
        <f>IF(N561="zákl. přenesená",J561,0)</f>
        <v>0</v>
      </c>
      <c r="BH561" s="204">
        <f>IF(N561="sníž. přenesená",J561,0)</f>
        <v>0</v>
      </c>
      <c r="BI561" s="204">
        <f>IF(N561="nulová",J561,0)</f>
        <v>0</v>
      </c>
      <c r="BJ561" s="18" t="s">
        <v>84</v>
      </c>
      <c r="BK561" s="204">
        <f>ROUND(I561*H561,2)</f>
        <v>0</v>
      </c>
      <c r="BL561" s="18" t="s">
        <v>110</v>
      </c>
      <c r="BM561" s="203" t="s">
        <v>1047</v>
      </c>
    </row>
    <row r="562" spans="1:65" s="13" customFormat="1" ht="11.25">
      <c r="B562" s="205"/>
      <c r="C562" s="206"/>
      <c r="D562" s="207" t="s">
        <v>266</v>
      </c>
      <c r="E562" s="225" t="s">
        <v>1</v>
      </c>
      <c r="F562" s="208" t="s">
        <v>1048</v>
      </c>
      <c r="G562" s="206"/>
      <c r="H562" s="209">
        <v>62.424999999999997</v>
      </c>
      <c r="I562" s="210"/>
      <c r="J562" s="206"/>
      <c r="K562" s="206"/>
      <c r="L562" s="211"/>
      <c r="M562" s="212"/>
      <c r="N562" s="213"/>
      <c r="O562" s="213"/>
      <c r="P562" s="213"/>
      <c r="Q562" s="213"/>
      <c r="R562" s="213"/>
      <c r="S562" s="213"/>
      <c r="T562" s="214"/>
      <c r="AT562" s="215" t="s">
        <v>266</v>
      </c>
      <c r="AU562" s="215" t="s">
        <v>86</v>
      </c>
      <c r="AV562" s="13" t="s">
        <v>86</v>
      </c>
      <c r="AW562" s="13" t="s">
        <v>32</v>
      </c>
      <c r="AX562" s="13" t="s">
        <v>76</v>
      </c>
      <c r="AY562" s="215" t="s">
        <v>239</v>
      </c>
    </row>
    <row r="563" spans="1:65" s="14" customFormat="1" ht="11.25">
      <c r="B563" s="226"/>
      <c r="C563" s="227"/>
      <c r="D563" s="207" t="s">
        <v>266</v>
      </c>
      <c r="E563" s="228" t="s">
        <v>1</v>
      </c>
      <c r="F563" s="229" t="s">
        <v>383</v>
      </c>
      <c r="G563" s="227"/>
      <c r="H563" s="230">
        <v>62.424999999999997</v>
      </c>
      <c r="I563" s="231"/>
      <c r="J563" s="227"/>
      <c r="K563" s="227"/>
      <c r="L563" s="232"/>
      <c r="M563" s="233"/>
      <c r="N563" s="234"/>
      <c r="O563" s="234"/>
      <c r="P563" s="234"/>
      <c r="Q563" s="234"/>
      <c r="R563" s="234"/>
      <c r="S563" s="234"/>
      <c r="T563" s="235"/>
      <c r="AT563" s="236" t="s">
        <v>266</v>
      </c>
      <c r="AU563" s="236" t="s">
        <v>86</v>
      </c>
      <c r="AV563" s="14" t="s">
        <v>110</v>
      </c>
      <c r="AW563" s="14" t="s">
        <v>32</v>
      </c>
      <c r="AX563" s="14" t="s">
        <v>84</v>
      </c>
      <c r="AY563" s="236" t="s">
        <v>239</v>
      </c>
    </row>
    <row r="564" spans="1:65" s="2" customFormat="1" ht="16.5" customHeight="1">
      <c r="A564" s="35"/>
      <c r="B564" s="36"/>
      <c r="C564" s="192" t="s">
        <v>1049</v>
      </c>
      <c r="D564" s="192" t="s">
        <v>241</v>
      </c>
      <c r="E564" s="193" t="s">
        <v>1050</v>
      </c>
      <c r="F564" s="194" t="s">
        <v>1051</v>
      </c>
      <c r="G564" s="195" t="s">
        <v>309</v>
      </c>
      <c r="H564" s="196">
        <v>52.021000000000001</v>
      </c>
      <c r="I564" s="197"/>
      <c r="J564" s="198">
        <f>ROUND(I564*H564,2)</f>
        <v>0</v>
      </c>
      <c r="K564" s="194" t="s">
        <v>245</v>
      </c>
      <c r="L564" s="40"/>
      <c r="M564" s="199" t="s">
        <v>1</v>
      </c>
      <c r="N564" s="200" t="s">
        <v>41</v>
      </c>
      <c r="O564" s="72"/>
      <c r="P564" s="201">
        <f>O564*H564</f>
        <v>0</v>
      </c>
      <c r="Q564" s="201">
        <v>0</v>
      </c>
      <c r="R564" s="201">
        <f>Q564*H564</f>
        <v>0</v>
      </c>
      <c r="S564" s="201">
        <v>4.3999999999999997E-2</v>
      </c>
      <c r="T564" s="202">
        <f>S564*H564</f>
        <v>2.2889239999999997</v>
      </c>
      <c r="U564" s="35"/>
      <c r="V564" s="35"/>
      <c r="W564" s="35"/>
      <c r="X564" s="35"/>
      <c r="Y564" s="35"/>
      <c r="Z564" s="35"/>
      <c r="AA564" s="35"/>
      <c r="AB564" s="35"/>
      <c r="AC564" s="35"/>
      <c r="AD564" s="35"/>
      <c r="AE564" s="35"/>
      <c r="AR564" s="203" t="s">
        <v>110</v>
      </c>
      <c r="AT564" s="203" t="s">
        <v>241</v>
      </c>
      <c r="AU564" s="203" t="s">
        <v>86</v>
      </c>
      <c r="AY564" s="18" t="s">
        <v>239</v>
      </c>
      <c r="BE564" s="204">
        <f>IF(N564="základní",J564,0)</f>
        <v>0</v>
      </c>
      <c r="BF564" s="204">
        <f>IF(N564="snížená",J564,0)</f>
        <v>0</v>
      </c>
      <c r="BG564" s="204">
        <f>IF(N564="zákl. přenesená",J564,0)</f>
        <v>0</v>
      </c>
      <c r="BH564" s="204">
        <f>IF(N564="sníž. přenesená",J564,0)</f>
        <v>0</v>
      </c>
      <c r="BI564" s="204">
        <f>IF(N564="nulová",J564,0)</f>
        <v>0</v>
      </c>
      <c r="BJ564" s="18" t="s">
        <v>84</v>
      </c>
      <c r="BK564" s="204">
        <f>ROUND(I564*H564,2)</f>
        <v>0</v>
      </c>
      <c r="BL564" s="18" t="s">
        <v>110</v>
      </c>
      <c r="BM564" s="203" t="s">
        <v>1052</v>
      </c>
    </row>
    <row r="565" spans="1:65" s="2" customFormat="1" ht="16.5" customHeight="1">
      <c r="A565" s="35"/>
      <c r="B565" s="36"/>
      <c r="C565" s="192" t="s">
        <v>1053</v>
      </c>
      <c r="D565" s="192" t="s">
        <v>241</v>
      </c>
      <c r="E565" s="193" t="s">
        <v>1054</v>
      </c>
      <c r="F565" s="194" t="s">
        <v>1055</v>
      </c>
      <c r="G565" s="195" t="s">
        <v>309</v>
      </c>
      <c r="H565" s="196">
        <v>32.113</v>
      </c>
      <c r="I565" s="197"/>
      <c r="J565" s="198">
        <f>ROUND(I565*H565,2)</f>
        <v>0</v>
      </c>
      <c r="K565" s="194" t="s">
        <v>245</v>
      </c>
      <c r="L565" s="40"/>
      <c r="M565" s="199" t="s">
        <v>1</v>
      </c>
      <c r="N565" s="200" t="s">
        <v>41</v>
      </c>
      <c r="O565" s="72"/>
      <c r="P565" s="201">
        <f>O565*H565</f>
        <v>0</v>
      </c>
      <c r="Q565" s="201">
        <v>0</v>
      </c>
      <c r="R565" s="201">
        <f>Q565*H565</f>
        <v>0</v>
      </c>
      <c r="S565" s="201">
        <v>2.9000000000000001E-2</v>
      </c>
      <c r="T565" s="202">
        <f>S565*H565</f>
        <v>0.93127700000000002</v>
      </c>
      <c r="U565" s="35"/>
      <c r="V565" s="35"/>
      <c r="W565" s="35"/>
      <c r="X565" s="35"/>
      <c r="Y565" s="35"/>
      <c r="Z565" s="35"/>
      <c r="AA565" s="35"/>
      <c r="AB565" s="35"/>
      <c r="AC565" s="35"/>
      <c r="AD565" s="35"/>
      <c r="AE565" s="35"/>
      <c r="AR565" s="203" t="s">
        <v>110</v>
      </c>
      <c r="AT565" s="203" t="s">
        <v>241</v>
      </c>
      <c r="AU565" s="203" t="s">
        <v>86</v>
      </c>
      <c r="AY565" s="18" t="s">
        <v>239</v>
      </c>
      <c r="BE565" s="204">
        <f>IF(N565="základní",J565,0)</f>
        <v>0</v>
      </c>
      <c r="BF565" s="204">
        <f>IF(N565="snížená",J565,0)</f>
        <v>0</v>
      </c>
      <c r="BG565" s="204">
        <f>IF(N565="zákl. přenesená",J565,0)</f>
        <v>0</v>
      </c>
      <c r="BH565" s="204">
        <f>IF(N565="sníž. přenesená",J565,0)</f>
        <v>0</v>
      </c>
      <c r="BI565" s="204">
        <f>IF(N565="nulová",J565,0)</f>
        <v>0</v>
      </c>
      <c r="BJ565" s="18" t="s">
        <v>84</v>
      </c>
      <c r="BK565" s="204">
        <f>ROUND(I565*H565,2)</f>
        <v>0</v>
      </c>
      <c r="BL565" s="18" t="s">
        <v>110</v>
      </c>
      <c r="BM565" s="203" t="s">
        <v>1056</v>
      </c>
    </row>
    <row r="566" spans="1:65" s="2" customFormat="1" ht="16.5" customHeight="1">
      <c r="A566" s="35"/>
      <c r="B566" s="36"/>
      <c r="C566" s="192" t="s">
        <v>1057</v>
      </c>
      <c r="D566" s="192" t="s">
        <v>241</v>
      </c>
      <c r="E566" s="193" t="s">
        <v>1054</v>
      </c>
      <c r="F566" s="194" t="s">
        <v>1055</v>
      </c>
      <c r="G566" s="195" t="s">
        <v>309</v>
      </c>
      <c r="H566" s="196">
        <v>62.424999999999997</v>
      </c>
      <c r="I566" s="197"/>
      <c r="J566" s="198">
        <f>ROUND(I566*H566,2)</f>
        <v>0</v>
      </c>
      <c r="K566" s="194" t="s">
        <v>245</v>
      </c>
      <c r="L566" s="40"/>
      <c r="M566" s="199" t="s">
        <v>1</v>
      </c>
      <c r="N566" s="200" t="s">
        <v>41</v>
      </c>
      <c r="O566" s="72"/>
      <c r="P566" s="201">
        <f>O566*H566</f>
        <v>0</v>
      </c>
      <c r="Q566" s="201">
        <v>0</v>
      </c>
      <c r="R566" s="201">
        <f>Q566*H566</f>
        <v>0</v>
      </c>
      <c r="S566" s="201">
        <v>2.9000000000000001E-2</v>
      </c>
      <c r="T566" s="202">
        <f>S566*H566</f>
        <v>1.810325</v>
      </c>
      <c r="U566" s="35"/>
      <c r="V566" s="35"/>
      <c r="W566" s="35"/>
      <c r="X566" s="35"/>
      <c r="Y566" s="35"/>
      <c r="Z566" s="35"/>
      <c r="AA566" s="35"/>
      <c r="AB566" s="35"/>
      <c r="AC566" s="35"/>
      <c r="AD566" s="35"/>
      <c r="AE566" s="35"/>
      <c r="AR566" s="203" t="s">
        <v>110</v>
      </c>
      <c r="AT566" s="203" t="s">
        <v>241</v>
      </c>
      <c r="AU566" s="203" t="s">
        <v>86</v>
      </c>
      <c r="AY566" s="18" t="s">
        <v>239</v>
      </c>
      <c r="BE566" s="204">
        <f>IF(N566="základní",J566,0)</f>
        <v>0</v>
      </c>
      <c r="BF566" s="204">
        <f>IF(N566="snížená",J566,0)</f>
        <v>0</v>
      </c>
      <c r="BG566" s="204">
        <f>IF(N566="zákl. přenesená",J566,0)</f>
        <v>0</v>
      </c>
      <c r="BH566" s="204">
        <f>IF(N566="sníž. přenesená",J566,0)</f>
        <v>0</v>
      </c>
      <c r="BI566" s="204">
        <f>IF(N566="nulová",J566,0)</f>
        <v>0</v>
      </c>
      <c r="BJ566" s="18" t="s">
        <v>84</v>
      </c>
      <c r="BK566" s="204">
        <f>ROUND(I566*H566,2)</f>
        <v>0</v>
      </c>
      <c r="BL566" s="18" t="s">
        <v>110</v>
      </c>
      <c r="BM566" s="203" t="s">
        <v>1058</v>
      </c>
    </row>
    <row r="567" spans="1:65" s="2" customFormat="1" ht="16.5" customHeight="1">
      <c r="A567" s="35"/>
      <c r="B567" s="36"/>
      <c r="C567" s="192" t="s">
        <v>1059</v>
      </c>
      <c r="D567" s="192" t="s">
        <v>241</v>
      </c>
      <c r="E567" s="193" t="s">
        <v>1060</v>
      </c>
      <c r="F567" s="194" t="s">
        <v>1061</v>
      </c>
      <c r="G567" s="195" t="s">
        <v>309</v>
      </c>
      <c r="H567" s="196">
        <v>52.021000000000001</v>
      </c>
      <c r="I567" s="197"/>
      <c r="J567" s="198">
        <f>ROUND(I567*H567,2)</f>
        <v>0</v>
      </c>
      <c r="K567" s="194" t="s">
        <v>245</v>
      </c>
      <c r="L567" s="40"/>
      <c r="M567" s="199" t="s">
        <v>1</v>
      </c>
      <c r="N567" s="200" t="s">
        <v>41</v>
      </c>
      <c r="O567" s="72"/>
      <c r="P567" s="201">
        <f>O567*H567</f>
        <v>0</v>
      </c>
      <c r="Q567" s="201">
        <v>0</v>
      </c>
      <c r="R567" s="201">
        <f>Q567*H567</f>
        <v>0</v>
      </c>
      <c r="S567" s="201">
        <v>1.4</v>
      </c>
      <c r="T567" s="202">
        <f>S567*H567</f>
        <v>72.829399999999993</v>
      </c>
      <c r="U567" s="35"/>
      <c r="V567" s="35"/>
      <c r="W567" s="35"/>
      <c r="X567" s="35"/>
      <c r="Y567" s="35"/>
      <c r="Z567" s="35"/>
      <c r="AA567" s="35"/>
      <c r="AB567" s="35"/>
      <c r="AC567" s="35"/>
      <c r="AD567" s="35"/>
      <c r="AE567" s="35"/>
      <c r="AR567" s="203" t="s">
        <v>110</v>
      </c>
      <c r="AT567" s="203" t="s">
        <v>241</v>
      </c>
      <c r="AU567" s="203" t="s">
        <v>86</v>
      </c>
      <c r="AY567" s="18" t="s">
        <v>239</v>
      </c>
      <c r="BE567" s="204">
        <f>IF(N567="základní",J567,0)</f>
        <v>0</v>
      </c>
      <c r="BF567" s="204">
        <f>IF(N567="snížená",J567,0)</f>
        <v>0</v>
      </c>
      <c r="BG567" s="204">
        <f>IF(N567="zákl. přenesená",J567,0)</f>
        <v>0</v>
      </c>
      <c r="BH567" s="204">
        <f>IF(N567="sníž. přenesená",J567,0)</f>
        <v>0</v>
      </c>
      <c r="BI567" s="204">
        <f>IF(N567="nulová",J567,0)</f>
        <v>0</v>
      </c>
      <c r="BJ567" s="18" t="s">
        <v>84</v>
      </c>
      <c r="BK567" s="204">
        <f>ROUND(I567*H567,2)</f>
        <v>0</v>
      </c>
      <c r="BL567" s="18" t="s">
        <v>110</v>
      </c>
      <c r="BM567" s="203" t="s">
        <v>1062</v>
      </c>
    </row>
    <row r="568" spans="1:65" s="13" customFormat="1" ht="11.25">
      <c r="B568" s="205"/>
      <c r="C568" s="206"/>
      <c r="D568" s="207" t="s">
        <v>266</v>
      </c>
      <c r="E568" s="225" t="s">
        <v>1</v>
      </c>
      <c r="F568" s="208" t="s">
        <v>1037</v>
      </c>
      <c r="G568" s="206"/>
      <c r="H568" s="209">
        <v>52.021000000000001</v>
      </c>
      <c r="I568" s="210"/>
      <c r="J568" s="206"/>
      <c r="K568" s="206"/>
      <c r="L568" s="211"/>
      <c r="M568" s="212"/>
      <c r="N568" s="213"/>
      <c r="O568" s="213"/>
      <c r="P568" s="213"/>
      <c r="Q568" s="213"/>
      <c r="R568" s="213"/>
      <c r="S568" s="213"/>
      <c r="T568" s="214"/>
      <c r="AT568" s="215" t="s">
        <v>266</v>
      </c>
      <c r="AU568" s="215" t="s">
        <v>86</v>
      </c>
      <c r="AV568" s="13" t="s">
        <v>86</v>
      </c>
      <c r="AW568" s="13" t="s">
        <v>32</v>
      </c>
      <c r="AX568" s="13" t="s">
        <v>76</v>
      </c>
      <c r="AY568" s="215" t="s">
        <v>239</v>
      </c>
    </row>
    <row r="569" spans="1:65" s="14" customFormat="1" ht="11.25">
      <c r="B569" s="226"/>
      <c r="C569" s="227"/>
      <c r="D569" s="207" t="s">
        <v>266</v>
      </c>
      <c r="E569" s="228" t="s">
        <v>1</v>
      </c>
      <c r="F569" s="229" t="s">
        <v>383</v>
      </c>
      <c r="G569" s="227"/>
      <c r="H569" s="230">
        <v>52.021000000000001</v>
      </c>
      <c r="I569" s="231"/>
      <c r="J569" s="227"/>
      <c r="K569" s="227"/>
      <c r="L569" s="232"/>
      <c r="M569" s="233"/>
      <c r="N569" s="234"/>
      <c r="O569" s="234"/>
      <c r="P569" s="234"/>
      <c r="Q569" s="234"/>
      <c r="R569" s="234"/>
      <c r="S569" s="234"/>
      <c r="T569" s="235"/>
      <c r="AT569" s="236" t="s">
        <v>266</v>
      </c>
      <c r="AU569" s="236" t="s">
        <v>86</v>
      </c>
      <c r="AV569" s="14" t="s">
        <v>110</v>
      </c>
      <c r="AW569" s="14" t="s">
        <v>32</v>
      </c>
      <c r="AX569" s="14" t="s">
        <v>84</v>
      </c>
      <c r="AY569" s="236" t="s">
        <v>239</v>
      </c>
    </row>
    <row r="570" spans="1:65" s="2" customFormat="1" ht="16.5" customHeight="1">
      <c r="A570" s="35"/>
      <c r="B570" s="36"/>
      <c r="C570" s="192" t="s">
        <v>1063</v>
      </c>
      <c r="D570" s="192" t="s">
        <v>241</v>
      </c>
      <c r="E570" s="193" t="s">
        <v>1064</v>
      </c>
      <c r="F570" s="194" t="s">
        <v>1065</v>
      </c>
      <c r="G570" s="195" t="s">
        <v>244</v>
      </c>
      <c r="H570" s="196">
        <v>200.2</v>
      </c>
      <c r="I570" s="197"/>
      <c r="J570" s="198">
        <f>ROUND(I570*H570,2)</f>
        <v>0</v>
      </c>
      <c r="K570" s="194" t="s">
        <v>245</v>
      </c>
      <c r="L570" s="40"/>
      <c r="M570" s="199" t="s">
        <v>1</v>
      </c>
      <c r="N570" s="200" t="s">
        <v>41</v>
      </c>
      <c r="O570" s="72"/>
      <c r="P570" s="201">
        <f>O570*H570</f>
        <v>0</v>
      </c>
      <c r="Q570" s="201">
        <v>0</v>
      </c>
      <c r="R570" s="201">
        <f>Q570*H570</f>
        <v>0</v>
      </c>
      <c r="S570" s="201">
        <v>1.7999999999999999E-2</v>
      </c>
      <c r="T570" s="202">
        <f>S570*H570</f>
        <v>3.6035999999999997</v>
      </c>
      <c r="U570" s="35"/>
      <c r="V570" s="35"/>
      <c r="W570" s="35"/>
      <c r="X570" s="35"/>
      <c r="Y570" s="35"/>
      <c r="Z570" s="35"/>
      <c r="AA570" s="35"/>
      <c r="AB570" s="35"/>
      <c r="AC570" s="35"/>
      <c r="AD570" s="35"/>
      <c r="AE570" s="35"/>
      <c r="AR570" s="203" t="s">
        <v>110</v>
      </c>
      <c r="AT570" s="203" t="s">
        <v>241</v>
      </c>
      <c r="AU570" s="203" t="s">
        <v>86</v>
      </c>
      <c r="AY570" s="18" t="s">
        <v>239</v>
      </c>
      <c r="BE570" s="204">
        <f>IF(N570="základní",J570,0)</f>
        <v>0</v>
      </c>
      <c r="BF570" s="204">
        <f>IF(N570="snížená",J570,0)</f>
        <v>0</v>
      </c>
      <c r="BG570" s="204">
        <f>IF(N570="zákl. přenesená",J570,0)</f>
        <v>0</v>
      </c>
      <c r="BH570" s="204">
        <f>IF(N570="sníž. přenesená",J570,0)</f>
        <v>0</v>
      </c>
      <c r="BI570" s="204">
        <f>IF(N570="nulová",J570,0)</f>
        <v>0</v>
      </c>
      <c r="BJ570" s="18" t="s">
        <v>84</v>
      </c>
      <c r="BK570" s="204">
        <f>ROUND(I570*H570,2)</f>
        <v>0</v>
      </c>
      <c r="BL570" s="18" t="s">
        <v>110</v>
      </c>
      <c r="BM570" s="203" t="s">
        <v>1066</v>
      </c>
    </row>
    <row r="571" spans="1:65" s="2" customFormat="1" ht="16.5" customHeight="1">
      <c r="A571" s="35"/>
      <c r="B571" s="36"/>
      <c r="C571" s="192" t="s">
        <v>1067</v>
      </c>
      <c r="D571" s="192" t="s">
        <v>241</v>
      </c>
      <c r="E571" s="193" t="s">
        <v>1068</v>
      </c>
      <c r="F571" s="194" t="s">
        <v>1069</v>
      </c>
      <c r="G571" s="195" t="s">
        <v>244</v>
      </c>
      <c r="H571" s="196">
        <v>33</v>
      </c>
      <c r="I571" s="197"/>
      <c r="J571" s="198">
        <f>ROUND(I571*H571,2)</f>
        <v>0</v>
      </c>
      <c r="K571" s="194" t="s">
        <v>245</v>
      </c>
      <c r="L571" s="40"/>
      <c r="M571" s="199" t="s">
        <v>1</v>
      </c>
      <c r="N571" s="200" t="s">
        <v>41</v>
      </c>
      <c r="O571" s="72"/>
      <c r="P571" s="201">
        <f>O571*H571</f>
        <v>0</v>
      </c>
      <c r="Q571" s="201">
        <v>0</v>
      </c>
      <c r="R571" s="201">
        <f>Q571*H571</f>
        <v>0</v>
      </c>
      <c r="S571" s="201">
        <v>1.9E-2</v>
      </c>
      <c r="T571" s="202">
        <f>S571*H571</f>
        <v>0.627</v>
      </c>
      <c r="U571" s="35"/>
      <c r="V571" s="35"/>
      <c r="W571" s="35"/>
      <c r="X571" s="35"/>
      <c r="Y571" s="35"/>
      <c r="Z571" s="35"/>
      <c r="AA571" s="35"/>
      <c r="AB571" s="35"/>
      <c r="AC571" s="35"/>
      <c r="AD571" s="35"/>
      <c r="AE571" s="35"/>
      <c r="AR571" s="203" t="s">
        <v>110</v>
      </c>
      <c r="AT571" s="203" t="s">
        <v>241</v>
      </c>
      <c r="AU571" s="203" t="s">
        <v>86</v>
      </c>
      <c r="AY571" s="18" t="s">
        <v>239</v>
      </c>
      <c r="BE571" s="204">
        <f>IF(N571="základní",J571,0)</f>
        <v>0</v>
      </c>
      <c r="BF571" s="204">
        <f>IF(N571="snížená",J571,0)</f>
        <v>0</v>
      </c>
      <c r="BG571" s="204">
        <f>IF(N571="zákl. přenesená",J571,0)</f>
        <v>0</v>
      </c>
      <c r="BH571" s="204">
        <f>IF(N571="sníž. přenesená",J571,0)</f>
        <v>0</v>
      </c>
      <c r="BI571" s="204">
        <f>IF(N571="nulová",J571,0)</f>
        <v>0</v>
      </c>
      <c r="BJ571" s="18" t="s">
        <v>84</v>
      </c>
      <c r="BK571" s="204">
        <f>ROUND(I571*H571,2)</f>
        <v>0</v>
      </c>
      <c r="BL571" s="18" t="s">
        <v>110</v>
      </c>
      <c r="BM571" s="203" t="s">
        <v>1070</v>
      </c>
    </row>
    <row r="572" spans="1:65" s="2" customFormat="1" ht="16.5" customHeight="1">
      <c r="A572" s="35"/>
      <c r="B572" s="36"/>
      <c r="C572" s="192" t="s">
        <v>1071</v>
      </c>
      <c r="D572" s="192" t="s">
        <v>241</v>
      </c>
      <c r="E572" s="193" t="s">
        <v>1072</v>
      </c>
      <c r="F572" s="194" t="s">
        <v>1073</v>
      </c>
      <c r="G572" s="195" t="s">
        <v>244</v>
      </c>
      <c r="H572" s="196">
        <v>96.83</v>
      </c>
      <c r="I572" s="197"/>
      <c r="J572" s="198">
        <f>ROUND(I572*H572,2)</f>
        <v>0</v>
      </c>
      <c r="K572" s="194" t="s">
        <v>277</v>
      </c>
      <c r="L572" s="40"/>
      <c r="M572" s="199" t="s">
        <v>1</v>
      </c>
      <c r="N572" s="200" t="s">
        <v>41</v>
      </c>
      <c r="O572" s="72"/>
      <c r="P572" s="201">
        <f>O572*H572</f>
        <v>0</v>
      </c>
      <c r="Q572" s="201">
        <v>0</v>
      </c>
      <c r="R572" s="201">
        <f>Q572*H572</f>
        <v>0</v>
      </c>
      <c r="S572" s="201">
        <v>6.2E-2</v>
      </c>
      <c r="T572" s="202">
        <f>S572*H572</f>
        <v>6.0034599999999996</v>
      </c>
      <c r="U572" s="35"/>
      <c r="V572" s="35"/>
      <c r="W572" s="35"/>
      <c r="X572" s="35"/>
      <c r="Y572" s="35"/>
      <c r="Z572" s="35"/>
      <c r="AA572" s="35"/>
      <c r="AB572" s="35"/>
      <c r="AC572" s="35"/>
      <c r="AD572" s="35"/>
      <c r="AE572" s="35"/>
      <c r="AR572" s="203" t="s">
        <v>110</v>
      </c>
      <c r="AT572" s="203" t="s">
        <v>241</v>
      </c>
      <c r="AU572" s="203" t="s">
        <v>86</v>
      </c>
      <c r="AY572" s="18" t="s">
        <v>239</v>
      </c>
      <c r="BE572" s="204">
        <f>IF(N572="základní",J572,0)</f>
        <v>0</v>
      </c>
      <c r="BF572" s="204">
        <f>IF(N572="snížená",J572,0)</f>
        <v>0</v>
      </c>
      <c r="BG572" s="204">
        <f>IF(N572="zákl. přenesená",J572,0)</f>
        <v>0</v>
      </c>
      <c r="BH572" s="204">
        <f>IF(N572="sníž. přenesená",J572,0)</f>
        <v>0</v>
      </c>
      <c r="BI572" s="204">
        <f>IF(N572="nulová",J572,0)</f>
        <v>0</v>
      </c>
      <c r="BJ572" s="18" t="s">
        <v>84</v>
      </c>
      <c r="BK572" s="204">
        <f>ROUND(I572*H572,2)</f>
        <v>0</v>
      </c>
      <c r="BL572" s="18" t="s">
        <v>110</v>
      </c>
      <c r="BM572" s="203" t="s">
        <v>1074</v>
      </c>
    </row>
    <row r="573" spans="1:65" s="2" customFormat="1" ht="117">
      <c r="A573" s="35"/>
      <c r="B573" s="36"/>
      <c r="C573" s="37"/>
      <c r="D573" s="207" t="s">
        <v>284</v>
      </c>
      <c r="E573" s="37"/>
      <c r="F573" s="216" t="s">
        <v>1075</v>
      </c>
      <c r="G573" s="37"/>
      <c r="H573" s="37"/>
      <c r="I573" s="217"/>
      <c r="J573" s="37"/>
      <c r="K573" s="37"/>
      <c r="L573" s="40"/>
      <c r="M573" s="218"/>
      <c r="N573" s="219"/>
      <c r="O573" s="72"/>
      <c r="P573" s="72"/>
      <c r="Q573" s="72"/>
      <c r="R573" s="72"/>
      <c r="S573" s="72"/>
      <c r="T573" s="73"/>
      <c r="U573" s="35"/>
      <c r="V573" s="35"/>
      <c r="W573" s="35"/>
      <c r="X573" s="35"/>
      <c r="Y573" s="35"/>
      <c r="Z573" s="35"/>
      <c r="AA573" s="35"/>
      <c r="AB573" s="35"/>
      <c r="AC573" s="35"/>
      <c r="AD573" s="35"/>
      <c r="AE573" s="35"/>
      <c r="AT573" s="18" t="s">
        <v>284</v>
      </c>
      <c r="AU573" s="18" t="s">
        <v>86</v>
      </c>
    </row>
    <row r="574" spans="1:65" s="2" customFormat="1" ht="16.5" customHeight="1">
      <c r="A574" s="35"/>
      <c r="B574" s="36"/>
      <c r="C574" s="192" t="s">
        <v>1076</v>
      </c>
      <c r="D574" s="192" t="s">
        <v>241</v>
      </c>
      <c r="E574" s="193" t="s">
        <v>1077</v>
      </c>
      <c r="F574" s="194" t="s">
        <v>1078</v>
      </c>
      <c r="G574" s="195" t="s">
        <v>244</v>
      </c>
      <c r="H574" s="196">
        <v>110</v>
      </c>
      <c r="I574" s="197"/>
      <c r="J574" s="198">
        <f>ROUND(I574*H574,2)</f>
        <v>0</v>
      </c>
      <c r="K574" s="194" t="s">
        <v>245</v>
      </c>
      <c r="L574" s="40"/>
      <c r="M574" s="199" t="s">
        <v>1</v>
      </c>
      <c r="N574" s="200" t="s">
        <v>41</v>
      </c>
      <c r="O574" s="72"/>
      <c r="P574" s="201">
        <f>O574*H574</f>
        <v>0</v>
      </c>
      <c r="Q574" s="201">
        <v>0</v>
      </c>
      <c r="R574" s="201">
        <f>Q574*H574</f>
        <v>0</v>
      </c>
      <c r="S574" s="201">
        <v>7.5999999999999998E-2</v>
      </c>
      <c r="T574" s="202">
        <f>S574*H574</f>
        <v>8.36</v>
      </c>
      <c r="U574" s="35"/>
      <c r="V574" s="35"/>
      <c r="W574" s="35"/>
      <c r="X574" s="35"/>
      <c r="Y574" s="35"/>
      <c r="Z574" s="35"/>
      <c r="AA574" s="35"/>
      <c r="AB574" s="35"/>
      <c r="AC574" s="35"/>
      <c r="AD574" s="35"/>
      <c r="AE574" s="35"/>
      <c r="AR574" s="203" t="s">
        <v>110</v>
      </c>
      <c r="AT574" s="203" t="s">
        <v>241</v>
      </c>
      <c r="AU574" s="203" t="s">
        <v>86</v>
      </c>
      <c r="AY574" s="18" t="s">
        <v>239</v>
      </c>
      <c r="BE574" s="204">
        <f>IF(N574="základní",J574,0)</f>
        <v>0</v>
      </c>
      <c r="BF574" s="204">
        <f>IF(N574="snížená",J574,0)</f>
        <v>0</v>
      </c>
      <c r="BG574" s="204">
        <f>IF(N574="zákl. přenesená",J574,0)</f>
        <v>0</v>
      </c>
      <c r="BH574" s="204">
        <f>IF(N574="sníž. přenesená",J574,0)</f>
        <v>0</v>
      </c>
      <c r="BI574" s="204">
        <f>IF(N574="nulová",J574,0)</f>
        <v>0</v>
      </c>
      <c r="BJ574" s="18" t="s">
        <v>84</v>
      </c>
      <c r="BK574" s="204">
        <f>ROUND(I574*H574,2)</f>
        <v>0</v>
      </c>
      <c r="BL574" s="18" t="s">
        <v>110</v>
      </c>
      <c r="BM574" s="203" t="s">
        <v>1079</v>
      </c>
    </row>
    <row r="575" spans="1:65" s="2" customFormat="1" ht="29.25">
      <c r="A575" s="35"/>
      <c r="B575" s="36"/>
      <c r="C575" s="37"/>
      <c r="D575" s="207" t="s">
        <v>284</v>
      </c>
      <c r="E575" s="37"/>
      <c r="F575" s="216" t="s">
        <v>1080</v>
      </c>
      <c r="G575" s="37"/>
      <c r="H575" s="37"/>
      <c r="I575" s="217"/>
      <c r="J575" s="37"/>
      <c r="K575" s="37"/>
      <c r="L575" s="40"/>
      <c r="M575" s="218"/>
      <c r="N575" s="219"/>
      <c r="O575" s="72"/>
      <c r="P575" s="72"/>
      <c r="Q575" s="72"/>
      <c r="R575" s="72"/>
      <c r="S575" s="72"/>
      <c r="T575" s="73"/>
      <c r="U575" s="35"/>
      <c r="V575" s="35"/>
      <c r="W575" s="35"/>
      <c r="X575" s="35"/>
      <c r="Y575" s="35"/>
      <c r="Z575" s="35"/>
      <c r="AA575" s="35"/>
      <c r="AB575" s="35"/>
      <c r="AC575" s="35"/>
      <c r="AD575" s="35"/>
      <c r="AE575" s="35"/>
      <c r="AT575" s="18" t="s">
        <v>284</v>
      </c>
      <c r="AU575" s="18" t="s">
        <v>86</v>
      </c>
    </row>
    <row r="576" spans="1:65" s="2" customFormat="1" ht="16.5" customHeight="1">
      <c r="A576" s="35"/>
      <c r="B576" s="36"/>
      <c r="C576" s="192" t="s">
        <v>1081</v>
      </c>
      <c r="D576" s="192" t="s">
        <v>241</v>
      </c>
      <c r="E576" s="193" t="s">
        <v>1082</v>
      </c>
      <c r="F576" s="194" t="s">
        <v>1083</v>
      </c>
      <c r="G576" s="195" t="s">
        <v>476</v>
      </c>
      <c r="H576" s="196">
        <v>23</v>
      </c>
      <c r="I576" s="197"/>
      <c r="J576" s="198">
        <f t="shared" ref="J576:J581" si="10">ROUND(I576*H576,2)</f>
        <v>0</v>
      </c>
      <c r="K576" s="194" t="s">
        <v>245</v>
      </c>
      <c r="L576" s="40"/>
      <c r="M576" s="199" t="s">
        <v>1</v>
      </c>
      <c r="N576" s="200" t="s">
        <v>41</v>
      </c>
      <c r="O576" s="72"/>
      <c r="P576" s="201">
        <f t="shared" ref="P576:P581" si="11">O576*H576</f>
        <v>0</v>
      </c>
      <c r="Q576" s="201">
        <v>1.0499999999999999E-3</v>
      </c>
      <c r="R576" s="201">
        <f t="shared" ref="R576:R581" si="12">Q576*H576</f>
        <v>2.4149999999999998E-2</v>
      </c>
      <c r="S576" s="201">
        <v>6.1999999999999998E-3</v>
      </c>
      <c r="T576" s="202">
        <f t="shared" ref="T576:T581" si="13">S576*H576</f>
        <v>0.1426</v>
      </c>
      <c r="U576" s="35"/>
      <c r="V576" s="35"/>
      <c r="W576" s="35"/>
      <c r="X576" s="35"/>
      <c r="Y576" s="35"/>
      <c r="Z576" s="35"/>
      <c r="AA576" s="35"/>
      <c r="AB576" s="35"/>
      <c r="AC576" s="35"/>
      <c r="AD576" s="35"/>
      <c r="AE576" s="35"/>
      <c r="AR576" s="203" t="s">
        <v>110</v>
      </c>
      <c r="AT576" s="203" t="s">
        <v>241</v>
      </c>
      <c r="AU576" s="203" t="s">
        <v>86</v>
      </c>
      <c r="AY576" s="18" t="s">
        <v>239</v>
      </c>
      <c r="BE576" s="204">
        <f t="shared" ref="BE576:BE581" si="14">IF(N576="základní",J576,0)</f>
        <v>0</v>
      </c>
      <c r="BF576" s="204">
        <f t="shared" ref="BF576:BF581" si="15">IF(N576="snížená",J576,0)</f>
        <v>0</v>
      </c>
      <c r="BG576" s="204">
        <f t="shared" ref="BG576:BG581" si="16">IF(N576="zákl. přenesená",J576,0)</f>
        <v>0</v>
      </c>
      <c r="BH576" s="204">
        <f t="shared" ref="BH576:BH581" si="17">IF(N576="sníž. přenesená",J576,0)</f>
        <v>0</v>
      </c>
      <c r="BI576" s="204">
        <f t="shared" ref="BI576:BI581" si="18">IF(N576="nulová",J576,0)</f>
        <v>0</v>
      </c>
      <c r="BJ576" s="18" t="s">
        <v>84</v>
      </c>
      <c r="BK576" s="204">
        <f t="shared" ref="BK576:BK581" si="19">ROUND(I576*H576,2)</f>
        <v>0</v>
      </c>
      <c r="BL576" s="18" t="s">
        <v>110</v>
      </c>
      <c r="BM576" s="203" t="s">
        <v>1084</v>
      </c>
    </row>
    <row r="577" spans="1:65" s="2" customFormat="1" ht="16.5" customHeight="1">
      <c r="A577" s="35"/>
      <c r="B577" s="36"/>
      <c r="C577" s="192" t="s">
        <v>1085</v>
      </c>
      <c r="D577" s="192" t="s">
        <v>241</v>
      </c>
      <c r="E577" s="193" t="s">
        <v>1086</v>
      </c>
      <c r="F577" s="194" t="s">
        <v>1087</v>
      </c>
      <c r="G577" s="195" t="s">
        <v>476</v>
      </c>
      <c r="H577" s="196">
        <v>42.15</v>
      </c>
      <c r="I577" s="197"/>
      <c r="J577" s="198">
        <f t="shared" si="10"/>
        <v>0</v>
      </c>
      <c r="K577" s="194" t="s">
        <v>245</v>
      </c>
      <c r="L577" s="40"/>
      <c r="M577" s="199" t="s">
        <v>1</v>
      </c>
      <c r="N577" s="200" t="s">
        <v>41</v>
      </c>
      <c r="O577" s="72"/>
      <c r="P577" s="201">
        <f t="shared" si="11"/>
        <v>0</v>
      </c>
      <c r="Q577" s="201">
        <v>1.23E-3</v>
      </c>
      <c r="R577" s="201">
        <f t="shared" si="12"/>
        <v>5.1844499999999995E-2</v>
      </c>
      <c r="S577" s="201">
        <v>1.7000000000000001E-2</v>
      </c>
      <c r="T577" s="202">
        <f t="shared" si="13"/>
        <v>0.71655000000000002</v>
      </c>
      <c r="U577" s="35"/>
      <c r="V577" s="35"/>
      <c r="W577" s="35"/>
      <c r="X577" s="35"/>
      <c r="Y577" s="35"/>
      <c r="Z577" s="35"/>
      <c r="AA577" s="35"/>
      <c r="AB577" s="35"/>
      <c r="AC577" s="35"/>
      <c r="AD577" s="35"/>
      <c r="AE577" s="35"/>
      <c r="AR577" s="203" t="s">
        <v>110</v>
      </c>
      <c r="AT577" s="203" t="s">
        <v>241</v>
      </c>
      <c r="AU577" s="203" t="s">
        <v>86</v>
      </c>
      <c r="AY577" s="18" t="s">
        <v>239</v>
      </c>
      <c r="BE577" s="204">
        <f t="shared" si="14"/>
        <v>0</v>
      </c>
      <c r="BF577" s="204">
        <f t="shared" si="15"/>
        <v>0</v>
      </c>
      <c r="BG577" s="204">
        <f t="shared" si="16"/>
        <v>0</v>
      </c>
      <c r="BH577" s="204">
        <f t="shared" si="17"/>
        <v>0</v>
      </c>
      <c r="BI577" s="204">
        <f t="shared" si="18"/>
        <v>0</v>
      </c>
      <c r="BJ577" s="18" t="s">
        <v>84</v>
      </c>
      <c r="BK577" s="204">
        <f t="shared" si="19"/>
        <v>0</v>
      </c>
      <c r="BL577" s="18" t="s">
        <v>110</v>
      </c>
      <c r="BM577" s="203" t="s">
        <v>1088</v>
      </c>
    </row>
    <row r="578" spans="1:65" s="2" customFormat="1" ht="16.5" customHeight="1">
      <c r="A578" s="35"/>
      <c r="B578" s="36"/>
      <c r="C578" s="192" t="s">
        <v>1089</v>
      </c>
      <c r="D578" s="192" t="s">
        <v>241</v>
      </c>
      <c r="E578" s="193" t="s">
        <v>1090</v>
      </c>
      <c r="F578" s="194" t="s">
        <v>1091</v>
      </c>
      <c r="G578" s="195" t="s">
        <v>476</v>
      </c>
      <c r="H578" s="196">
        <v>19.5</v>
      </c>
      <c r="I578" s="197"/>
      <c r="J578" s="198">
        <f t="shared" si="10"/>
        <v>0</v>
      </c>
      <c r="K578" s="194" t="s">
        <v>245</v>
      </c>
      <c r="L578" s="40"/>
      <c r="M578" s="199" t="s">
        <v>1</v>
      </c>
      <c r="N578" s="200" t="s">
        <v>41</v>
      </c>
      <c r="O578" s="72"/>
      <c r="P578" s="201">
        <f t="shared" si="11"/>
        <v>0</v>
      </c>
      <c r="Q578" s="201">
        <v>1.47E-3</v>
      </c>
      <c r="R578" s="201">
        <f t="shared" si="12"/>
        <v>2.8665E-2</v>
      </c>
      <c r="S578" s="201">
        <v>3.9E-2</v>
      </c>
      <c r="T578" s="202">
        <f t="shared" si="13"/>
        <v>0.76049999999999995</v>
      </c>
      <c r="U578" s="35"/>
      <c r="V578" s="35"/>
      <c r="W578" s="35"/>
      <c r="X578" s="35"/>
      <c r="Y578" s="35"/>
      <c r="Z578" s="35"/>
      <c r="AA578" s="35"/>
      <c r="AB578" s="35"/>
      <c r="AC578" s="35"/>
      <c r="AD578" s="35"/>
      <c r="AE578" s="35"/>
      <c r="AR578" s="203" t="s">
        <v>110</v>
      </c>
      <c r="AT578" s="203" t="s">
        <v>241</v>
      </c>
      <c r="AU578" s="203" t="s">
        <v>86</v>
      </c>
      <c r="AY578" s="18" t="s">
        <v>239</v>
      </c>
      <c r="BE578" s="204">
        <f t="shared" si="14"/>
        <v>0</v>
      </c>
      <c r="BF578" s="204">
        <f t="shared" si="15"/>
        <v>0</v>
      </c>
      <c r="BG578" s="204">
        <f t="shared" si="16"/>
        <v>0</v>
      </c>
      <c r="BH578" s="204">
        <f t="shared" si="17"/>
        <v>0</v>
      </c>
      <c r="BI578" s="204">
        <f t="shared" si="18"/>
        <v>0</v>
      </c>
      <c r="BJ578" s="18" t="s">
        <v>84</v>
      </c>
      <c r="BK578" s="204">
        <f t="shared" si="19"/>
        <v>0</v>
      </c>
      <c r="BL578" s="18" t="s">
        <v>110</v>
      </c>
      <c r="BM578" s="203" t="s">
        <v>1092</v>
      </c>
    </row>
    <row r="579" spans="1:65" s="2" customFormat="1" ht="16.5" customHeight="1">
      <c r="A579" s="35"/>
      <c r="B579" s="36"/>
      <c r="C579" s="192" t="s">
        <v>1093</v>
      </c>
      <c r="D579" s="192" t="s">
        <v>241</v>
      </c>
      <c r="E579" s="193" t="s">
        <v>1094</v>
      </c>
      <c r="F579" s="194" t="s">
        <v>1095</v>
      </c>
      <c r="G579" s="195" t="s">
        <v>476</v>
      </c>
      <c r="H579" s="196">
        <v>16.25</v>
      </c>
      <c r="I579" s="197"/>
      <c r="J579" s="198">
        <f t="shared" si="10"/>
        <v>0</v>
      </c>
      <c r="K579" s="194" t="s">
        <v>245</v>
      </c>
      <c r="L579" s="40"/>
      <c r="M579" s="199" t="s">
        <v>1</v>
      </c>
      <c r="N579" s="200" t="s">
        <v>41</v>
      </c>
      <c r="O579" s="72"/>
      <c r="P579" s="201">
        <f t="shared" si="11"/>
        <v>0</v>
      </c>
      <c r="Q579" s="201">
        <v>2.81E-3</v>
      </c>
      <c r="R579" s="201">
        <f t="shared" si="12"/>
        <v>4.5662500000000002E-2</v>
      </c>
      <c r="S579" s="201">
        <v>6.9000000000000006E-2</v>
      </c>
      <c r="T579" s="202">
        <f t="shared" si="13"/>
        <v>1.1212500000000001</v>
      </c>
      <c r="U579" s="35"/>
      <c r="V579" s="35"/>
      <c r="W579" s="35"/>
      <c r="X579" s="35"/>
      <c r="Y579" s="35"/>
      <c r="Z579" s="35"/>
      <c r="AA579" s="35"/>
      <c r="AB579" s="35"/>
      <c r="AC579" s="35"/>
      <c r="AD579" s="35"/>
      <c r="AE579" s="35"/>
      <c r="AR579" s="203" t="s">
        <v>110</v>
      </c>
      <c r="AT579" s="203" t="s">
        <v>241</v>
      </c>
      <c r="AU579" s="203" t="s">
        <v>86</v>
      </c>
      <c r="AY579" s="18" t="s">
        <v>239</v>
      </c>
      <c r="BE579" s="204">
        <f t="shared" si="14"/>
        <v>0</v>
      </c>
      <c r="BF579" s="204">
        <f t="shared" si="15"/>
        <v>0</v>
      </c>
      <c r="BG579" s="204">
        <f t="shared" si="16"/>
        <v>0</v>
      </c>
      <c r="BH579" s="204">
        <f t="shared" si="17"/>
        <v>0</v>
      </c>
      <c r="BI579" s="204">
        <f t="shared" si="18"/>
        <v>0</v>
      </c>
      <c r="BJ579" s="18" t="s">
        <v>84</v>
      </c>
      <c r="BK579" s="204">
        <f t="shared" si="19"/>
        <v>0</v>
      </c>
      <c r="BL579" s="18" t="s">
        <v>110</v>
      </c>
      <c r="BM579" s="203" t="s">
        <v>1096</v>
      </c>
    </row>
    <row r="580" spans="1:65" s="2" customFormat="1" ht="16.5" customHeight="1">
      <c r="A580" s="35"/>
      <c r="B580" s="36"/>
      <c r="C580" s="192" t="s">
        <v>1097</v>
      </c>
      <c r="D580" s="192" t="s">
        <v>241</v>
      </c>
      <c r="E580" s="193" t="s">
        <v>1098</v>
      </c>
      <c r="F580" s="194" t="s">
        <v>1099</v>
      </c>
      <c r="G580" s="195" t="s">
        <v>476</v>
      </c>
      <c r="H580" s="196">
        <v>21.7</v>
      </c>
      <c r="I580" s="197"/>
      <c r="J580" s="198">
        <f t="shared" si="10"/>
        <v>0</v>
      </c>
      <c r="K580" s="194" t="s">
        <v>245</v>
      </c>
      <c r="L580" s="40"/>
      <c r="M580" s="199" t="s">
        <v>1</v>
      </c>
      <c r="N580" s="200" t="s">
        <v>41</v>
      </c>
      <c r="O580" s="72"/>
      <c r="P580" s="201">
        <f t="shared" si="11"/>
        <v>0</v>
      </c>
      <c r="Q580" s="201">
        <v>2.0000000000000001E-4</v>
      </c>
      <c r="R580" s="201">
        <f t="shared" si="12"/>
        <v>4.3400000000000001E-3</v>
      </c>
      <c r="S580" s="201">
        <v>0</v>
      </c>
      <c r="T580" s="202">
        <f t="shared" si="13"/>
        <v>0</v>
      </c>
      <c r="U580" s="35"/>
      <c r="V580" s="35"/>
      <c r="W580" s="35"/>
      <c r="X580" s="35"/>
      <c r="Y580" s="35"/>
      <c r="Z580" s="35"/>
      <c r="AA580" s="35"/>
      <c r="AB580" s="35"/>
      <c r="AC580" s="35"/>
      <c r="AD580" s="35"/>
      <c r="AE580" s="35"/>
      <c r="AR580" s="203" t="s">
        <v>110</v>
      </c>
      <c r="AT580" s="203" t="s">
        <v>241</v>
      </c>
      <c r="AU580" s="203" t="s">
        <v>86</v>
      </c>
      <c r="AY580" s="18" t="s">
        <v>239</v>
      </c>
      <c r="BE580" s="204">
        <f t="shared" si="14"/>
        <v>0</v>
      </c>
      <c r="BF580" s="204">
        <f t="shared" si="15"/>
        <v>0</v>
      </c>
      <c r="BG580" s="204">
        <f t="shared" si="16"/>
        <v>0</v>
      </c>
      <c r="BH580" s="204">
        <f t="shared" si="17"/>
        <v>0</v>
      </c>
      <c r="BI580" s="204">
        <f t="shared" si="18"/>
        <v>0</v>
      </c>
      <c r="BJ580" s="18" t="s">
        <v>84</v>
      </c>
      <c r="BK580" s="204">
        <f t="shared" si="19"/>
        <v>0</v>
      </c>
      <c r="BL580" s="18" t="s">
        <v>110</v>
      </c>
      <c r="BM580" s="203" t="s">
        <v>1100</v>
      </c>
    </row>
    <row r="581" spans="1:65" s="2" customFormat="1" ht="16.5" customHeight="1">
      <c r="A581" s="35"/>
      <c r="B581" s="36"/>
      <c r="C581" s="192" t="s">
        <v>1101</v>
      </c>
      <c r="D581" s="192" t="s">
        <v>241</v>
      </c>
      <c r="E581" s="193" t="s">
        <v>1102</v>
      </c>
      <c r="F581" s="194" t="s">
        <v>1103</v>
      </c>
      <c r="G581" s="195" t="s">
        <v>476</v>
      </c>
      <c r="H581" s="196">
        <v>6</v>
      </c>
      <c r="I581" s="197"/>
      <c r="J581" s="198">
        <f t="shared" si="10"/>
        <v>0</v>
      </c>
      <c r="K581" s="194" t="s">
        <v>245</v>
      </c>
      <c r="L581" s="40"/>
      <c r="M581" s="199" t="s">
        <v>1</v>
      </c>
      <c r="N581" s="200" t="s">
        <v>41</v>
      </c>
      <c r="O581" s="72"/>
      <c r="P581" s="201">
        <f t="shared" si="11"/>
        <v>0</v>
      </c>
      <c r="Q581" s="201">
        <v>4.2000000000000002E-4</v>
      </c>
      <c r="R581" s="201">
        <f t="shared" si="12"/>
        <v>2.5200000000000001E-3</v>
      </c>
      <c r="S581" s="201">
        <v>0</v>
      </c>
      <c r="T581" s="202">
        <f t="shared" si="13"/>
        <v>0</v>
      </c>
      <c r="U581" s="35"/>
      <c r="V581" s="35"/>
      <c r="W581" s="35"/>
      <c r="X581" s="35"/>
      <c r="Y581" s="35"/>
      <c r="Z581" s="35"/>
      <c r="AA581" s="35"/>
      <c r="AB581" s="35"/>
      <c r="AC581" s="35"/>
      <c r="AD581" s="35"/>
      <c r="AE581" s="35"/>
      <c r="AR581" s="203" t="s">
        <v>110</v>
      </c>
      <c r="AT581" s="203" t="s">
        <v>241</v>
      </c>
      <c r="AU581" s="203" t="s">
        <v>86</v>
      </c>
      <c r="AY581" s="18" t="s">
        <v>239</v>
      </c>
      <c r="BE581" s="204">
        <f t="shared" si="14"/>
        <v>0</v>
      </c>
      <c r="BF581" s="204">
        <f t="shared" si="15"/>
        <v>0</v>
      </c>
      <c r="BG581" s="204">
        <f t="shared" si="16"/>
        <v>0</v>
      </c>
      <c r="BH581" s="204">
        <f t="shared" si="17"/>
        <v>0</v>
      </c>
      <c r="BI581" s="204">
        <f t="shared" si="18"/>
        <v>0</v>
      </c>
      <c r="BJ581" s="18" t="s">
        <v>84</v>
      </c>
      <c r="BK581" s="204">
        <f t="shared" si="19"/>
        <v>0</v>
      </c>
      <c r="BL581" s="18" t="s">
        <v>110</v>
      </c>
      <c r="BM581" s="203" t="s">
        <v>1104</v>
      </c>
    </row>
    <row r="582" spans="1:65" s="15" customFormat="1" ht="11.25">
      <c r="B582" s="237"/>
      <c r="C582" s="238"/>
      <c r="D582" s="207" t="s">
        <v>266</v>
      </c>
      <c r="E582" s="239" t="s">
        <v>1</v>
      </c>
      <c r="F582" s="240" t="s">
        <v>1002</v>
      </c>
      <c r="G582" s="238"/>
      <c r="H582" s="239" t="s">
        <v>1</v>
      </c>
      <c r="I582" s="241"/>
      <c r="J582" s="238"/>
      <c r="K582" s="238"/>
      <c r="L582" s="242"/>
      <c r="M582" s="243"/>
      <c r="N582" s="244"/>
      <c r="O582" s="244"/>
      <c r="P582" s="244"/>
      <c r="Q582" s="244"/>
      <c r="R582" s="244"/>
      <c r="S582" s="244"/>
      <c r="T582" s="245"/>
      <c r="AT582" s="246" t="s">
        <v>266</v>
      </c>
      <c r="AU582" s="246" t="s">
        <v>86</v>
      </c>
      <c r="AV582" s="15" t="s">
        <v>84</v>
      </c>
      <c r="AW582" s="15" t="s">
        <v>32</v>
      </c>
      <c r="AX582" s="15" t="s">
        <v>76</v>
      </c>
      <c r="AY582" s="246" t="s">
        <v>239</v>
      </c>
    </row>
    <row r="583" spans="1:65" s="13" customFormat="1" ht="11.25">
      <c r="B583" s="205"/>
      <c r="C583" s="206"/>
      <c r="D583" s="207" t="s">
        <v>266</v>
      </c>
      <c r="E583" s="225" t="s">
        <v>1</v>
      </c>
      <c r="F583" s="208" t="s">
        <v>1105</v>
      </c>
      <c r="G583" s="206"/>
      <c r="H583" s="209">
        <v>6</v>
      </c>
      <c r="I583" s="210"/>
      <c r="J583" s="206"/>
      <c r="K583" s="206"/>
      <c r="L583" s="211"/>
      <c r="M583" s="212"/>
      <c r="N583" s="213"/>
      <c r="O583" s="213"/>
      <c r="P583" s="213"/>
      <c r="Q583" s="213"/>
      <c r="R583" s="213"/>
      <c r="S583" s="213"/>
      <c r="T583" s="214"/>
      <c r="AT583" s="215" t="s">
        <v>266</v>
      </c>
      <c r="AU583" s="215" t="s">
        <v>86</v>
      </c>
      <c r="AV583" s="13" t="s">
        <v>86</v>
      </c>
      <c r="AW583" s="13" t="s">
        <v>32</v>
      </c>
      <c r="AX583" s="13" t="s">
        <v>76</v>
      </c>
      <c r="AY583" s="215" t="s">
        <v>239</v>
      </c>
    </row>
    <row r="584" spans="1:65" s="14" customFormat="1" ht="11.25">
      <c r="B584" s="226"/>
      <c r="C584" s="227"/>
      <c r="D584" s="207" t="s">
        <v>266</v>
      </c>
      <c r="E584" s="228" t="s">
        <v>1</v>
      </c>
      <c r="F584" s="229" t="s">
        <v>383</v>
      </c>
      <c r="G584" s="227"/>
      <c r="H584" s="230">
        <v>6</v>
      </c>
      <c r="I584" s="231"/>
      <c r="J584" s="227"/>
      <c r="K584" s="227"/>
      <c r="L584" s="232"/>
      <c r="M584" s="233"/>
      <c r="N584" s="234"/>
      <c r="O584" s="234"/>
      <c r="P584" s="234"/>
      <c r="Q584" s="234"/>
      <c r="R584" s="234"/>
      <c r="S584" s="234"/>
      <c r="T584" s="235"/>
      <c r="AT584" s="236" t="s">
        <v>266</v>
      </c>
      <c r="AU584" s="236" t="s">
        <v>86</v>
      </c>
      <c r="AV584" s="14" t="s">
        <v>110</v>
      </c>
      <c r="AW584" s="14" t="s">
        <v>32</v>
      </c>
      <c r="AX584" s="14" t="s">
        <v>84</v>
      </c>
      <c r="AY584" s="236" t="s">
        <v>239</v>
      </c>
    </row>
    <row r="585" spans="1:65" s="2" customFormat="1" ht="24.2" customHeight="1">
      <c r="A585" s="35"/>
      <c r="B585" s="36"/>
      <c r="C585" s="192" t="s">
        <v>1106</v>
      </c>
      <c r="D585" s="192" t="s">
        <v>241</v>
      </c>
      <c r="E585" s="193" t="s">
        <v>1107</v>
      </c>
      <c r="F585" s="194" t="s">
        <v>1108</v>
      </c>
      <c r="G585" s="195" t="s">
        <v>244</v>
      </c>
      <c r="H585" s="196">
        <v>364.14699999999999</v>
      </c>
      <c r="I585" s="197"/>
      <c r="J585" s="198">
        <f>ROUND(I585*H585,2)</f>
        <v>0</v>
      </c>
      <c r="K585" s="194" t="s">
        <v>245</v>
      </c>
      <c r="L585" s="40"/>
      <c r="M585" s="199" t="s">
        <v>1</v>
      </c>
      <c r="N585" s="200" t="s">
        <v>41</v>
      </c>
      <c r="O585" s="72"/>
      <c r="P585" s="201">
        <f>O585*H585</f>
        <v>0</v>
      </c>
      <c r="Q585" s="201">
        <v>0</v>
      </c>
      <c r="R585" s="201">
        <f>Q585*H585</f>
        <v>0</v>
      </c>
      <c r="S585" s="201">
        <v>0.05</v>
      </c>
      <c r="T585" s="202">
        <f>S585*H585</f>
        <v>18.207350000000002</v>
      </c>
      <c r="U585" s="35"/>
      <c r="V585" s="35"/>
      <c r="W585" s="35"/>
      <c r="X585" s="35"/>
      <c r="Y585" s="35"/>
      <c r="Z585" s="35"/>
      <c r="AA585" s="35"/>
      <c r="AB585" s="35"/>
      <c r="AC585" s="35"/>
      <c r="AD585" s="35"/>
      <c r="AE585" s="35"/>
      <c r="AR585" s="203" t="s">
        <v>110</v>
      </c>
      <c r="AT585" s="203" t="s">
        <v>241</v>
      </c>
      <c r="AU585" s="203" t="s">
        <v>86</v>
      </c>
      <c r="AY585" s="18" t="s">
        <v>239</v>
      </c>
      <c r="BE585" s="204">
        <f>IF(N585="základní",J585,0)</f>
        <v>0</v>
      </c>
      <c r="BF585" s="204">
        <f>IF(N585="snížená",J585,0)</f>
        <v>0</v>
      </c>
      <c r="BG585" s="204">
        <f>IF(N585="zákl. přenesená",J585,0)</f>
        <v>0</v>
      </c>
      <c r="BH585" s="204">
        <f>IF(N585="sníž. přenesená",J585,0)</f>
        <v>0</v>
      </c>
      <c r="BI585" s="204">
        <f>IF(N585="nulová",J585,0)</f>
        <v>0</v>
      </c>
      <c r="BJ585" s="18" t="s">
        <v>84</v>
      </c>
      <c r="BK585" s="204">
        <f>ROUND(I585*H585,2)</f>
        <v>0</v>
      </c>
      <c r="BL585" s="18" t="s">
        <v>110</v>
      </c>
      <c r="BM585" s="203" t="s">
        <v>1109</v>
      </c>
    </row>
    <row r="586" spans="1:65" s="13" customFormat="1" ht="11.25">
      <c r="B586" s="205"/>
      <c r="C586" s="206"/>
      <c r="D586" s="207" t="s">
        <v>266</v>
      </c>
      <c r="E586" s="225" t="s">
        <v>1</v>
      </c>
      <c r="F586" s="208" t="s">
        <v>1110</v>
      </c>
      <c r="G586" s="206"/>
      <c r="H586" s="209">
        <v>364.14699999999999</v>
      </c>
      <c r="I586" s="210"/>
      <c r="J586" s="206"/>
      <c r="K586" s="206"/>
      <c r="L586" s="211"/>
      <c r="M586" s="212"/>
      <c r="N586" s="213"/>
      <c r="O586" s="213"/>
      <c r="P586" s="213"/>
      <c r="Q586" s="213"/>
      <c r="R586" s="213"/>
      <c r="S586" s="213"/>
      <c r="T586" s="214"/>
      <c r="AT586" s="215" t="s">
        <v>266</v>
      </c>
      <c r="AU586" s="215" t="s">
        <v>86</v>
      </c>
      <c r="AV586" s="13" t="s">
        <v>86</v>
      </c>
      <c r="AW586" s="13" t="s">
        <v>32</v>
      </c>
      <c r="AX586" s="13" t="s">
        <v>76</v>
      </c>
      <c r="AY586" s="215" t="s">
        <v>239</v>
      </c>
    </row>
    <row r="587" spans="1:65" s="14" customFormat="1" ht="11.25">
      <c r="B587" s="226"/>
      <c r="C587" s="227"/>
      <c r="D587" s="207" t="s">
        <v>266</v>
      </c>
      <c r="E587" s="228" t="s">
        <v>1</v>
      </c>
      <c r="F587" s="229" t="s">
        <v>383</v>
      </c>
      <c r="G587" s="227"/>
      <c r="H587" s="230">
        <v>364.14699999999999</v>
      </c>
      <c r="I587" s="231"/>
      <c r="J587" s="227"/>
      <c r="K587" s="227"/>
      <c r="L587" s="232"/>
      <c r="M587" s="233"/>
      <c r="N587" s="234"/>
      <c r="O587" s="234"/>
      <c r="P587" s="234"/>
      <c r="Q587" s="234"/>
      <c r="R587" s="234"/>
      <c r="S587" s="234"/>
      <c r="T587" s="235"/>
      <c r="AT587" s="236" t="s">
        <v>266</v>
      </c>
      <c r="AU587" s="236" t="s">
        <v>86</v>
      </c>
      <c r="AV587" s="14" t="s">
        <v>110</v>
      </c>
      <c r="AW587" s="14" t="s">
        <v>32</v>
      </c>
      <c r="AX587" s="14" t="s">
        <v>84</v>
      </c>
      <c r="AY587" s="236" t="s">
        <v>239</v>
      </c>
    </row>
    <row r="588" spans="1:65" s="2" customFormat="1" ht="21.75" customHeight="1">
      <c r="A588" s="35"/>
      <c r="B588" s="36"/>
      <c r="C588" s="192" t="s">
        <v>1111</v>
      </c>
      <c r="D588" s="192" t="s">
        <v>241</v>
      </c>
      <c r="E588" s="193" t="s">
        <v>1112</v>
      </c>
      <c r="F588" s="194" t="s">
        <v>1113</v>
      </c>
      <c r="G588" s="195" t="s">
        <v>244</v>
      </c>
      <c r="H588" s="196">
        <v>779.16300000000001</v>
      </c>
      <c r="I588" s="197"/>
      <c r="J588" s="198">
        <f>ROUND(I588*H588,2)</f>
        <v>0</v>
      </c>
      <c r="K588" s="194" t="s">
        <v>245</v>
      </c>
      <c r="L588" s="40"/>
      <c r="M588" s="199" t="s">
        <v>1</v>
      </c>
      <c r="N588" s="200" t="s">
        <v>41</v>
      </c>
      <c r="O588" s="72"/>
      <c r="P588" s="201">
        <f>O588*H588</f>
        <v>0</v>
      </c>
      <c r="Q588" s="201">
        <v>0</v>
      </c>
      <c r="R588" s="201">
        <f>Q588*H588</f>
        <v>0</v>
      </c>
      <c r="S588" s="201">
        <v>4.5999999999999999E-2</v>
      </c>
      <c r="T588" s="202">
        <f>S588*H588</f>
        <v>35.841498000000001</v>
      </c>
      <c r="U588" s="35"/>
      <c r="V588" s="35"/>
      <c r="W588" s="35"/>
      <c r="X588" s="35"/>
      <c r="Y588" s="35"/>
      <c r="Z588" s="35"/>
      <c r="AA588" s="35"/>
      <c r="AB588" s="35"/>
      <c r="AC588" s="35"/>
      <c r="AD588" s="35"/>
      <c r="AE588" s="35"/>
      <c r="AR588" s="203" t="s">
        <v>110</v>
      </c>
      <c r="AT588" s="203" t="s">
        <v>241</v>
      </c>
      <c r="AU588" s="203" t="s">
        <v>86</v>
      </c>
      <c r="AY588" s="18" t="s">
        <v>239</v>
      </c>
      <c r="BE588" s="204">
        <f>IF(N588="základní",J588,0)</f>
        <v>0</v>
      </c>
      <c r="BF588" s="204">
        <f>IF(N588="snížená",J588,0)</f>
        <v>0</v>
      </c>
      <c r="BG588" s="204">
        <f>IF(N588="zákl. přenesená",J588,0)</f>
        <v>0</v>
      </c>
      <c r="BH588" s="204">
        <f>IF(N588="sníž. přenesená",J588,0)</f>
        <v>0</v>
      </c>
      <c r="BI588" s="204">
        <f>IF(N588="nulová",J588,0)</f>
        <v>0</v>
      </c>
      <c r="BJ588" s="18" t="s">
        <v>84</v>
      </c>
      <c r="BK588" s="204">
        <f>ROUND(I588*H588,2)</f>
        <v>0</v>
      </c>
      <c r="BL588" s="18" t="s">
        <v>110</v>
      </c>
      <c r="BM588" s="203" t="s">
        <v>1114</v>
      </c>
    </row>
    <row r="589" spans="1:65" s="13" customFormat="1" ht="11.25">
      <c r="B589" s="205"/>
      <c r="C589" s="206"/>
      <c r="D589" s="207" t="s">
        <v>266</v>
      </c>
      <c r="E589" s="225" t="s">
        <v>1</v>
      </c>
      <c r="F589" s="208" t="s">
        <v>1115</v>
      </c>
      <c r="G589" s="206"/>
      <c r="H589" s="209">
        <v>779.16300000000001</v>
      </c>
      <c r="I589" s="210"/>
      <c r="J589" s="206"/>
      <c r="K589" s="206"/>
      <c r="L589" s="211"/>
      <c r="M589" s="212"/>
      <c r="N589" s="213"/>
      <c r="O589" s="213"/>
      <c r="P589" s="213"/>
      <c r="Q589" s="213"/>
      <c r="R589" s="213"/>
      <c r="S589" s="213"/>
      <c r="T589" s="214"/>
      <c r="AT589" s="215" t="s">
        <v>266</v>
      </c>
      <c r="AU589" s="215" t="s">
        <v>86</v>
      </c>
      <c r="AV589" s="13" t="s">
        <v>86</v>
      </c>
      <c r="AW589" s="13" t="s">
        <v>32</v>
      </c>
      <c r="AX589" s="13" t="s">
        <v>76</v>
      </c>
      <c r="AY589" s="215" t="s">
        <v>239</v>
      </c>
    </row>
    <row r="590" spans="1:65" s="14" customFormat="1" ht="11.25">
      <c r="B590" s="226"/>
      <c r="C590" s="227"/>
      <c r="D590" s="207" t="s">
        <v>266</v>
      </c>
      <c r="E590" s="228" t="s">
        <v>1</v>
      </c>
      <c r="F590" s="229" t="s">
        <v>383</v>
      </c>
      <c r="G590" s="227"/>
      <c r="H590" s="230">
        <v>779.16300000000001</v>
      </c>
      <c r="I590" s="231"/>
      <c r="J590" s="227"/>
      <c r="K590" s="227"/>
      <c r="L590" s="232"/>
      <c r="M590" s="233"/>
      <c r="N590" s="234"/>
      <c r="O590" s="234"/>
      <c r="P590" s="234"/>
      <c r="Q590" s="234"/>
      <c r="R590" s="234"/>
      <c r="S590" s="234"/>
      <c r="T590" s="235"/>
      <c r="AT590" s="236" t="s">
        <v>266</v>
      </c>
      <c r="AU590" s="236" t="s">
        <v>86</v>
      </c>
      <c r="AV590" s="14" t="s">
        <v>110</v>
      </c>
      <c r="AW590" s="14" t="s">
        <v>32</v>
      </c>
      <c r="AX590" s="14" t="s">
        <v>84</v>
      </c>
      <c r="AY590" s="236" t="s">
        <v>239</v>
      </c>
    </row>
    <row r="591" spans="1:65" s="2" customFormat="1" ht="16.5" customHeight="1">
      <c r="A591" s="35"/>
      <c r="B591" s="36"/>
      <c r="C591" s="192" t="s">
        <v>1116</v>
      </c>
      <c r="D591" s="192" t="s">
        <v>241</v>
      </c>
      <c r="E591" s="193" t="s">
        <v>1117</v>
      </c>
      <c r="F591" s="194" t="s">
        <v>1118</v>
      </c>
      <c r="G591" s="195" t="s">
        <v>244</v>
      </c>
      <c r="H591" s="196">
        <v>231.41499999999999</v>
      </c>
      <c r="I591" s="197"/>
      <c r="J591" s="198">
        <f>ROUND(I591*H591,2)</f>
        <v>0</v>
      </c>
      <c r="K591" s="194" t="s">
        <v>245</v>
      </c>
      <c r="L591" s="40"/>
      <c r="M591" s="199" t="s">
        <v>1</v>
      </c>
      <c r="N591" s="200" t="s">
        <v>41</v>
      </c>
      <c r="O591" s="72"/>
      <c r="P591" s="201">
        <f>O591*H591</f>
        <v>0</v>
      </c>
      <c r="Q591" s="201">
        <v>0</v>
      </c>
      <c r="R591" s="201">
        <f>Q591*H591</f>
        <v>0</v>
      </c>
      <c r="S591" s="201">
        <v>6.8000000000000005E-2</v>
      </c>
      <c r="T591" s="202">
        <f>S591*H591</f>
        <v>15.736220000000001</v>
      </c>
      <c r="U591" s="35"/>
      <c r="V591" s="35"/>
      <c r="W591" s="35"/>
      <c r="X591" s="35"/>
      <c r="Y591" s="35"/>
      <c r="Z591" s="35"/>
      <c r="AA591" s="35"/>
      <c r="AB591" s="35"/>
      <c r="AC591" s="35"/>
      <c r="AD591" s="35"/>
      <c r="AE591" s="35"/>
      <c r="AR591" s="203" t="s">
        <v>110</v>
      </c>
      <c r="AT591" s="203" t="s">
        <v>241</v>
      </c>
      <c r="AU591" s="203" t="s">
        <v>86</v>
      </c>
      <c r="AY591" s="18" t="s">
        <v>239</v>
      </c>
      <c r="BE591" s="204">
        <f>IF(N591="základní",J591,0)</f>
        <v>0</v>
      </c>
      <c r="BF591" s="204">
        <f>IF(N591="snížená",J591,0)</f>
        <v>0</v>
      </c>
      <c r="BG591" s="204">
        <f>IF(N591="zákl. přenesená",J591,0)</f>
        <v>0</v>
      </c>
      <c r="BH591" s="204">
        <f>IF(N591="sníž. přenesená",J591,0)</f>
        <v>0</v>
      </c>
      <c r="BI591" s="204">
        <f>IF(N591="nulová",J591,0)</f>
        <v>0</v>
      </c>
      <c r="BJ591" s="18" t="s">
        <v>84</v>
      </c>
      <c r="BK591" s="204">
        <f>ROUND(I591*H591,2)</f>
        <v>0</v>
      </c>
      <c r="BL591" s="18" t="s">
        <v>110</v>
      </c>
      <c r="BM591" s="203" t="s">
        <v>1119</v>
      </c>
    </row>
    <row r="592" spans="1:65" s="13" customFormat="1" ht="11.25">
      <c r="B592" s="205"/>
      <c r="C592" s="206"/>
      <c r="D592" s="207" t="s">
        <v>266</v>
      </c>
      <c r="E592" s="225" t="s">
        <v>1</v>
      </c>
      <c r="F592" s="208" t="s">
        <v>1120</v>
      </c>
      <c r="G592" s="206"/>
      <c r="H592" s="209">
        <v>231.41499999999999</v>
      </c>
      <c r="I592" s="210"/>
      <c r="J592" s="206"/>
      <c r="K592" s="206"/>
      <c r="L592" s="211"/>
      <c r="M592" s="212"/>
      <c r="N592" s="213"/>
      <c r="O592" s="213"/>
      <c r="P592" s="213"/>
      <c r="Q592" s="213"/>
      <c r="R592" s="213"/>
      <c r="S592" s="213"/>
      <c r="T592" s="214"/>
      <c r="AT592" s="215" t="s">
        <v>266</v>
      </c>
      <c r="AU592" s="215" t="s">
        <v>86</v>
      </c>
      <c r="AV592" s="13" t="s">
        <v>86</v>
      </c>
      <c r="AW592" s="13" t="s">
        <v>32</v>
      </c>
      <c r="AX592" s="13" t="s">
        <v>76</v>
      </c>
      <c r="AY592" s="215" t="s">
        <v>239</v>
      </c>
    </row>
    <row r="593" spans="1:65" s="14" customFormat="1" ht="11.25">
      <c r="B593" s="226"/>
      <c r="C593" s="227"/>
      <c r="D593" s="207" t="s">
        <v>266</v>
      </c>
      <c r="E593" s="228" t="s">
        <v>1</v>
      </c>
      <c r="F593" s="229" t="s">
        <v>383</v>
      </c>
      <c r="G593" s="227"/>
      <c r="H593" s="230">
        <v>231.41499999999999</v>
      </c>
      <c r="I593" s="231"/>
      <c r="J593" s="227"/>
      <c r="K593" s="227"/>
      <c r="L593" s="232"/>
      <c r="M593" s="233"/>
      <c r="N593" s="234"/>
      <c r="O593" s="234"/>
      <c r="P593" s="234"/>
      <c r="Q593" s="234"/>
      <c r="R593" s="234"/>
      <c r="S593" s="234"/>
      <c r="T593" s="235"/>
      <c r="AT593" s="236" t="s">
        <v>266</v>
      </c>
      <c r="AU593" s="236" t="s">
        <v>86</v>
      </c>
      <c r="AV593" s="14" t="s">
        <v>110</v>
      </c>
      <c r="AW593" s="14" t="s">
        <v>32</v>
      </c>
      <c r="AX593" s="14" t="s">
        <v>84</v>
      </c>
      <c r="AY593" s="236" t="s">
        <v>239</v>
      </c>
    </row>
    <row r="594" spans="1:65" s="2" customFormat="1" ht="16.5" customHeight="1">
      <c r="A594" s="35"/>
      <c r="B594" s="36"/>
      <c r="C594" s="192" t="s">
        <v>1121</v>
      </c>
      <c r="D594" s="192" t="s">
        <v>241</v>
      </c>
      <c r="E594" s="193" t="s">
        <v>1122</v>
      </c>
      <c r="F594" s="194" t="s">
        <v>1123</v>
      </c>
      <c r="G594" s="195" t="s">
        <v>244</v>
      </c>
      <c r="H594" s="196">
        <v>58</v>
      </c>
      <c r="I594" s="197"/>
      <c r="J594" s="198">
        <f>ROUND(I594*H594,2)</f>
        <v>0</v>
      </c>
      <c r="K594" s="194" t="s">
        <v>245</v>
      </c>
      <c r="L594" s="40"/>
      <c r="M594" s="199" t="s">
        <v>1</v>
      </c>
      <c r="N594" s="200" t="s">
        <v>41</v>
      </c>
      <c r="O594" s="72"/>
      <c r="P594" s="201">
        <f>O594*H594</f>
        <v>0</v>
      </c>
      <c r="Q594" s="201">
        <v>0</v>
      </c>
      <c r="R594" s="201">
        <f>Q594*H594</f>
        <v>0</v>
      </c>
      <c r="S594" s="201">
        <v>8.8999999999999996E-2</v>
      </c>
      <c r="T594" s="202">
        <f>S594*H594</f>
        <v>5.1619999999999999</v>
      </c>
      <c r="U594" s="35"/>
      <c r="V594" s="35"/>
      <c r="W594" s="35"/>
      <c r="X594" s="35"/>
      <c r="Y594" s="35"/>
      <c r="Z594" s="35"/>
      <c r="AA594" s="35"/>
      <c r="AB594" s="35"/>
      <c r="AC594" s="35"/>
      <c r="AD594" s="35"/>
      <c r="AE594" s="35"/>
      <c r="AR594" s="203" t="s">
        <v>110</v>
      </c>
      <c r="AT594" s="203" t="s">
        <v>241</v>
      </c>
      <c r="AU594" s="203" t="s">
        <v>86</v>
      </c>
      <c r="AY594" s="18" t="s">
        <v>239</v>
      </c>
      <c r="BE594" s="204">
        <f>IF(N594="základní",J594,0)</f>
        <v>0</v>
      </c>
      <c r="BF594" s="204">
        <f>IF(N594="snížená",J594,0)</f>
        <v>0</v>
      </c>
      <c r="BG594" s="204">
        <f>IF(N594="zákl. přenesená",J594,0)</f>
        <v>0</v>
      </c>
      <c r="BH594" s="204">
        <f>IF(N594="sníž. přenesená",J594,0)</f>
        <v>0</v>
      </c>
      <c r="BI594" s="204">
        <f>IF(N594="nulová",J594,0)</f>
        <v>0</v>
      </c>
      <c r="BJ594" s="18" t="s">
        <v>84</v>
      </c>
      <c r="BK594" s="204">
        <f>ROUND(I594*H594,2)</f>
        <v>0</v>
      </c>
      <c r="BL594" s="18" t="s">
        <v>110</v>
      </c>
      <c r="BM594" s="203" t="s">
        <v>1124</v>
      </c>
    </row>
    <row r="595" spans="1:65" s="12" customFormat="1" ht="20.85" customHeight="1">
      <c r="B595" s="176"/>
      <c r="C595" s="177"/>
      <c r="D595" s="178" t="s">
        <v>75</v>
      </c>
      <c r="E595" s="190" t="s">
        <v>319</v>
      </c>
      <c r="F595" s="190" t="s">
        <v>320</v>
      </c>
      <c r="G595" s="177"/>
      <c r="H595" s="177"/>
      <c r="I595" s="180"/>
      <c r="J595" s="191">
        <f>BK595</f>
        <v>0</v>
      </c>
      <c r="K595" s="177"/>
      <c r="L595" s="182"/>
      <c r="M595" s="183"/>
      <c r="N595" s="184"/>
      <c r="O595" s="184"/>
      <c r="P595" s="185">
        <f>SUM(P596:P601)</f>
        <v>0</v>
      </c>
      <c r="Q595" s="184"/>
      <c r="R595" s="185">
        <f>SUM(R596:R601)</f>
        <v>0</v>
      </c>
      <c r="S595" s="184"/>
      <c r="T595" s="186">
        <f>SUM(T596:T601)</f>
        <v>0</v>
      </c>
      <c r="AR595" s="187" t="s">
        <v>84</v>
      </c>
      <c r="AT595" s="188" t="s">
        <v>75</v>
      </c>
      <c r="AU595" s="188" t="s">
        <v>86</v>
      </c>
      <c r="AY595" s="187" t="s">
        <v>239</v>
      </c>
      <c r="BK595" s="189">
        <f>SUM(BK596:BK601)</f>
        <v>0</v>
      </c>
    </row>
    <row r="596" spans="1:65" s="2" customFormat="1" ht="24.2" customHeight="1">
      <c r="A596" s="35"/>
      <c r="B596" s="36"/>
      <c r="C596" s="192" t="s">
        <v>1125</v>
      </c>
      <c r="D596" s="192" t="s">
        <v>241</v>
      </c>
      <c r="E596" s="193" t="s">
        <v>1126</v>
      </c>
      <c r="F596" s="194" t="s">
        <v>1127</v>
      </c>
      <c r="G596" s="195" t="s">
        <v>244</v>
      </c>
      <c r="H596" s="196">
        <v>7.19</v>
      </c>
      <c r="I596" s="197"/>
      <c r="J596" s="198">
        <f>ROUND(I596*H596,2)</f>
        <v>0</v>
      </c>
      <c r="K596" s="194" t="s">
        <v>277</v>
      </c>
      <c r="L596" s="40"/>
      <c r="M596" s="199" t="s">
        <v>1</v>
      </c>
      <c r="N596" s="200" t="s">
        <v>41</v>
      </c>
      <c r="O596" s="72"/>
      <c r="P596" s="201">
        <f>O596*H596</f>
        <v>0</v>
      </c>
      <c r="Q596" s="201">
        <v>0</v>
      </c>
      <c r="R596" s="201">
        <f>Q596*H596</f>
        <v>0</v>
      </c>
      <c r="S596" s="201">
        <v>0</v>
      </c>
      <c r="T596" s="202">
        <f>S596*H596</f>
        <v>0</v>
      </c>
      <c r="U596" s="35"/>
      <c r="V596" s="35"/>
      <c r="W596" s="35"/>
      <c r="X596" s="35"/>
      <c r="Y596" s="35"/>
      <c r="Z596" s="35"/>
      <c r="AA596" s="35"/>
      <c r="AB596" s="35"/>
      <c r="AC596" s="35"/>
      <c r="AD596" s="35"/>
      <c r="AE596" s="35"/>
      <c r="AR596" s="203" t="s">
        <v>110</v>
      </c>
      <c r="AT596" s="203" t="s">
        <v>241</v>
      </c>
      <c r="AU596" s="203" t="s">
        <v>108</v>
      </c>
      <c r="AY596" s="18" t="s">
        <v>239</v>
      </c>
      <c r="BE596" s="204">
        <f>IF(N596="základní",J596,0)</f>
        <v>0</v>
      </c>
      <c r="BF596" s="204">
        <f>IF(N596="snížená",J596,0)</f>
        <v>0</v>
      </c>
      <c r="BG596" s="204">
        <f>IF(N596="zákl. přenesená",J596,0)</f>
        <v>0</v>
      </c>
      <c r="BH596" s="204">
        <f>IF(N596="sníž. přenesená",J596,0)</f>
        <v>0</v>
      </c>
      <c r="BI596" s="204">
        <f>IF(N596="nulová",J596,0)</f>
        <v>0</v>
      </c>
      <c r="BJ596" s="18" t="s">
        <v>84</v>
      </c>
      <c r="BK596" s="204">
        <f>ROUND(I596*H596,2)</f>
        <v>0</v>
      </c>
      <c r="BL596" s="18" t="s">
        <v>110</v>
      </c>
      <c r="BM596" s="203" t="s">
        <v>1128</v>
      </c>
    </row>
    <row r="597" spans="1:65" s="2" customFormat="1" ht="29.25">
      <c r="A597" s="35"/>
      <c r="B597" s="36"/>
      <c r="C597" s="37"/>
      <c r="D597" s="207" t="s">
        <v>284</v>
      </c>
      <c r="E597" s="37"/>
      <c r="F597" s="216" t="s">
        <v>1129</v>
      </c>
      <c r="G597" s="37"/>
      <c r="H597" s="37"/>
      <c r="I597" s="217"/>
      <c r="J597" s="37"/>
      <c r="K597" s="37"/>
      <c r="L597" s="40"/>
      <c r="M597" s="218"/>
      <c r="N597" s="219"/>
      <c r="O597" s="72"/>
      <c r="P597" s="72"/>
      <c r="Q597" s="72"/>
      <c r="R597" s="72"/>
      <c r="S597" s="72"/>
      <c r="T597" s="73"/>
      <c r="U597" s="35"/>
      <c r="V597" s="35"/>
      <c r="W597" s="35"/>
      <c r="X597" s="35"/>
      <c r="Y597" s="35"/>
      <c r="Z597" s="35"/>
      <c r="AA597" s="35"/>
      <c r="AB597" s="35"/>
      <c r="AC597" s="35"/>
      <c r="AD597" s="35"/>
      <c r="AE597" s="35"/>
      <c r="AT597" s="18" t="s">
        <v>284</v>
      </c>
      <c r="AU597" s="18" t="s">
        <v>108</v>
      </c>
    </row>
    <row r="598" spans="1:65" s="2" customFormat="1" ht="16.5" customHeight="1">
      <c r="A598" s="35"/>
      <c r="B598" s="36"/>
      <c r="C598" s="192" t="s">
        <v>1130</v>
      </c>
      <c r="D598" s="192" t="s">
        <v>241</v>
      </c>
      <c r="E598" s="193" t="s">
        <v>1131</v>
      </c>
      <c r="F598" s="194" t="s">
        <v>1132</v>
      </c>
      <c r="G598" s="195" t="s">
        <v>244</v>
      </c>
      <c r="H598" s="196">
        <v>108.37</v>
      </c>
      <c r="I598" s="197"/>
      <c r="J598" s="198">
        <f>ROUND(I598*H598,2)</f>
        <v>0</v>
      </c>
      <c r="K598" s="194" t="s">
        <v>277</v>
      </c>
      <c r="L598" s="40"/>
      <c r="M598" s="199" t="s">
        <v>1</v>
      </c>
      <c r="N598" s="200" t="s">
        <v>41</v>
      </c>
      <c r="O598" s="72"/>
      <c r="P598" s="201">
        <f>O598*H598</f>
        <v>0</v>
      </c>
      <c r="Q598" s="201">
        <v>0</v>
      </c>
      <c r="R598" s="201">
        <f>Q598*H598</f>
        <v>0</v>
      </c>
      <c r="S598" s="201">
        <v>0</v>
      </c>
      <c r="T598" s="202">
        <f>S598*H598</f>
        <v>0</v>
      </c>
      <c r="U598" s="35"/>
      <c r="V598" s="35"/>
      <c r="W598" s="35"/>
      <c r="X598" s="35"/>
      <c r="Y598" s="35"/>
      <c r="Z598" s="35"/>
      <c r="AA598" s="35"/>
      <c r="AB598" s="35"/>
      <c r="AC598" s="35"/>
      <c r="AD598" s="35"/>
      <c r="AE598" s="35"/>
      <c r="AR598" s="203" t="s">
        <v>110</v>
      </c>
      <c r="AT598" s="203" t="s">
        <v>241</v>
      </c>
      <c r="AU598" s="203" t="s">
        <v>108</v>
      </c>
      <c r="AY598" s="18" t="s">
        <v>239</v>
      </c>
      <c r="BE598" s="204">
        <f>IF(N598="základní",J598,0)</f>
        <v>0</v>
      </c>
      <c r="BF598" s="204">
        <f>IF(N598="snížená",J598,0)</f>
        <v>0</v>
      </c>
      <c r="BG598" s="204">
        <f>IF(N598="zákl. přenesená",J598,0)</f>
        <v>0</v>
      </c>
      <c r="BH598" s="204">
        <f>IF(N598="sníž. přenesená",J598,0)</f>
        <v>0</v>
      </c>
      <c r="BI598" s="204">
        <f>IF(N598="nulová",J598,0)</f>
        <v>0</v>
      </c>
      <c r="BJ598" s="18" t="s">
        <v>84</v>
      </c>
      <c r="BK598" s="204">
        <f>ROUND(I598*H598,2)</f>
        <v>0</v>
      </c>
      <c r="BL598" s="18" t="s">
        <v>110</v>
      </c>
      <c r="BM598" s="203" t="s">
        <v>1133</v>
      </c>
    </row>
    <row r="599" spans="1:65" s="2" customFormat="1" ht="29.25">
      <c r="A599" s="35"/>
      <c r="B599" s="36"/>
      <c r="C599" s="37"/>
      <c r="D599" s="207" t="s">
        <v>284</v>
      </c>
      <c r="E599" s="37"/>
      <c r="F599" s="216" t="s">
        <v>1129</v>
      </c>
      <c r="G599" s="37"/>
      <c r="H599" s="37"/>
      <c r="I599" s="217"/>
      <c r="J599" s="37"/>
      <c r="K599" s="37"/>
      <c r="L599" s="40"/>
      <c r="M599" s="218"/>
      <c r="N599" s="219"/>
      <c r="O599" s="72"/>
      <c r="P599" s="72"/>
      <c r="Q599" s="72"/>
      <c r="R599" s="72"/>
      <c r="S599" s="72"/>
      <c r="T599" s="73"/>
      <c r="U599" s="35"/>
      <c r="V599" s="35"/>
      <c r="W599" s="35"/>
      <c r="X599" s="35"/>
      <c r="Y599" s="35"/>
      <c r="Z599" s="35"/>
      <c r="AA599" s="35"/>
      <c r="AB599" s="35"/>
      <c r="AC599" s="35"/>
      <c r="AD599" s="35"/>
      <c r="AE599" s="35"/>
      <c r="AT599" s="18" t="s">
        <v>284</v>
      </c>
      <c r="AU599" s="18" t="s">
        <v>108</v>
      </c>
    </row>
    <row r="600" spans="1:65" s="2" customFormat="1" ht="24.2" customHeight="1">
      <c r="A600" s="35"/>
      <c r="B600" s="36"/>
      <c r="C600" s="192" t="s">
        <v>1134</v>
      </c>
      <c r="D600" s="192" t="s">
        <v>241</v>
      </c>
      <c r="E600" s="193" t="s">
        <v>1135</v>
      </c>
      <c r="F600" s="194" t="s">
        <v>1136</v>
      </c>
      <c r="G600" s="195" t="s">
        <v>244</v>
      </c>
      <c r="H600" s="196">
        <v>95.965999999999994</v>
      </c>
      <c r="I600" s="197"/>
      <c r="J600" s="198">
        <f>ROUND(I600*H600,2)</f>
        <v>0</v>
      </c>
      <c r="K600" s="194" t="s">
        <v>277</v>
      </c>
      <c r="L600" s="40"/>
      <c r="M600" s="199" t="s">
        <v>1</v>
      </c>
      <c r="N600" s="200" t="s">
        <v>41</v>
      </c>
      <c r="O600" s="72"/>
      <c r="P600" s="201">
        <f>O600*H600</f>
        <v>0</v>
      </c>
      <c r="Q600" s="201">
        <v>0</v>
      </c>
      <c r="R600" s="201">
        <f>Q600*H600</f>
        <v>0</v>
      </c>
      <c r="S600" s="201">
        <v>0</v>
      </c>
      <c r="T600" s="202">
        <f>S600*H600</f>
        <v>0</v>
      </c>
      <c r="U600" s="35"/>
      <c r="V600" s="35"/>
      <c r="W600" s="35"/>
      <c r="X600" s="35"/>
      <c r="Y600" s="35"/>
      <c r="Z600" s="35"/>
      <c r="AA600" s="35"/>
      <c r="AB600" s="35"/>
      <c r="AC600" s="35"/>
      <c r="AD600" s="35"/>
      <c r="AE600" s="35"/>
      <c r="AR600" s="203" t="s">
        <v>110</v>
      </c>
      <c r="AT600" s="203" t="s">
        <v>241</v>
      </c>
      <c r="AU600" s="203" t="s">
        <v>108</v>
      </c>
      <c r="AY600" s="18" t="s">
        <v>239</v>
      </c>
      <c r="BE600" s="204">
        <f>IF(N600="základní",J600,0)</f>
        <v>0</v>
      </c>
      <c r="BF600" s="204">
        <f>IF(N600="snížená",J600,0)</f>
        <v>0</v>
      </c>
      <c r="BG600" s="204">
        <f>IF(N600="zákl. přenesená",J600,0)</f>
        <v>0</v>
      </c>
      <c r="BH600" s="204">
        <f>IF(N600="sníž. přenesená",J600,0)</f>
        <v>0</v>
      </c>
      <c r="BI600" s="204">
        <f>IF(N600="nulová",J600,0)</f>
        <v>0</v>
      </c>
      <c r="BJ600" s="18" t="s">
        <v>84</v>
      </c>
      <c r="BK600" s="204">
        <f>ROUND(I600*H600,2)</f>
        <v>0</v>
      </c>
      <c r="BL600" s="18" t="s">
        <v>110</v>
      </c>
      <c r="BM600" s="203" t="s">
        <v>1137</v>
      </c>
    </row>
    <row r="601" spans="1:65" s="2" customFormat="1" ht="29.25">
      <c r="A601" s="35"/>
      <c r="B601" s="36"/>
      <c r="C601" s="37"/>
      <c r="D601" s="207" t="s">
        <v>284</v>
      </c>
      <c r="E601" s="37"/>
      <c r="F601" s="216" t="s">
        <v>1138</v>
      </c>
      <c r="G601" s="37"/>
      <c r="H601" s="37"/>
      <c r="I601" s="217"/>
      <c r="J601" s="37"/>
      <c r="K601" s="37"/>
      <c r="L601" s="40"/>
      <c r="M601" s="218"/>
      <c r="N601" s="219"/>
      <c r="O601" s="72"/>
      <c r="P601" s="72"/>
      <c r="Q601" s="72"/>
      <c r="R601" s="72"/>
      <c r="S601" s="72"/>
      <c r="T601" s="73"/>
      <c r="U601" s="35"/>
      <c r="V601" s="35"/>
      <c r="W601" s="35"/>
      <c r="X601" s="35"/>
      <c r="Y601" s="35"/>
      <c r="Z601" s="35"/>
      <c r="AA601" s="35"/>
      <c r="AB601" s="35"/>
      <c r="AC601" s="35"/>
      <c r="AD601" s="35"/>
      <c r="AE601" s="35"/>
      <c r="AT601" s="18" t="s">
        <v>284</v>
      </c>
      <c r="AU601" s="18" t="s">
        <v>108</v>
      </c>
    </row>
    <row r="602" spans="1:65" s="12" customFormat="1" ht="22.9" customHeight="1">
      <c r="B602" s="176"/>
      <c r="C602" s="177"/>
      <c r="D602" s="178" t="s">
        <v>75</v>
      </c>
      <c r="E602" s="190" t="s">
        <v>326</v>
      </c>
      <c r="F602" s="190" t="s">
        <v>327</v>
      </c>
      <c r="G602" s="177"/>
      <c r="H602" s="177"/>
      <c r="I602" s="180"/>
      <c r="J602" s="191">
        <f>BK602</f>
        <v>0</v>
      </c>
      <c r="K602" s="177"/>
      <c r="L602" s="182"/>
      <c r="M602" s="183"/>
      <c r="N602" s="184"/>
      <c r="O602" s="184"/>
      <c r="P602" s="185">
        <f>SUM(P603:P613)</f>
        <v>0</v>
      </c>
      <c r="Q602" s="184"/>
      <c r="R602" s="185">
        <f>SUM(R603:R613)</f>
        <v>0</v>
      </c>
      <c r="S602" s="184"/>
      <c r="T602" s="186">
        <f>SUM(T603:T613)</f>
        <v>0</v>
      </c>
      <c r="AR602" s="187" t="s">
        <v>84</v>
      </c>
      <c r="AT602" s="188" t="s">
        <v>75</v>
      </c>
      <c r="AU602" s="188" t="s">
        <v>84</v>
      </c>
      <c r="AY602" s="187" t="s">
        <v>239</v>
      </c>
      <c r="BK602" s="189">
        <f>SUM(BK603:BK613)</f>
        <v>0</v>
      </c>
    </row>
    <row r="603" spans="1:65" s="2" customFormat="1" ht="16.5" customHeight="1">
      <c r="A603" s="35"/>
      <c r="B603" s="36"/>
      <c r="C603" s="192" t="s">
        <v>1139</v>
      </c>
      <c r="D603" s="192" t="s">
        <v>241</v>
      </c>
      <c r="E603" s="193" t="s">
        <v>1140</v>
      </c>
      <c r="F603" s="194" t="s">
        <v>1141</v>
      </c>
      <c r="G603" s="195" t="s">
        <v>331</v>
      </c>
      <c r="H603" s="196">
        <v>662.62</v>
      </c>
      <c r="I603" s="197"/>
      <c r="J603" s="198">
        <f>ROUND(I603*H603,2)</f>
        <v>0</v>
      </c>
      <c r="K603" s="194" t="s">
        <v>245</v>
      </c>
      <c r="L603" s="40"/>
      <c r="M603" s="199" t="s">
        <v>1</v>
      </c>
      <c r="N603" s="200" t="s">
        <v>41</v>
      </c>
      <c r="O603" s="72"/>
      <c r="P603" s="201">
        <f>O603*H603</f>
        <v>0</v>
      </c>
      <c r="Q603" s="201">
        <v>0</v>
      </c>
      <c r="R603" s="201">
        <f>Q603*H603</f>
        <v>0</v>
      </c>
      <c r="S603" s="201">
        <v>0</v>
      </c>
      <c r="T603" s="202">
        <f>S603*H603</f>
        <v>0</v>
      </c>
      <c r="U603" s="35"/>
      <c r="V603" s="35"/>
      <c r="W603" s="35"/>
      <c r="X603" s="35"/>
      <c r="Y603" s="35"/>
      <c r="Z603" s="35"/>
      <c r="AA603" s="35"/>
      <c r="AB603" s="35"/>
      <c r="AC603" s="35"/>
      <c r="AD603" s="35"/>
      <c r="AE603" s="35"/>
      <c r="AR603" s="203" t="s">
        <v>110</v>
      </c>
      <c r="AT603" s="203" t="s">
        <v>241</v>
      </c>
      <c r="AU603" s="203" t="s">
        <v>86</v>
      </c>
      <c r="AY603" s="18" t="s">
        <v>239</v>
      </c>
      <c r="BE603" s="204">
        <f>IF(N603="základní",J603,0)</f>
        <v>0</v>
      </c>
      <c r="BF603" s="204">
        <f>IF(N603="snížená",J603,0)</f>
        <v>0</v>
      </c>
      <c r="BG603" s="204">
        <f>IF(N603="zákl. přenesená",J603,0)</f>
        <v>0</v>
      </c>
      <c r="BH603" s="204">
        <f>IF(N603="sníž. přenesená",J603,0)</f>
        <v>0</v>
      </c>
      <c r="BI603" s="204">
        <f>IF(N603="nulová",J603,0)</f>
        <v>0</v>
      </c>
      <c r="BJ603" s="18" t="s">
        <v>84</v>
      </c>
      <c r="BK603" s="204">
        <f>ROUND(I603*H603,2)</f>
        <v>0</v>
      </c>
      <c r="BL603" s="18" t="s">
        <v>110</v>
      </c>
      <c r="BM603" s="203" t="s">
        <v>1142</v>
      </c>
    </row>
    <row r="604" spans="1:65" s="13" customFormat="1" ht="11.25">
      <c r="B604" s="205"/>
      <c r="C604" s="206"/>
      <c r="D604" s="207" t="s">
        <v>266</v>
      </c>
      <c r="E604" s="206"/>
      <c r="F604" s="208" t="s">
        <v>1143</v>
      </c>
      <c r="G604" s="206"/>
      <c r="H604" s="209">
        <v>662.62</v>
      </c>
      <c r="I604" s="210"/>
      <c r="J604" s="206"/>
      <c r="K604" s="206"/>
      <c r="L604" s="211"/>
      <c r="M604" s="212"/>
      <c r="N604" s="213"/>
      <c r="O604" s="213"/>
      <c r="P604" s="213"/>
      <c r="Q604" s="213"/>
      <c r="R604" s="213"/>
      <c r="S604" s="213"/>
      <c r="T604" s="214"/>
      <c r="AT604" s="215" t="s">
        <v>266</v>
      </c>
      <c r="AU604" s="215" t="s">
        <v>86</v>
      </c>
      <c r="AV604" s="13" t="s">
        <v>86</v>
      </c>
      <c r="AW604" s="13" t="s">
        <v>4</v>
      </c>
      <c r="AX604" s="13" t="s">
        <v>84</v>
      </c>
      <c r="AY604" s="215" t="s">
        <v>239</v>
      </c>
    </row>
    <row r="605" spans="1:65" s="2" customFormat="1" ht="21.75" customHeight="1">
      <c r="A605" s="35"/>
      <c r="B605" s="36"/>
      <c r="C605" s="192" t="s">
        <v>1144</v>
      </c>
      <c r="D605" s="192" t="s">
        <v>241</v>
      </c>
      <c r="E605" s="193" t="s">
        <v>1145</v>
      </c>
      <c r="F605" s="194" t="s">
        <v>1146</v>
      </c>
      <c r="G605" s="195" t="s">
        <v>331</v>
      </c>
      <c r="H605" s="196">
        <v>189.32</v>
      </c>
      <c r="I605" s="197"/>
      <c r="J605" s="198">
        <f>ROUND(I605*H605,2)</f>
        <v>0</v>
      </c>
      <c r="K605" s="194" t="s">
        <v>245</v>
      </c>
      <c r="L605" s="40"/>
      <c r="M605" s="199" t="s">
        <v>1</v>
      </c>
      <c r="N605" s="200" t="s">
        <v>41</v>
      </c>
      <c r="O605" s="72"/>
      <c r="P605" s="201">
        <f>O605*H605</f>
        <v>0</v>
      </c>
      <c r="Q605" s="201">
        <v>0</v>
      </c>
      <c r="R605" s="201">
        <f>Q605*H605</f>
        <v>0</v>
      </c>
      <c r="S605" s="201">
        <v>0</v>
      </c>
      <c r="T605" s="202">
        <f>S605*H605</f>
        <v>0</v>
      </c>
      <c r="U605" s="35"/>
      <c r="V605" s="35"/>
      <c r="W605" s="35"/>
      <c r="X605" s="35"/>
      <c r="Y605" s="35"/>
      <c r="Z605" s="35"/>
      <c r="AA605" s="35"/>
      <c r="AB605" s="35"/>
      <c r="AC605" s="35"/>
      <c r="AD605" s="35"/>
      <c r="AE605" s="35"/>
      <c r="AR605" s="203" t="s">
        <v>110</v>
      </c>
      <c r="AT605" s="203" t="s">
        <v>241</v>
      </c>
      <c r="AU605" s="203" t="s">
        <v>86</v>
      </c>
      <c r="AY605" s="18" t="s">
        <v>239</v>
      </c>
      <c r="BE605" s="204">
        <f>IF(N605="základní",J605,0)</f>
        <v>0</v>
      </c>
      <c r="BF605" s="204">
        <f>IF(N605="snížená",J605,0)</f>
        <v>0</v>
      </c>
      <c r="BG605" s="204">
        <f>IF(N605="zákl. přenesená",J605,0)</f>
        <v>0</v>
      </c>
      <c r="BH605" s="204">
        <f>IF(N605="sníž. přenesená",J605,0)</f>
        <v>0</v>
      </c>
      <c r="BI605" s="204">
        <f>IF(N605="nulová",J605,0)</f>
        <v>0</v>
      </c>
      <c r="BJ605" s="18" t="s">
        <v>84</v>
      </c>
      <c r="BK605" s="204">
        <f>ROUND(I605*H605,2)</f>
        <v>0</v>
      </c>
      <c r="BL605" s="18" t="s">
        <v>110</v>
      </c>
      <c r="BM605" s="203" t="s">
        <v>1147</v>
      </c>
    </row>
    <row r="606" spans="1:65" s="13" customFormat="1" ht="11.25">
      <c r="B606" s="205"/>
      <c r="C606" s="206"/>
      <c r="D606" s="207" t="s">
        <v>266</v>
      </c>
      <c r="E606" s="206"/>
      <c r="F606" s="208" t="s">
        <v>1148</v>
      </c>
      <c r="G606" s="206"/>
      <c r="H606" s="209">
        <v>189.32</v>
      </c>
      <c r="I606" s="210"/>
      <c r="J606" s="206"/>
      <c r="K606" s="206"/>
      <c r="L606" s="211"/>
      <c r="M606" s="212"/>
      <c r="N606" s="213"/>
      <c r="O606" s="213"/>
      <c r="P606" s="213"/>
      <c r="Q606" s="213"/>
      <c r="R606" s="213"/>
      <c r="S606" s="213"/>
      <c r="T606" s="214"/>
      <c r="AT606" s="215" t="s">
        <v>266</v>
      </c>
      <c r="AU606" s="215" t="s">
        <v>86</v>
      </c>
      <c r="AV606" s="13" t="s">
        <v>86</v>
      </c>
      <c r="AW606" s="13" t="s">
        <v>4</v>
      </c>
      <c r="AX606" s="13" t="s">
        <v>84</v>
      </c>
      <c r="AY606" s="215" t="s">
        <v>239</v>
      </c>
    </row>
    <row r="607" spans="1:65" s="2" customFormat="1" ht="16.5" customHeight="1">
      <c r="A607" s="35"/>
      <c r="B607" s="36"/>
      <c r="C607" s="192" t="s">
        <v>1149</v>
      </c>
      <c r="D607" s="192" t="s">
        <v>241</v>
      </c>
      <c r="E607" s="193" t="s">
        <v>1150</v>
      </c>
      <c r="F607" s="194" t="s">
        <v>1151</v>
      </c>
      <c r="G607" s="195" t="s">
        <v>331</v>
      </c>
      <c r="H607" s="196">
        <v>94.66</v>
      </c>
      <c r="I607" s="197"/>
      <c r="J607" s="198">
        <f>ROUND(I607*H607,2)</f>
        <v>0</v>
      </c>
      <c r="K607" s="194" t="s">
        <v>245</v>
      </c>
      <c r="L607" s="40"/>
      <c r="M607" s="199" t="s">
        <v>1</v>
      </c>
      <c r="N607" s="200" t="s">
        <v>41</v>
      </c>
      <c r="O607" s="72"/>
      <c r="P607" s="201">
        <f>O607*H607</f>
        <v>0</v>
      </c>
      <c r="Q607" s="201">
        <v>0</v>
      </c>
      <c r="R607" s="201">
        <f>Q607*H607</f>
        <v>0</v>
      </c>
      <c r="S607" s="201">
        <v>0</v>
      </c>
      <c r="T607" s="202">
        <f>S607*H607</f>
        <v>0</v>
      </c>
      <c r="U607" s="35"/>
      <c r="V607" s="35"/>
      <c r="W607" s="35"/>
      <c r="X607" s="35"/>
      <c r="Y607" s="35"/>
      <c r="Z607" s="35"/>
      <c r="AA607" s="35"/>
      <c r="AB607" s="35"/>
      <c r="AC607" s="35"/>
      <c r="AD607" s="35"/>
      <c r="AE607" s="35"/>
      <c r="AR607" s="203" t="s">
        <v>110</v>
      </c>
      <c r="AT607" s="203" t="s">
        <v>241</v>
      </c>
      <c r="AU607" s="203" t="s">
        <v>86</v>
      </c>
      <c r="AY607" s="18" t="s">
        <v>239</v>
      </c>
      <c r="BE607" s="204">
        <f>IF(N607="základní",J607,0)</f>
        <v>0</v>
      </c>
      <c r="BF607" s="204">
        <f>IF(N607="snížená",J607,0)</f>
        <v>0</v>
      </c>
      <c r="BG607" s="204">
        <f>IF(N607="zákl. přenesená",J607,0)</f>
        <v>0</v>
      </c>
      <c r="BH607" s="204">
        <f>IF(N607="sníž. přenesená",J607,0)</f>
        <v>0</v>
      </c>
      <c r="BI607" s="204">
        <f>IF(N607="nulová",J607,0)</f>
        <v>0</v>
      </c>
      <c r="BJ607" s="18" t="s">
        <v>84</v>
      </c>
      <c r="BK607" s="204">
        <f>ROUND(I607*H607,2)</f>
        <v>0</v>
      </c>
      <c r="BL607" s="18" t="s">
        <v>110</v>
      </c>
      <c r="BM607" s="203" t="s">
        <v>1152</v>
      </c>
    </row>
    <row r="608" spans="1:65" s="13" customFormat="1" ht="11.25">
      <c r="B608" s="205"/>
      <c r="C608" s="206"/>
      <c r="D608" s="207" t="s">
        <v>266</v>
      </c>
      <c r="E608" s="206"/>
      <c r="F608" s="208" t="s">
        <v>1153</v>
      </c>
      <c r="G608" s="206"/>
      <c r="H608" s="209">
        <v>94.66</v>
      </c>
      <c r="I608" s="210"/>
      <c r="J608" s="206"/>
      <c r="K608" s="206"/>
      <c r="L608" s="211"/>
      <c r="M608" s="212"/>
      <c r="N608" s="213"/>
      <c r="O608" s="213"/>
      <c r="P608" s="213"/>
      <c r="Q608" s="213"/>
      <c r="R608" s="213"/>
      <c r="S608" s="213"/>
      <c r="T608" s="214"/>
      <c r="AT608" s="215" t="s">
        <v>266</v>
      </c>
      <c r="AU608" s="215" t="s">
        <v>86</v>
      </c>
      <c r="AV608" s="13" t="s">
        <v>86</v>
      </c>
      <c r="AW608" s="13" t="s">
        <v>4</v>
      </c>
      <c r="AX608" s="13" t="s">
        <v>84</v>
      </c>
      <c r="AY608" s="215" t="s">
        <v>239</v>
      </c>
    </row>
    <row r="609" spans="1:65" s="2" customFormat="1" ht="21.75" customHeight="1">
      <c r="A609" s="35"/>
      <c r="B609" s="36"/>
      <c r="C609" s="192" t="s">
        <v>1154</v>
      </c>
      <c r="D609" s="192" t="s">
        <v>241</v>
      </c>
      <c r="E609" s="193" t="s">
        <v>1155</v>
      </c>
      <c r="F609" s="194" t="s">
        <v>1156</v>
      </c>
      <c r="G609" s="195" t="s">
        <v>331</v>
      </c>
      <c r="H609" s="196">
        <v>946.6</v>
      </c>
      <c r="I609" s="197"/>
      <c r="J609" s="198">
        <f>ROUND(I609*H609,2)</f>
        <v>0</v>
      </c>
      <c r="K609" s="194" t="s">
        <v>245</v>
      </c>
      <c r="L609" s="40"/>
      <c r="M609" s="199" t="s">
        <v>1</v>
      </c>
      <c r="N609" s="200" t="s">
        <v>41</v>
      </c>
      <c r="O609" s="72"/>
      <c r="P609" s="201">
        <f>O609*H609</f>
        <v>0</v>
      </c>
      <c r="Q609" s="201">
        <v>0</v>
      </c>
      <c r="R609" s="201">
        <f>Q609*H609</f>
        <v>0</v>
      </c>
      <c r="S609" s="201">
        <v>0</v>
      </c>
      <c r="T609" s="202">
        <f>S609*H609</f>
        <v>0</v>
      </c>
      <c r="U609" s="35"/>
      <c r="V609" s="35"/>
      <c r="W609" s="35"/>
      <c r="X609" s="35"/>
      <c r="Y609" s="35"/>
      <c r="Z609" s="35"/>
      <c r="AA609" s="35"/>
      <c r="AB609" s="35"/>
      <c r="AC609" s="35"/>
      <c r="AD609" s="35"/>
      <c r="AE609" s="35"/>
      <c r="AR609" s="203" t="s">
        <v>110</v>
      </c>
      <c r="AT609" s="203" t="s">
        <v>241</v>
      </c>
      <c r="AU609" s="203" t="s">
        <v>86</v>
      </c>
      <c r="AY609" s="18" t="s">
        <v>239</v>
      </c>
      <c r="BE609" s="204">
        <f>IF(N609="základní",J609,0)</f>
        <v>0</v>
      </c>
      <c r="BF609" s="204">
        <f>IF(N609="snížená",J609,0)</f>
        <v>0</v>
      </c>
      <c r="BG609" s="204">
        <f>IF(N609="zákl. přenesená",J609,0)</f>
        <v>0</v>
      </c>
      <c r="BH609" s="204">
        <f>IF(N609="sníž. přenesená",J609,0)</f>
        <v>0</v>
      </c>
      <c r="BI609" s="204">
        <f>IF(N609="nulová",J609,0)</f>
        <v>0</v>
      </c>
      <c r="BJ609" s="18" t="s">
        <v>84</v>
      </c>
      <c r="BK609" s="204">
        <f>ROUND(I609*H609,2)</f>
        <v>0</v>
      </c>
      <c r="BL609" s="18" t="s">
        <v>110</v>
      </c>
      <c r="BM609" s="203" t="s">
        <v>1157</v>
      </c>
    </row>
    <row r="610" spans="1:65" s="2" customFormat="1" ht="16.5" customHeight="1">
      <c r="A610" s="35"/>
      <c r="B610" s="36"/>
      <c r="C610" s="192" t="s">
        <v>1158</v>
      </c>
      <c r="D610" s="192" t="s">
        <v>241</v>
      </c>
      <c r="E610" s="193" t="s">
        <v>334</v>
      </c>
      <c r="F610" s="194" t="s">
        <v>335</v>
      </c>
      <c r="G610" s="195" t="s">
        <v>331</v>
      </c>
      <c r="H610" s="196">
        <v>946.6</v>
      </c>
      <c r="I610" s="197"/>
      <c r="J610" s="198">
        <f>ROUND(I610*H610,2)</f>
        <v>0</v>
      </c>
      <c r="K610" s="194" t="s">
        <v>245</v>
      </c>
      <c r="L610" s="40"/>
      <c r="M610" s="199" t="s">
        <v>1</v>
      </c>
      <c r="N610" s="200" t="s">
        <v>41</v>
      </c>
      <c r="O610" s="72"/>
      <c r="P610" s="201">
        <f>O610*H610</f>
        <v>0</v>
      </c>
      <c r="Q610" s="201">
        <v>0</v>
      </c>
      <c r="R610" s="201">
        <f>Q610*H610</f>
        <v>0</v>
      </c>
      <c r="S610" s="201">
        <v>0</v>
      </c>
      <c r="T610" s="202">
        <f>S610*H610</f>
        <v>0</v>
      </c>
      <c r="U610" s="35"/>
      <c r="V610" s="35"/>
      <c r="W610" s="35"/>
      <c r="X610" s="35"/>
      <c r="Y610" s="35"/>
      <c r="Z610" s="35"/>
      <c r="AA610" s="35"/>
      <c r="AB610" s="35"/>
      <c r="AC610" s="35"/>
      <c r="AD610" s="35"/>
      <c r="AE610" s="35"/>
      <c r="AR610" s="203" t="s">
        <v>110</v>
      </c>
      <c r="AT610" s="203" t="s">
        <v>241</v>
      </c>
      <c r="AU610" s="203" t="s">
        <v>86</v>
      </c>
      <c r="AY610" s="18" t="s">
        <v>239</v>
      </c>
      <c r="BE610" s="204">
        <f>IF(N610="základní",J610,0)</f>
        <v>0</v>
      </c>
      <c r="BF610" s="204">
        <f>IF(N610="snížená",J610,0)</f>
        <v>0</v>
      </c>
      <c r="BG610" s="204">
        <f>IF(N610="zákl. přenesená",J610,0)</f>
        <v>0</v>
      </c>
      <c r="BH610" s="204">
        <f>IF(N610="sníž. přenesená",J610,0)</f>
        <v>0</v>
      </c>
      <c r="BI610" s="204">
        <f>IF(N610="nulová",J610,0)</f>
        <v>0</v>
      </c>
      <c r="BJ610" s="18" t="s">
        <v>84</v>
      </c>
      <c r="BK610" s="204">
        <f>ROUND(I610*H610,2)</f>
        <v>0</v>
      </c>
      <c r="BL610" s="18" t="s">
        <v>110</v>
      </c>
      <c r="BM610" s="203" t="s">
        <v>1159</v>
      </c>
    </row>
    <row r="611" spans="1:65" s="2" customFormat="1" ht="16.5" customHeight="1">
      <c r="A611" s="35"/>
      <c r="B611" s="36"/>
      <c r="C611" s="192" t="s">
        <v>1160</v>
      </c>
      <c r="D611" s="192" t="s">
        <v>241</v>
      </c>
      <c r="E611" s="193" t="s">
        <v>338</v>
      </c>
      <c r="F611" s="194" t="s">
        <v>339</v>
      </c>
      <c r="G611" s="195" t="s">
        <v>331</v>
      </c>
      <c r="H611" s="196">
        <v>18932</v>
      </c>
      <c r="I611" s="197"/>
      <c r="J611" s="198">
        <f>ROUND(I611*H611,2)</f>
        <v>0</v>
      </c>
      <c r="K611" s="194" t="s">
        <v>245</v>
      </c>
      <c r="L611" s="40"/>
      <c r="M611" s="199" t="s">
        <v>1</v>
      </c>
      <c r="N611" s="200" t="s">
        <v>41</v>
      </c>
      <c r="O611" s="72"/>
      <c r="P611" s="201">
        <f>O611*H611</f>
        <v>0</v>
      </c>
      <c r="Q611" s="201">
        <v>0</v>
      </c>
      <c r="R611" s="201">
        <f>Q611*H611</f>
        <v>0</v>
      </c>
      <c r="S611" s="201">
        <v>0</v>
      </c>
      <c r="T611" s="202">
        <f>S611*H611</f>
        <v>0</v>
      </c>
      <c r="U611" s="35"/>
      <c r="V611" s="35"/>
      <c r="W611" s="35"/>
      <c r="X611" s="35"/>
      <c r="Y611" s="35"/>
      <c r="Z611" s="35"/>
      <c r="AA611" s="35"/>
      <c r="AB611" s="35"/>
      <c r="AC611" s="35"/>
      <c r="AD611" s="35"/>
      <c r="AE611" s="35"/>
      <c r="AR611" s="203" t="s">
        <v>110</v>
      </c>
      <c r="AT611" s="203" t="s">
        <v>241</v>
      </c>
      <c r="AU611" s="203" t="s">
        <v>86</v>
      </c>
      <c r="AY611" s="18" t="s">
        <v>239</v>
      </c>
      <c r="BE611" s="204">
        <f>IF(N611="základní",J611,0)</f>
        <v>0</v>
      </c>
      <c r="BF611" s="204">
        <f>IF(N611="snížená",J611,0)</f>
        <v>0</v>
      </c>
      <c r="BG611" s="204">
        <f>IF(N611="zákl. přenesená",J611,0)</f>
        <v>0</v>
      </c>
      <c r="BH611" s="204">
        <f>IF(N611="sníž. přenesená",J611,0)</f>
        <v>0</v>
      </c>
      <c r="BI611" s="204">
        <f>IF(N611="nulová",J611,0)</f>
        <v>0</v>
      </c>
      <c r="BJ611" s="18" t="s">
        <v>84</v>
      </c>
      <c r="BK611" s="204">
        <f>ROUND(I611*H611,2)</f>
        <v>0</v>
      </c>
      <c r="BL611" s="18" t="s">
        <v>110</v>
      </c>
      <c r="BM611" s="203" t="s">
        <v>1161</v>
      </c>
    </row>
    <row r="612" spans="1:65" s="13" customFormat="1" ht="11.25">
      <c r="B612" s="205"/>
      <c r="C612" s="206"/>
      <c r="D612" s="207" t="s">
        <v>266</v>
      </c>
      <c r="E612" s="206"/>
      <c r="F612" s="208" t="s">
        <v>1162</v>
      </c>
      <c r="G612" s="206"/>
      <c r="H612" s="209">
        <v>18932</v>
      </c>
      <c r="I612" s="210"/>
      <c r="J612" s="206"/>
      <c r="K612" s="206"/>
      <c r="L612" s="211"/>
      <c r="M612" s="212"/>
      <c r="N612" s="213"/>
      <c r="O612" s="213"/>
      <c r="P612" s="213"/>
      <c r="Q612" s="213"/>
      <c r="R612" s="213"/>
      <c r="S612" s="213"/>
      <c r="T612" s="214"/>
      <c r="AT612" s="215" t="s">
        <v>266</v>
      </c>
      <c r="AU612" s="215" t="s">
        <v>86</v>
      </c>
      <c r="AV612" s="13" t="s">
        <v>86</v>
      </c>
      <c r="AW612" s="13" t="s">
        <v>4</v>
      </c>
      <c r="AX612" s="13" t="s">
        <v>84</v>
      </c>
      <c r="AY612" s="215" t="s">
        <v>239</v>
      </c>
    </row>
    <row r="613" spans="1:65" s="2" customFormat="1" ht="16.5" customHeight="1">
      <c r="A613" s="35"/>
      <c r="B613" s="36"/>
      <c r="C613" s="192" t="s">
        <v>1163</v>
      </c>
      <c r="D613" s="192" t="s">
        <v>241</v>
      </c>
      <c r="E613" s="193" t="s">
        <v>343</v>
      </c>
      <c r="F613" s="194" t="s">
        <v>344</v>
      </c>
      <c r="G613" s="195" t="s">
        <v>331</v>
      </c>
      <c r="H613" s="196">
        <v>946.6</v>
      </c>
      <c r="I613" s="197"/>
      <c r="J613" s="198">
        <f>ROUND(I613*H613,2)</f>
        <v>0</v>
      </c>
      <c r="K613" s="194" t="s">
        <v>245</v>
      </c>
      <c r="L613" s="40"/>
      <c r="M613" s="199" t="s">
        <v>1</v>
      </c>
      <c r="N613" s="200" t="s">
        <v>41</v>
      </c>
      <c r="O613" s="72"/>
      <c r="P613" s="201">
        <f>O613*H613</f>
        <v>0</v>
      </c>
      <c r="Q613" s="201">
        <v>0</v>
      </c>
      <c r="R613" s="201">
        <f>Q613*H613</f>
        <v>0</v>
      </c>
      <c r="S613" s="201">
        <v>0</v>
      </c>
      <c r="T613" s="202">
        <f>S613*H613</f>
        <v>0</v>
      </c>
      <c r="U613" s="35"/>
      <c r="V613" s="35"/>
      <c r="W613" s="35"/>
      <c r="X613" s="35"/>
      <c r="Y613" s="35"/>
      <c r="Z613" s="35"/>
      <c r="AA613" s="35"/>
      <c r="AB613" s="35"/>
      <c r="AC613" s="35"/>
      <c r="AD613" s="35"/>
      <c r="AE613" s="35"/>
      <c r="AR613" s="203" t="s">
        <v>110</v>
      </c>
      <c r="AT613" s="203" t="s">
        <v>241</v>
      </c>
      <c r="AU613" s="203" t="s">
        <v>86</v>
      </c>
      <c r="AY613" s="18" t="s">
        <v>239</v>
      </c>
      <c r="BE613" s="204">
        <f>IF(N613="základní",J613,0)</f>
        <v>0</v>
      </c>
      <c r="BF613" s="204">
        <f>IF(N613="snížená",J613,0)</f>
        <v>0</v>
      </c>
      <c r="BG613" s="204">
        <f>IF(N613="zákl. přenesená",J613,0)</f>
        <v>0</v>
      </c>
      <c r="BH613" s="204">
        <f>IF(N613="sníž. přenesená",J613,0)</f>
        <v>0</v>
      </c>
      <c r="BI613" s="204">
        <f>IF(N613="nulová",J613,0)</f>
        <v>0</v>
      </c>
      <c r="BJ613" s="18" t="s">
        <v>84</v>
      </c>
      <c r="BK613" s="204">
        <f>ROUND(I613*H613,2)</f>
        <v>0</v>
      </c>
      <c r="BL613" s="18" t="s">
        <v>110</v>
      </c>
      <c r="BM613" s="203" t="s">
        <v>1164</v>
      </c>
    </row>
    <row r="614" spans="1:65" s="12" customFormat="1" ht="22.9" customHeight="1">
      <c r="B614" s="176"/>
      <c r="C614" s="177"/>
      <c r="D614" s="178" t="s">
        <v>75</v>
      </c>
      <c r="E614" s="190" t="s">
        <v>1165</v>
      </c>
      <c r="F614" s="190" t="s">
        <v>1166</v>
      </c>
      <c r="G614" s="177"/>
      <c r="H614" s="177"/>
      <c r="I614" s="180"/>
      <c r="J614" s="191">
        <f>BK614</f>
        <v>0</v>
      </c>
      <c r="K614" s="177"/>
      <c r="L614" s="182"/>
      <c r="M614" s="183"/>
      <c r="N614" s="184"/>
      <c r="O614" s="184"/>
      <c r="P614" s="185">
        <f>SUM(P615:P620)</f>
        <v>0</v>
      </c>
      <c r="Q614" s="184"/>
      <c r="R614" s="185">
        <f>SUM(R615:R620)</f>
        <v>0</v>
      </c>
      <c r="S614" s="184"/>
      <c r="T614" s="186">
        <f>SUM(T615:T620)</f>
        <v>0</v>
      </c>
      <c r="AR614" s="187" t="s">
        <v>84</v>
      </c>
      <c r="AT614" s="188" t="s">
        <v>75</v>
      </c>
      <c r="AU614" s="188" t="s">
        <v>84</v>
      </c>
      <c r="AY614" s="187" t="s">
        <v>239</v>
      </c>
      <c r="BK614" s="189">
        <f>SUM(BK615:BK620)</f>
        <v>0</v>
      </c>
    </row>
    <row r="615" spans="1:65" s="2" customFormat="1" ht="16.5" customHeight="1">
      <c r="A615" s="35"/>
      <c r="B615" s="36"/>
      <c r="C615" s="192" t="s">
        <v>1167</v>
      </c>
      <c r="D615" s="192" t="s">
        <v>241</v>
      </c>
      <c r="E615" s="193" t="s">
        <v>1168</v>
      </c>
      <c r="F615" s="194" t="s">
        <v>1169</v>
      </c>
      <c r="G615" s="195" t="s">
        <v>331</v>
      </c>
      <c r="H615" s="196">
        <v>903.46799999999996</v>
      </c>
      <c r="I615" s="197"/>
      <c r="J615" s="198">
        <f>ROUND(I615*H615,2)</f>
        <v>0</v>
      </c>
      <c r="K615" s="194" t="s">
        <v>245</v>
      </c>
      <c r="L615" s="40"/>
      <c r="M615" s="199" t="s">
        <v>1</v>
      </c>
      <c r="N615" s="200" t="s">
        <v>41</v>
      </c>
      <c r="O615" s="72"/>
      <c r="P615" s="201">
        <f>O615*H615</f>
        <v>0</v>
      </c>
      <c r="Q615" s="201">
        <v>0</v>
      </c>
      <c r="R615" s="201">
        <f>Q615*H615</f>
        <v>0</v>
      </c>
      <c r="S615" s="201">
        <v>0</v>
      </c>
      <c r="T615" s="202">
        <f>S615*H615</f>
        <v>0</v>
      </c>
      <c r="U615" s="35"/>
      <c r="V615" s="35"/>
      <c r="W615" s="35"/>
      <c r="X615" s="35"/>
      <c r="Y615" s="35"/>
      <c r="Z615" s="35"/>
      <c r="AA615" s="35"/>
      <c r="AB615" s="35"/>
      <c r="AC615" s="35"/>
      <c r="AD615" s="35"/>
      <c r="AE615" s="35"/>
      <c r="AR615" s="203" t="s">
        <v>110</v>
      </c>
      <c r="AT615" s="203" t="s">
        <v>241</v>
      </c>
      <c r="AU615" s="203" t="s">
        <v>86</v>
      </c>
      <c r="AY615" s="18" t="s">
        <v>239</v>
      </c>
      <c r="BE615" s="204">
        <f>IF(N615="základní",J615,0)</f>
        <v>0</v>
      </c>
      <c r="BF615" s="204">
        <f>IF(N615="snížená",J615,0)</f>
        <v>0</v>
      </c>
      <c r="BG615" s="204">
        <f>IF(N615="zákl. přenesená",J615,0)</f>
        <v>0</v>
      </c>
      <c r="BH615" s="204">
        <f>IF(N615="sníž. přenesená",J615,0)</f>
        <v>0</v>
      </c>
      <c r="BI615" s="204">
        <f>IF(N615="nulová",J615,0)</f>
        <v>0</v>
      </c>
      <c r="BJ615" s="18" t="s">
        <v>84</v>
      </c>
      <c r="BK615" s="204">
        <f>ROUND(I615*H615,2)</f>
        <v>0</v>
      </c>
      <c r="BL615" s="18" t="s">
        <v>110</v>
      </c>
      <c r="BM615" s="203" t="s">
        <v>1170</v>
      </c>
    </row>
    <row r="616" spans="1:65" s="13" customFormat="1" ht="11.25">
      <c r="B616" s="205"/>
      <c r="C616" s="206"/>
      <c r="D616" s="207" t="s">
        <v>266</v>
      </c>
      <c r="E616" s="206"/>
      <c r="F616" s="208" t="s">
        <v>1171</v>
      </c>
      <c r="G616" s="206"/>
      <c r="H616" s="209">
        <v>903.46799999999996</v>
      </c>
      <c r="I616" s="210"/>
      <c r="J616" s="206"/>
      <c r="K616" s="206"/>
      <c r="L616" s="211"/>
      <c r="M616" s="212"/>
      <c r="N616" s="213"/>
      <c r="O616" s="213"/>
      <c r="P616" s="213"/>
      <c r="Q616" s="213"/>
      <c r="R616" s="213"/>
      <c r="S616" s="213"/>
      <c r="T616" s="214"/>
      <c r="AT616" s="215" t="s">
        <v>266</v>
      </c>
      <c r="AU616" s="215" t="s">
        <v>86</v>
      </c>
      <c r="AV616" s="13" t="s">
        <v>86</v>
      </c>
      <c r="AW616" s="13" t="s">
        <v>4</v>
      </c>
      <c r="AX616" s="13" t="s">
        <v>84</v>
      </c>
      <c r="AY616" s="215" t="s">
        <v>239</v>
      </c>
    </row>
    <row r="617" spans="1:65" s="2" customFormat="1" ht="16.5" customHeight="1">
      <c r="A617" s="35"/>
      <c r="B617" s="36"/>
      <c r="C617" s="192" t="s">
        <v>1172</v>
      </c>
      <c r="D617" s="192" t="s">
        <v>241</v>
      </c>
      <c r="E617" s="193" t="s">
        <v>1173</v>
      </c>
      <c r="F617" s="194" t="s">
        <v>1174</v>
      </c>
      <c r="G617" s="195" t="s">
        <v>331</v>
      </c>
      <c r="H617" s="196">
        <v>258.13400000000001</v>
      </c>
      <c r="I617" s="197"/>
      <c r="J617" s="198">
        <f>ROUND(I617*H617,2)</f>
        <v>0</v>
      </c>
      <c r="K617" s="194" t="s">
        <v>245</v>
      </c>
      <c r="L617" s="40"/>
      <c r="M617" s="199" t="s">
        <v>1</v>
      </c>
      <c r="N617" s="200" t="s">
        <v>41</v>
      </c>
      <c r="O617" s="72"/>
      <c r="P617" s="201">
        <f>O617*H617</f>
        <v>0</v>
      </c>
      <c r="Q617" s="201">
        <v>0</v>
      </c>
      <c r="R617" s="201">
        <f>Q617*H617</f>
        <v>0</v>
      </c>
      <c r="S617" s="201">
        <v>0</v>
      </c>
      <c r="T617" s="202">
        <f>S617*H617</f>
        <v>0</v>
      </c>
      <c r="U617" s="35"/>
      <c r="V617" s="35"/>
      <c r="W617" s="35"/>
      <c r="X617" s="35"/>
      <c r="Y617" s="35"/>
      <c r="Z617" s="35"/>
      <c r="AA617" s="35"/>
      <c r="AB617" s="35"/>
      <c r="AC617" s="35"/>
      <c r="AD617" s="35"/>
      <c r="AE617" s="35"/>
      <c r="AR617" s="203" t="s">
        <v>110</v>
      </c>
      <c r="AT617" s="203" t="s">
        <v>241</v>
      </c>
      <c r="AU617" s="203" t="s">
        <v>86</v>
      </c>
      <c r="AY617" s="18" t="s">
        <v>239</v>
      </c>
      <c r="BE617" s="204">
        <f>IF(N617="základní",J617,0)</f>
        <v>0</v>
      </c>
      <c r="BF617" s="204">
        <f>IF(N617="snížená",J617,0)</f>
        <v>0</v>
      </c>
      <c r="BG617" s="204">
        <f>IF(N617="zákl. přenesená",J617,0)</f>
        <v>0</v>
      </c>
      <c r="BH617" s="204">
        <f>IF(N617="sníž. přenesená",J617,0)</f>
        <v>0</v>
      </c>
      <c r="BI617" s="204">
        <f>IF(N617="nulová",J617,0)</f>
        <v>0</v>
      </c>
      <c r="BJ617" s="18" t="s">
        <v>84</v>
      </c>
      <c r="BK617" s="204">
        <f>ROUND(I617*H617,2)</f>
        <v>0</v>
      </c>
      <c r="BL617" s="18" t="s">
        <v>110</v>
      </c>
      <c r="BM617" s="203" t="s">
        <v>1175</v>
      </c>
    </row>
    <row r="618" spans="1:65" s="13" customFormat="1" ht="11.25">
      <c r="B618" s="205"/>
      <c r="C618" s="206"/>
      <c r="D618" s="207" t="s">
        <v>266</v>
      </c>
      <c r="E618" s="206"/>
      <c r="F618" s="208" t="s">
        <v>1176</v>
      </c>
      <c r="G618" s="206"/>
      <c r="H618" s="209">
        <v>258.13400000000001</v>
      </c>
      <c r="I618" s="210"/>
      <c r="J618" s="206"/>
      <c r="K618" s="206"/>
      <c r="L618" s="211"/>
      <c r="M618" s="212"/>
      <c r="N618" s="213"/>
      <c r="O618" s="213"/>
      <c r="P618" s="213"/>
      <c r="Q618" s="213"/>
      <c r="R618" s="213"/>
      <c r="S618" s="213"/>
      <c r="T618" s="214"/>
      <c r="AT618" s="215" t="s">
        <v>266</v>
      </c>
      <c r="AU618" s="215" t="s">
        <v>86</v>
      </c>
      <c r="AV618" s="13" t="s">
        <v>86</v>
      </c>
      <c r="AW618" s="13" t="s">
        <v>4</v>
      </c>
      <c r="AX618" s="13" t="s">
        <v>84</v>
      </c>
      <c r="AY618" s="215" t="s">
        <v>239</v>
      </c>
    </row>
    <row r="619" spans="1:65" s="2" customFormat="1" ht="16.5" customHeight="1">
      <c r="A619" s="35"/>
      <c r="B619" s="36"/>
      <c r="C619" s="192" t="s">
        <v>1177</v>
      </c>
      <c r="D619" s="192" t="s">
        <v>241</v>
      </c>
      <c r="E619" s="193" t="s">
        <v>1178</v>
      </c>
      <c r="F619" s="194" t="s">
        <v>1179</v>
      </c>
      <c r="G619" s="195" t="s">
        <v>331</v>
      </c>
      <c r="H619" s="196">
        <v>129.06700000000001</v>
      </c>
      <c r="I619" s="197"/>
      <c r="J619" s="198">
        <f>ROUND(I619*H619,2)</f>
        <v>0</v>
      </c>
      <c r="K619" s="194" t="s">
        <v>245</v>
      </c>
      <c r="L619" s="40"/>
      <c r="M619" s="199" t="s">
        <v>1</v>
      </c>
      <c r="N619" s="200" t="s">
        <v>41</v>
      </c>
      <c r="O619" s="72"/>
      <c r="P619" s="201">
        <f>O619*H619</f>
        <v>0</v>
      </c>
      <c r="Q619" s="201">
        <v>0</v>
      </c>
      <c r="R619" s="201">
        <f>Q619*H619</f>
        <v>0</v>
      </c>
      <c r="S619" s="201">
        <v>0</v>
      </c>
      <c r="T619" s="202">
        <f>S619*H619</f>
        <v>0</v>
      </c>
      <c r="U619" s="35"/>
      <c r="V619" s="35"/>
      <c r="W619" s="35"/>
      <c r="X619" s="35"/>
      <c r="Y619" s="35"/>
      <c r="Z619" s="35"/>
      <c r="AA619" s="35"/>
      <c r="AB619" s="35"/>
      <c r="AC619" s="35"/>
      <c r="AD619" s="35"/>
      <c r="AE619" s="35"/>
      <c r="AR619" s="203" t="s">
        <v>110</v>
      </c>
      <c r="AT619" s="203" t="s">
        <v>241</v>
      </c>
      <c r="AU619" s="203" t="s">
        <v>86</v>
      </c>
      <c r="AY619" s="18" t="s">
        <v>239</v>
      </c>
      <c r="BE619" s="204">
        <f>IF(N619="základní",J619,0)</f>
        <v>0</v>
      </c>
      <c r="BF619" s="204">
        <f>IF(N619="snížená",J619,0)</f>
        <v>0</v>
      </c>
      <c r="BG619" s="204">
        <f>IF(N619="zákl. přenesená",J619,0)</f>
        <v>0</v>
      </c>
      <c r="BH619" s="204">
        <f>IF(N619="sníž. přenesená",J619,0)</f>
        <v>0</v>
      </c>
      <c r="BI619" s="204">
        <f>IF(N619="nulová",J619,0)</f>
        <v>0</v>
      </c>
      <c r="BJ619" s="18" t="s">
        <v>84</v>
      </c>
      <c r="BK619" s="204">
        <f>ROUND(I619*H619,2)</f>
        <v>0</v>
      </c>
      <c r="BL619" s="18" t="s">
        <v>110</v>
      </c>
      <c r="BM619" s="203" t="s">
        <v>1180</v>
      </c>
    </row>
    <row r="620" spans="1:65" s="13" customFormat="1" ht="11.25">
      <c r="B620" s="205"/>
      <c r="C620" s="206"/>
      <c r="D620" s="207" t="s">
        <v>266</v>
      </c>
      <c r="E620" s="206"/>
      <c r="F620" s="208" t="s">
        <v>1181</v>
      </c>
      <c r="G620" s="206"/>
      <c r="H620" s="209">
        <v>129.06700000000001</v>
      </c>
      <c r="I620" s="210"/>
      <c r="J620" s="206"/>
      <c r="K620" s="206"/>
      <c r="L620" s="211"/>
      <c r="M620" s="212"/>
      <c r="N620" s="213"/>
      <c r="O620" s="213"/>
      <c r="P620" s="213"/>
      <c r="Q620" s="213"/>
      <c r="R620" s="213"/>
      <c r="S620" s="213"/>
      <c r="T620" s="214"/>
      <c r="AT620" s="215" t="s">
        <v>266</v>
      </c>
      <c r="AU620" s="215" t="s">
        <v>86</v>
      </c>
      <c r="AV620" s="13" t="s">
        <v>86</v>
      </c>
      <c r="AW620" s="13" t="s">
        <v>4</v>
      </c>
      <c r="AX620" s="13" t="s">
        <v>84</v>
      </c>
      <c r="AY620" s="215" t="s">
        <v>239</v>
      </c>
    </row>
    <row r="621" spans="1:65" s="12" customFormat="1" ht="25.9" customHeight="1">
      <c r="B621" s="176"/>
      <c r="C621" s="177"/>
      <c r="D621" s="178" t="s">
        <v>75</v>
      </c>
      <c r="E621" s="179" t="s">
        <v>1182</v>
      </c>
      <c r="F621" s="179" t="s">
        <v>1183</v>
      </c>
      <c r="G621" s="177"/>
      <c r="H621" s="177"/>
      <c r="I621" s="180"/>
      <c r="J621" s="181">
        <f>BK621</f>
        <v>0</v>
      </c>
      <c r="K621" s="177"/>
      <c r="L621" s="182"/>
      <c r="M621" s="183"/>
      <c r="N621" s="184"/>
      <c r="O621" s="184"/>
      <c r="P621" s="185">
        <f>P622+P693+P731+P830+P836+P856+P940+P960+P1041+P1103+P1122+P1182+P1191+P1220+P1243</f>
        <v>0</v>
      </c>
      <c r="Q621" s="184"/>
      <c r="R621" s="185">
        <f>R622+R693+R731+R830+R836+R856+R940+R960+R1041+R1103+R1122+R1182+R1191+R1220+R1243</f>
        <v>301.67266336</v>
      </c>
      <c r="S621" s="184"/>
      <c r="T621" s="186">
        <f>T622+T693+T731+T830+T836+T856+T940+T960+T1041+T1103+T1122+T1182+T1191+T1220+T1243</f>
        <v>23.001254050000004</v>
      </c>
      <c r="AR621" s="187" t="s">
        <v>86</v>
      </c>
      <c r="AT621" s="188" t="s">
        <v>75</v>
      </c>
      <c r="AU621" s="188" t="s">
        <v>76</v>
      </c>
      <c r="AY621" s="187" t="s">
        <v>239</v>
      </c>
      <c r="BK621" s="189">
        <f>BK622+BK693+BK731+BK830+BK836+BK856+BK940+BK960+BK1041+BK1103+BK1122+BK1182+BK1191+BK1220+BK1243</f>
        <v>0</v>
      </c>
    </row>
    <row r="622" spans="1:65" s="12" customFormat="1" ht="22.9" customHeight="1">
      <c r="B622" s="176"/>
      <c r="C622" s="177"/>
      <c r="D622" s="178" t="s">
        <v>75</v>
      </c>
      <c r="E622" s="190" t="s">
        <v>1184</v>
      </c>
      <c r="F622" s="190" t="s">
        <v>1185</v>
      </c>
      <c r="G622" s="177"/>
      <c r="H622" s="177"/>
      <c r="I622" s="180"/>
      <c r="J622" s="191">
        <f>BK622</f>
        <v>0</v>
      </c>
      <c r="K622" s="177"/>
      <c r="L622" s="182"/>
      <c r="M622" s="183"/>
      <c r="N622" s="184"/>
      <c r="O622" s="184"/>
      <c r="P622" s="185">
        <f>SUM(P623:P692)</f>
        <v>0</v>
      </c>
      <c r="Q622" s="184"/>
      <c r="R622" s="185">
        <f>SUM(R623:R692)</f>
        <v>11.315444850000002</v>
      </c>
      <c r="S622" s="184"/>
      <c r="T622" s="186">
        <f>SUM(T623:T692)</f>
        <v>0.54999999999999993</v>
      </c>
      <c r="AR622" s="187" t="s">
        <v>86</v>
      </c>
      <c r="AT622" s="188" t="s">
        <v>75</v>
      </c>
      <c r="AU622" s="188" t="s">
        <v>84</v>
      </c>
      <c r="AY622" s="187" t="s">
        <v>239</v>
      </c>
      <c r="BK622" s="189">
        <f>SUM(BK623:BK692)</f>
        <v>0</v>
      </c>
    </row>
    <row r="623" spans="1:65" s="2" customFormat="1" ht="21.75" customHeight="1">
      <c r="A623" s="35"/>
      <c r="B623" s="36"/>
      <c r="C623" s="192" t="s">
        <v>1186</v>
      </c>
      <c r="D623" s="192" t="s">
        <v>241</v>
      </c>
      <c r="E623" s="193" t="s">
        <v>1187</v>
      </c>
      <c r="F623" s="194" t="s">
        <v>1188</v>
      </c>
      <c r="G623" s="195" t="s">
        <v>244</v>
      </c>
      <c r="H623" s="196">
        <v>50</v>
      </c>
      <c r="I623" s="197"/>
      <c r="J623" s="198">
        <f>ROUND(I623*H623,2)</f>
        <v>0</v>
      </c>
      <c r="K623" s="194" t="s">
        <v>245</v>
      </c>
      <c r="L623" s="40"/>
      <c r="M623" s="199" t="s">
        <v>1</v>
      </c>
      <c r="N623" s="200" t="s">
        <v>41</v>
      </c>
      <c r="O623" s="72"/>
      <c r="P623" s="201">
        <f>O623*H623</f>
        <v>0</v>
      </c>
      <c r="Q623" s="201">
        <v>0</v>
      </c>
      <c r="R623" s="201">
        <f>Q623*H623</f>
        <v>0</v>
      </c>
      <c r="S623" s="201">
        <v>1.0999999999999999E-2</v>
      </c>
      <c r="T623" s="202">
        <f>S623*H623</f>
        <v>0.54999999999999993</v>
      </c>
      <c r="U623" s="35"/>
      <c r="V623" s="35"/>
      <c r="W623" s="35"/>
      <c r="X623" s="35"/>
      <c r="Y623" s="35"/>
      <c r="Z623" s="35"/>
      <c r="AA623" s="35"/>
      <c r="AB623" s="35"/>
      <c r="AC623" s="35"/>
      <c r="AD623" s="35"/>
      <c r="AE623" s="35"/>
      <c r="AR623" s="203" t="s">
        <v>306</v>
      </c>
      <c r="AT623" s="203" t="s">
        <v>241</v>
      </c>
      <c r="AU623" s="203" t="s">
        <v>86</v>
      </c>
      <c r="AY623" s="18" t="s">
        <v>239</v>
      </c>
      <c r="BE623" s="204">
        <f>IF(N623="základní",J623,0)</f>
        <v>0</v>
      </c>
      <c r="BF623" s="204">
        <f>IF(N623="snížená",J623,0)</f>
        <v>0</v>
      </c>
      <c r="BG623" s="204">
        <f>IF(N623="zákl. přenesená",J623,0)</f>
        <v>0</v>
      </c>
      <c r="BH623" s="204">
        <f>IF(N623="sníž. přenesená",J623,0)</f>
        <v>0</v>
      </c>
      <c r="BI623" s="204">
        <f>IF(N623="nulová",J623,0)</f>
        <v>0</v>
      </c>
      <c r="BJ623" s="18" t="s">
        <v>84</v>
      </c>
      <c r="BK623" s="204">
        <f>ROUND(I623*H623,2)</f>
        <v>0</v>
      </c>
      <c r="BL623" s="18" t="s">
        <v>306</v>
      </c>
      <c r="BM623" s="203" t="s">
        <v>1189</v>
      </c>
    </row>
    <row r="624" spans="1:65" s="13" customFormat="1" ht="11.25">
      <c r="B624" s="205"/>
      <c r="C624" s="206"/>
      <c r="D624" s="207" t="s">
        <v>266</v>
      </c>
      <c r="E624" s="225" t="s">
        <v>1</v>
      </c>
      <c r="F624" s="208" t="s">
        <v>1190</v>
      </c>
      <c r="G624" s="206"/>
      <c r="H624" s="209">
        <v>50</v>
      </c>
      <c r="I624" s="210"/>
      <c r="J624" s="206"/>
      <c r="K624" s="206"/>
      <c r="L624" s="211"/>
      <c r="M624" s="212"/>
      <c r="N624" s="213"/>
      <c r="O624" s="213"/>
      <c r="P624" s="213"/>
      <c r="Q624" s="213"/>
      <c r="R624" s="213"/>
      <c r="S624" s="213"/>
      <c r="T624" s="214"/>
      <c r="AT624" s="215" t="s">
        <v>266</v>
      </c>
      <c r="AU624" s="215" t="s">
        <v>86</v>
      </c>
      <c r="AV624" s="13" t="s">
        <v>86</v>
      </c>
      <c r="AW624" s="13" t="s">
        <v>32</v>
      </c>
      <c r="AX624" s="13" t="s">
        <v>76</v>
      </c>
      <c r="AY624" s="215" t="s">
        <v>239</v>
      </c>
    </row>
    <row r="625" spans="1:65" s="14" customFormat="1" ht="11.25">
      <c r="B625" s="226"/>
      <c r="C625" s="227"/>
      <c r="D625" s="207" t="s">
        <v>266</v>
      </c>
      <c r="E625" s="228" t="s">
        <v>1</v>
      </c>
      <c r="F625" s="229" t="s">
        <v>383</v>
      </c>
      <c r="G625" s="227"/>
      <c r="H625" s="230">
        <v>50</v>
      </c>
      <c r="I625" s="231"/>
      <c r="J625" s="227"/>
      <c r="K625" s="227"/>
      <c r="L625" s="232"/>
      <c r="M625" s="233"/>
      <c r="N625" s="234"/>
      <c r="O625" s="234"/>
      <c r="P625" s="234"/>
      <c r="Q625" s="234"/>
      <c r="R625" s="234"/>
      <c r="S625" s="234"/>
      <c r="T625" s="235"/>
      <c r="AT625" s="236" t="s">
        <v>266</v>
      </c>
      <c r="AU625" s="236" t="s">
        <v>86</v>
      </c>
      <c r="AV625" s="14" t="s">
        <v>110</v>
      </c>
      <c r="AW625" s="14" t="s">
        <v>32</v>
      </c>
      <c r="AX625" s="14" t="s">
        <v>84</v>
      </c>
      <c r="AY625" s="236" t="s">
        <v>239</v>
      </c>
    </row>
    <row r="626" spans="1:65" s="2" customFormat="1" ht="16.5" customHeight="1">
      <c r="A626" s="35"/>
      <c r="B626" s="36"/>
      <c r="C626" s="192" t="s">
        <v>1191</v>
      </c>
      <c r="D626" s="192" t="s">
        <v>241</v>
      </c>
      <c r="E626" s="193" t="s">
        <v>1192</v>
      </c>
      <c r="F626" s="194" t="s">
        <v>1193</v>
      </c>
      <c r="G626" s="195" t="s">
        <v>244</v>
      </c>
      <c r="H626" s="196">
        <v>197.32499999999999</v>
      </c>
      <c r="I626" s="197"/>
      <c r="J626" s="198">
        <f>ROUND(I626*H626,2)</f>
        <v>0</v>
      </c>
      <c r="K626" s="194" t="s">
        <v>245</v>
      </c>
      <c r="L626" s="40"/>
      <c r="M626" s="199" t="s">
        <v>1</v>
      </c>
      <c r="N626" s="200" t="s">
        <v>41</v>
      </c>
      <c r="O626" s="72"/>
      <c r="P626" s="201">
        <f>O626*H626</f>
        <v>0</v>
      </c>
      <c r="Q626" s="201">
        <v>6.3000000000000003E-4</v>
      </c>
      <c r="R626" s="201">
        <f>Q626*H626</f>
        <v>0.12431475</v>
      </c>
      <c r="S626" s="201">
        <v>0</v>
      </c>
      <c r="T626" s="202">
        <f>S626*H626</f>
        <v>0</v>
      </c>
      <c r="U626" s="35"/>
      <c r="V626" s="35"/>
      <c r="W626" s="35"/>
      <c r="X626" s="35"/>
      <c r="Y626" s="35"/>
      <c r="Z626" s="35"/>
      <c r="AA626" s="35"/>
      <c r="AB626" s="35"/>
      <c r="AC626" s="35"/>
      <c r="AD626" s="35"/>
      <c r="AE626" s="35"/>
      <c r="AR626" s="203" t="s">
        <v>306</v>
      </c>
      <c r="AT626" s="203" t="s">
        <v>241</v>
      </c>
      <c r="AU626" s="203" t="s">
        <v>86</v>
      </c>
      <c r="AY626" s="18" t="s">
        <v>239</v>
      </c>
      <c r="BE626" s="204">
        <f>IF(N626="základní",J626,0)</f>
        <v>0</v>
      </c>
      <c r="BF626" s="204">
        <f>IF(N626="snížená",J626,0)</f>
        <v>0</v>
      </c>
      <c r="BG626" s="204">
        <f>IF(N626="zákl. přenesená",J626,0)</f>
        <v>0</v>
      </c>
      <c r="BH626" s="204">
        <f>IF(N626="sníž. přenesená",J626,0)</f>
        <v>0</v>
      </c>
      <c r="BI626" s="204">
        <f>IF(N626="nulová",J626,0)</f>
        <v>0</v>
      </c>
      <c r="BJ626" s="18" t="s">
        <v>84</v>
      </c>
      <c r="BK626" s="204">
        <f>ROUND(I626*H626,2)</f>
        <v>0</v>
      </c>
      <c r="BL626" s="18" t="s">
        <v>306</v>
      </c>
      <c r="BM626" s="203" t="s">
        <v>1194</v>
      </c>
    </row>
    <row r="627" spans="1:65" s="13" customFormat="1" ht="11.25">
      <c r="B627" s="205"/>
      <c r="C627" s="206"/>
      <c r="D627" s="207" t="s">
        <v>266</v>
      </c>
      <c r="E627" s="225" t="s">
        <v>1</v>
      </c>
      <c r="F627" s="208" t="s">
        <v>1195</v>
      </c>
      <c r="G627" s="206"/>
      <c r="H627" s="209">
        <v>197.32499999999999</v>
      </c>
      <c r="I627" s="210"/>
      <c r="J627" s="206"/>
      <c r="K627" s="206"/>
      <c r="L627" s="211"/>
      <c r="M627" s="212"/>
      <c r="N627" s="213"/>
      <c r="O627" s="213"/>
      <c r="P627" s="213"/>
      <c r="Q627" s="213"/>
      <c r="R627" s="213"/>
      <c r="S627" s="213"/>
      <c r="T627" s="214"/>
      <c r="AT627" s="215" t="s">
        <v>266</v>
      </c>
      <c r="AU627" s="215" t="s">
        <v>86</v>
      </c>
      <c r="AV627" s="13" t="s">
        <v>86</v>
      </c>
      <c r="AW627" s="13" t="s">
        <v>32</v>
      </c>
      <c r="AX627" s="13" t="s">
        <v>76</v>
      </c>
      <c r="AY627" s="215" t="s">
        <v>239</v>
      </c>
    </row>
    <row r="628" spans="1:65" s="14" customFormat="1" ht="11.25">
      <c r="B628" s="226"/>
      <c r="C628" s="227"/>
      <c r="D628" s="207" t="s">
        <v>266</v>
      </c>
      <c r="E628" s="228" t="s">
        <v>1</v>
      </c>
      <c r="F628" s="229" t="s">
        <v>383</v>
      </c>
      <c r="G628" s="227"/>
      <c r="H628" s="230">
        <v>197.32499999999999</v>
      </c>
      <c r="I628" s="231"/>
      <c r="J628" s="227"/>
      <c r="K628" s="227"/>
      <c r="L628" s="232"/>
      <c r="M628" s="233"/>
      <c r="N628" s="234"/>
      <c r="O628" s="234"/>
      <c r="P628" s="234"/>
      <c r="Q628" s="234"/>
      <c r="R628" s="234"/>
      <c r="S628" s="234"/>
      <c r="T628" s="235"/>
      <c r="AT628" s="236" t="s">
        <v>266</v>
      </c>
      <c r="AU628" s="236" t="s">
        <v>86</v>
      </c>
      <c r="AV628" s="14" t="s">
        <v>110</v>
      </c>
      <c r="AW628" s="14" t="s">
        <v>32</v>
      </c>
      <c r="AX628" s="14" t="s">
        <v>84</v>
      </c>
      <c r="AY628" s="236" t="s">
        <v>239</v>
      </c>
    </row>
    <row r="629" spans="1:65" s="2" customFormat="1" ht="16.5" customHeight="1">
      <c r="A629" s="35"/>
      <c r="B629" s="36"/>
      <c r="C629" s="192" t="s">
        <v>1196</v>
      </c>
      <c r="D629" s="192" t="s">
        <v>241</v>
      </c>
      <c r="E629" s="193" t="s">
        <v>1197</v>
      </c>
      <c r="F629" s="194" t="s">
        <v>1198</v>
      </c>
      <c r="G629" s="195" t="s">
        <v>476</v>
      </c>
      <c r="H629" s="196">
        <v>58.08</v>
      </c>
      <c r="I629" s="197"/>
      <c r="J629" s="198">
        <f>ROUND(I629*H629,2)</f>
        <v>0</v>
      </c>
      <c r="K629" s="194" t="s">
        <v>245</v>
      </c>
      <c r="L629" s="40"/>
      <c r="M629" s="199" t="s">
        <v>1</v>
      </c>
      <c r="N629" s="200" t="s">
        <v>41</v>
      </c>
      <c r="O629" s="72"/>
      <c r="P629" s="201">
        <f>O629*H629</f>
        <v>0</v>
      </c>
      <c r="Q629" s="201">
        <v>1.6000000000000001E-4</v>
      </c>
      <c r="R629" s="201">
        <f>Q629*H629</f>
        <v>9.2928000000000004E-3</v>
      </c>
      <c r="S629" s="201">
        <v>0</v>
      </c>
      <c r="T629" s="202">
        <f>S629*H629</f>
        <v>0</v>
      </c>
      <c r="U629" s="35"/>
      <c r="V629" s="35"/>
      <c r="W629" s="35"/>
      <c r="X629" s="35"/>
      <c r="Y629" s="35"/>
      <c r="Z629" s="35"/>
      <c r="AA629" s="35"/>
      <c r="AB629" s="35"/>
      <c r="AC629" s="35"/>
      <c r="AD629" s="35"/>
      <c r="AE629" s="35"/>
      <c r="AR629" s="203" t="s">
        <v>306</v>
      </c>
      <c r="AT629" s="203" t="s">
        <v>241</v>
      </c>
      <c r="AU629" s="203" t="s">
        <v>86</v>
      </c>
      <c r="AY629" s="18" t="s">
        <v>239</v>
      </c>
      <c r="BE629" s="204">
        <f>IF(N629="základní",J629,0)</f>
        <v>0</v>
      </c>
      <c r="BF629" s="204">
        <f>IF(N629="snížená",J629,0)</f>
        <v>0</v>
      </c>
      <c r="BG629" s="204">
        <f>IF(N629="zákl. přenesená",J629,0)</f>
        <v>0</v>
      </c>
      <c r="BH629" s="204">
        <f>IF(N629="sníž. přenesená",J629,0)</f>
        <v>0</v>
      </c>
      <c r="BI629" s="204">
        <f>IF(N629="nulová",J629,0)</f>
        <v>0</v>
      </c>
      <c r="BJ629" s="18" t="s">
        <v>84</v>
      </c>
      <c r="BK629" s="204">
        <f>ROUND(I629*H629,2)</f>
        <v>0</v>
      </c>
      <c r="BL629" s="18" t="s">
        <v>306</v>
      </c>
      <c r="BM629" s="203" t="s">
        <v>1199</v>
      </c>
    </row>
    <row r="630" spans="1:65" s="2" customFormat="1" ht="16.5" customHeight="1">
      <c r="A630" s="35"/>
      <c r="B630" s="36"/>
      <c r="C630" s="192" t="s">
        <v>1200</v>
      </c>
      <c r="D630" s="192" t="s">
        <v>241</v>
      </c>
      <c r="E630" s="193" t="s">
        <v>1201</v>
      </c>
      <c r="F630" s="194" t="s">
        <v>1202</v>
      </c>
      <c r="G630" s="195" t="s">
        <v>244</v>
      </c>
      <c r="H630" s="196">
        <v>54.25</v>
      </c>
      <c r="I630" s="197"/>
      <c r="J630" s="198">
        <f>ROUND(I630*H630,2)</f>
        <v>0</v>
      </c>
      <c r="K630" s="194" t="s">
        <v>245</v>
      </c>
      <c r="L630" s="40"/>
      <c r="M630" s="199" t="s">
        <v>1</v>
      </c>
      <c r="N630" s="200" t="s">
        <v>41</v>
      </c>
      <c r="O630" s="72"/>
      <c r="P630" s="201">
        <f>O630*H630</f>
        <v>0</v>
      </c>
      <c r="Q630" s="201">
        <v>0</v>
      </c>
      <c r="R630" s="201">
        <f>Q630*H630</f>
        <v>0</v>
      </c>
      <c r="S630" s="201">
        <v>0</v>
      </c>
      <c r="T630" s="202">
        <f>S630*H630</f>
        <v>0</v>
      </c>
      <c r="U630" s="35"/>
      <c r="V630" s="35"/>
      <c r="W630" s="35"/>
      <c r="X630" s="35"/>
      <c r="Y630" s="35"/>
      <c r="Z630" s="35"/>
      <c r="AA630" s="35"/>
      <c r="AB630" s="35"/>
      <c r="AC630" s="35"/>
      <c r="AD630" s="35"/>
      <c r="AE630" s="35"/>
      <c r="AR630" s="203" t="s">
        <v>306</v>
      </c>
      <c r="AT630" s="203" t="s">
        <v>241</v>
      </c>
      <c r="AU630" s="203" t="s">
        <v>86</v>
      </c>
      <c r="AY630" s="18" t="s">
        <v>239</v>
      </c>
      <c r="BE630" s="204">
        <f>IF(N630="základní",J630,0)</f>
        <v>0</v>
      </c>
      <c r="BF630" s="204">
        <f>IF(N630="snížená",J630,0)</f>
        <v>0</v>
      </c>
      <c r="BG630" s="204">
        <f>IF(N630="zákl. přenesená",J630,0)</f>
        <v>0</v>
      </c>
      <c r="BH630" s="204">
        <f>IF(N630="sníž. přenesená",J630,0)</f>
        <v>0</v>
      </c>
      <c r="BI630" s="204">
        <f>IF(N630="nulová",J630,0)</f>
        <v>0</v>
      </c>
      <c r="BJ630" s="18" t="s">
        <v>84</v>
      </c>
      <c r="BK630" s="204">
        <f>ROUND(I630*H630,2)</f>
        <v>0</v>
      </c>
      <c r="BL630" s="18" t="s">
        <v>306</v>
      </c>
      <c r="BM630" s="203" t="s">
        <v>1203</v>
      </c>
    </row>
    <row r="631" spans="1:65" s="13" customFormat="1" ht="11.25">
      <c r="B631" s="205"/>
      <c r="C631" s="206"/>
      <c r="D631" s="207" t="s">
        <v>266</v>
      </c>
      <c r="E631" s="225" t="s">
        <v>1</v>
      </c>
      <c r="F631" s="208" t="s">
        <v>584</v>
      </c>
      <c r="G631" s="206"/>
      <c r="H631" s="209">
        <v>54.25</v>
      </c>
      <c r="I631" s="210"/>
      <c r="J631" s="206"/>
      <c r="K631" s="206"/>
      <c r="L631" s="211"/>
      <c r="M631" s="212"/>
      <c r="N631" s="213"/>
      <c r="O631" s="213"/>
      <c r="P631" s="213"/>
      <c r="Q631" s="213"/>
      <c r="R631" s="213"/>
      <c r="S631" s="213"/>
      <c r="T631" s="214"/>
      <c r="AT631" s="215" t="s">
        <v>266</v>
      </c>
      <c r="AU631" s="215" t="s">
        <v>86</v>
      </c>
      <c r="AV631" s="13" t="s">
        <v>86</v>
      </c>
      <c r="AW631" s="13" t="s">
        <v>32</v>
      </c>
      <c r="AX631" s="13" t="s">
        <v>76</v>
      </c>
      <c r="AY631" s="215" t="s">
        <v>239</v>
      </c>
    </row>
    <row r="632" spans="1:65" s="14" customFormat="1" ht="11.25">
      <c r="B632" s="226"/>
      <c r="C632" s="227"/>
      <c r="D632" s="207" t="s">
        <v>266</v>
      </c>
      <c r="E632" s="228" t="s">
        <v>1</v>
      </c>
      <c r="F632" s="229" t="s">
        <v>383</v>
      </c>
      <c r="G632" s="227"/>
      <c r="H632" s="230">
        <v>54.25</v>
      </c>
      <c r="I632" s="231"/>
      <c r="J632" s="227"/>
      <c r="K632" s="227"/>
      <c r="L632" s="232"/>
      <c r="M632" s="233"/>
      <c r="N632" s="234"/>
      <c r="O632" s="234"/>
      <c r="P632" s="234"/>
      <c r="Q632" s="234"/>
      <c r="R632" s="234"/>
      <c r="S632" s="234"/>
      <c r="T632" s="235"/>
      <c r="AT632" s="236" t="s">
        <v>266</v>
      </c>
      <c r="AU632" s="236" t="s">
        <v>86</v>
      </c>
      <c r="AV632" s="14" t="s">
        <v>110</v>
      </c>
      <c r="AW632" s="14" t="s">
        <v>32</v>
      </c>
      <c r="AX632" s="14" t="s">
        <v>84</v>
      </c>
      <c r="AY632" s="236" t="s">
        <v>239</v>
      </c>
    </row>
    <row r="633" spans="1:65" s="2" customFormat="1" ht="16.5" customHeight="1">
      <c r="A633" s="35"/>
      <c r="B633" s="36"/>
      <c r="C633" s="247" t="s">
        <v>1204</v>
      </c>
      <c r="D633" s="247" t="s">
        <v>438</v>
      </c>
      <c r="E633" s="248" t="s">
        <v>1205</v>
      </c>
      <c r="F633" s="249" t="s">
        <v>1206</v>
      </c>
      <c r="G633" s="250" t="s">
        <v>331</v>
      </c>
      <c r="H633" s="251">
        <v>1.7999999999999999E-2</v>
      </c>
      <c r="I633" s="252"/>
      <c r="J633" s="253">
        <f>ROUND(I633*H633,2)</f>
        <v>0</v>
      </c>
      <c r="K633" s="249" t="s">
        <v>245</v>
      </c>
      <c r="L633" s="254"/>
      <c r="M633" s="255" t="s">
        <v>1</v>
      </c>
      <c r="N633" s="256" t="s">
        <v>41</v>
      </c>
      <c r="O633" s="72"/>
      <c r="P633" s="201">
        <f>O633*H633</f>
        <v>0</v>
      </c>
      <c r="Q633" s="201">
        <v>1</v>
      </c>
      <c r="R633" s="201">
        <f>Q633*H633</f>
        <v>1.7999999999999999E-2</v>
      </c>
      <c r="S633" s="201">
        <v>0</v>
      </c>
      <c r="T633" s="202">
        <f>S633*H633</f>
        <v>0</v>
      </c>
      <c r="U633" s="35"/>
      <c r="V633" s="35"/>
      <c r="W633" s="35"/>
      <c r="X633" s="35"/>
      <c r="Y633" s="35"/>
      <c r="Z633" s="35"/>
      <c r="AA633" s="35"/>
      <c r="AB633" s="35"/>
      <c r="AC633" s="35"/>
      <c r="AD633" s="35"/>
      <c r="AE633" s="35"/>
      <c r="AR633" s="203" t="s">
        <v>506</v>
      </c>
      <c r="AT633" s="203" t="s">
        <v>438</v>
      </c>
      <c r="AU633" s="203" t="s">
        <v>86</v>
      </c>
      <c r="AY633" s="18" t="s">
        <v>239</v>
      </c>
      <c r="BE633" s="204">
        <f>IF(N633="základní",J633,0)</f>
        <v>0</v>
      </c>
      <c r="BF633" s="204">
        <f>IF(N633="snížená",J633,0)</f>
        <v>0</v>
      </c>
      <c r="BG633" s="204">
        <f>IF(N633="zákl. přenesená",J633,0)</f>
        <v>0</v>
      </c>
      <c r="BH633" s="204">
        <f>IF(N633="sníž. přenesená",J633,0)</f>
        <v>0</v>
      </c>
      <c r="BI633" s="204">
        <f>IF(N633="nulová",J633,0)</f>
        <v>0</v>
      </c>
      <c r="BJ633" s="18" t="s">
        <v>84</v>
      </c>
      <c r="BK633" s="204">
        <f>ROUND(I633*H633,2)</f>
        <v>0</v>
      </c>
      <c r="BL633" s="18" t="s">
        <v>306</v>
      </c>
      <c r="BM633" s="203" t="s">
        <v>1207</v>
      </c>
    </row>
    <row r="634" spans="1:65" s="13" customFormat="1" ht="11.25">
      <c r="B634" s="205"/>
      <c r="C634" s="206"/>
      <c r="D634" s="207" t="s">
        <v>266</v>
      </c>
      <c r="E634" s="206"/>
      <c r="F634" s="208" t="s">
        <v>1208</v>
      </c>
      <c r="G634" s="206"/>
      <c r="H634" s="209">
        <v>1.7999999999999999E-2</v>
      </c>
      <c r="I634" s="210"/>
      <c r="J634" s="206"/>
      <c r="K634" s="206"/>
      <c r="L634" s="211"/>
      <c r="M634" s="212"/>
      <c r="N634" s="213"/>
      <c r="O634" s="213"/>
      <c r="P634" s="213"/>
      <c r="Q634" s="213"/>
      <c r="R634" s="213"/>
      <c r="S634" s="213"/>
      <c r="T634" s="214"/>
      <c r="AT634" s="215" t="s">
        <v>266</v>
      </c>
      <c r="AU634" s="215" t="s">
        <v>86</v>
      </c>
      <c r="AV634" s="13" t="s">
        <v>86</v>
      </c>
      <c r="AW634" s="13" t="s">
        <v>4</v>
      </c>
      <c r="AX634" s="13" t="s">
        <v>84</v>
      </c>
      <c r="AY634" s="215" t="s">
        <v>239</v>
      </c>
    </row>
    <row r="635" spans="1:65" s="2" customFormat="1" ht="16.5" customHeight="1">
      <c r="A635" s="35"/>
      <c r="B635" s="36"/>
      <c r="C635" s="192" t="s">
        <v>1209</v>
      </c>
      <c r="D635" s="192" t="s">
        <v>241</v>
      </c>
      <c r="E635" s="193" t="s">
        <v>1201</v>
      </c>
      <c r="F635" s="194" t="s">
        <v>1202</v>
      </c>
      <c r="G635" s="195" t="s">
        <v>244</v>
      </c>
      <c r="H635" s="196">
        <v>854.75</v>
      </c>
      <c r="I635" s="197"/>
      <c r="J635" s="198">
        <f>ROUND(I635*H635,2)</f>
        <v>0</v>
      </c>
      <c r="K635" s="194" t="s">
        <v>245</v>
      </c>
      <c r="L635" s="40"/>
      <c r="M635" s="199" t="s">
        <v>1</v>
      </c>
      <c r="N635" s="200" t="s">
        <v>41</v>
      </c>
      <c r="O635" s="72"/>
      <c r="P635" s="201">
        <f>O635*H635</f>
        <v>0</v>
      </c>
      <c r="Q635" s="201">
        <v>0</v>
      </c>
      <c r="R635" s="201">
        <f>Q635*H635</f>
        <v>0</v>
      </c>
      <c r="S635" s="201">
        <v>0</v>
      </c>
      <c r="T635" s="202">
        <f>S635*H635</f>
        <v>0</v>
      </c>
      <c r="U635" s="35"/>
      <c r="V635" s="35"/>
      <c r="W635" s="35"/>
      <c r="X635" s="35"/>
      <c r="Y635" s="35"/>
      <c r="Z635" s="35"/>
      <c r="AA635" s="35"/>
      <c r="AB635" s="35"/>
      <c r="AC635" s="35"/>
      <c r="AD635" s="35"/>
      <c r="AE635" s="35"/>
      <c r="AR635" s="203" t="s">
        <v>306</v>
      </c>
      <c r="AT635" s="203" t="s">
        <v>241</v>
      </c>
      <c r="AU635" s="203" t="s">
        <v>86</v>
      </c>
      <c r="AY635" s="18" t="s">
        <v>239</v>
      </c>
      <c r="BE635" s="204">
        <f>IF(N635="základní",J635,0)</f>
        <v>0</v>
      </c>
      <c r="BF635" s="204">
        <f>IF(N635="snížená",J635,0)</f>
        <v>0</v>
      </c>
      <c r="BG635" s="204">
        <f>IF(N635="zákl. přenesená",J635,0)</f>
        <v>0</v>
      </c>
      <c r="BH635" s="204">
        <f>IF(N635="sníž. přenesená",J635,0)</f>
        <v>0</v>
      </c>
      <c r="BI635" s="204">
        <f>IF(N635="nulová",J635,0)</f>
        <v>0</v>
      </c>
      <c r="BJ635" s="18" t="s">
        <v>84</v>
      </c>
      <c r="BK635" s="204">
        <f>ROUND(I635*H635,2)</f>
        <v>0</v>
      </c>
      <c r="BL635" s="18" t="s">
        <v>306</v>
      </c>
      <c r="BM635" s="203" t="s">
        <v>1210</v>
      </c>
    </row>
    <row r="636" spans="1:65" s="13" customFormat="1" ht="11.25">
      <c r="B636" s="205"/>
      <c r="C636" s="206"/>
      <c r="D636" s="207" t="s">
        <v>266</v>
      </c>
      <c r="E636" s="225" t="s">
        <v>1</v>
      </c>
      <c r="F636" s="208" t="s">
        <v>1211</v>
      </c>
      <c r="G636" s="206"/>
      <c r="H636" s="209">
        <v>854.75</v>
      </c>
      <c r="I636" s="210"/>
      <c r="J636" s="206"/>
      <c r="K636" s="206"/>
      <c r="L636" s="211"/>
      <c r="M636" s="212"/>
      <c r="N636" s="213"/>
      <c r="O636" s="213"/>
      <c r="P636" s="213"/>
      <c r="Q636" s="213"/>
      <c r="R636" s="213"/>
      <c r="S636" s="213"/>
      <c r="T636" s="214"/>
      <c r="AT636" s="215" t="s">
        <v>266</v>
      </c>
      <c r="AU636" s="215" t="s">
        <v>86</v>
      </c>
      <c r="AV636" s="13" t="s">
        <v>86</v>
      </c>
      <c r="AW636" s="13" t="s">
        <v>32</v>
      </c>
      <c r="AX636" s="13" t="s">
        <v>76</v>
      </c>
      <c r="AY636" s="215" t="s">
        <v>239</v>
      </c>
    </row>
    <row r="637" spans="1:65" s="14" customFormat="1" ht="11.25">
      <c r="B637" s="226"/>
      <c r="C637" s="227"/>
      <c r="D637" s="207" t="s">
        <v>266</v>
      </c>
      <c r="E637" s="228" t="s">
        <v>1</v>
      </c>
      <c r="F637" s="229" t="s">
        <v>383</v>
      </c>
      <c r="G637" s="227"/>
      <c r="H637" s="230">
        <v>854.75</v>
      </c>
      <c r="I637" s="231"/>
      <c r="J637" s="227"/>
      <c r="K637" s="227"/>
      <c r="L637" s="232"/>
      <c r="M637" s="233"/>
      <c r="N637" s="234"/>
      <c r="O637" s="234"/>
      <c r="P637" s="234"/>
      <c r="Q637" s="234"/>
      <c r="R637" s="234"/>
      <c r="S637" s="234"/>
      <c r="T637" s="235"/>
      <c r="AT637" s="236" t="s">
        <v>266</v>
      </c>
      <c r="AU637" s="236" t="s">
        <v>86</v>
      </c>
      <c r="AV637" s="14" t="s">
        <v>110</v>
      </c>
      <c r="AW637" s="14" t="s">
        <v>32</v>
      </c>
      <c r="AX637" s="14" t="s">
        <v>84</v>
      </c>
      <c r="AY637" s="236" t="s">
        <v>239</v>
      </c>
    </row>
    <row r="638" spans="1:65" s="2" customFormat="1" ht="16.5" customHeight="1">
      <c r="A638" s="35"/>
      <c r="B638" s="36"/>
      <c r="C638" s="247" t="s">
        <v>1212</v>
      </c>
      <c r="D638" s="247" t="s">
        <v>438</v>
      </c>
      <c r="E638" s="248" t="s">
        <v>1205</v>
      </c>
      <c r="F638" s="249" t="s">
        <v>1206</v>
      </c>
      <c r="G638" s="250" t="s">
        <v>331</v>
      </c>
      <c r="H638" s="251">
        <v>0.28199999999999997</v>
      </c>
      <c r="I638" s="252"/>
      <c r="J638" s="253">
        <f>ROUND(I638*H638,2)</f>
        <v>0</v>
      </c>
      <c r="K638" s="249" t="s">
        <v>245</v>
      </c>
      <c r="L638" s="254"/>
      <c r="M638" s="255" t="s">
        <v>1</v>
      </c>
      <c r="N638" s="256" t="s">
        <v>41</v>
      </c>
      <c r="O638" s="72"/>
      <c r="P638" s="201">
        <f>O638*H638</f>
        <v>0</v>
      </c>
      <c r="Q638" s="201">
        <v>1</v>
      </c>
      <c r="R638" s="201">
        <f>Q638*H638</f>
        <v>0.28199999999999997</v>
      </c>
      <c r="S638" s="201">
        <v>0</v>
      </c>
      <c r="T638" s="202">
        <f>S638*H638</f>
        <v>0</v>
      </c>
      <c r="U638" s="35"/>
      <c r="V638" s="35"/>
      <c r="W638" s="35"/>
      <c r="X638" s="35"/>
      <c r="Y638" s="35"/>
      <c r="Z638" s="35"/>
      <c r="AA638" s="35"/>
      <c r="AB638" s="35"/>
      <c r="AC638" s="35"/>
      <c r="AD638" s="35"/>
      <c r="AE638" s="35"/>
      <c r="AR638" s="203" t="s">
        <v>506</v>
      </c>
      <c r="AT638" s="203" t="s">
        <v>438</v>
      </c>
      <c r="AU638" s="203" t="s">
        <v>86</v>
      </c>
      <c r="AY638" s="18" t="s">
        <v>239</v>
      </c>
      <c r="BE638" s="204">
        <f>IF(N638="základní",J638,0)</f>
        <v>0</v>
      </c>
      <c r="BF638" s="204">
        <f>IF(N638="snížená",J638,0)</f>
        <v>0</v>
      </c>
      <c r="BG638" s="204">
        <f>IF(N638="zákl. přenesená",J638,0)</f>
        <v>0</v>
      </c>
      <c r="BH638" s="204">
        <f>IF(N638="sníž. přenesená",J638,0)</f>
        <v>0</v>
      </c>
      <c r="BI638" s="204">
        <f>IF(N638="nulová",J638,0)</f>
        <v>0</v>
      </c>
      <c r="BJ638" s="18" t="s">
        <v>84</v>
      </c>
      <c r="BK638" s="204">
        <f>ROUND(I638*H638,2)</f>
        <v>0</v>
      </c>
      <c r="BL638" s="18" t="s">
        <v>306</v>
      </c>
      <c r="BM638" s="203" t="s">
        <v>1213</v>
      </c>
    </row>
    <row r="639" spans="1:65" s="13" customFormat="1" ht="11.25">
      <c r="B639" s="205"/>
      <c r="C639" s="206"/>
      <c r="D639" s="207" t="s">
        <v>266</v>
      </c>
      <c r="E639" s="206"/>
      <c r="F639" s="208" t="s">
        <v>1214</v>
      </c>
      <c r="G639" s="206"/>
      <c r="H639" s="209">
        <v>0.28199999999999997</v>
      </c>
      <c r="I639" s="210"/>
      <c r="J639" s="206"/>
      <c r="K639" s="206"/>
      <c r="L639" s="211"/>
      <c r="M639" s="212"/>
      <c r="N639" s="213"/>
      <c r="O639" s="213"/>
      <c r="P639" s="213"/>
      <c r="Q639" s="213"/>
      <c r="R639" s="213"/>
      <c r="S639" s="213"/>
      <c r="T639" s="214"/>
      <c r="AT639" s="215" t="s">
        <v>266</v>
      </c>
      <c r="AU639" s="215" t="s">
        <v>86</v>
      </c>
      <c r="AV639" s="13" t="s">
        <v>86</v>
      </c>
      <c r="AW639" s="13" t="s">
        <v>4</v>
      </c>
      <c r="AX639" s="13" t="s">
        <v>84</v>
      </c>
      <c r="AY639" s="215" t="s">
        <v>239</v>
      </c>
    </row>
    <row r="640" spans="1:65" s="2" customFormat="1" ht="16.5" customHeight="1">
      <c r="A640" s="35"/>
      <c r="B640" s="36"/>
      <c r="C640" s="192" t="s">
        <v>1215</v>
      </c>
      <c r="D640" s="192" t="s">
        <v>241</v>
      </c>
      <c r="E640" s="193" t="s">
        <v>1201</v>
      </c>
      <c r="F640" s="194" t="s">
        <v>1202</v>
      </c>
      <c r="G640" s="195" t="s">
        <v>244</v>
      </c>
      <c r="H640" s="196">
        <v>323.26</v>
      </c>
      <c r="I640" s="197"/>
      <c r="J640" s="198">
        <f>ROUND(I640*H640,2)</f>
        <v>0</v>
      </c>
      <c r="K640" s="194" t="s">
        <v>245</v>
      </c>
      <c r="L640" s="40"/>
      <c r="M640" s="199" t="s">
        <v>1</v>
      </c>
      <c r="N640" s="200" t="s">
        <v>41</v>
      </c>
      <c r="O640" s="72"/>
      <c r="P640" s="201">
        <f>O640*H640</f>
        <v>0</v>
      </c>
      <c r="Q640" s="201">
        <v>0</v>
      </c>
      <c r="R640" s="201">
        <f>Q640*H640</f>
        <v>0</v>
      </c>
      <c r="S640" s="201">
        <v>0</v>
      </c>
      <c r="T640" s="202">
        <f>S640*H640</f>
        <v>0</v>
      </c>
      <c r="U640" s="35"/>
      <c r="V640" s="35"/>
      <c r="W640" s="35"/>
      <c r="X640" s="35"/>
      <c r="Y640" s="35"/>
      <c r="Z640" s="35"/>
      <c r="AA640" s="35"/>
      <c r="AB640" s="35"/>
      <c r="AC640" s="35"/>
      <c r="AD640" s="35"/>
      <c r="AE640" s="35"/>
      <c r="AR640" s="203" t="s">
        <v>306</v>
      </c>
      <c r="AT640" s="203" t="s">
        <v>241</v>
      </c>
      <c r="AU640" s="203" t="s">
        <v>86</v>
      </c>
      <c r="AY640" s="18" t="s">
        <v>239</v>
      </c>
      <c r="BE640" s="204">
        <f>IF(N640="základní",J640,0)</f>
        <v>0</v>
      </c>
      <c r="BF640" s="204">
        <f>IF(N640="snížená",J640,0)</f>
        <v>0</v>
      </c>
      <c r="BG640" s="204">
        <f>IF(N640="zákl. přenesená",J640,0)</f>
        <v>0</v>
      </c>
      <c r="BH640" s="204">
        <f>IF(N640="sníž. přenesená",J640,0)</f>
        <v>0</v>
      </c>
      <c r="BI640" s="204">
        <f>IF(N640="nulová",J640,0)</f>
        <v>0</v>
      </c>
      <c r="BJ640" s="18" t="s">
        <v>84</v>
      </c>
      <c r="BK640" s="204">
        <f>ROUND(I640*H640,2)</f>
        <v>0</v>
      </c>
      <c r="BL640" s="18" t="s">
        <v>306</v>
      </c>
      <c r="BM640" s="203" t="s">
        <v>1216</v>
      </c>
    </row>
    <row r="641" spans="1:65" s="15" customFormat="1" ht="11.25">
      <c r="B641" s="237"/>
      <c r="C641" s="238"/>
      <c r="D641" s="207" t="s">
        <v>266</v>
      </c>
      <c r="E641" s="239" t="s">
        <v>1</v>
      </c>
      <c r="F641" s="240" t="s">
        <v>826</v>
      </c>
      <c r="G641" s="238"/>
      <c r="H641" s="239" t="s">
        <v>1</v>
      </c>
      <c r="I641" s="241"/>
      <c r="J641" s="238"/>
      <c r="K641" s="238"/>
      <c r="L641" s="242"/>
      <c r="M641" s="243"/>
      <c r="N641" s="244"/>
      <c r="O641" s="244"/>
      <c r="P641" s="244"/>
      <c r="Q641" s="244"/>
      <c r="R641" s="244"/>
      <c r="S641" s="244"/>
      <c r="T641" s="245"/>
      <c r="AT641" s="246" t="s">
        <v>266</v>
      </c>
      <c r="AU641" s="246" t="s">
        <v>86</v>
      </c>
      <c r="AV641" s="15" t="s">
        <v>84</v>
      </c>
      <c r="AW641" s="15" t="s">
        <v>32</v>
      </c>
      <c r="AX641" s="15" t="s">
        <v>76</v>
      </c>
      <c r="AY641" s="246" t="s">
        <v>239</v>
      </c>
    </row>
    <row r="642" spans="1:65" s="13" customFormat="1" ht="11.25">
      <c r="B642" s="205"/>
      <c r="C642" s="206"/>
      <c r="D642" s="207" t="s">
        <v>266</v>
      </c>
      <c r="E642" s="225" t="s">
        <v>1</v>
      </c>
      <c r="F642" s="208" t="s">
        <v>1217</v>
      </c>
      <c r="G642" s="206"/>
      <c r="H642" s="209">
        <v>323.26</v>
      </c>
      <c r="I642" s="210"/>
      <c r="J642" s="206"/>
      <c r="K642" s="206"/>
      <c r="L642" s="211"/>
      <c r="M642" s="212"/>
      <c r="N642" s="213"/>
      <c r="O642" s="213"/>
      <c r="P642" s="213"/>
      <c r="Q642" s="213"/>
      <c r="R642" s="213"/>
      <c r="S642" s="213"/>
      <c r="T642" s="214"/>
      <c r="AT642" s="215" t="s">
        <v>266</v>
      </c>
      <c r="AU642" s="215" t="s">
        <v>86</v>
      </c>
      <c r="AV642" s="13" t="s">
        <v>86</v>
      </c>
      <c r="AW642" s="13" t="s">
        <v>32</v>
      </c>
      <c r="AX642" s="13" t="s">
        <v>76</v>
      </c>
      <c r="AY642" s="215" t="s">
        <v>239</v>
      </c>
    </row>
    <row r="643" spans="1:65" s="14" customFormat="1" ht="11.25">
      <c r="B643" s="226"/>
      <c r="C643" s="227"/>
      <c r="D643" s="207" t="s">
        <v>266</v>
      </c>
      <c r="E643" s="228" t="s">
        <v>1</v>
      </c>
      <c r="F643" s="229" t="s">
        <v>383</v>
      </c>
      <c r="G643" s="227"/>
      <c r="H643" s="230">
        <v>323.26</v>
      </c>
      <c r="I643" s="231"/>
      <c r="J643" s="227"/>
      <c r="K643" s="227"/>
      <c r="L643" s="232"/>
      <c r="M643" s="233"/>
      <c r="N643" s="234"/>
      <c r="O643" s="234"/>
      <c r="P643" s="234"/>
      <c r="Q643" s="234"/>
      <c r="R643" s="234"/>
      <c r="S643" s="234"/>
      <c r="T643" s="235"/>
      <c r="AT643" s="236" t="s">
        <v>266</v>
      </c>
      <c r="AU643" s="236" t="s">
        <v>86</v>
      </c>
      <c r="AV643" s="14" t="s">
        <v>110</v>
      </c>
      <c r="AW643" s="14" t="s">
        <v>32</v>
      </c>
      <c r="AX643" s="14" t="s">
        <v>84</v>
      </c>
      <c r="AY643" s="236" t="s">
        <v>239</v>
      </c>
    </row>
    <row r="644" spans="1:65" s="2" customFormat="1" ht="16.5" customHeight="1">
      <c r="A644" s="35"/>
      <c r="B644" s="36"/>
      <c r="C644" s="247" t="s">
        <v>1218</v>
      </c>
      <c r="D644" s="247" t="s">
        <v>438</v>
      </c>
      <c r="E644" s="248" t="s">
        <v>1205</v>
      </c>
      <c r="F644" s="249" t="s">
        <v>1206</v>
      </c>
      <c r="G644" s="250" t="s">
        <v>331</v>
      </c>
      <c r="H644" s="251">
        <v>0.107</v>
      </c>
      <c r="I644" s="252"/>
      <c r="J644" s="253">
        <f>ROUND(I644*H644,2)</f>
        <v>0</v>
      </c>
      <c r="K644" s="249" t="s">
        <v>245</v>
      </c>
      <c r="L644" s="254"/>
      <c r="M644" s="255" t="s">
        <v>1</v>
      </c>
      <c r="N644" s="256" t="s">
        <v>41</v>
      </c>
      <c r="O644" s="72"/>
      <c r="P644" s="201">
        <f>O644*H644</f>
        <v>0</v>
      </c>
      <c r="Q644" s="201">
        <v>1</v>
      </c>
      <c r="R644" s="201">
        <f>Q644*H644</f>
        <v>0.107</v>
      </c>
      <c r="S644" s="201">
        <v>0</v>
      </c>
      <c r="T644" s="202">
        <f>S644*H644</f>
        <v>0</v>
      </c>
      <c r="U644" s="35"/>
      <c r="V644" s="35"/>
      <c r="W644" s="35"/>
      <c r="X644" s="35"/>
      <c r="Y644" s="35"/>
      <c r="Z644" s="35"/>
      <c r="AA644" s="35"/>
      <c r="AB644" s="35"/>
      <c r="AC644" s="35"/>
      <c r="AD644" s="35"/>
      <c r="AE644" s="35"/>
      <c r="AR644" s="203" t="s">
        <v>506</v>
      </c>
      <c r="AT644" s="203" t="s">
        <v>438</v>
      </c>
      <c r="AU644" s="203" t="s">
        <v>86</v>
      </c>
      <c r="AY644" s="18" t="s">
        <v>239</v>
      </c>
      <c r="BE644" s="204">
        <f>IF(N644="základní",J644,0)</f>
        <v>0</v>
      </c>
      <c r="BF644" s="204">
        <f>IF(N644="snížená",J644,0)</f>
        <v>0</v>
      </c>
      <c r="BG644" s="204">
        <f>IF(N644="zákl. přenesená",J644,0)</f>
        <v>0</v>
      </c>
      <c r="BH644" s="204">
        <f>IF(N644="sníž. přenesená",J644,0)</f>
        <v>0</v>
      </c>
      <c r="BI644" s="204">
        <f>IF(N644="nulová",J644,0)</f>
        <v>0</v>
      </c>
      <c r="BJ644" s="18" t="s">
        <v>84</v>
      </c>
      <c r="BK644" s="204">
        <f>ROUND(I644*H644,2)</f>
        <v>0</v>
      </c>
      <c r="BL644" s="18" t="s">
        <v>306</v>
      </c>
      <c r="BM644" s="203" t="s">
        <v>1219</v>
      </c>
    </row>
    <row r="645" spans="1:65" s="13" customFormat="1" ht="11.25">
      <c r="B645" s="205"/>
      <c r="C645" s="206"/>
      <c r="D645" s="207" t="s">
        <v>266</v>
      </c>
      <c r="E645" s="206"/>
      <c r="F645" s="208" t="s">
        <v>1220</v>
      </c>
      <c r="G645" s="206"/>
      <c r="H645" s="209">
        <v>0.107</v>
      </c>
      <c r="I645" s="210"/>
      <c r="J645" s="206"/>
      <c r="K645" s="206"/>
      <c r="L645" s="211"/>
      <c r="M645" s="212"/>
      <c r="N645" s="213"/>
      <c r="O645" s="213"/>
      <c r="P645" s="213"/>
      <c r="Q645" s="213"/>
      <c r="R645" s="213"/>
      <c r="S645" s="213"/>
      <c r="T645" s="214"/>
      <c r="AT645" s="215" t="s">
        <v>266</v>
      </c>
      <c r="AU645" s="215" t="s">
        <v>86</v>
      </c>
      <c r="AV645" s="13" t="s">
        <v>86</v>
      </c>
      <c r="AW645" s="13" t="s">
        <v>4</v>
      </c>
      <c r="AX645" s="13" t="s">
        <v>84</v>
      </c>
      <c r="AY645" s="215" t="s">
        <v>239</v>
      </c>
    </row>
    <row r="646" spans="1:65" s="2" customFormat="1" ht="16.5" customHeight="1">
      <c r="A646" s="35"/>
      <c r="B646" s="36"/>
      <c r="C646" s="192" t="s">
        <v>1221</v>
      </c>
      <c r="D646" s="192" t="s">
        <v>241</v>
      </c>
      <c r="E646" s="193" t="s">
        <v>1222</v>
      </c>
      <c r="F646" s="194" t="s">
        <v>1223</v>
      </c>
      <c r="G646" s="195" t="s">
        <v>244</v>
      </c>
      <c r="H646" s="196">
        <v>445.05</v>
      </c>
      <c r="I646" s="197"/>
      <c r="J646" s="198">
        <f>ROUND(I646*H646,2)</f>
        <v>0</v>
      </c>
      <c r="K646" s="194" t="s">
        <v>245</v>
      </c>
      <c r="L646" s="40"/>
      <c r="M646" s="199" t="s">
        <v>1</v>
      </c>
      <c r="N646" s="200" t="s">
        <v>41</v>
      </c>
      <c r="O646" s="72"/>
      <c r="P646" s="201">
        <f>O646*H646</f>
        <v>0</v>
      </c>
      <c r="Q646" s="201">
        <v>0</v>
      </c>
      <c r="R646" s="201">
        <f>Q646*H646</f>
        <v>0</v>
      </c>
      <c r="S646" s="201">
        <v>0</v>
      </c>
      <c r="T646" s="202">
        <f>S646*H646</f>
        <v>0</v>
      </c>
      <c r="U646" s="35"/>
      <c r="V646" s="35"/>
      <c r="W646" s="35"/>
      <c r="X646" s="35"/>
      <c r="Y646" s="35"/>
      <c r="Z646" s="35"/>
      <c r="AA646" s="35"/>
      <c r="AB646" s="35"/>
      <c r="AC646" s="35"/>
      <c r="AD646" s="35"/>
      <c r="AE646" s="35"/>
      <c r="AR646" s="203" t="s">
        <v>306</v>
      </c>
      <c r="AT646" s="203" t="s">
        <v>241</v>
      </c>
      <c r="AU646" s="203" t="s">
        <v>86</v>
      </c>
      <c r="AY646" s="18" t="s">
        <v>239</v>
      </c>
      <c r="BE646" s="204">
        <f>IF(N646="základní",J646,0)</f>
        <v>0</v>
      </c>
      <c r="BF646" s="204">
        <f>IF(N646="snížená",J646,0)</f>
        <v>0</v>
      </c>
      <c r="BG646" s="204">
        <f>IF(N646="zákl. přenesená",J646,0)</f>
        <v>0</v>
      </c>
      <c r="BH646" s="204">
        <f>IF(N646="sníž. přenesená",J646,0)</f>
        <v>0</v>
      </c>
      <c r="BI646" s="204">
        <f>IF(N646="nulová",J646,0)</f>
        <v>0</v>
      </c>
      <c r="BJ646" s="18" t="s">
        <v>84</v>
      </c>
      <c r="BK646" s="204">
        <f>ROUND(I646*H646,2)</f>
        <v>0</v>
      </c>
      <c r="BL646" s="18" t="s">
        <v>306</v>
      </c>
      <c r="BM646" s="203" t="s">
        <v>1224</v>
      </c>
    </row>
    <row r="647" spans="1:65" s="13" customFormat="1" ht="11.25">
      <c r="B647" s="205"/>
      <c r="C647" s="206"/>
      <c r="D647" s="207" t="s">
        <v>266</v>
      </c>
      <c r="E647" s="225" t="s">
        <v>1</v>
      </c>
      <c r="F647" s="208" t="s">
        <v>1225</v>
      </c>
      <c r="G647" s="206"/>
      <c r="H647" s="209">
        <v>445.05</v>
      </c>
      <c r="I647" s="210"/>
      <c r="J647" s="206"/>
      <c r="K647" s="206"/>
      <c r="L647" s="211"/>
      <c r="M647" s="212"/>
      <c r="N647" s="213"/>
      <c r="O647" s="213"/>
      <c r="P647" s="213"/>
      <c r="Q647" s="213"/>
      <c r="R647" s="213"/>
      <c r="S647" s="213"/>
      <c r="T647" s="214"/>
      <c r="AT647" s="215" t="s">
        <v>266</v>
      </c>
      <c r="AU647" s="215" t="s">
        <v>86</v>
      </c>
      <c r="AV647" s="13" t="s">
        <v>86</v>
      </c>
      <c r="AW647" s="13" t="s">
        <v>32</v>
      </c>
      <c r="AX647" s="13" t="s">
        <v>76</v>
      </c>
      <c r="AY647" s="215" t="s">
        <v>239</v>
      </c>
    </row>
    <row r="648" spans="1:65" s="14" customFormat="1" ht="11.25">
      <c r="B648" s="226"/>
      <c r="C648" s="227"/>
      <c r="D648" s="207" t="s">
        <v>266</v>
      </c>
      <c r="E648" s="228" t="s">
        <v>1</v>
      </c>
      <c r="F648" s="229" t="s">
        <v>383</v>
      </c>
      <c r="G648" s="227"/>
      <c r="H648" s="230">
        <v>445.05</v>
      </c>
      <c r="I648" s="231"/>
      <c r="J648" s="227"/>
      <c r="K648" s="227"/>
      <c r="L648" s="232"/>
      <c r="M648" s="233"/>
      <c r="N648" s="234"/>
      <c r="O648" s="234"/>
      <c r="P648" s="234"/>
      <c r="Q648" s="234"/>
      <c r="R648" s="234"/>
      <c r="S648" s="234"/>
      <c r="T648" s="235"/>
      <c r="AT648" s="236" t="s">
        <v>266</v>
      </c>
      <c r="AU648" s="236" t="s">
        <v>86</v>
      </c>
      <c r="AV648" s="14" t="s">
        <v>110</v>
      </c>
      <c r="AW648" s="14" t="s">
        <v>32</v>
      </c>
      <c r="AX648" s="14" t="s">
        <v>84</v>
      </c>
      <c r="AY648" s="236" t="s">
        <v>239</v>
      </c>
    </row>
    <row r="649" spans="1:65" s="2" customFormat="1" ht="16.5" customHeight="1">
      <c r="A649" s="35"/>
      <c r="B649" s="36"/>
      <c r="C649" s="247" t="s">
        <v>1226</v>
      </c>
      <c r="D649" s="247" t="s">
        <v>438</v>
      </c>
      <c r="E649" s="248" t="s">
        <v>1205</v>
      </c>
      <c r="F649" s="249" t="s">
        <v>1206</v>
      </c>
      <c r="G649" s="250" t="s">
        <v>331</v>
      </c>
      <c r="H649" s="251">
        <v>0.151</v>
      </c>
      <c r="I649" s="252"/>
      <c r="J649" s="253">
        <f>ROUND(I649*H649,2)</f>
        <v>0</v>
      </c>
      <c r="K649" s="249" t="s">
        <v>245</v>
      </c>
      <c r="L649" s="254"/>
      <c r="M649" s="255" t="s">
        <v>1</v>
      </c>
      <c r="N649" s="256" t="s">
        <v>41</v>
      </c>
      <c r="O649" s="72"/>
      <c r="P649" s="201">
        <f>O649*H649</f>
        <v>0</v>
      </c>
      <c r="Q649" s="201">
        <v>1</v>
      </c>
      <c r="R649" s="201">
        <f>Q649*H649</f>
        <v>0.151</v>
      </c>
      <c r="S649" s="201">
        <v>0</v>
      </c>
      <c r="T649" s="202">
        <f>S649*H649</f>
        <v>0</v>
      </c>
      <c r="U649" s="35"/>
      <c r="V649" s="35"/>
      <c r="W649" s="35"/>
      <c r="X649" s="35"/>
      <c r="Y649" s="35"/>
      <c r="Z649" s="35"/>
      <c r="AA649" s="35"/>
      <c r="AB649" s="35"/>
      <c r="AC649" s="35"/>
      <c r="AD649" s="35"/>
      <c r="AE649" s="35"/>
      <c r="AR649" s="203" t="s">
        <v>506</v>
      </c>
      <c r="AT649" s="203" t="s">
        <v>438</v>
      </c>
      <c r="AU649" s="203" t="s">
        <v>86</v>
      </c>
      <c r="AY649" s="18" t="s">
        <v>239</v>
      </c>
      <c r="BE649" s="204">
        <f>IF(N649="základní",J649,0)</f>
        <v>0</v>
      </c>
      <c r="BF649" s="204">
        <f>IF(N649="snížená",J649,0)</f>
        <v>0</v>
      </c>
      <c r="BG649" s="204">
        <f>IF(N649="zákl. přenesená",J649,0)</f>
        <v>0</v>
      </c>
      <c r="BH649" s="204">
        <f>IF(N649="sníž. přenesená",J649,0)</f>
        <v>0</v>
      </c>
      <c r="BI649" s="204">
        <f>IF(N649="nulová",J649,0)</f>
        <v>0</v>
      </c>
      <c r="BJ649" s="18" t="s">
        <v>84</v>
      </c>
      <c r="BK649" s="204">
        <f>ROUND(I649*H649,2)</f>
        <v>0</v>
      </c>
      <c r="BL649" s="18" t="s">
        <v>306</v>
      </c>
      <c r="BM649" s="203" t="s">
        <v>1227</v>
      </c>
    </row>
    <row r="650" spans="1:65" s="13" customFormat="1" ht="11.25">
      <c r="B650" s="205"/>
      <c r="C650" s="206"/>
      <c r="D650" s="207" t="s">
        <v>266</v>
      </c>
      <c r="E650" s="206"/>
      <c r="F650" s="208" t="s">
        <v>1228</v>
      </c>
      <c r="G650" s="206"/>
      <c r="H650" s="209">
        <v>0.151</v>
      </c>
      <c r="I650" s="210"/>
      <c r="J650" s="206"/>
      <c r="K650" s="206"/>
      <c r="L650" s="211"/>
      <c r="M650" s="212"/>
      <c r="N650" s="213"/>
      <c r="O650" s="213"/>
      <c r="P650" s="213"/>
      <c r="Q650" s="213"/>
      <c r="R650" s="213"/>
      <c r="S650" s="213"/>
      <c r="T650" s="214"/>
      <c r="AT650" s="215" t="s">
        <v>266</v>
      </c>
      <c r="AU650" s="215" t="s">
        <v>86</v>
      </c>
      <c r="AV650" s="13" t="s">
        <v>86</v>
      </c>
      <c r="AW650" s="13" t="s">
        <v>4</v>
      </c>
      <c r="AX650" s="13" t="s">
        <v>84</v>
      </c>
      <c r="AY650" s="215" t="s">
        <v>239</v>
      </c>
    </row>
    <row r="651" spans="1:65" s="2" customFormat="1" ht="16.5" customHeight="1">
      <c r="A651" s="35"/>
      <c r="B651" s="36"/>
      <c r="C651" s="192" t="s">
        <v>1229</v>
      </c>
      <c r="D651" s="192" t="s">
        <v>241</v>
      </c>
      <c r="E651" s="193" t="s">
        <v>1230</v>
      </c>
      <c r="F651" s="194" t="s">
        <v>1231</v>
      </c>
      <c r="G651" s="195" t="s">
        <v>244</v>
      </c>
      <c r="H651" s="196">
        <v>54.25</v>
      </c>
      <c r="I651" s="197"/>
      <c r="J651" s="198">
        <f>ROUND(I651*H651,2)</f>
        <v>0</v>
      </c>
      <c r="K651" s="194" t="s">
        <v>245</v>
      </c>
      <c r="L651" s="40"/>
      <c r="M651" s="199" t="s">
        <v>1</v>
      </c>
      <c r="N651" s="200" t="s">
        <v>41</v>
      </c>
      <c r="O651" s="72"/>
      <c r="P651" s="201">
        <f>O651*H651</f>
        <v>0</v>
      </c>
      <c r="Q651" s="201">
        <v>4.0000000000000002E-4</v>
      </c>
      <c r="R651" s="201">
        <f>Q651*H651</f>
        <v>2.1700000000000001E-2</v>
      </c>
      <c r="S651" s="201">
        <v>0</v>
      </c>
      <c r="T651" s="202">
        <f>S651*H651</f>
        <v>0</v>
      </c>
      <c r="U651" s="35"/>
      <c r="V651" s="35"/>
      <c r="W651" s="35"/>
      <c r="X651" s="35"/>
      <c r="Y651" s="35"/>
      <c r="Z651" s="35"/>
      <c r="AA651" s="35"/>
      <c r="AB651" s="35"/>
      <c r="AC651" s="35"/>
      <c r="AD651" s="35"/>
      <c r="AE651" s="35"/>
      <c r="AR651" s="203" t="s">
        <v>306</v>
      </c>
      <c r="AT651" s="203" t="s">
        <v>241</v>
      </c>
      <c r="AU651" s="203" t="s">
        <v>86</v>
      </c>
      <c r="AY651" s="18" t="s">
        <v>239</v>
      </c>
      <c r="BE651" s="204">
        <f>IF(N651="základní",J651,0)</f>
        <v>0</v>
      </c>
      <c r="BF651" s="204">
        <f>IF(N651="snížená",J651,0)</f>
        <v>0</v>
      </c>
      <c r="BG651" s="204">
        <f>IF(N651="zákl. přenesená",J651,0)</f>
        <v>0</v>
      </c>
      <c r="BH651" s="204">
        <f>IF(N651="sníž. přenesená",J651,0)</f>
        <v>0</v>
      </c>
      <c r="BI651" s="204">
        <f>IF(N651="nulová",J651,0)</f>
        <v>0</v>
      </c>
      <c r="BJ651" s="18" t="s">
        <v>84</v>
      </c>
      <c r="BK651" s="204">
        <f>ROUND(I651*H651,2)</f>
        <v>0</v>
      </c>
      <c r="BL651" s="18" t="s">
        <v>306</v>
      </c>
      <c r="BM651" s="203" t="s">
        <v>1232</v>
      </c>
    </row>
    <row r="652" spans="1:65" s="13" customFormat="1" ht="11.25">
      <c r="B652" s="205"/>
      <c r="C652" s="206"/>
      <c r="D652" s="207" t="s">
        <v>266</v>
      </c>
      <c r="E652" s="225" t="s">
        <v>1</v>
      </c>
      <c r="F652" s="208" t="s">
        <v>584</v>
      </c>
      <c r="G652" s="206"/>
      <c r="H652" s="209">
        <v>54.25</v>
      </c>
      <c r="I652" s="210"/>
      <c r="J652" s="206"/>
      <c r="K652" s="206"/>
      <c r="L652" s="211"/>
      <c r="M652" s="212"/>
      <c r="N652" s="213"/>
      <c r="O652" s="213"/>
      <c r="P652" s="213"/>
      <c r="Q652" s="213"/>
      <c r="R652" s="213"/>
      <c r="S652" s="213"/>
      <c r="T652" s="214"/>
      <c r="AT652" s="215" t="s">
        <v>266</v>
      </c>
      <c r="AU652" s="215" t="s">
        <v>86</v>
      </c>
      <c r="AV652" s="13" t="s">
        <v>86</v>
      </c>
      <c r="AW652" s="13" t="s">
        <v>32</v>
      </c>
      <c r="AX652" s="13" t="s">
        <v>76</v>
      </c>
      <c r="AY652" s="215" t="s">
        <v>239</v>
      </c>
    </row>
    <row r="653" spans="1:65" s="14" customFormat="1" ht="11.25">
      <c r="B653" s="226"/>
      <c r="C653" s="227"/>
      <c r="D653" s="207" t="s">
        <v>266</v>
      </c>
      <c r="E653" s="228" t="s">
        <v>1</v>
      </c>
      <c r="F653" s="229" t="s">
        <v>383</v>
      </c>
      <c r="G653" s="227"/>
      <c r="H653" s="230">
        <v>54.25</v>
      </c>
      <c r="I653" s="231"/>
      <c r="J653" s="227"/>
      <c r="K653" s="227"/>
      <c r="L653" s="232"/>
      <c r="M653" s="233"/>
      <c r="N653" s="234"/>
      <c r="O653" s="234"/>
      <c r="P653" s="234"/>
      <c r="Q653" s="234"/>
      <c r="R653" s="234"/>
      <c r="S653" s="234"/>
      <c r="T653" s="235"/>
      <c r="AT653" s="236" t="s">
        <v>266</v>
      </c>
      <c r="AU653" s="236" t="s">
        <v>86</v>
      </c>
      <c r="AV653" s="14" t="s">
        <v>110</v>
      </c>
      <c r="AW653" s="14" t="s">
        <v>32</v>
      </c>
      <c r="AX653" s="14" t="s">
        <v>84</v>
      </c>
      <c r="AY653" s="236" t="s">
        <v>239</v>
      </c>
    </row>
    <row r="654" spans="1:65" s="2" customFormat="1" ht="24.2" customHeight="1">
      <c r="A654" s="35"/>
      <c r="B654" s="36"/>
      <c r="C654" s="247" t="s">
        <v>1233</v>
      </c>
      <c r="D654" s="247" t="s">
        <v>438</v>
      </c>
      <c r="E654" s="248" t="s">
        <v>1234</v>
      </c>
      <c r="F654" s="249" t="s">
        <v>1235</v>
      </c>
      <c r="G654" s="250" t="s">
        <v>244</v>
      </c>
      <c r="H654" s="251">
        <v>63.228000000000002</v>
      </c>
      <c r="I654" s="252"/>
      <c r="J654" s="253">
        <f>ROUND(I654*H654,2)</f>
        <v>0</v>
      </c>
      <c r="K654" s="249" t="s">
        <v>277</v>
      </c>
      <c r="L654" s="254"/>
      <c r="M654" s="255" t="s">
        <v>1</v>
      </c>
      <c r="N654" s="256" t="s">
        <v>41</v>
      </c>
      <c r="O654" s="72"/>
      <c r="P654" s="201">
        <f>O654*H654</f>
        <v>0</v>
      </c>
      <c r="Q654" s="201">
        <v>5.4000000000000003E-3</v>
      </c>
      <c r="R654" s="201">
        <f>Q654*H654</f>
        <v>0.34143120000000005</v>
      </c>
      <c r="S654" s="201">
        <v>0</v>
      </c>
      <c r="T654" s="202">
        <f>S654*H654</f>
        <v>0</v>
      </c>
      <c r="U654" s="35"/>
      <c r="V654" s="35"/>
      <c r="W654" s="35"/>
      <c r="X654" s="35"/>
      <c r="Y654" s="35"/>
      <c r="Z654" s="35"/>
      <c r="AA654" s="35"/>
      <c r="AB654" s="35"/>
      <c r="AC654" s="35"/>
      <c r="AD654" s="35"/>
      <c r="AE654" s="35"/>
      <c r="AR654" s="203" t="s">
        <v>506</v>
      </c>
      <c r="AT654" s="203" t="s">
        <v>438</v>
      </c>
      <c r="AU654" s="203" t="s">
        <v>86</v>
      </c>
      <c r="AY654" s="18" t="s">
        <v>239</v>
      </c>
      <c r="BE654" s="204">
        <f>IF(N654="základní",J654,0)</f>
        <v>0</v>
      </c>
      <c r="BF654" s="204">
        <f>IF(N654="snížená",J654,0)</f>
        <v>0</v>
      </c>
      <c r="BG654" s="204">
        <f>IF(N654="zákl. přenesená",J654,0)</f>
        <v>0</v>
      </c>
      <c r="BH654" s="204">
        <f>IF(N654="sníž. přenesená",J654,0)</f>
        <v>0</v>
      </c>
      <c r="BI654" s="204">
        <f>IF(N654="nulová",J654,0)</f>
        <v>0</v>
      </c>
      <c r="BJ654" s="18" t="s">
        <v>84</v>
      </c>
      <c r="BK654" s="204">
        <f>ROUND(I654*H654,2)</f>
        <v>0</v>
      </c>
      <c r="BL654" s="18" t="s">
        <v>306</v>
      </c>
      <c r="BM654" s="203" t="s">
        <v>1236</v>
      </c>
    </row>
    <row r="655" spans="1:65" s="13" customFormat="1" ht="11.25">
      <c r="B655" s="205"/>
      <c r="C655" s="206"/>
      <c r="D655" s="207" t="s">
        <v>266</v>
      </c>
      <c r="E655" s="206"/>
      <c r="F655" s="208" t="s">
        <v>1237</v>
      </c>
      <c r="G655" s="206"/>
      <c r="H655" s="209">
        <v>63.228000000000002</v>
      </c>
      <c r="I655" s="210"/>
      <c r="J655" s="206"/>
      <c r="K655" s="206"/>
      <c r="L655" s="211"/>
      <c r="M655" s="212"/>
      <c r="N655" s="213"/>
      <c r="O655" s="213"/>
      <c r="P655" s="213"/>
      <c r="Q655" s="213"/>
      <c r="R655" s="213"/>
      <c r="S655" s="213"/>
      <c r="T655" s="214"/>
      <c r="AT655" s="215" t="s">
        <v>266</v>
      </c>
      <c r="AU655" s="215" t="s">
        <v>86</v>
      </c>
      <c r="AV655" s="13" t="s">
        <v>86</v>
      </c>
      <c r="AW655" s="13" t="s">
        <v>4</v>
      </c>
      <c r="AX655" s="13" t="s">
        <v>84</v>
      </c>
      <c r="AY655" s="215" t="s">
        <v>239</v>
      </c>
    </row>
    <row r="656" spans="1:65" s="2" customFormat="1" ht="16.5" customHeight="1">
      <c r="A656" s="35"/>
      <c r="B656" s="36"/>
      <c r="C656" s="192" t="s">
        <v>1238</v>
      </c>
      <c r="D656" s="192" t="s">
        <v>241</v>
      </c>
      <c r="E656" s="193" t="s">
        <v>1230</v>
      </c>
      <c r="F656" s="194" t="s">
        <v>1231</v>
      </c>
      <c r="G656" s="195" t="s">
        <v>244</v>
      </c>
      <c r="H656" s="196">
        <v>54.25</v>
      </c>
      <c r="I656" s="197"/>
      <c r="J656" s="198">
        <f>ROUND(I656*H656,2)</f>
        <v>0</v>
      </c>
      <c r="K656" s="194" t="s">
        <v>245</v>
      </c>
      <c r="L656" s="40"/>
      <c r="M656" s="199" t="s">
        <v>1</v>
      </c>
      <c r="N656" s="200" t="s">
        <v>41</v>
      </c>
      <c r="O656" s="72"/>
      <c r="P656" s="201">
        <f>O656*H656</f>
        <v>0</v>
      </c>
      <c r="Q656" s="201">
        <v>4.0000000000000002E-4</v>
      </c>
      <c r="R656" s="201">
        <f>Q656*H656</f>
        <v>2.1700000000000001E-2</v>
      </c>
      <c r="S656" s="201">
        <v>0</v>
      </c>
      <c r="T656" s="202">
        <f>S656*H656</f>
        <v>0</v>
      </c>
      <c r="U656" s="35"/>
      <c r="V656" s="35"/>
      <c r="W656" s="35"/>
      <c r="X656" s="35"/>
      <c r="Y656" s="35"/>
      <c r="Z656" s="35"/>
      <c r="AA656" s="35"/>
      <c r="AB656" s="35"/>
      <c r="AC656" s="35"/>
      <c r="AD656" s="35"/>
      <c r="AE656" s="35"/>
      <c r="AR656" s="203" t="s">
        <v>306</v>
      </c>
      <c r="AT656" s="203" t="s">
        <v>241</v>
      </c>
      <c r="AU656" s="203" t="s">
        <v>86</v>
      </c>
      <c r="AY656" s="18" t="s">
        <v>239</v>
      </c>
      <c r="BE656" s="204">
        <f>IF(N656="základní",J656,0)</f>
        <v>0</v>
      </c>
      <c r="BF656" s="204">
        <f>IF(N656="snížená",J656,0)</f>
        <v>0</v>
      </c>
      <c r="BG656" s="204">
        <f>IF(N656="zákl. přenesená",J656,0)</f>
        <v>0</v>
      </c>
      <c r="BH656" s="204">
        <f>IF(N656="sníž. přenesená",J656,0)</f>
        <v>0</v>
      </c>
      <c r="BI656" s="204">
        <f>IF(N656="nulová",J656,0)</f>
        <v>0</v>
      </c>
      <c r="BJ656" s="18" t="s">
        <v>84</v>
      </c>
      <c r="BK656" s="204">
        <f>ROUND(I656*H656,2)</f>
        <v>0</v>
      </c>
      <c r="BL656" s="18" t="s">
        <v>306</v>
      </c>
      <c r="BM656" s="203" t="s">
        <v>1239</v>
      </c>
    </row>
    <row r="657" spans="1:65" s="13" customFormat="1" ht="11.25">
      <c r="B657" s="205"/>
      <c r="C657" s="206"/>
      <c r="D657" s="207" t="s">
        <v>266</v>
      </c>
      <c r="E657" s="225" t="s">
        <v>1</v>
      </c>
      <c r="F657" s="208" t="s">
        <v>584</v>
      </c>
      <c r="G657" s="206"/>
      <c r="H657" s="209">
        <v>54.25</v>
      </c>
      <c r="I657" s="210"/>
      <c r="J657" s="206"/>
      <c r="K657" s="206"/>
      <c r="L657" s="211"/>
      <c r="M657" s="212"/>
      <c r="N657" s="213"/>
      <c r="O657" s="213"/>
      <c r="P657" s="213"/>
      <c r="Q657" s="213"/>
      <c r="R657" s="213"/>
      <c r="S657" s="213"/>
      <c r="T657" s="214"/>
      <c r="AT657" s="215" t="s">
        <v>266</v>
      </c>
      <c r="AU657" s="215" t="s">
        <v>86</v>
      </c>
      <c r="AV657" s="13" t="s">
        <v>86</v>
      </c>
      <c r="AW657" s="13" t="s">
        <v>32</v>
      </c>
      <c r="AX657" s="13" t="s">
        <v>76</v>
      </c>
      <c r="AY657" s="215" t="s">
        <v>239</v>
      </c>
    </row>
    <row r="658" spans="1:65" s="14" customFormat="1" ht="11.25">
      <c r="B658" s="226"/>
      <c r="C658" s="227"/>
      <c r="D658" s="207" t="s">
        <v>266</v>
      </c>
      <c r="E658" s="228" t="s">
        <v>1</v>
      </c>
      <c r="F658" s="229" t="s">
        <v>383</v>
      </c>
      <c r="G658" s="227"/>
      <c r="H658" s="230">
        <v>54.25</v>
      </c>
      <c r="I658" s="231"/>
      <c r="J658" s="227"/>
      <c r="K658" s="227"/>
      <c r="L658" s="232"/>
      <c r="M658" s="233"/>
      <c r="N658" s="234"/>
      <c r="O658" s="234"/>
      <c r="P658" s="234"/>
      <c r="Q658" s="234"/>
      <c r="R658" s="234"/>
      <c r="S658" s="234"/>
      <c r="T658" s="235"/>
      <c r="AT658" s="236" t="s">
        <v>266</v>
      </c>
      <c r="AU658" s="236" t="s">
        <v>86</v>
      </c>
      <c r="AV658" s="14" t="s">
        <v>110</v>
      </c>
      <c r="AW658" s="14" t="s">
        <v>32</v>
      </c>
      <c r="AX658" s="14" t="s">
        <v>84</v>
      </c>
      <c r="AY658" s="236" t="s">
        <v>239</v>
      </c>
    </row>
    <row r="659" spans="1:65" s="2" customFormat="1" ht="24.2" customHeight="1">
      <c r="A659" s="35"/>
      <c r="B659" s="36"/>
      <c r="C659" s="247" t="s">
        <v>1240</v>
      </c>
      <c r="D659" s="247" t="s">
        <v>438</v>
      </c>
      <c r="E659" s="248" t="s">
        <v>1241</v>
      </c>
      <c r="F659" s="249" t="s">
        <v>1235</v>
      </c>
      <c r="G659" s="250" t="s">
        <v>244</v>
      </c>
      <c r="H659" s="251">
        <v>63.228000000000002</v>
      </c>
      <c r="I659" s="252"/>
      <c r="J659" s="253">
        <f>ROUND(I659*H659,2)</f>
        <v>0</v>
      </c>
      <c r="K659" s="249" t="s">
        <v>277</v>
      </c>
      <c r="L659" s="254"/>
      <c r="M659" s="255" t="s">
        <v>1</v>
      </c>
      <c r="N659" s="256" t="s">
        <v>41</v>
      </c>
      <c r="O659" s="72"/>
      <c r="P659" s="201">
        <f>O659*H659</f>
        <v>0</v>
      </c>
      <c r="Q659" s="201">
        <v>5.3E-3</v>
      </c>
      <c r="R659" s="201">
        <f>Q659*H659</f>
        <v>0.33510840000000003</v>
      </c>
      <c r="S659" s="201">
        <v>0</v>
      </c>
      <c r="T659" s="202">
        <f>S659*H659</f>
        <v>0</v>
      </c>
      <c r="U659" s="35"/>
      <c r="V659" s="35"/>
      <c r="W659" s="35"/>
      <c r="X659" s="35"/>
      <c r="Y659" s="35"/>
      <c r="Z659" s="35"/>
      <c r="AA659" s="35"/>
      <c r="AB659" s="35"/>
      <c r="AC659" s="35"/>
      <c r="AD659" s="35"/>
      <c r="AE659" s="35"/>
      <c r="AR659" s="203" t="s">
        <v>506</v>
      </c>
      <c r="AT659" s="203" t="s">
        <v>438</v>
      </c>
      <c r="AU659" s="203" t="s">
        <v>86</v>
      </c>
      <c r="AY659" s="18" t="s">
        <v>239</v>
      </c>
      <c r="BE659" s="204">
        <f>IF(N659="základní",J659,0)</f>
        <v>0</v>
      </c>
      <c r="BF659" s="204">
        <f>IF(N659="snížená",J659,0)</f>
        <v>0</v>
      </c>
      <c r="BG659" s="204">
        <f>IF(N659="zákl. přenesená",J659,0)</f>
        <v>0</v>
      </c>
      <c r="BH659" s="204">
        <f>IF(N659="sníž. přenesená",J659,0)</f>
        <v>0</v>
      </c>
      <c r="BI659" s="204">
        <f>IF(N659="nulová",J659,0)</f>
        <v>0</v>
      </c>
      <c r="BJ659" s="18" t="s">
        <v>84</v>
      </c>
      <c r="BK659" s="204">
        <f>ROUND(I659*H659,2)</f>
        <v>0</v>
      </c>
      <c r="BL659" s="18" t="s">
        <v>306</v>
      </c>
      <c r="BM659" s="203" t="s">
        <v>1242</v>
      </c>
    </row>
    <row r="660" spans="1:65" s="13" customFormat="1" ht="11.25">
      <c r="B660" s="205"/>
      <c r="C660" s="206"/>
      <c r="D660" s="207" t="s">
        <v>266</v>
      </c>
      <c r="E660" s="206"/>
      <c r="F660" s="208" t="s">
        <v>1237</v>
      </c>
      <c r="G660" s="206"/>
      <c r="H660" s="209">
        <v>63.228000000000002</v>
      </c>
      <c r="I660" s="210"/>
      <c r="J660" s="206"/>
      <c r="K660" s="206"/>
      <c r="L660" s="211"/>
      <c r="M660" s="212"/>
      <c r="N660" s="213"/>
      <c r="O660" s="213"/>
      <c r="P660" s="213"/>
      <c r="Q660" s="213"/>
      <c r="R660" s="213"/>
      <c r="S660" s="213"/>
      <c r="T660" s="214"/>
      <c r="AT660" s="215" t="s">
        <v>266</v>
      </c>
      <c r="AU660" s="215" t="s">
        <v>86</v>
      </c>
      <c r="AV660" s="13" t="s">
        <v>86</v>
      </c>
      <c r="AW660" s="13" t="s">
        <v>4</v>
      </c>
      <c r="AX660" s="13" t="s">
        <v>84</v>
      </c>
      <c r="AY660" s="215" t="s">
        <v>239</v>
      </c>
    </row>
    <row r="661" spans="1:65" s="2" customFormat="1" ht="16.5" customHeight="1">
      <c r="A661" s="35"/>
      <c r="B661" s="36"/>
      <c r="C661" s="192" t="s">
        <v>1243</v>
      </c>
      <c r="D661" s="192" t="s">
        <v>241</v>
      </c>
      <c r="E661" s="193" t="s">
        <v>1230</v>
      </c>
      <c r="F661" s="194" t="s">
        <v>1231</v>
      </c>
      <c r="G661" s="195" t="s">
        <v>244</v>
      </c>
      <c r="H661" s="196">
        <v>427.375</v>
      </c>
      <c r="I661" s="197"/>
      <c r="J661" s="198">
        <f>ROUND(I661*H661,2)</f>
        <v>0</v>
      </c>
      <c r="K661" s="194" t="s">
        <v>245</v>
      </c>
      <c r="L661" s="40"/>
      <c r="M661" s="199" t="s">
        <v>1</v>
      </c>
      <c r="N661" s="200" t="s">
        <v>41</v>
      </c>
      <c r="O661" s="72"/>
      <c r="P661" s="201">
        <f>O661*H661</f>
        <v>0</v>
      </c>
      <c r="Q661" s="201">
        <v>4.0000000000000002E-4</v>
      </c>
      <c r="R661" s="201">
        <f>Q661*H661</f>
        <v>0.17095000000000002</v>
      </c>
      <c r="S661" s="201">
        <v>0</v>
      </c>
      <c r="T661" s="202">
        <f>S661*H661</f>
        <v>0</v>
      </c>
      <c r="U661" s="35"/>
      <c r="V661" s="35"/>
      <c r="W661" s="35"/>
      <c r="X661" s="35"/>
      <c r="Y661" s="35"/>
      <c r="Z661" s="35"/>
      <c r="AA661" s="35"/>
      <c r="AB661" s="35"/>
      <c r="AC661" s="35"/>
      <c r="AD661" s="35"/>
      <c r="AE661" s="35"/>
      <c r="AR661" s="203" t="s">
        <v>306</v>
      </c>
      <c r="AT661" s="203" t="s">
        <v>241</v>
      </c>
      <c r="AU661" s="203" t="s">
        <v>86</v>
      </c>
      <c r="AY661" s="18" t="s">
        <v>239</v>
      </c>
      <c r="BE661" s="204">
        <f>IF(N661="základní",J661,0)</f>
        <v>0</v>
      </c>
      <c r="BF661" s="204">
        <f>IF(N661="snížená",J661,0)</f>
        <v>0</v>
      </c>
      <c r="BG661" s="204">
        <f>IF(N661="zákl. přenesená",J661,0)</f>
        <v>0</v>
      </c>
      <c r="BH661" s="204">
        <f>IF(N661="sníž. přenesená",J661,0)</f>
        <v>0</v>
      </c>
      <c r="BI661" s="204">
        <f>IF(N661="nulová",J661,0)</f>
        <v>0</v>
      </c>
      <c r="BJ661" s="18" t="s">
        <v>84</v>
      </c>
      <c r="BK661" s="204">
        <f>ROUND(I661*H661,2)</f>
        <v>0</v>
      </c>
      <c r="BL661" s="18" t="s">
        <v>306</v>
      </c>
      <c r="BM661" s="203" t="s">
        <v>1244</v>
      </c>
    </row>
    <row r="662" spans="1:65" s="13" customFormat="1" ht="11.25">
      <c r="B662" s="205"/>
      <c r="C662" s="206"/>
      <c r="D662" s="207" t="s">
        <v>266</v>
      </c>
      <c r="E662" s="225" t="s">
        <v>1</v>
      </c>
      <c r="F662" s="208" t="s">
        <v>1245</v>
      </c>
      <c r="G662" s="206"/>
      <c r="H662" s="209">
        <v>427.375</v>
      </c>
      <c r="I662" s="210"/>
      <c r="J662" s="206"/>
      <c r="K662" s="206"/>
      <c r="L662" s="211"/>
      <c r="M662" s="212"/>
      <c r="N662" s="213"/>
      <c r="O662" s="213"/>
      <c r="P662" s="213"/>
      <c r="Q662" s="213"/>
      <c r="R662" s="213"/>
      <c r="S662" s="213"/>
      <c r="T662" s="214"/>
      <c r="AT662" s="215" t="s">
        <v>266</v>
      </c>
      <c r="AU662" s="215" t="s">
        <v>86</v>
      </c>
      <c r="AV662" s="13" t="s">
        <v>86</v>
      </c>
      <c r="AW662" s="13" t="s">
        <v>32</v>
      </c>
      <c r="AX662" s="13" t="s">
        <v>76</v>
      </c>
      <c r="AY662" s="215" t="s">
        <v>239</v>
      </c>
    </row>
    <row r="663" spans="1:65" s="14" customFormat="1" ht="11.25">
      <c r="B663" s="226"/>
      <c r="C663" s="227"/>
      <c r="D663" s="207" t="s">
        <v>266</v>
      </c>
      <c r="E663" s="228" t="s">
        <v>1</v>
      </c>
      <c r="F663" s="229" t="s">
        <v>383</v>
      </c>
      <c r="G663" s="227"/>
      <c r="H663" s="230">
        <v>427.375</v>
      </c>
      <c r="I663" s="231"/>
      <c r="J663" s="227"/>
      <c r="K663" s="227"/>
      <c r="L663" s="232"/>
      <c r="M663" s="233"/>
      <c r="N663" s="234"/>
      <c r="O663" s="234"/>
      <c r="P663" s="234"/>
      <c r="Q663" s="234"/>
      <c r="R663" s="234"/>
      <c r="S663" s="234"/>
      <c r="T663" s="235"/>
      <c r="AT663" s="236" t="s">
        <v>266</v>
      </c>
      <c r="AU663" s="236" t="s">
        <v>86</v>
      </c>
      <c r="AV663" s="14" t="s">
        <v>110</v>
      </c>
      <c r="AW663" s="14" t="s">
        <v>32</v>
      </c>
      <c r="AX663" s="14" t="s">
        <v>84</v>
      </c>
      <c r="AY663" s="236" t="s">
        <v>239</v>
      </c>
    </row>
    <row r="664" spans="1:65" s="2" customFormat="1" ht="24.2" customHeight="1">
      <c r="A664" s="35"/>
      <c r="B664" s="36"/>
      <c r="C664" s="247" t="s">
        <v>1246</v>
      </c>
      <c r="D664" s="247" t="s">
        <v>438</v>
      </c>
      <c r="E664" s="248" t="s">
        <v>1234</v>
      </c>
      <c r="F664" s="249" t="s">
        <v>1235</v>
      </c>
      <c r="G664" s="250" t="s">
        <v>244</v>
      </c>
      <c r="H664" s="251">
        <v>498.10599999999999</v>
      </c>
      <c r="I664" s="252"/>
      <c r="J664" s="253">
        <f>ROUND(I664*H664,2)</f>
        <v>0</v>
      </c>
      <c r="K664" s="249" t="s">
        <v>277</v>
      </c>
      <c r="L664" s="254"/>
      <c r="M664" s="255" t="s">
        <v>1</v>
      </c>
      <c r="N664" s="256" t="s">
        <v>41</v>
      </c>
      <c r="O664" s="72"/>
      <c r="P664" s="201">
        <f>O664*H664</f>
        <v>0</v>
      </c>
      <c r="Q664" s="201">
        <v>5.4000000000000003E-3</v>
      </c>
      <c r="R664" s="201">
        <f>Q664*H664</f>
        <v>2.6897724000000003</v>
      </c>
      <c r="S664" s="201">
        <v>0</v>
      </c>
      <c r="T664" s="202">
        <f>S664*H664</f>
        <v>0</v>
      </c>
      <c r="U664" s="35"/>
      <c r="V664" s="35"/>
      <c r="W664" s="35"/>
      <c r="X664" s="35"/>
      <c r="Y664" s="35"/>
      <c r="Z664" s="35"/>
      <c r="AA664" s="35"/>
      <c r="AB664" s="35"/>
      <c r="AC664" s="35"/>
      <c r="AD664" s="35"/>
      <c r="AE664" s="35"/>
      <c r="AR664" s="203" t="s">
        <v>506</v>
      </c>
      <c r="AT664" s="203" t="s">
        <v>438</v>
      </c>
      <c r="AU664" s="203" t="s">
        <v>86</v>
      </c>
      <c r="AY664" s="18" t="s">
        <v>239</v>
      </c>
      <c r="BE664" s="204">
        <f>IF(N664="základní",J664,0)</f>
        <v>0</v>
      </c>
      <c r="BF664" s="204">
        <f>IF(N664="snížená",J664,0)</f>
        <v>0</v>
      </c>
      <c r="BG664" s="204">
        <f>IF(N664="zákl. přenesená",J664,0)</f>
        <v>0</v>
      </c>
      <c r="BH664" s="204">
        <f>IF(N664="sníž. přenesená",J664,0)</f>
        <v>0</v>
      </c>
      <c r="BI664" s="204">
        <f>IF(N664="nulová",J664,0)</f>
        <v>0</v>
      </c>
      <c r="BJ664" s="18" t="s">
        <v>84</v>
      </c>
      <c r="BK664" s="204">
        <f>ROUND(I664*H664,2)</f>
        <v>0</v>
      </c>
      <c r="BL664" s="18" t="s">
        <v>306</v>
      </c>
      <c r="BM664" s="203" t="s">
        <v>1247</v>
      </c>
    </row>
    <row r="665" spans="1:65" s="13" customFormat="1" ht="11.25">
      <c r="B665" s="205"/>
      <c r="C665" s="206"/>
      <c r="D665" s="207" t="s">
        <v>266</v>
      </c>
      <c r="E665" s="206"/>
      <c r="F665" s="208" t="s">
        <v>1248</v>
      </c>
      <c r="G665" s="206"/>
      <c r="H665" s="209">
        <v>498.10599999999999</v>
      </c>
      <c r="I665" s="210"/>
      <c r="J665" s="206"/>
      <c r="K665" s="206"/>
      <c r="L665" s="211"/>
      <c r="M665" s="212"/>
      <c r="N665" s="213"/>
      <c r="O665" s="213"/>
      <c r="P665" s="213"/>
      <c r="Q665" s="213"/>
      <c r="R665" s="213"/>
      <c r="S665" s="213"/>
      <c r="T665" s="214"/>
      <c r="AT665" s="215" t="s">
        <v>266</v>
      </c>
      <c r="AU665" s="215" t="s">
        <v>86</v>
      </c>
      <c r="AV665" s="13" t="s">
        <v>86</v>
      </c>
      <c r="AW665" s="13" t="s">
        <v>4</v>
      </c>
      <c r="AX665" s="13" t="s">
        <v>84</v>
      </c>
      <c r="AY665" s="215" t="s">
        <v>239</v>
      </c>
    </row>
    <row r="666" spans="1:65" s="2" customFormat="1" ht="16.5" customHeight="1">
      <c r="A666" s="35"/>
      <c r="B666" s="36"/>
      <c r="C666" s="192" t="s">
        <v>1249</v>
      </c>
      <c r="D666" s="192" t="s">
        <v>241</v>
      </c>
      <c r="E666" s="193" t="s">
        <v>1230</v>
      </c>
      <c r="F666" s="194" t="s">
        <v>1231</v>
      </c>
      <c r="G666" s="195" t="s">
        <v>244</v>
      </c>
      <c r="H666" s="196">
        <v>427.375</v>
      </c>
      <c r="I666" s="197"/>
      <c r="J666" s="198">
        <f>ROUND(I666*H666,2)</f>
        <v>0</v>
      </c>
      <c r="K666" s="194" t="s">
        <v>245</v>
      </c>
      <c r="L666" s="40"/>
      <c r="M666" s="199" t="s">
        <v>1</v>
      </c>
      <c r="N666" s="200" t="s">
        <v>41</v>
      </c>
      <c r="O666" s="72"/>
      <c r="P666" s="201">
        <f>O666*H666</f>
        <v>0</v>
      </c>
      <c r="Q666" s="201">
        <v>4.0000000000000002E-4</v>
      </c>
      <c r="R666" s="201">
        <f>Q666*H666</f>
        <v>0.17095000000000002</v>
      </c>
      <c r="S666" s="201">
        <v>0</v>
      </c>
      <c r="T666" s="202">
        <f>S666*H666</f>
        <v>0</v>
      </c>
      <c r="U666" s="35"/>
      <c r="V666" s="35"/>
      <c r="W666" s="35"/>
      <c r="X666" s="35"/>
      <c r="Y666" s="35"/>
      <c r="Z666" s="35"/>
      <c r="AA666" s="35"/>
      <c r="AB666" s="35"/>
      <c r="AC666" s="35"/>
      <c r="AD666" s="35"/>
      <c r="AE666" s="35"/>
      <c r="AR666" s="203" t="s">
        <v>306</v>
      </c>
      <c r="AT666" s="203" t="s">
        <v>241</v>
      </c>
      <c r="AU666" s="203" t="s">
        <v>86</v>
      </c>
      <c r="AY666" s="18" t="s">
        <v>239</v>
      </c>
      <c r="BE666" s="204">
        <f>IF(N666="základní",J666,0)</f>
        <v>0</v>
      </c>
      <c r="BF666" s="204">
        <f>IF(N666="snížená",J666,0)</f>
        <v>0</v>
      </c>
      <c r="BG666" s="204">
        <f>IF(N666="zákl. přenesená",J666,0)</f>
        <v>0</v>
      </c>
      <c r="BH666" s="204">
        <f>IF(N666="sníž. přenesená",J666,0)</f>
        <v>0</v>
      </c>
      <c r="BI666" s="204">
        <f>IF(N666="nulová",J666,0)</f>
        <v>0</v>
      </c>
      <c r="BJ666" s="18" t="s">
        <v>84</v>
      </c>
      <c r="BK666" s="204">
        <f>ROUND(I666*H666,2)</f>
        <v>0</v>
      </c>
      <c r="BL666" s="18" t="s">
        <v>306</v>
      </c>
      <c r="BM666" s="203" t="s">
        <v>1250</v>
      </c>
    </row>
    <row r="667" spans="1:65" s="13" customFormat="1" ht="11.25">
      <c r="B667" s="205"/>
      <c r="C667" s="206"/>
      <c r="D667" s="207" t="s">
        <v>266</v>
      </c>
      <c r="E667" s="225" t="s">
        <v>1</v>
      </c>
      <c r="F667" s="208" t="s">
        <v>1245</v>
      </c>
      <c r="G667" s="206"/>
      <c r="H667" s="209">
        <v>427.375</v>
      </c>
      <c r="I667" s="210"/>
      <c r="J667" s="206"/>
      <c r="K667" s="206"/>
      <c r="L667" s="211"/>
      <c r="M667" s="212"/>
      <c r="N667" s="213"/>
      <c r="O667" s="213"/>
      <c r="P667" s="213"/>
      <c r="Q667" s="213"/>
      <c r="R667" s="213"/>
      <c r="S667" s="213"/>
      <c r="T667" s="214"/>
      <c r="AT667" s="215" t="s">
        <v>266</v>
      </c>
      <c r="AU667" s="215" t="s">
        <v>86</v>
      </c>
      <c r="AV667" s="13" t="s">
        <v>86</v>
      </c>
      <c r="AW667" s="13" t="s">
        <v>32</v>
      </c>
      <c r="AX667" s="13" t="s">
        <v>76</v>
      </c>
      <c r="AY667" s="215" t="s">
        <v>239</v>
      </c>
    </row>
    <row r="668" spans="1:65" s="14" customFormat="1" ht="11.25">
      <c r="B668" s="226"/>
      <c r="C668" s="227"/>
      <c r="D668" s="207" t="s">
        <v>266</v>
      </c>
      <c r="E668" s="228" t="s">
        <v>1</v>
      </c>
      <c r="F668" s="229" t="s">
        <v>383</v>
      </c>
      <c r="G668" s="227"/>
      <c r="H668" s="230">
        <v>427.375</v>
      </c>
      <c r="I668" s="231"/>
      <c r="J668" s="227"/>
      <c r="K668" s="227"/>
      <c r="L668" s="232"/>
      <c r="M668" s="233"/>
      <c r="N668" s="234"/>
      <c r="O668" s="234"/>
      <c r="P668" s="234"/>
      <c r="Q668" s="234"/>
      <c r="R668" s="234"/>
      <c r="S668" s="234"/>
      <c r="T668" s="235"/>
      <c r="AT668" s="236" t="s">
        <v>266</v>
      </c>
      <c r="AU668" s="236" t="s">
        <v>86</v>
      </c>
      <c r="AV668" s="14" t="s">
        <v>110</v>
      </c>
      <c r="AW668" s="14" t="s">
        <v>32</v>
      </c>
      <c r="AX668" s="14" t="s">
        <v>84</v>
      </c>
      <c r="AY668" s="236" t="s">
        <v>239</v>
      </c>
    </row>
    <row r="669" spans="1:65" s="2" customFormat="1" ht="24.2" customHeight="1">
      <c r="A669" s="35"/>
      <c r="B669" s="36"/>
      <c r="C669" s="247" t="s">
        <v>1251</v>
      </c>
      <c r="D669" s="247" t="s">
        <v>438</v>
      </c>
      <c r="E669" s="248" t="s">
        <v>1241</v>
      </c>
      <c r="F669" s="249" t="s">
        <v>1235</v>
      </c>
      <c r="G669" s="250" t="s">
        <v>244</v>
      </c>
      <c r="H669" s="251">
        <v>498.10599999999999</v>
      </c>
      <c r="I669" s="252"/>
      <c r="J669" s="253">
        <f>ROUND(I669*H669,2)</f>
        <v>0</v>
      </c>
      <c r="K669" s="249" t="s">
        <v>277</v>
      </c>
      <c r="L669" s="254"/>
      <c r="M669" s="255" t="s">
        <v>1</v>
      </c>
      <c r="N669" s="256" t="s">
        <v>41</v>
      </c>
      <c r="O669" s="72"/>
      <c r="P669" s="201">
        <f>O669*H669</f>
        <v>0</v>
      </c>
      <c r="Q669" s="201">
        <v>5.3E-3</v>
      </c>
      <c r="R669" s="201">
        <f>Q669*H669</f>
        <v>2.6399618</v>
      </c>
      <c r="S669" s="201">
        <v>0</v>
      </c>
      <c r="T669" s="202">
        <f>S669*H669</f>
        <v>0</v>
      </c>
      <c r="U669" s="35"/>
      <c r="V669" s="35"/>
      <c r="W669" s="35"/>
      <c r="X669" s="35"/>
      <c r="Y669" s="35"/>
      <c r="Z669" s="35"/>
      <c r="AA669" s="35"/>
      <c r="AB669" s="35"/>
      <c r="AC669" s="35"/>
      <c r="AD669" s="35"/>
      <c r="AE669" s="35"/>
      <c r="AR669" s="203" t="s">
        <v>506</v>
      </c>
      <c r="AT669" s="203" t="s">
        <v>438</v>
      </c>
      <c r="AU669" s="203" t="s">
        <v>86</v>
      </c>
      <c r="AY669" s="18" t="s">
        <v>239</v>
      </c>
      <c r="BE669" s="204">
        <f>IF(N669="základní",J669,0)</f>
        <v>0</v>
      </c>
      <c r="BF669" s="204">
        <f>IF(N669="snížená",J669,0)</f>
        <v>0</v>
      </c>
      <c r="BG669" s="204">
        <f>IF(N669="zákl. přenesená",J669,0)</f>
        <v>0</v>
      </c>
      <c r="BH669" s="204">
        <f>IF(N669="sníž. přenesená",J669,0)</f>
        <v>0</v>
      </c>
      <c r="BI669" s="204">
        <f>IF(N669="nulová",J669,0)</f>
        <v>0</v>
      </c>
      <c r="BJ669" s="18" t="s">
        <v>84</v>
      </c>
      <c r="BK669" s="204">
        <f>ROUND(I669*H669,2)</f>
        <v>0</v>
      </c>
      <c r="BL669" s="18" t="s">
        <v>306</v>
      </c>
      <c r="BM669" s="203" t="s">
        <v>1252</v>
      </c>
    </row>
    <row r="670" spans="1:65" s="13" customFormat="1" ht="11.25">
      <c r="B670" s="205"/>
      <c r="C670" s="206"/>
      <c r="D670" s="207" t="s">
        <v>266</v>
      </c>
      <c r="E670" s="206"/>
      <c r="F670" s="208" t="s">
        <v>1248</v>
      </c>
      <c r="G670" s="206"/>
      <c r="H670" s="209">
        <v>498.10599999999999</v>
      </c>
      <c r="I670" s="210"/>
      <c r="J670" s="206"/>
      <c r="K670" s="206"/>
      <c r="L670" s="211"/>
      <c r="M670" s="212"/>
      <c r="N670" s="213"/>
      <c r="O670" s="213"/>
      <c r="P670" s="213"/>
      <c r="Q670" s="213"/>
      <c r="R670" s="213"/>
      <c r="S670" s="213"/>
      <c r="T670" s="214"/>
      <c r="AT670" s="215" t="s">
        <v>266</v>
      </c>
      <c r="AU670" s="215" t="s">
        <v>86</v>
      </c>
      <c r="AV670" s="13" t="s">
        <v>86</v>
      </c>
      <c r="AW670" s="13" t="s">
        <v>4</v>
      </c>
      <c r="AX670" s="13" t="s">
        <v>84</v>
      </c>
      <c r="AY670" s="215" t="s">
        <v>239</v>
      </c>
    </row>
    <row r="671" spans="1:65" s="2" customFormat="1" ht="16.5" customHeight="1">
      <c r="A671" s="35"/>
      <c r="B671" s="36"/>
      <c r="C671" s="192" t="s">
        <v>1253</v>
      </c>
      <c r="D671" s="192" t="s">
        <v>241</v>
      </c>
      <c r="E671" s="193" t="s">
        <v>1230</v>
      </c>
      <c r="F671" s="194" t="s">
        <v>1231</v>
      </c>
      <c r="G671" s="195" t="s">
        <v>244</v>
      </c>
      <c r="H671" s="196">
        <v>161.63</v>
      </c>
      <c r="I671" s="197"/>
      <c r="J671" s="198">
        <f>ROUND(I671*H671,2)</f>
        <v>0</v>
      </c>
      <c r="K671" s="194" t="s">
        <v>245</v>
      </c>
      <c r="L671" s="40"/>
      <c r="M671" s="199" t="s">
        <v>1</v>
      </c>
      <c r="N671" s="200" t="s">
        <v>41</v>
      </c>
      <c r="O671" s="72"/>
      <c r="P671" s="201">
        <f>O671*H671</f>
        <v>0</v>
      </c>
      <c r="Q671" s="201">
        <v>4.0000000000000002E-4</v>
      </c>
      <c r="R671" s="201">
        <f>Q671*H671</f>
        <v>6.4652000000000001E-2</v>
      </c>
      <c r="S671" s="201">
        <v>0</v>
      </c>
      <c r="T671" s="202">
        <f>S671*H671</f>
        <v>0</v>
      </c>
      <c r="U671" s="35"/>
      <c r="V671" s="35"/>
      <c r="W671" s="35"/>
      <c r="X671" s="35"/>
      <c r="Y671" s="35"/>
      <c r="Z671" s="35"/>
      <c r="AA671" s="35"/>
      <c r="AB671" s="35"/>
      <c r="AC671" s="35"/>
      <c r="AD671" s="35"/>
      <c r="AE671" s="35"/>
      <c r="AR671" s="203" t="s">
        <v>306</v>
      </c>
      <c r="AT671" s="203" t="s">
        <v>241</v>
      </c>
      <c r="AU671" s="203" t="s">
        <v>86</v>
      </c>
      <c r="AY671" s="18" t="s">
        <v>239</v>
      </c>
      <c r="BE671" s="204">
        <f>IF(N671="základní",J671,0)</f>
        <v>0</v>
      </c>
      <c r="BF671" s="204">
        <f>IF(N671="snížená",J671,0)</f>
        <v>0</v>
      </c>
      <c r="BG671" s="204">
        <f>IF(N671="zákl. přenesená",J671,0)</f>
        <v>0</v>
      </c>
      <c r="BH671" s="204">
        <f>IF(N671="sníž. přenesená",J671,0)</f>
        <v>0</v>
      </c>
      <c r="BI671" s="204">
        <f>IF(N671="nulová",J671,0)</f>
        <v>0</v>
      </c>
      <c r="BJ671" s="18" t="s">
        <v>84</v>
      </c>
      <c r="BK671" s="204">
        <f>ROUND(I671*H671,2)</f>
        <v>0</v>
      </c>
      <c r="BL671" s="18" t="s">
        <v>306</v>
      </c>
      <c r="BM671" s="203" t="s">
        <v>1254</v>
      </c>
    </row>
    <row r="672" spans="1:65" s="15" customFormat="1" ht="11.25">
      <c r="B672" s="237"/>
      <c r="C672" s="238"/>
      <c r="D672" s="207" t="s">
        <v>266</v>
      </c>
      <c r="E672" s="239" t="s">
        <v>1</v>
      </c>
      <c r="F672" s="240" t="s">
        <v>826</v>
      </c>
      <c r="G672" s="238"/>
      <c r="H672" s="239" t="s">
        <v>1</v>
      </c>
      <c r="I672" s="241"/>
      <c r="J672" s="238"/>
      <c r="K672" s="238"/>
      <c r="L672" s="242"/>
      <c r="M672" s="243"/>
      <c r="N672" s="244"/>
      <c r="O672" s="244"/>
      <c r="P672" s="244"/>
      <c r="Q672" s="244"/>
      <c r="R672" s="244"/>
      <c r="S672" s="244"/>
      <c r="T672" s="245"/>
      <c r="AT672" s="246" t="s">
        <v>266</v>
      </c>
      <c r="AU672" s="246" t="s">
        <v>86</v>
      </c>
      <c r="AV672" s="15" t="s">
        <v>84</v>
      </c>
      <c r="AW672" s="15" t="s">
        <v>32</v>
      </c>
      <c r="AX672" s="15" t="s">
        <v>76</v>
      </c>
      <c r="AY672" s="246" t="s">
        <v>239</v>
      </c>
    </row>
    <row r="673" spans="1:65" s="13" customFormat="1" ht="11.25">
      <c r="B673" s="205"/>
      <c r="C673" s="206"/>
      <c r="D673" s="207" t="s">
        <v>266</v>
      </c>
      <c r="E673" s="225" t="s">
        <v>1</v>
      </c>
      <c r="F673" s="208" t="s">
        <v>1255</v>
      </c>
      <c r="G673" s="206"/>
      <c r="H673" s="209">
        <v>161.63</v>
      </c>
      <c r="I673" s="210"/>
      <c r="J673" s="206"/>
      <c r="K673" s="206"/>
      <c r="L673" s="211"/>
      <c r="M673" s="212"/>
      <c r="N673" s="213"/>
      <c r="O673" s="213"/>
      <c r="P673" s="213"/>
      <c r="Q673" s="213"/>
      <c r="R673" s="213"/>
      <c r="S673" s="213"/>
      <c r="T673" s="214"/>
      <c r="AT673" s="215" t="s">
        <v>266</v>
      </c>
      <c r="AU673" s="215" t="s">
        <v>86</v>
      </c>
      <c r="AV673" s="13" t="s">
        <v>86</v>
      </c>
      <c r="AW673" s="13" t="s">
        <v>32</v>
      </c>
      <c r="AX673" s="13" t="s">
        <v>76</v>
      </c>
      <c r="AY673" s="215" t="s">
        <v>239</v>
      </c>
    </row>
    <row r="674" spans="1:65" s="14" customFormat="1" ht="11.25">
      <c r="B674" s="226"/>
      <c r="C674" s="227"/>
      <c r="D674" s="207" t="s">
        <v>266</v>
      </c>
      <c r="E674" s="228" t="s">
        <v>1</v>
      </c>
      <c r="F674" s="229" t="s">
        <v>383</v>
      </c>
      <c r="G674" s="227"/>
      <c r="H674" s="230">
        <v>161.63</v>
      </c>
      <c r="I674" s="231"/>
      <c r="J674" s="227"/>
      <c r="K674" s="227"/>
      <c r="L674" s="232"/>
      <c r="M674" s="233"/>
      <c r="N674" s="234"/>
      <c r="O674" s="234"/>
      <c r="P674" s="234"/>
      <c r="Q674" s="234"/>
      <c r="R674" s="234"/>
      <c r="S674" s="234"/>
      <c r="T674" s="235"/>
      <c r="AT674" s="236" t="s">
        <v>266</v>
      </c>
      <c r="AU674" s="236" t="s">
        <v>86</v>
      </c>
      <c r="AV674" s="14" t="s">
        <v>110</v>
      </c>
      <c r="AW674" s="14" t="s">
        <v>32</v>
      </c>
      <c r="AX674" s="14" t="s">
        <v>84</v>
      </c>
      <c r="AY674" s="236" t="s">
        <v>239</v>
      </c>
    </row>
    <row r="675" spans="1:65" s="2" customFormat="1" ht="24.2" customHeight="1">
      <c r="A675" s="35"/>
      <c r="B675" s="36"/>
      <c r="C675" s="247" t="s">
        <v>1256</v>
      </c>
      <c r="D675" s="247" t="s">
        <v>438</v>
      </c>
      <c r="E675" s="248" t="s">
        <v>1234</v>
      </c>
      <c r="F675" s="249" t="s">
        <v>1235</v>
      </c>
      <c r="G675" s="250" t="s">
        <v>244</v>
      </c>
      <c r="H675" s="251">
        <v>188.38</v>
      </c>
      <c r="I675" s="252"/>
      <c r="J675" s="253">
        <f>ROUND(I675*H675,2)</f>
        <v>0</v>
      </c>
      <c r="K675" s="249" t="s">
        <v>277</v>
      </c>
      <c r="L675" s="254"/>
      <c r="M675" s="255" t="s">
        <v>1</v>
      </c>
      <c r="N675" s="256" t="s">
        <v>41</v>
      </c>
      <c r="O675" s="72"/>
      <c r="P675" s="201">
        <f>O675*H675</f>
        <v>0</v>
      </c>
      <c r="Q675" s="201">
        <v>5.4000000000000003E-3</v>
      </c>
      <c r="R675" s="201">
        <f>Q675*H675</f>
        <v>1.017252</v>
      </c>
      <c r="S675" s="201">
        <v>0</v>
      </c>
      <c r="T675" s="202">
        <f>S675*H675</f>
        <v>0</v>
      </c>
      <c r="U675" s="35"/>
      <c r="V675" s="35"/>
      <c r="W675" s="35"/>
      <c r="X675" s="35"/>
      <c r="Y675" s="35"/>
      <c r="Z675" s="35"/>
      <c r="AA675" s="35"/>
      <c r="AB675" s="35"/>
      <c r="AC675" s="35"/>
      <c r="AD675" s="35"/>
      <c r="AE675" s="35"/>
      <c r="AR675" s="203" t="s">
        <v>506</v>
      </c>
      <c r="AT675" s="203" t="s">
        <v>438</v>
      </c>
      <c r="AU675" s="203" t="s">
        <v>86</v>
      </c>
      <c r="AY675" s="18" t="s">
        <v>239</v>
      </c>
      <c r="BE675" s="204">
        <f>IF(N675="základní",J675,0)</f>
        <v>0</v>
      </c>
      <c r="BF675" s="204">
        <f>IF(N675="snížená",J675,0)</f>
        <v>0</v>
      </c>
      <c r="BG675" s="204">
        <f>IF(N675="zákl. přenesená",J675,0)</f>
        <v>0</v>
      </c>
      <c r="BH675" s="204">
        <f>IF(N675="sníž. přenesená",J675,0)</f>
        <v>0</v>
      </c>
      <c r="BI675" s="204">
        <f>IF(N675="nulová",J675,0)</f>
        <v>0</v>
      </c>
      <c r="BJ675" s="18" t="s">
        <v>84</v>
      </c>
      <c r="BK675" s="204">
        <f>ROUND(I675*H675,2)</f>
        <v>0</v>
      </c>
      <c r="BL675" s="18" t="s">
        <v>306</v>
      </c>
      <c r="BM675" s="203" t="s">
        <v>1257</v>
      </c>
    </row>
    <row r="676" spans="1:65" s="13" customFormat="1" ht="11.25">
      <c r="B676" s="205"/>
      <c r="C676" s="206"/>
      <c r="D676" s="207" t="s">
        <v>266</v>
      </c>
      <c r="E676" s="206"/>
      <c r="F676" s="208" t="s">
        <v>1258</v>
      </c>
      <c r="G676" s="206"/>
      <c r="H676" s="209">
        <v>188.38</v>
      </c>
      <c r="I676" s="210"/>
      <c r="J676" s="206"/>
      <c r="K676" s="206"/>
      <c r="L676" s="211"/>
      <c r="M676" s="212"/>
      <c r="N676" s="213"/>
      <c r="O676" s="213"/>
      <c r="P676" s="213"/>
      <c r="Q676" s="213"/>
      <c r="R676" s="213"/>
      <c r="S676" s="213"/>
      <c r="T676" s="214"/>
      <c r="AT676" s="215" t="s">
        <v>266</v>
      </c>
      <c r="AU676" s="215" t="s">
        <v>86</v>
      </c>
      <c r="AV676" s="13" t="s">
        <v>86</v>
      </c>
      <c r="AW676" s="13" t="s">
        <v>4</v>
      </c>
      <c r="AX676" s="13" t="s">
        <v>84</v>
      </c>
      <c r="AY676" s="215" t="s">
        <v>239</v>
      </c>
    </row>
    <row r="677" spans="1:65" s="2" customFormat="1" ht="16.5" customHeight="1">
      <c r="A677" s="35"/>
      <c r="B677" s="36"/>
      <c r="C677" s="192" t="s">
        <v>1259</v>
      </c>
      <c r="D677" s="192" t="s">
        <v>241</v>
      </c>
      <c r="E677" s="193" t="s">
        <v>1260</v>
      </c>
      <c r="F677" s="194" t="s">
        <v>1261</v>
      </c>
      <c r="G677" s="195" t="s">
        <v>244</v>
      </c>
      <c r="H677" s="196">
        <v>222.52500000000001</v>
      </c>
      <c r="I677" s="197"/>
      <c r="J677" s="198">
        <f>ROUND(I677*H677,2)</f>
        <v>0</v>
      </c>
      <c r="K677" s="194" t="s">
        <v>245</v>
      </c>
      <c r="L677" s="40"/>
      <c r="M677" s="199" t="s">
        <v>1</v>
      </c>
      <c r="N677" s="200" t="s">
        <v>41</v>
      </c>
      <c r="O677" s="72"/>
      <c r="P677" s="201">
        <f>O677*H677</f>
        <v>0</v>
      </c>
      <c r="Q677" s="201">
        <v>4.0000000000000002E-4</v>
      </c>
      <c r="R677" s="201">
        <f>Q677*H677</f>
        <v>8.9010000000000006E-2</v>
      </c>
      <c r="S677" s="201">
        <v>0</v>
      </c>
      <c r="T677" s="202">
        <f>S677*H677</f>
        <v>0</v>
      </c>
      <c r="U677" s="35"/>
      <c r="V677" s="35"/>
      <c r="W677" s="35"/>
      <c r="X677" s="35"/>
      <c r="Y677" s="35"/>
      <c r="Z677" s="35"/>
      <c r="AA677" s="35"/>
      <c r="AB677" s="35"/>
      <c r="AC677" s="35"/>
      <c r="AD677" s="35"/>
      <c r="AE677" s="35"/>
      <c r="AR677" s="203" t="s">
        <v>306</v>
      </c>
      <c r="AT677" s="203" t="s">
        <v>241</v>
      </c>
      <c r="AU677" s="203" t="s">
        <v>86</v>
      </c>
      <c r="AY677" s="18" t="s">
        <v>239</v>
      </c>
      <c r="BE677" s="204">
        <f>IF(N677="základní",J677,0)</f>
        <v>0</v>
      </c>
      <c r="BF677" s="204">
        <f>IF(N677="snížená",J677,0)</f>
        <v>0</v>
      </c>
      <c r="BG677" s="204">
        <f>IF(N677="zákl. přenesená",J677,0)</f>
        <v>0</v>
      </c>
      <c r="BH677" s="204">
        <f>IF(N677="sníž. přenesená",J677,0)</f>
        <v>0</v>
      </c>
      <c r="BI677" s="204">
        <f>IF(N677="nulová",J677,0)</f>
        <v>0</v>
      </c>
      <c r="BJ677" s="18" t="s">
        <v>84</v>
      </c>
      <c r="BK677" s="204">
        <f>ROUND(I677*H677,2)</f>
        <v>0</v>
      </c>
      <c r="BL677" s="18" t="s">
        <v>306</v>
      </c>
      <c r="BM677" s="203" t="s">
        <v>1262</v>
      </c>
    </row>
    <row r="678" spans="1:65" s="13" customFormat="1" ht="11.25">
      <c r="B678" s="205"/>
      <c r="C678" s="206"/>
      <c r="D678" s="207" t="s">
        <v>266</v>
      </c>
      <c r="E678" s="225" t="s">
        <v>1</v>
      </c>
      <c r="F678" s="208" t="s">
        <v>1263</v>
      </c>
      <c r="G678" s="206"/>
      <c r="H678" s="209">
        <v>222.52500000000001</v>
      </c>
      <c r="I678" s="210"/>
      <c r="J678" s="206"/>
      <c r="K678" s="206"/>
      <c r="L678" s="211"/>
      <c r="M678" s="212"/>
      <c r="N678" s="213"/>
      <c r="O678" s="213"/>
      <c r="P678" s="213"/>
      <c r="Q678" s="213"/>
      <c r="R678" s="213"/>
      <c r="S678" s="213"/>
      <c r="T678" s="214"/>
      <c r="AT678" s="215" t="s">
        <v>266</v>
      </c>
      <c r="AU678" s="215" t="s">
        <v>86</v>
      </c>
      <c r="AV678" s="13" t="s">
        <v>86</v>
      </c>
      <c r="AW678" s="13" t="s">
        <v>32</v>
      </c>
      <c r="AX678" s="13" t="s">
        <v>76</v>
      </c>
      <c r="AY678" s="215" t="s">
        <v>239</v>
      </c>
    </row>
    <row r="679" spans="1:65" s="14" customFormat="1" ht="11.25">
      <c r="B679" s="226"/>
      <c r="C679" s="227"/>
      <c r="D679" s="207" t="s">
        <v>266</v>
      </c>
      <c r="E679" s="228" t="s">
        <v>1</v>
      </c>
      <c r="F679" s="229" t="s">
        <v>383</v>
      </c>
      <c r="G679" s="227"/>
      <c r="H679" s="230">
        <v>222.52500000000001</v>
      </c>
      <c r="I679" s="231"/>
      <c r="J679" s="227"/>
      <c r="K679" s="227"/>
      <c r="L679" s="232"/>
      <c r="M679" s="233"/>
      <c r="N679" s="234"/>
      <c r="O679" s="234"/>
      <c r="P679" s="234"/>
      <c r="Q679" s="234"/>
      <c r="R679" s="234"/>
      <c r="S679" s="234"/>
      <c r="T679" s="235"/>
      <c r="AT679" s="236" t="s">
        <v>266</v>
      </c>
      <c r="AU679" s="236" t="s">
        <v>86</v>
      </c>
      <c r="AV679" s="14" t="s">
        <v>110</v>
      </c>
      <c r="AW679" s="14" t="s">
        <v>32</v>
      </c>
      <c r="AX679" s="14" t="s">
        <v>84</v>
      </c>
      <c r="AY679" s="236" t="s">
        <v>239</v>
      </c>
    </row>
    <row r="680" spans="1:65" s="2" customFormat="1" ht="24.2" customHeight="1">
      <c r="A680" s="35"/>
      <c r="B680" s="36"/>
      <c r="C680" s="247" t="s">
        <v>1264</v>
      </c>
      <c r="D680" s="247" t="s">
        <v>438</v>
      </c>
      <c r="E680" s="248" t="s">
        <v>1234</v>
      </c>
      <c r="F680" s="249" t="s">
        <v>1235</v>
      </c>
      <c r="G680" s="250" t="s">
        <v>244</v>
      </c>
      <c r="H680" s="251">
        <v>271.70299999999997</v>
      </c>
      <c r="I680" s="252"/>
      <c r="J680" s="253">
        <f>ROUND(I680*H680,2)</f>
        <v>0</v>
      </c>
      <c r="K680" s="249" t="s">
        <v>277</v>
      </c>
      <c r="L680" s="254"/>
      <c r="M680" s="255" t="s">
        <v>1</v>
      </c>
      <c r="N680" s="256" t="s">
        <v>41</v>
      </c>
      <c r="O680" s="72"/>
      <c r="P680" s="201">
        <f>O680*H680</f>
        <v>0</v>
      </c>
      <c r="Q680" s="201">
        <v>5.4000000000000003E-3</v>
      </c>
      <c r="R680" s="201">
        <f>Q680*H680</f>
        <v>1.4671961999999998</v>
      </c>
      <c r="S680" s="201">
        <v>0</v>
      </c>
      <c r="T680" s="202">
        <f>S680*H680</f>
        <v>0</v>
      </c>
      <c r="U680" s="35"/>
      <c r="V680" s="35"/>
      <c r="W680" s="35"/>
      <c r="X680" s="35"/>
      <c r="Y680" s="35"/>
      <c r="Z680" s="35"/>
      <c r="AA680" s="35"/>
      <c r="AB680" s="35"/>
      <c r="AC680" s="35"/>
      <c r="AD680" s="35"/>
      <c r="AE680" s="35"/>
      <c r="AR680" s="203" t="s">
        <v>506</v>
      </c>
      <c r="AT680" s="203" t="s">
        <v>438</v>
      </c>
      <c r="AU680" s="203" t="s">
        <v>86</v>
      </c>
      <c r="AY680" s="18" t="s">
        <v>239</v>
      </c>
      <c r="BE680" s="204">
        <f>IF(N680="základní",J680,0)</f>
        <v>0</v>
      </c>
      <c r="BF680" s="204">
        <f>IF(N680="snížená",J680,0)</f>
        <v>0</v>
      </c>
      <c r="BG680" s="204">
        <f>IF(N680="zákl. přenesená",J680,0)</f>
        <v>0</v>
      </c>
      <c r="BH680" s="204">
        <f>IF(N680="sníž. přenesená",J680,0)</f>
        <v>0</v>
      </c>
      <c r="BI680" s="204">
        <f>IF(N680="nulová",J680,0)</f>
        <v>0</v>
      </c>
      <c r="BJ680" s="18" t="s">
        <v>84</v>
      </c>
      <c r="BK680" s="204">
        <f>ROUND(I680*H680,2)</f>
        <v>0</v>
      </c>
      <c r="BL680" s="18" t="s">
        <v>306</v>
      </c>
      <c r="BM680" s="203" t="s">
        <v>1265</v>
      </c>
    </row>
    <row r="681" spans="1:65" s="13" customFormat="1" ht="11.25">
      <c r="B681" s="205"/>
      <c r="C681" s="206"/>
      <c r="D681" s="207" t="s">
        <v>266</v>
      </c>
      <c r="E681" s="206"/>
      <c r="F681" s="208" t="s">
        <v>1266</v>
      </c>
      <c r="G681" s="206"/>
      <c r="H681" s="209">
        <v>271.70299999999997</v>
      </c>
      <c r="I681" s="210"/>
      <c r="J681" s="206"/>
      <c r="K681" s="206"/>
      <c r="L681" s="211"/>
      <c r="M681" s="212"/>
      <c r="N681" s="213"/>
      <c r="O681" s="213"/>
      <c r="P681" s="213"/>
      <c r="Q681" s="213"/>
      <c r="R681" s="213"/>
      <c r="S681" s="213"/>
      <c r="T681" s="214"/>
      <c r="AT681" s="215" t="s">
        <v>266</v>
      </c>
      <c r="AU681" s="215" t="s">
        <v>86</v>
      </c>
      <c r="AV681" s="13" t="s">
        <v>86</v>
      </c>
      <c r="AW681" s="13" t="s">
        <v>4</v>
      </c>
      <c r="AX681" s="13" t="s">
        <v>84</v>
      </c>
      <c r="AY681" s="215" t="s">
        <v>239</v>
      </c>
    </row>
    <row r="682" spans="1:65" s="2" customFormat="1" ht="16.5" customHeight="1">
      <c r="A682" s="35"/>
      <c r="B682" s="36"/>
      <c r="C682" s="192" t="s">
        <v>1267</v>
      </c>
      <c r="D682" s="192" t="s">
        <v>241</v>
      </c>
      <c r="E682" s="193" t="s">
        <v>1260</v>
      </c>
      <c r="F682" s="194" t="s">
        <v>1261</v>
      </c>
      <c r="G682" s="195" t="s">
        <v>244</v>
      </c>
      <c r="H682" s="196">
        <v>222.52500000000001</v>
      </c>
      <c r="I682" s="197"/>
      <c r="J682" s="198">
        <f>ROUND(I682*H682,2)</f>
        <v>0</v>
      </c>
      <c r="K682" s="194" t="s">
        <v>245</v>
      </c>
      <c r="L682" s="40"/>
      <c r="M682" s="199" t="s">
        <v>1</v>
      </c>
      <c r="N682" s="200" t="s">
        <v>41</v>
      </c>
      <c r="O682" s="72"/>
      <c r="P682" s="201">
        <f>O682*H682</f>
        <v>0</v>
      </c>
      <c r="Q682" s="201">
        <v>4.0000000000000002E-4</v>
      </c>
      <c r="R682" s="201">
        <f>Q682*H682</f>
        <v>8.9010000000000006E-2</v>
      </c>
      <c r="S682" s="201">
        <v>0</v>
      </c>
      <c r="T682" s="202">
        <f>S682*H682</f>
        <v>0</v>
      </c>
      <c r="U682" s="35"/>
      <c r="V682" s="35"/>
      <c r="W682" s="35"/>
      <c r="X682" s="35"/>
      <c r="Y682" s="35"/>
      <c r="Z682" s="35"/>
      <c r="AA682" s="35"/>
      <c r="AB682" s="35"/>
      <c r="AC682" s="35"/>
      <c r="AD682" s="35"/>
      <c r="AE682" s="35"/>
      <c r="AR682" s="203" t="s">
        <v>306</v>
      </c>
      <c r="AT682" s="203" t="s">
        <v>241</v>
      </c>
      <c r="AU682" s="203" t="s">
        <v>86</v>
      </c>
      <c r="AY682" s="18" t="s">
        <v>239</v>
      </c>
      <c r="BE682" s="204">
        <f>IF(N682="základní",J682,0)</f>
        <v>0</v>
      </c>
      <c r="BF682" s="204">
        <f>IF(N682="snížená",J682,0)</f>
        <v>0</v>
      </c>
      <c r="BG682" s="204">
        <f>IF(N682="zákl. přenesená",J682,0)</f>
        <v>0</v>
      </c>
      <c r="BH682" s="204">
        <f>IF(N682="sníž. přenesená",J682,0)</f>
        <v>0</v>
      </c>
      <c r="BI682" s="204">
        <f>IF(N682="nulová",J682,0)</f>
        <v>0</v>
      </c>
      <c r="BJ682" s="18" t="s">
        <v>84</v>
      </c>
      <c r="BK682" s="204">
        <f>ROUND(I682*H682,2)</f>
        <v>0</v>
      </c>
      <c r="BL682" s="18" t="s">
        <v>306</v>
      </c>
      <c r="BM682" s="203" t="s">
        <v>1268</v>
      </c>
    </row>
    <row r="683" spans="1:65" s="13" customFormat="1" ht="11.25">
      <c r="B683" s="205"/>
      <c r="C683" s="206"/>
      <c r="D683" s="207" t="s">
        <v>266</v>
      </c>
      <c r="E683" s="225" t="s">
        <v>1</v>
      </c>
      <c r="F683" s="208" t="s">
        <v>1263</v>
      </c>
      <c r="G683" s="206"/>
      <c r="H683" s="209">
        <v>222.52500000000001</v>
      </c>
      <c r="I683" s="210"/>
      <c r="J683" s="206"/>
      <c r="K683" s="206"/>
      <c r="L683" s="211"/>
      <c r="M683" s="212"/>
      <c r="N683" s="213"/>
      <c r="O683" s="213"/>
      <c r="P683" s="213"/>
      <c r="Q683" s="213"/>
      <c r="R683" s="213"/>
      <c r="S683" s="213"/>
      <c r="T683" s="214"/>
      <c r="AT683" s="215" t="s">
        <v>266</v>
      </c>
      <c r="AU683" s="215" t="s">
        <v>86</v>
      </c>
      <c r="AV683" s="13" t="s">
        <v>86</v>
      </c>
      <c r="AW683" s="13" t="s">
        <v>32</v>
      </c>
      <c r="AX683" s="13" t="s">
        <v>76</v>
      </c>
      <c r="AY683" s="215" t="s">
        <v>239</v>
      </c>
    </row>
    <row r="684" spans="1:65" s="14" customFormat="1" ht="11.25">
      <c r="B684" s="226"/>
      <c r="C684" s="227"/>
      <c r="D684" s="207" t="s">
        <v>266</v>
      </c>
      <c r="E684" s="228" t="s">
        <v>1</v>
      </c>
      <c r="F684" s="229" t="s">
        <v>383</v>
      </c>
      <c r="G684" s="227"/>
      <c r="H684" s="230">
        <v>222.52500000000001</v>
      </c>
      <c r="I684" s="231"/>
      <c r="J684" s="227"/>
      <c r="K684" s="227"/>
      <c r="L684" s="232"/>
      <c r="M684" s="233"/>
      <c r="N684" s="234"/>
      <c r="O684" s="234"/>
      <c r="P684" s="234"/>
      <c r="Q684" s="234"/>
      <c r="R684" s="234"/>
      <c r="S684" s="234"/>
      <c r="T684" s="235"/>
      <c r="AT684" s="236" t="s">
        <v>266</v>
      </c>
      <c r="AU684" s="236" t="s">
        <v>86</v>
      </c>
      <c r="AV684" s="14" t="s">
        <v>110</v>
      </c>
      <c r="AW684" s="14" t="s">
        <v>32</v>
      </c>
      <c r="AX684" s="14" t="s">
        <v>84</v>
      </c>
      <c r="AY684" s="236" t="s">
        <v>239</v>
      </c>
    </row>
    <row r="685" spans="1:65" s="2" customFormat="1" ht="24.2" customHeight="1">
      <c r="A685" s="35"/>
      <c r="B685" s="36"/>
      <c r="C685" s="247" t="s">
        <v>1269</v>
      </c>
      <c r="D685" s="247" t="s">
        <v>438</v>
      </c>
      <c r="E685" s="248" t="s">
        <v>1241</v>
      </c>
      <c r="F685" s="249" t="s">
        <v>1235</v>
      </c>
      <c r="G685" s="250" t="s">
        <v>244</v>
      </c>
      <c r="H685" s="251">
        <v>271.70299999999997</v>
      </c>
      <c r="I685" s="252"/>
      <c r="J685" s="253">
        <f>ROUND(I685*H685,2)</f>
        <v>0</v>
      </c>
      <c r="K685" s="249" t="s">
        <v>277</v>
      </c>
      <c r="L685" s="254"/>
      <c r="M685" s="255" t="s">
        <v>1</v>
      </c>
      <c r="N685" s="256" t="s">
        <v>41</v>
      </c>
      <c r="O685" s="72"/>
      <c r="P685" s="201">
        <f>O685*H685</f>
        <v>0</v>
      </c>
      <c r="Q685" s="201">
        <v>5.3E-3</v>
      </c>
      <c r="R685" s="201">
        <f>Q685*H685</f>
        <v>1.4400259</v>
      </c>
      <c r="S685" s="201">
        <v>0</v>
      </c>
      <c r="T685" s="202">
        <f>S685*H685</f>
        <v>0</v>
      </c>
      <c r="U685" s="35"/>
      <c r="V685" s="35"/>
      <c r="W685" s="35"/>
      <c r="X685" s="35"/>
      <c r="Y685" s="35"/>
      <c r="Z685" s="35"/>
      <c r="AA685" s="35"/>
      <c r="AB685" s="35"/>
      <c r="AC685" s="35"/>
      <c r="AD685" s="35"/>
      <c r="AE685" s="35"/>
      <c r="AR685" s="203" t="s">
        <v>506</v>
      </c>
      <c r="AT685" s="203" t="s">
        <v>438</v>
      </c>
      <c r="AU685" s="203" t="s">
        <v>86</v>
      </c>
      <c r="AY685" s="18" t="s">
        <v>239</v>
      </c>
      <c r="BE685" s="204">
        <f>IF(N685="základní",J685,0)</f>
        <v>0</v>
      </c>
      <c r="BF685" s="204">
        <f>IF(N685="snížená",J685,0)</f>
        <v>0</v>
      </c>
      <c r="BG685" s="204">
        <f>IF(N685="zákl. přenesená",J685,0)</f>
        <v>0</v>
      </c>
      <c r="BH685" s="204">
        <f>IF(N685="sníž. přenesená",J685,0)</f>
        <v>0</v>
      </c>
      <c r="BI685" s="204">
        <f>IF(N685="nulová",J685,0)</f>
        <v>0</v>
      </c>
      <c r="BJ685" s="18" t="s">
        <v>84</v>
      </c>
      <c r="BK685" s="204">
        <f>ROUND(I685*H685,2)</f>
        <v>0</v>
      </c>
      <c r="BL685" s="18" t="s">
        <v>306</v>
      </c>
      <c r="BM685" s="203" t="s">
        <v>1270</v>
      </c>
    </row>
    <row r="686" spans="1:65" s="13" customFormat="1" ht="11.25">
      <c r="B686" s="205"/>
      <c r="C686" s="206"/>
      <c r="D686" s="207" t="s">
        <v>266</v>
      </c>
      <c r="E686" s="206"/>
      <c r="F686" s="208" t="s">
        <v>1266</v>
      </c>
      <c r="G686" s="206"/>
      <c r="H686" s="209">
        <v>271.70299999999997</v>
      </c>
      <c r="I686" s="210"/>
      <c r="J686" s="206"/>
      <c r="K686" s="206"/>
      <c r="L686" s="211"/>
      <c r="M686" s="212"/>
      <c r="N686" s="213"/>
      <c r="O686" s="213"/>
      <c r="P686" s="213"/>
      <c r="Q686" s="213"/>
      <c r="R686" s="213"/>
      <c r="S686" s="213"/>
      <c r="T686" s="214"/>
      <c r="AT686" s="215" t="s">
        <v>266</v>
      </c>
      <c r="AU686" s="215" t="s">
        <v>86</v>
      </c>
      <c r="AV686" s="13" t="s">
        <v>86</v>
      </c>
      <c r="AW686" s="13" t="s">
        <v>4</v>
      </c>
      <c r="AX686" s="13" t="s">
        <v>84</v>
      </c>
      <c r="AY686" s="215" t="s">
        <v>239</v>
      </c>
    </row>
    <row r="687" spans="1:65" s="2" customFormat="1" ht="16.5" customHeight="1">
      <c r="A687" s="35"/>
      <c r="B687" s="36"/>
      <c r="C687" s="192" t="s">
        <v>1271</v>
      </c>
      <c r="D687" s="192" t="s">
        <v>241</v>
      </c>
      <c r="E687" s="193" t="s">
        <v>1272</v>
      </c>
      <c r="F687" s="194" t="s">
        <v>1273</v>
      </c>
      <c r="G687" s="195" t="s">
        <v>244</v>
      </c>
      <c r="H687" s="196">
        <v>197.32499999999999</v>
      </c>
      <c r="I687" s="197"/>
      <c r="J687" s="198">
        <f>ROUND(I687*H687,2)</f>
        <v>0</v>
      </c>
      <c r="K687" s="194" t="s">
        <v>245</v>
      </c>
      <c r="L687" s="40"/>
      <c r="M687" s="199" t="s">
        <v>1</v>
      </c>
      <c r="N687" s="200" t="s">
        <v>41</v>
      </c>
      <c r="O687" s="72"/>
      <c r="P687" s="201">
        <f>O687*H687</f>
        <v>0</v>
      </c>
      <c r="Q687" s="201">
        <v>0</v>
      </c>
      <c r="R687" s="201">
        <f>Q687*H687</f>
        <v>0</v>
      </c>
      <c r="S687" s="201">
        <v>0</v>
      </c>
      <c r="T687" s="202">
        <f>S687*H687</f>
        <v>0</v>
      </c>
      <c r="U687" s="35"/>
      <c r="V687" s="35"/>
      <c r="W687" s="35"/>
      <c r="X687" s="35"/>
      <c r="Y687" s="35"/>
      <c r="Z687" s="35"/>
      <c r="AA687" s="35"/>
      <c r="AB687" s="35"/>
      <c r="AC687" s="35"/>
      <c r="AD687" s="35"/>
      <c r="AE687" s="35"/>
      <c r="AR687" s="203" t="s">
        <v>306</v>
      </c>
      <c r="AT687" s="203" t="s">
        <v>241</v>
      </c>
      <c r="AU687" s="203" t="s">
        <v>86</v>
      </c>
      <c r="AY687" s="18" t="s">
        <v>239</v>
      </c>
      <c r="BE687" s="204">
        <f>IF(N687="základní",J687,0)</f>
        <v>0</v>
      </c>
      <c r="BF687" s="204">
        <f>IF(N687="snížená",J687,0)</f>
        <v>0</v>
      </c>
      <c r="BG687" s="204">
        <f>IF(N687="zákl. přenesená",J687,0)</f>
        <v>0</v>
      </c>
      <c r="BH687" s="204">
        <f>IF(N687="sníž. přenesená",J687,0)</f>
        <v>0</v>
      </c>
      <c r="BI687" s="204">
        <f>IF(N687="nulová",J687,0)</f>
        <v>0</v>
      </c>
      <c r="BJ687" s="18" t="s">
        <v>84</v>
      </c>
      <c r="BK687" s="204">
        <f>ROUND(I687*H687,2)</f>
        <v>0</v>
      </c>
      <c r="BL687" s="18" t="s">
        <v>306</v>
      </c>
      <c r="BM687" s="203" t="s">
        <v>1274</v>
      </c>
    </row>
    <row r="688" spans="1:65" s="13" customFormat="1" ht="11.25">
      <c r="B688" s="205"/>
      <c r="C688" s="206"/>
      <c r="D688" s="207" t="s">
        <v>266</v>
      </c>
      <c r="E688" s="225" t="s">
        <v>1</v>
      </c>
      <c r="F688" s="208" t="s">
        <v>1195</v>
      </c>
      <c r="G688" s="206"/>
      <c r="H688" s="209">
        <v>197.32499999999999</v>
      </c>
      <c r="I688" s="210"/>
      <c r="J688" s="206"/>
      <c r="K688" s="206"/>
      <c r="L688" s="211"/>
      <c r="M688" s="212"/>
      <c r="N688" s="213"/>
      <c r="O688" s="213"/>
      <c r="P688" s="213"/>
      <c r="Q688" s="213"/>
      <c r="R688" s="213"/>
      <c r="S688" s="213"/>
      <c r="T688" s="214"/>
      <c r="AT688" s="215" t="s">
        <v>266</v>
      </c>
      <c r="AU688" s="215" t="s">
        <v>86</v>
      </c>
      <c r="AV688" s="13" t="s">
        <v>86</v>
      </c>
      <c r="AW688" s="13" t="s">
        <v>32</v>
      </c>
      <c r="AX688" s="13" t="s">
        <v>76</v>
      </c>
      <c r="AY688" s="215" t="s">
        <v>239</v>
      </c>
    </row>
    <row r="689" spans="1:65" s="14" customFormat="1" ht="11.25">
      <c r="B689" s="226"/>
      <c r="C689" s="227"/>
      <c r="D689" s="207" t="s">
        <v>266</v>
      </c>
      <c r="E689" s="228" t="s">
        <v>1</v>
      </c>
      <c r="F689" s="229" t="s">
        <v>383</v>
      </c>
      <c r="G689" s="227"/>
      <c r="H689" s="230">
        <v>197.32499999999999</v>
      </c>
      <c r="I689" s="231"/>
      <c r="J689" s="227"/>
      <c r="K689" s="227"/>
      <c r="L689" s="232"/>
      <c r="M689" s="233"/>
      <c r="N689" s="234"/>
      <c r="O689" s="234"/>
      <c r="P689" s="234"/>
      <c r="Q689" s="234"/>
      <c r="R689" s="234"/>
      <c r="S689" s="234"/>
      <c r="T689" s="235"/>
      <c r="AT689" s="236" t="s">
        <v>266</v>
      </c>
      <c r="AU689" s="236" t="s">
        <v>86</v>
      </c>
      <c r="AV689" s="14" t="s">
        <v>110</v>
      </c>
      <c r="AW689" s="14" t="s">
        <v>32</v>
      </c>
      <c r="AX689" s="14" t="s">
        <v>84</v>
      </c>
      <c r="AY689" s="236" t="s">
        <v>239</v>
      </c>
    </row>
    <row r="690" spans="1:65" s="2" customFormat="1" ht="16.5" customHeight="1">
      <c r="A690" s="35"/>
      <c r="B690" s="36"/>
      <c r="C690" s="247" t="s">
        <v>1275</v>
      </c>
      <c r="D690" s="247" t="s">
        <v>438</v>
      </c>
      <c r="E690" s="248" t="s">
        <v>1276</v>
      </c>
      <c r="F690" s="249" t="s">
        <v>1277</v>
      </c>
      <c r="G690" s="250" t="s">
        <v>244</v>
      </c>
      <c r="H690" s="251">
        <v>217.05799999999999</v>
      </c>
      <c r="I690" s="252"/>
      <c r="J690" s="253">
        <f>ROUND(I690*H690,2)</f>
        <v>0</v>
      </c>
      <c r="K690" s="249" t="s">
        <v>245</v>
      </c>
      <c r="L690" s="254"/>
      <c r="M690" s="255" t="s">
        <v>1</v>
      </c>
      <c r="N690" s="256" t="s">
        <v>41</v>
      </c>
      <c r="O690" s="72"/>
      <c r="P690" s="201">
        <f>O690*H690</f>
        <v>0</v>
      </c>
      <c r="Q690" s="201">
        <v>2.9999999999999997E-4</v>
      </c>
      <c r="R690" s="201">
        <f>Q690*H690</f>
        <v>6.5117399999999992E-2</v>
      </c>
      <c r="S690" s="201">
        <v>0</v>
      </c>
      <c r="T690" s="202">
        <f>S690*H690</f>
        <v>0</v>
      </c>
      <c r="U690" s="35"/>
      <c r="V690" s="35"/>
      <c r="W690" s="35"/>
      <c r="X690" s="35"/>
      <c r="Y690" s="35"/>
      <c r="Z690" s="35"/>
      <c r="AA690" s="35"/>
      <c r="AB690" s="35"/>
      <c r="AC690" s="35"/>
      <c r="AD690" s="35"/>
      <c r="AE690" s="35"/>
      <c r="AR690" s="203" t="s">
        <v>506</v>
      </c>
      <c r="AT690" s="203" t="s">
        <v>438</v>
      </c>
      <c r="AU690" s="203" t="s">
        <v>86</v>
      </c>
      <c r="AY690" s="18" t="s">
        <v>239</v>
      </c>
      <c r="BE690" s="204">
        <f>IF(N690="základní",J690,0)</f>
        <v>0</v>
      </c>
      <c r="BF690" s="204">
        <f>IF(N690="snížená",J690,0)</f>
        <v>0</v>
      </c>
      <c r="BG690" s="204">
        <f>IF(N690="zákl. přenesená",J690,0)</f>
        <v>0</v>
      </c>
      <c r="BH690" s="204">
        <f>IF(N690="sníž. přenesená",J690,0)</f>
        <v>0</v>
      </c>
      <c r="BI690" s="204">
        <f>IF(N690="nulová",J690,0)</f>
        <v>0</v>
      </c>
      <c r="BJ690" s="18" t="s">
        <v>84</v>
      </c>
      <c r="BK690" s="204">
        <f>ROUND(I690*H690,2)</f>
        <v>0</v>
      </c>
      <c r="BL690" s="18" t="s">
        <v>306</v>
      </c>
      <c r="BM690" s="203" t="s">
        <v>1278</v>
      </c>
    </row>
    <row r="691" spans="1:65" s="13" customFormat="1" ht="11.25">
      <c r="B691" s="205"/>
      <c r="C691" s="206"/>
      <c r="D691" s="207" t="s">
        <v>266</v>
      </c>
      <c r="E691" s="206"/>
      <c r="F691" s="208" t="s">
        <v>1279</v>
      </c>
      <c r="G691" s="206"/>
      <c r="H691" s="209">
        <v>217.05799999999999</v>
      </c>
      <c r="I691" s="210"/>
      <c r="J691" s="206"/>
      <c r="K691" s="206"/>
      <c r="L691" s="211"/>
      <c r="M691" s="212"/>
      <c r="N691" s="213"/>
      <c r="O691" s="213"/>
      <c r="P691" s="213"/>
      <c r="Q691" s="213"/>
      <c r="R691" s="213"/>
      <c r="S691" s="213"/>
      <c r="T691" s="214"/>
      <c r="AT691" s="215" t="s">
        <v>266</v>
      </c>
      <c r="AU691" s="215" t="s">
        <v>86</v>
      </c>
      <c r="AV691" s="13" t="s">
        <v>86</v>
      </c>
      <c r="AW691" s="13" t="s">
        <v>4</v>
      </c>
      <c r="AX691" s="13" t="s">
        <v>84</v>
      </c>
      <c r="AY691" s="215" t="s">
        <v>239</v>
      </c>
    </row>
    <row r="692" spans="1:65" s="2" customFormat="1" ht="24.2" customHeight="1">
      <c r="A692" s="35"/>
      <c r="B692" s="36"/>
      <c r="C692" s="192" t="s">
        <v>1280</v>
      </c>
      <c r="D692" s="192" t="s">
        <v>241</v>
      </c>
      <c r="E692" s="193" t="s">
        <v>1281</v>
      </c>
      <c r="F692" s="194" t="s">
        <v>1282</v>
      </c>
      <c r="G692" s="195" t="s">
        <v>331</v>
      </c>
      <c r="H692" s="196">
        <v>11.315</v>
      </c>
      <c r="I692" s="197"/>
      <c r="J692" s="198">
        <f>ROUND(I692*H692,2)</f>
        <v>0</v>
      </c>
      <c r="K692" s="194" t="s">
        <v>245</v>
      </c>
      <c r="L692" s="40"/>
      <c r="M692" s="199" t="s">
        <v>1</v>
      </c>
      <c r="N692" s="200" t="s">
        <v>41</v>
      </c>
      <c r="O692" s="72"/>
      <c r="P692" s="201">
        <f>O692*H692</f>
        <v>0</v>
      </c>
      <c r="Q692" s="201">
        <v>0</v>
      </c>
      <c r="R692" s="201">
        <f>Q692*H692</f>
        <v>0</v>
      </c>
      <c r="S692" s="201">
        <v>0</v>
      </c>
      <c r="T692" s="202">
        <f>S692*H692</f>
        <v>0</v>
      </c>
      <c r="U692" s="35"/>
      <c r="V692" s="35"/>
      <c r="W692" s="35"/>
      <c r="X692" s="35"/>
      <c r="Y692" s="35"/>
      <c r="Z692" s="35"/>
      <c r="AA692" s="35"/>
      <c r="AB692" s="35"/>
      <c r="AC692" s="35"/>
      <c r="AD692" s="35"/>
      <c r="AE692" s="35"/>
      <c r="AR692" s="203" t="s">
        <v>306</v>
      </c>
      <c r="AT692" s="203" t="s">
        <v>241</v>
      </c>
      <c r="AU692" s="203" t="s">
        <v>86</v>
      </c>
      <c r="AY692" s="18" t="s">
        <v>239</v>
      </c>
      <c r="BE692" s="204">
        <f>IF(N692="základní",J692,0)</f>
        <v>0</v>
      </c>
      <c r="BF692" s="204">
        <f>IF(N692="snížená",J692,0)</f>
        <v>0</v>
      </c>
      <c r="BG692" s="204">
        <f>IF(N692="zákl. přenesená",J692,0)</f>
        <v>0</v>
      </c>
      <c r="BH692" s="204">
        <f>IF(N692="sníž. přenesená",J692,0)</f>
        <v>0</v>
      </c>
      <c r="BI692" s="204">
        <f>IF(N692="nulová",J692,0)</f>
        <v>0</v>
      </c>
      <c r="BJ692" s="18" t="s">
        <v>84</v>
      </c>
      <c r="BK692" s="204">
        <f>ROUND(I692*H692,2)</f>
        <v>0</v>
      </c>
      <c r="BL692" s="18" t="s">
        <v>306</v>
      </c>
      <c r="BM692" s="203" t="s">
        <v>1283</v>
      </c>
    </row>
    <row r="693" spans="1:65" s="12" customFormat="1" ht="22.9" customHeight="1">
      <c r="B693" s="176"/>
      <c r="C693" s="177"/>
      <c r="D693" s="178" t="s">
        <v>75</v>
      </c>
      <c r="E693" s="190" t="s">
        <v>1284</v>
      </c>
      <c r="F693" s="190" t="s">
        <v>1285</v>
      </c>
      <c r="G693" s="177"/>
      <c r="H693" s="177"/>
      <c r="I693" s="180"/>
      <c r="J693" s="191">
        <f>BK693</f>
        <v>0</v>
      </c>
      <c r="K693" s="177"/>
      <c r="L693" s="182"/>
      <c r="M693" s="183"/>
      <c r="N693" s="184"/>
      <c r="O693" s="184"/>
      <c r="P693" s="185">
        <f>SUM(P694:P730)</f>
        <v>0</v>
      </c>
      <c r="Q693" s="184"/>
      <c r="R693" s="185">
        <f>SUM(R694:R730)</f>
        <v>7.32138724</v>
      </c>
      <c r="S693" s="184"/>
      <c r="T693" s="186">
        <f>SUM(T694:T730)</f>
        <v>0</v>
      </c>
      <c r="AR693" s="187" t="s">
        <v>86</v>
      </c>
      <c r="AT693" s="188" t="s">
        <v>75</v>
      </c>
      <c r="AU693" s="188" t="s">
        <v>84</v>
      </c>
      <c r="AY693" s="187" t="s">
        <v>239</v>
      </c>
      <c r="BK693" s="189">
        <f>SUM(BK694:BK730)</f>
        <v>0</v>
      </c>
    </row>
    <row r="694" spans="1:65" s="2" customFormat="1" ht="16.5" customHeight="1">
      <c r="A694" s="35"/>
      <c r="B694" s="36"/>
      <c r="C694" s="192" t="s">
        <v>1286</v>
      </c>
      <c r="D694" s="192" t="s">
        <v>241</v>
      </c>
      <c r="E694" s="193" t="s">
        <v>1287</v>
      </c>
      <c r="F694" s="194" t="s">
        <v>1288</v>
      </c>
      <c r="G694" s="195" t="s">
        <v>244</v>
      </c>
      <c r="H694" s="196">
        <v>531.93799999999999</v>
      </c>
      <c r="I694" s="197"/>
      <c r="J694" s="198">
        <f>ROUND(I694*H694,2)</f>
        <v>0</v>
      </c>
      <c r="K694" s="194" t="s">
        <v>245</v>
      </c>
      <c r="L694" s="40"/>
      <c r="M694" s="199" t="s">
        <v>1</v>
      </c>
      <c r="N694" s="200" t="s">
        <v>41</v>
      </c>
      <c r="O694" s="72"/>
      <c r="P694" s="201">
        <f>O694*H694</f>
        <v>0</v>
      </c>
      <c r="Q694" s="201">
        <v>0</v>
      </c>
      <c r="R694" s="201">
        <f>Q694*H694</f>
        <v>0</v>
      </c>
      <c r="S694" s="201">
        <v>0</v>
      </c>
      <c r="T694" s="202">
        <f>S694*H694</f>
        <v>0</v>
      </c>
      <c r="U694" s="35"/>
      <c r="V694" s="35"/>
      <c r="W694" s="35"/>
      <c r="X694" s="35"/>
      <c r="Y694" s="35"/>
      <c r="Z694" s="35"/>
      <c r="AA694" s="35"/>
      <c r="AB694" s="35"/>
      <c r="AC694" s="35"/>
      <c r="AD694" s="35"/>
      <c r="AE694" s="35"/>
      <c r="AR694" s="203" t="s">
        <v>306</v>
      </c>
      <c r="AT694" s="203" t="s">
        <v>241</v>
      </c>
      <c r="AU694" s="203" t="s">
        <v>86</v>
      </c>
      <c r="AY694" s="18" t="s">
        <v>239</v>
      </c>
      <c r="BE694" s="204">
        <f>IF(N694="základní",J694,0)</f>
        <v>0</v>
      </c>
      <c r="BF694" s="204">
        <f>IF(N694="snížená",J694,0)</f>
        <v>0</v>
      </c>
      <c r="BG694" s="204">
        <f>IF(N694="zákl. přenesená",J694,0)</f>
        <v>0</v>
      </c>
      <c r="BH694" s="204">
        <f>IF(N694="sníž. přenesená",J694,0)</f>
        <v>0</v>
      </c>
      <c r="BI694" s="204">
        <f>IF(N694="nulová",J694,0)</f>
        <v>0</v>
      </c>
      <c r="BJ694" s="18" t="s">
        <v>84</v>
      </c>
      <c r="BK694" s="204">
        <f>ROUND(I694*H694,2)</f>
        <v>0</v>
      </c>
      <c r="BL694" s="18" t="s">
        <v>306</v>
      </c>
      <c r="BM694" s="203" t="s">
        <v>1289</v>
      </c>
    </row>
    <row r="695" spans="1:65" s="13" customFormat="1" ht="11.25">
      <c r="B695" s="205"/>
      <c r="C695" s="206"/>
      <c r="D695" s="207" t="s">
        <v>266</v>
      </c>
      <c r="E695" s="225" t="s">
        <v>1</v>
      </c>
      <c r="F695" s="208" t="s">
        <v>1290</v>
      </c>
      <c r="G695" s="206"/>
      <c r="H695" s="209">
        <v>402.58800000000002</v>
      </c>
      <c r="I695" s="210"/>
      <c r="J695" s="206"/>
      <c r="K695" s="206"/>
      <c r="L695" s="211"/>
      <c r="M695" s="212"/>
      <c r="N695" s="213"/>
      <c r="O695" s="213"/>
      <c r="P695" s="213"/>
      <c r="Q695" s="213"/>
      <c r="R695" s="213"/>
      <c r="S695" s="213"/>
      <c r="T695" s="214"/>
      <c r="AT695" s="215" t="s">
        <v>266</v>
      </c>
      <c r="AU695" s="215" t="s">
        <v>86</v>
      </c>
      <c r="AV695" s="13" t="s">
        <v>86</v>
      </c>
      <c r="AW695" s="13" t="s">
        <v>32</v>
      </c>
      <c r="AX695" s="13" t="s">
        <v>76</v>
      </c>
      <c r="AY695" s="215" t="s">
        <v>239</v>
      </c>
    </row>
    <row r="696" spans="1:65" s="13" customFormat="1" ht="11.25">
      <c r="B696" s="205"/>
      <c r="C696" s="206"/>
      <c r="D696" s="207" t="s">
        <v>266</v>
      </c>
      <c r="E696" s="225" t="s">
        <v>1</v>
      </c>
      <c r="F696" s="208" t="s">
        <v>1291</v>
      </c>
      <c r="G696" s="206"/>
      <c r="H696" s="209">
        <v>129.35</v>
      </c>
      <c r="I696" s="210"/>
      <c r="J696" s="206"/>
      <c r="K696" s="206"/>
      <c r="L696" s="211"/>
      <c r="M696" s="212"/>
      <c r="N696" s="213"/>
      <c r="O696" s="213"/>
      <c r="P696" s="213"/>
      <c r="Q696" s="213"/>
      <c r="R696" s="213"/>
      <c r="S696" s="213"/>
      <c r="T696" s="214"/>
      <c r="AT696" s="215" t="s">
        <v>266</v>
      </c>
      <c r="AU696" s="215" t="s">
        <v>86</v>
      </c>
      <c r="AV696" s="13" t="s">
        <v>86</v>
      </c>
      <c r="AW696" s="13" t="s">
        <v>32</v>
      </c>
      <c r="AX696" s="13" t="s">
        <v>76</v>
      </c>
      <c r="AY696" s="215" t="s">
        <v>239</v>
      </c>
    </row>
    <row r="697" spans="1:65" s="14" customFormat="1" ht="11.25">
      <c r="B697" s="226"/>
      <c r="C697" s="227"/>
      <c r="D697" s="207" t="s">
        <v>266</v>
      </c>
      <c r="E697" s="228" t="s">
        <v>1</v>
      </c>
      <c r="F697" s="229" t="s">
        <v>383</v>
      </c>
      <c r="G697" s="227"/>
      <c r="H697" s="230">
        <v>531.93799999999999</v>
      </c>
      <c r="I697" s="231"/>
      <c r="J697" s="227"/>
      <c r="K697" s="227"/>
      <c r="L697" s="232"/>
      <c r="M697" s="233"/>
      <c r="N697" s="234"/>
      <c r="O697" s="234"/>
      <c r="P697" s="234"/>
      <c r="Q697" s="234"/>
      <c r="R697" s="234"/>
      <c r="S697" s="234"/>
      <c r="T697" s="235"/>
      <c r="AT697" s="236" t="s">
        <v>266</v>
      </c>
      <c r="AU697" s="236" t="s">
        <v>86</v>
      </c>
      <c r="AV697" s="14" t="s">
        <v>110</v>
      </c>
      <c r="AW697" s="14" t="s">
        <v>32</v>
      </c>
      <c r="AX697" s="14" t="s">
        <v>84</v>
      </c>
      <c r="AY697" s="236" t="s">
        <v>239</v>
      </c>
    </row>
    <row r="698" spans="1:65" s="2" customFormat="1" ht="16.5" customHeight="1">
      <c r="A698" s="35"/>
      <c r="B698" s="36"/>
      <c r="C698" s="247" t="s">
        <v>1292</v>
      </c>
      <c r="D698" s="247" t="s">
        <v>438</v>
      </c>
      <c r="E698" s="248" t="s">
        <v>1205</v>
      </c>
      <c r="F698" s="249" t="s">
        <v>1206</v>
      </c>
      <c r="G698" s="250" t="s">
        <v>331</v>
      </c>
      <c r="H698" s="251">
        <v>0.17</v>
      </c>
      <c r="I698" s="252"/>
      <c r="J698" s="253">
        <f>ROUND(I698*H698,2)</f>
        <v>0</v>
      </c>
      <c r="K698" s="249" t="s">
        <v>245</v>
      </c>
      <c r="L698" s="254"/>
      <c r="M698" s="255" t="s">
        <v>1</v>
      </c>
      <c r="N698" s="256" t="s">
        <v>41</v>
      </c>
      <c r="O698" s="72"/>
      <c r="P698" s="201">
        <f>O698*H698</f>
        <v>0</v>
      </c>
      <c r="Q698" s="201">
        <v>1</v>
      </c>
      <c r="R698" s="201">
        <f>Q698*H698</f>
        <v>0.17</v>
      </c>
      <c r="S698" s="201">
        <v>0</v>
      </c>
      <c r="T698" s="202">
        <f>S698*H698</f>
        <v>0</v>
      </c>
      <c r="U698" s="35"/>
      <c r="V698" s="35"/>
      <c r="W698" s="35"/>
      <c r="X698" s="35"/>
      <c r="Y698" s="35"/>
      <c r="Z698" s="35"/>
      <c r="AA698" s="35"/>
      <c r="AB698" s="35"/>
      <c r="AC698" s="35"/>
      <c r="AD698" s="35"/>
      <c r="AE698" s="35"/>
      <c r="AR698" s="203" t="s">
        <v>506</v>
      </c>
      <c r="AT698" s="203" t="s">
        <v>438</v>
      </c>
      <c r="AU698" s="203" t="s">
        <v>86</v>
      </c>
      <c r="AY698" s="18" t="s">
        <v>239</v>
      </c>
      <c r="BE698" s="204">
        <f>IF(N698="základní",J698,0)</f>
        <v>0</v>
      </c>
      <c r="BF698" s="204">
        <f>IF(N698="snížená",J698,0)</f>
        <v>0</v>
      </c>
      <c r="BG698" s="204">
        <f>IF(N698="zákl. přenesená",J698,0)</f>
        <v>0</v>
      </c>
      <c r="BH698" s="204">
        <f>IF(N698="sníž. přenesená",J698,0)</f>
        <v>0</v>
      </c>
      <c r="BI698" s="204">
        <f>IF(N698="nulová",J698,0)</f>
        <v>0</v>
      </c>
      <c r="BJ698" s="18" t="s">
        <v>84</v>
      </c>
      <c r="BK698" s="204">
        <f>ROUND(I698*H698,2)</f>
        <v>0</v>
      </c>
      <c r="BL698" s="18" t="s">
        <v>306</v>
      </c>
      <c r="BM698" s="203" t="s">
        <v>1293</v>
      </c>
    </row>
    <row r="699" spans="1:65" s="13" customFormat="1" ht="11.25">
      <c r="B699" s="205"/>
      <c r="C699" s="206"/>
      <c r="D699" s="207" t="s">
        <v>266</v>
      </c>
      <c r="E699" s="206"/>
      <c r="F699" s="208" t="s">
        <v>1294</v>
      </c>
      <c r="G699" s="206"/>
      <c r="H699" s="209">
        <v>0.17</v>
      </c>
      <c r="I699" s="210"/>
      <c r="J699" s="206"/>
      <c r="K699" s="206"/>
      <c r="L699" s="211"/>
      <c r="M699" s="212"/>
      <c r="N699" s="213"/>
      <c r="O699" s="213"/>
      <c r="P699" s="213"/>
      <c r="Q699" s="213"/>
      <c r="R699" s="213"/>
      <c r="S699" s="213"/>
      <c r="T699" s="214"/>
      <c r="AT699" s="215" t="s">
        <v>266</v>
      </c>
      <c r="AU699" s="215" t="s">
        <v>86</v>
      </c>
      <c r="AV699" s="13" t="s">
        <v>86</v>
      </c>
      <c r="AW699" s="13" t="s">
        <v>4</v>
      </c>
      <c r="AX699" s="13" t="s">
        <v>84</v>
      </c>
      <c r="AY699" s="215" t="s">
        <v>239</v>
      </c>
    </row>
    <row r="700" spans="1:65" s="2" customFormat="1" ht="16.5" customHeight="1">
      <c r="A700" s="35"/>
      <c r="B700" s="36"/>
      <c r="C700" s="192" t="s">
        <v>1295</v>
      </c>
      <c r="D700" s="192" t="s">
        <v>241</v>
      </c>
      <c r="E700" s="193" t="s">
        <v>1296</v>
      </c>
      <c r="F700" s="194" t="s">
        <v>1297</v>
      </c>
      <c r="G700" s="195" t="s">
        <v>244</v>
      </c>
      <c r="H700" s="196">
        <v>32.130000000000003</v>
      </c>
      <c r="I700" s="197"/>
      <c r="J700" s="198">
        <f>ROUND(I700*H700,2)</f>
        <v>0</v>
      </c>
      <c r="K700" s="194" t="s">
        <v>245</v>
      </c>
      <c r="L700" s="40"/>
      <c r="M700" s="199" t="s">
        <v>1</v>
      </c>
      <c r="N700" s="200" t="s">
        <v>41</v>
      </c>
      <c r="O700" s="72"/>
      <c r="P700" s="201">
        <f>O700*H700</f>
        <v>0</v>
      </c>
      <c r="Q700" s="201">
        <v>0</v>
      </c>
      <c r="R700" s="201">
        <f>Q700*H700</f>
        <v>0</v>
      </c>
      <c r="S700" s="201">
        <v>0</v>
      </c>
      <c r="T700" s="202">
        <f>S700*H700</f>
        <v>0</v>
      </c>
      <c r="U700" s="35"/>
      <c r="V700" s="35"/>
      <c r="W700" s="35"/>
      <c r="X700" s="35"/>
      <c r="Y700" s="35"/>
      <c r="Z700" s="35"/>
      <c r="AA700" s="35"/>
      <c r="AB700" s="35"/>
      <c r="AC700" s="35"/>
      <c r="AD700" s="35"/>
      <c r="AE700" s="35"/>
      <c r="AR700" s="203" t="s">
        <v>306</v>
      </c>
      <c r="AT700" s="203" t="s">
        <v>241</v>
      </c>
      <c r="AU700" s="203" t="s">
        <v>86</v>
      </c>
      <c r="AY700" s="18" t="s">
        <v>239</v>
      </c>
      <c r="BE700" s="204">
        <f>IF(N700="základní",J700,0)</f>
        <v>0</v>
      </c>
      <c r="BF700" s="204">
        <f>IF(N700="snížená",J700,0)</f>
        <v>0</v>
      </c>
      <c r="BG700" s="204">
        <f>IF(N700="zákl. přenesená",J700,0)</f>
        <v>0</v>
      </c>
      <c r="BH700" s="204">
        <f>IF(N700="sníž. přenesená",J700,0)</f>
        <v>0</v>
      </c>
      <c r="BI700" s="204">
        <f>IF(N700="nulová",J700,0)</f>
        <v>0</v>
      </c>
      <c r="BJ700" s="18" t="s">
        <v>84</v>
      </c>
      <c r="BK700" s="204">
        <f>ROUND(I700*H700,2)</f>
        <v>0</v>
      </c>
      <c r="BL700" s="18" t="s">
        <v>306</v>
      </c>
      <c r="BM700" s="203" t="s">
        <v>1298</v>
      </c>
    </row>
    <row r="701" spans="1:65" s="13" customFormat="1" ht="11.25">
      <c r="B701" s="205"/>
      <c r="C701" s="206"/>
      <c r="D701" s="207" t="s">
        <v>266</v>
      </c>
      <c r="E701" s="225" t="s">
        <v>1</v>
      </c>
      <c r="F701" s="208" t="s">
        <v>1299</v>
      </c>
      <c r="G701" s="206"/>
      <c r="H701" s="209">
        <v>32.130000000000003</v>
      </c>
      <c r="I701" s="210"/>
      <c r="J701" s="206"/>
      <c r="K701" s="206"/>
      <c r="L701" s="211"/>
      <c r="M701" s="212"/>
      <c r="N701" s="213"/>
      <c r="O701" s="213"/>
      <c r="P701" s="213"/>
      <c r="Q701" s="213"/>
      <c r="R701" s="213"/>
      <c r="S701" s="213"/>
      <c r="T701" s="214"/>
      <c r="AT701" s="215" t="s">
        <v>266</v>
      </c>
      <c r="AU701" s="215" t="s">
        <v>86</v>
      </c>
      <c r="AV701" s="13" t="s">
        <v>86</v>
      </c>
      <c r="AW701" s="13" t="s">
        <v>32</v>
      </c>
      <c r="AX701" s="13" t="s">
        <v>76</v>
      </c>
      <c r="AY701" s="215" t="s">
        <v>239</v>
      </c>
    </row>
    <row r="702" spans="1:65" s="14" customFormat="1" ht="11.25">
      <c r="B702" s="226"/>
      <c r="C702" s="227"/>
      <c r="D702" s="207" t="s">
        <v>266</v>
      </c>
      <c r="E702" s="228" t="s">
        <v>1</v>
      </c>
      <c r="F702" s="229" t="s">
        <v>383</v>
      </c>
      <c r="G702" s="227"/>
      <c r="H702" s="230">
        <v>32.130000000000003</v>
      </c>
      <c r="I702" s="231"/>
      <c r="J702" s="227"/>
      <c r="K702" s="227"/>
      <c r="L702" s="232"/>
      <c r="M702" s="233"/>
      <c r="N702" s="234"/>
      <c r="O702" s="234"/>
      <c r="P702" s="234"/>
      <c r="Q702" s="234"/>
      <c r="R702" s="234"/>
      <c r="S702" s="234"/>
      <c r="T702" s="235"/>
      <c r="AT702" s="236" t="s">
        <v>266</v>
      </c>
      <c r="AU702" s="236" t="s">
        <v>86</v>
      </c>
      <c r="AV702" s="14" t="s">
        <v>110</v>
      </c>
      <c r="AW702" s="14" t="s">
        <v>32</v>
      </c>
      <c r="AX702" s="14" t="s">
        <v>84</v>
      </c>
      <c r="AY702" s="236" t="s">
        <v>239</v>
      </c>
    </row>
    <row r="703" spans="1:65" s="2" customFormat="1" ht="24.2" customHeight="1">
      <c r="A703" s="35"/>
      <c r="B703" s="36"/>
      <c r="C703" s="247" t="s">
        <v>1300</v>
      </c>
      <c r="D703" s="247" t="s">
        <v>438</v>
      </c>
      <c r="E703" s="248" t="s">
        <v>1301</v>
      </c>
      <c r="F703" s="249" t="s">
        <v>1302</v>
      </c>
      <c r="G703" s="250" t="s">
        <v>244</v>
      </c>
      <c r="H703" s="251">
        <v>37.448</v>
      </c>
      <c r="I703" s="252"/>
      <c r="J703" s="253">
        <f>ROUND(I703*H703,2)</f>
        <v>0</v>
      </c>
      <c r="K703" s="249" t="s">
        <v>277</v>
      </c>
      <c r="L703" s="254"/>
      <c r="M703" s="255" t="s">
        <v>1</v>
      </c>
      <c r="N703" s="256" t="s">
        <v>41</v>
      </c>
      <c r="O703" s="72"/>
      <c r="P703" s="201">
        <f>O703*H703</f>
        <v>0</v>
      </c>
      <c r="Q703" s="201">
        <v>4.3E-3</v>
      </c>
      <c r="R703" s="201">
        <f>Q703*H703</f>
        <v>0.16102640000000001</v>
      </c>
      <c r="S703" s="201">
        <v>0</v>
      </c>
      <c r="T703" s="202">
        <f>S703*H703</f>
        <v>0</v>
      </c>
      <c r="U703" s="35"/>
      <c r="V703" s="35"/>
      <c r="W703" s="35"/>
      <c r="X703" s="35"/>
      <c r="Y703" s="35"/>
      <c r="Z703" s="35"/>
      <c r="AA703" s="35"/>
      <c r="AB703" s="35"/>
      <c r="AC703" s="35"/>
      <c r="AD703" s="35"/>
      <c r="AE703" s="35"/>
      <c r="AR703" s="203" t="s">
        <v>506</v>
      </c>
      <c r="AT703" s="203" t="s">
        <v>438</v>
      </c>
      <c r="AU703" s="203" t="s">
        <v>86</v>
      </c>
      <c r="AY703" s="18" t="s">
        <v>239</v>
      </c>
      <c r="BE703" s="204">
        <f>IF(N703="základní",J703,0)</f>
        <v>0</v>
      </c>
      <c r="BF703" s="204">
        <f>IF(N703="snížená",J703,0)</f>
        <v>0</v>
      </c>
      <c r="BG703" s="204">
        <f>IF(N703="zákl. přenesená",J703,0)</f>
        <v>0</v>
      </c>
      <c r="BH703" s="204">
        <f>IF(N703="sníž. přenesená",J703,0)</f>
        <v>0</v>
      </c>
      <c r="BI703" s="204">
        <f>IF(N703="nulová",J703,0)</f>
        <v>0</v>
      </c>
      <c r="BJ703" s="18" t="s">
        <v>84</v>
      </c>
      <c r="BK703" s="204">
        <f>ROUND(I703*H703,2)</f>
        <v>0</v>
      </c>
      <c r="BL703" s="18" t="s">
        <v>306</v>
      </c>
      <c r="BM703" s="203" t="s">
        <v>1303</v>
      </c>
    </row>
    <row r="704" spans="1:65" s="13" customFormat="1" ht="11.25">
      <c r="B704" s="205"/>
      <c r="C704" s="206"/>
      <c r="D704" s="207" t="s">
        <v>266</v>
      </c>
      <c r="E704" s="206"/>
      <c r="F704" s="208" t="s">
        <v>1304</v>
      </c>
      <c r="G704" s="206"/>
      <c r="H704" s="209">
        <v>37.448</v>
      </c>
      <c r="I704" s="210"/>
      <c r="J704" s="206"/>
      <c r="K704" s="206"/>
      <c r="L704" s="211"/>
      <c r="M704" s="212"/>
      <c r="N704" s="213"/>
      <c r="O704" s="213"/>
      <c r="P704" s="213"/>
      <c r="Q704" s="213"/>
      <c r="R704" s="213"/>
      <c r="S704" s="213"/>
      <c r="T704" s="214"/>
      <c r="AT704" s="215" t="s">
        <v>266</v>
      </c>
      <c r="AU704" s="215" t="s">
        <v>86</v>
      </c>
      <c r="AV704" s="13" t="s">
        <v>86</v>
      </c>
      <c r="AW704" s="13" t="s">
        <v>4</v>
      </c>
      <c r="AX704" s="13" t="s">
        <v>84</v>
      </c>
      <c r="AY704" s="215" t="s">
        <v>239</v>
      </c>
    </row>
    <row r="705" spans="1:65" s="2" customFormat="1" ht="16.5" customHeight="1">
      <c r="A705" s="35"/>
      <c r="B705" s="36"/>
      <c r="C705" s="192" t="s">
        <v>1305</v>
      </c>
      <c r="D705" s="192" t="s">
        <v>241</v>
      </c>
      <c r="E705" s="193" t="s">
        <v>1306</v>
      </c>
      <c r="F705" s="194" t="s">
        <v>1307</v>
      </c>
      <c r="G705" s="195" t="s">
        <v>244</v>
      </c>
      <c r="H705" s="196">
        <v>531.93799999999999</v>
      </c>
      <c r="I705" s="197"/>
      <c r="J705" s="198">
        <f>ROUND(I705*H705,2)</f>
        <v>0</v>
      </c>
      <c r="K705" s="194" t="s">
        <v>245</v>
      </c>
      <c r="L705" s="40"/>
      <c r="M705" s="199" t="s">
        <v>1</v>
      </c>
      <c r="N705" s="200" t="s">
        <v>41</v>
      </c>
      <c r="O705" s="72"/>
      <c r="P705" s="201">
        <f>O705*H705</f>
        <v>0</v>
      </c>
      <c r="Q705" s="201">
        <v>8.8000000000000003E-4</v>
      </c>
      <c r="R705" s="201">
        <f>Q705*H705</f>
        <v>0.46810543999999998</v>
      </c>
      <c r="S705" s="201">
        <v>0</v>
      </c>
      <c r="T705" s="202">
        <f>S705*H705</f>
        <v>0</v>
      </c>
      <c r="U705" s="35"/>
      <c r="V705" s="35"/>
      <c r="W705" s="35"/>
      <c r="X705" s="35"/>
      <c r="Y705" s="35"/>
      <c r="Z705" s="35"/>
      <c r="AA705" s="35"/>
      <c r="AB705" s="35"/>
      <c r="AC705" s="35"/>
      <c r="AD705" s="35"/>
      <c r="AE705" s="35"/>
      <c r="AR705" s="203" t="s">
        <v>306</v>
      </c>
      <c r="AT705" s="203" t="s">
        <v>241</v>
      </c>
      <c r="AU705" s="203" t="s">
        <v>86</v>
      </c>
      <c r="AY705" s="18" t="s">
        <v>239</v>
      </c>
      <c r="BE705" s="204">
        <f>IF(N705="základní",J705,0)</f>
        <v>0</v>
      </c>
      <c r="BF705" s="204">
        <f>IF(N705="snížená",J705,0)</f>
        <v>0</v>
      </c>
      <c r="BG705" s="204">
        <f>IF(N705="zákl. přenesená",J705,0)</f>
        <v>0</v>
      </c>
      <c r="BH705" s="204">
        <f>IF(N705="sníž. přenesená",J705,0)</f>
        <v>0</v>
      </c>
      <c r="BI705" s="204">
        <f>IF(N705="nulová",J705,0)</f>
        <v>0</v>
      </c>
      <c r="BJ705" s="18" t="s">
        <v>84</v>
      </c>
      <c r="BK705" s="204">
        <f>ROUND(I705*H705,2)</f>
        <v>0</v>
      </c>
      <c r="BL705" s="18" t="s">
        <v>306</v>
      </c>
      <c r="BM705" s="203" t="s">
        <v>1308</v>
      </c>
    </row>
    <row r="706" spans="1:65" s="13" customFormat="1" ht="11.25">
      <c r="B706" s="205"/>
      <c r="C706" s="206"/>
      <c r="D706" s="207" t="s">
        <v>266</v>
      </c>
      <c r="E706" s="225" t="s">
        <v>1</v>
      </c>
      <c r="F706" s="208" t="s">
        <v>1290</v>
      </c>
      <c r="G706" s="206"/>
      <c r="H706" s="209">
        <v>402.58800000000002</v>
      </c>
      <c r="I706" s="210"/>
      <c r="J706" s="206"/>
      <c r="K706" s="206"/>
      <c r="L706" s="211"/>
      <c r="M706" s="212"/>
      <c r="N706" s="213"/>
      <c r="O706" s="213"/>
      <c r="P706" s="213"/>
      <c r="Q706" s="213"/>
      <c r="R706" s="213"/>
      <c r="S706" s="213"/>
      <c r="T706" s="214"/>
      <c r="AT706" s="215" t="s">
        <v>266</v>
      </c>
      <c r="AU706" s="215" t="s">
        <v>86</v>
      </c>
      <c r="AV706" s="13" t="s">
        <v>86</v>
      </c>
      <c r="AW706" s="13" t="s">
        <v>32</v>
      </c>
      <c r="AX706" s="13" t="s">
        <v>76</v>
      </c>
      <c r="AY706" s="215" t="s">
        <v>239</v>
      </c>
    </row>
    <row r="707" spans="1:65" s="13" customFormat="1" ht="11.25">
      <c r="B707" s="205"/>
      <c r="C707" s="206"/>
      <c r="D707" s="207" t="s">
        <v>266</v>
      </c>
      <c r="E707" s="225" t="s">
        <v>1</v>
      </c>
      <c r="F707" s="208" t="s">
        <v>1291</v>
      </c>
      <c r="G707" s="206"/>
      <c r="H707" s="209">
        <v>129.35</v>
      </c>
      <c r="I707" s="210"/>
      <c r="J707" s="206"/>
      <c r="K707" s="206"/>
      <c r="L707" s="211"/>
      <c r="M707" s="212"/>
      <c r="N707" s="213"/>
      <c r="O707" s="213"/>
      <c r="P707" s="213"/>
      <c r="Q707" s="213"/>
      <c r="R707" s="213"/>
      <c r="S707" s="213"/>
      <c r="T707" s="214"/>
      <c r="AT707" s="215" t="s">
        <v>266</v>
      </c>
      <c r="AU707" s="215" t="s">
        <v>86</v>
      </c>
      <c r="AV707" s="13" t="s">
        <v>86</v>
      </c>
      <c r="AW707" s="13" t="s">
        <v>32</v>
      </c>
      <c r="AX707" s="13" t="s">
        <v>76</v>
      </c>
      <c r="AY707" s="215" t="s">
        <v>239</v>
      </c>
    </row>
    <row r="708" spans="1:65" s="14" customFormat="1" ht="11.25">
      <c r="B708" s="226"/>
      <c r="C708" s="227"/>
      <c r="D708" s="207" t="s">
        <v>266</v>
      </c>
      <c r="E708" s="228" t="s">
        <v>1</v>
      </c>
      <c r="F708" s="229" t="s">
        <v>383</v>
      </c>
      <c r="G708" s="227"/>
      <c r="H708" s="230">
        <v>531.93799999999999</v>
      </c>
      <c r="I708" s="231"/>
      <c r="J708" s="227"/>
      <c r="K708" s="227"/>
      <c r="L708" s="232"/>
      <c r="M708" s="233"/>
      <c r="N708" s="234"/>
      <c r="O708" s="234"/>
      <c r="P708" s="234"/>
      <c r="Q708" s="234"/>
      <c r="R708" s="234"/>
      <c r="S708" s="234"/>
      <c r="T708" s="235"/>
      <c r="AT708" s="236" t="s">
        <v>266</v>
      </c>
      <c r="AU708" s="236" t="s">
        <v>86</v>
      </c>
      <c r="AV708" s="14" t="s">
        <v>110</v>
      </c>
      <c r="AW708" s="14" t="s">
        <v>32</v>
      </c>
      <c r="AX708" s="14" t="s">
        <v>84</v>
      </c>
      <c r="AY708" s="236" t="s">
        <v>239</v>
      </c>
    </row>
    <row r="709" spans="1:65" s="2" customFormat="1" ht="24.2" customHeight="1">
      <c r="A709" s="35"/>
      <c r="B709" s="36"/>
      <c r="C709" s="247" t="s">
        <v>1309</v>
      </c>
      <c r="D709" s="247" t="s">
        <v>438</v>
      </c>
      <c r="E709" s="248" t="s">
        <v>1310</v>
      </c>
      <c r="F709" s="249" t="s">
        <v>1235</v>
      </c>
      <c r="G709" s="250" t="s">
        <v>244</v>
      </c>
      <c r="H709" s="251">
        <v>619.97400000000005</v>
      </c>
      <c r="I709" s="252"/>
      <c r="J709" s="253">
        <f>ROUND(I709*H709,2)</f>
        <v>0</v>
      </c>
      <c r="K709" s="249" t="s">
        <v>277</v>
      </c>
      <c r="L709" s="254"/>
      <c r="M709" s="255" t="s">
        <v>1</v>
      </c>
      <c r="N709" s="256" t="s">
        <v>41</v>
      </c>
      <c r="O709" s="72"/>
      <c r="P709" s="201">
        <f>O709*H709</f>
        <v>0</v>
      </c>
      <c r="Q709" s="201">
        <v>4.7000000000000002E-3</v>
      </c>
      <c r="R709" s="201">
        <f>Q709*H709</f>
        <v>2.9138778000000003</v>
      </c>
      <c r="S709" s="201">
        <v>0</v>
      </c>
      <c r="T709" s="202">
        <f>S709*H709</f>
        <v>0</v>
      </c>
      <c r="U709" s="35"/>
      <c r="V709" s="35"/>
      <c r="W709" s="35"/>
      <c r="X709" s="35"/>
      <c r="Y709" s="35"/>
      <c r="Z709" s="35"/>
      <c r="AA709" s="35"/>
      <c r="AB709" s="35"/>
      <c r="AC709" s="35"/>
      <c r="AD709" s="35"/>
      <c r="AE709" s="35"/>
      <c r="AR709" s="203" t="s">
        <v>506</v>
      </c>
      <c r="AT709" s="203" t="s">
        <v>438</v>
      </c>
      <c r="AU709" s="203" t="s">
        <v>86</v>
      </c>
      <c r="AY709" s="18" t="s">
        <v>239</v>
      </c>
      <c r="BE709" s="204">
        <f>IF(N709="základní",J709,0)</f>
        <v>0</v>
      </c>
      <c r="BF709" s="204">
        <f>IF(N709="snížená",J709,0)</f>
        <v>0</v>
      </c>
      <c r="BG709" s="204">
        <f>IF(N709="zákl. přenesená",J709,0)</f>
        <v>0</v>
      </c>
      <c r="BH709" s="204">
        <f>IF(N709="sníž. přenesená",J709,0)</f>
        <v>0</v>
      </c>
      <c r="BI709" s="204">
        <f>IF(N709="nulová",J709,0)</f>
        <v>0</v>
      </c>
      <c r="BJ709" s="18" t="s">
        <v>84</v>
      </c>
      <c r="BK709" s="204">
        <f>ROUND(I709*H709,2)</f>
        <v>0</v>
      </c>
      <c r="BL709" s="18" t="s">
        <v>306</v>
      </c>
      <c r="BM709" s="203" t="s">
        <v>1311</v>
      </c>
    </row>
    <row r="710" spans="1:65" s="13" customFormat="1" ht="11.25">
      <c r="B710" s="205"/>
      <c r="C710" s="206"/>
      <c r="D710" s="207" t="s">
        <v>266</v>
      </c>
      <c r="E710" s="206"/>
      <c r="F710" s="208" t="s">
        <v>1312</v>
      </c>
      <c r="G710" s="206"/>
      <c r="H710" s="209">
        <v>619.97400000000005</v>
      </c>
      <c r="I710" s="210"/>
      <c r="J710" s="206"/>
      <c r="K710" s="206"/>
      <c r="L710" s="211"/>
      <c r="M710" s="212"/>
      <c r="N710" s="213"/>
      <c r="O710" s="213"/>
      <c r="P710" s="213"/>
      <c r="Q710" s="213"/>
      <c r="R710" s="213"/>
      <c r="S710" s="213"/>
      <c r="T710" s="214"/>
      <c r="AT710" s="215" t="s">
        <v>266</v>
      </c>
      <c r="AU710" s="215" t="s">
        <v>86</v>
      </c>
      <c r="AV710" s="13" t="s">
        <v>86</v>
      </c>
      <c r="AW710" s="13" t="s">
        <v>4</v>
      </c>
      <c r="AX710" s="13" t="s">
        <v>84</v>
      </c>
      <c r="AY710" s="215" t="s">
        <v>239</v>
      </c>
    </row>
    <row r="711" spans="1:65" s="2" customFormat="1" ht="24.2" customHeight="1">
      <c r="A711" s="35"/>
      <c r="B711" s="36"/>
      <c r="C711" s="192" t="s">
        <v>1313</v>
      </c>
      <c r="D711" s="192" t="s">
        <v>241</v>
      </c>
      <c r="E711" s="193" t="s">
        <v>1314</v>
      </c>
      <c r="F711" s="194" t="s">
        <v>1315</v>
      </c>
      <c r="G711" s="195" t="s">
        <v>244</v>
      </c>
      <c r="H711" s="196">
        <v>728.31799999999998</v>
      </c>
      <c r="I711" s="197"/>
      <c r="J711" s="198">
        <f>ROUND(I711*H711,2)</f>
        <v>0</v>
      </c>
      <c r="K711" s="194" t="s">
        <v>277</v>
      </c>
      <c r="L711" s="40"/>
      <c r="M711" s="199" t="s">
        <v>1</v>
      </c>
      <c r="N711" s="200" t="s">
        <v>41</v>
      </c>
      <c r="O711" s="72"/>
      <c r="P711" s="201">
        <f>O711*H711</f>
        <v>0</v>
      </c>
      <c r="Q711" s="201">
        <v>4.0000000000000001E-3</v>
      </c>
      <c r="R711" s="201">
        <f>Q711*H711</f>
        <v>2.9132720000000001</v>
      </c>
      <c r="S711" s="201">
        <v>0</v>
      </c>
      <c r="T711" s="202">
        <f>S711*H711</f>
        <v>0</v>
      </c>
      <c r="U711" s="35"/>
      <c r="V711" s="35"/>
      <c r="W711" s="35"/>
      <c r="X711" s="35"/>
      <c r="Y711" s="35"/>
      <c r="Z711" s="35"/>
      <c r="AA711" s="35"/>
      <c r="AB711" s="35"/>
      <c r="AC711" s="35"/>
      <c r="AD711" s="35"/>
      <c r="AE711" s="35"/>
      <c r="AR711" s="203" t="s">
        <v>306</v>
      </c>
      <c r="AT711" s="203" t="s">
        <v>241</v>
      </c>
      <c r="AU711" s="203" t="s">
        <v>86</v>
      </c>
      <c r="AY711" s="18" t="s">
        <v>239</v>
      </c>
      <c r="BE711" s="204">
        <f>IF(N711="základní",J711,0)</f>
        <v>0</v>
      </c>
      <c r="BF711" s="204">
        <f>IF(N711="snížená",J711,0)</f>
        <v>0</v>
      </c>
      <c r="BG711" s="204">
        <f>IF(N711="zákl. přenesená",J711,0)</f>
        <v>0</v>
      </c>
      <c r="BH711" s="204">
        <f>IF(N711="sníž. přenesená",J711,0)</f>
        <v>0</v>
      </c>
      <c r="BI711" s="204">
        <f>IF(N711="nulová",J711,0)</f>
        <v>0</v>
      </c>
      <c r="BJ711" s="18" t="s">
        <v>84</v>
      </c>
      <c r="BK711" s="204">
        <f>ROUND(I711*H711,2)</f>
        <v>0</v>
      </c>
      <c r="BL711" s="18" t="s">
        <v>306</v>
      </c>
      <c r="BM711" s="203" t="s">
        <v>1316</v>
      </c>
    </row>
    <row r="712" spans="1:65" s="2" customFormat="1" ht="234">
      <c r="A712" s="35"/>
      <c r="B712" s="36"/>
      <c r="C712" s="37"/>
      <c r="D712" s="207" t="s">
        <v>284</v>
      </c>
      <c r="E712" s="37"/>
      <c r="F712" s="216" t="s">
        <v>1317</v>
      </c>
      <c r="G712" s="37"/>
      <c r="H712" s="37"/>
      <c r="I712" s="217"/>
      <c r="J712" s="37"/>
      <c r="K712" s="37"/>
      <c r="L712" s="40"/>
      <c r="M712" s="218"/>
      <c r="N712" s="219"/>
      <c r="O712" s="72"/>
      <c r="P712" s="72"/>
      <c r="Q712" s="72"/>
      <c r="R712" s="72"/>
      <c r="S712" s="72"/>
      <c r="T712" s="73"/>
      <c r="U712" s="35"/>
      <c r="V712" s="35"/>
      <c r="W712" s="35"/>
      <c r="X712" s="35"/>
      <c r="Y712" s="35"/>
      <c r="Z712" s="35"/>
      <c r="AA712" s="35"/>
      <c r="AB712" s="35"/>
      <c r="AC712" s="35"/>
      <c r="AD712" s="35"/>
      <c r="AE712" s="35"/>
      <c r="AT712" s="18" t="s">
        <v>284</v>
      </c>
      <c r="AU712" s="18" t="s">
        <v>86</v>
      </c>
    </row>
    <row r="713" spans="1:65" s="13" customFormat="1" ht="11.25">
      <c r="B713" s="205"/>
      <c r="C713" s="206"/>
      <c r="D713" s="207" t="s">
        <v>266</v>
      </c>
      <c r="E713" s="225" t="s">
        <v>1</v>
      </c>
      <c r="F713" s="208" t="s">
        <v>1290</v>
      </c>
      <c r="G713" s="206"/>
      <c r="H713" s="209">
        <v>402.58800000000002</v>
      </c>
      <c r="I713" s="210"/>
      <c r="J713" s="206"/>
      <c r="K713" s="206"/>
      <c r="L713" s="211"/>
      <c r="M713" s="212"/>
      <c r="N713" s="213"/>
      <c r="O713" s="213"/>
      <c r="P713" s="213"/>
      <c r="Q713" s="213"/>
      <c r="R713" s="213"/>
      <c r="S713" s="213"/>
      <c r="T713" s="214"/>
      <c r="AT713" s="215" t="s">
        <v>266</v>
      </c>
      <c r="AU713" s="215" t="s">
        <v>86</v>
      </c>
      <c r="AV713" s="13" t="s">
        <v>86</v>
      </c>
      <c r="AW713" s="13" t="s">
        <v>32</v>
      </c>
      <c r="AX713" s="13" t="s">
        <v>76</v>
      </c>
      <c r="AY713" s="215" t="s">
        <v>239</v>
      </c>
    </row>
    <row r="714" spans="1:65" s="13" customFormat="1" ht="11.25">
      <c r="B714" s="205"/>
      <c r="C714" s="206"/>
      <c r="D714" s="207" t="s">
        <v>266</v>
      </c>
      <c r="E714" s="225" t="s">
        <v>1</v>
      </c>
      <c r="F714" s="208" t="s">
        <v>1291</v>
      </c>
      <c r="G714" s="206"/>
      <c r="H714" s="209">
        <v>129.35</v>
      </c>
      <c r="I714" s="210"/>
      <c r="J714" s="206"/>
      <c r="K714" s="206"/>
      <c r="L714" s="211"/>
      <c r="M714" s="212"/>
      <c r="N714" s="213"/>
      <c r="O714" s="213"/>
      <c r="P714" s="213"/>
      <c r="Q714" s="213"/>
      <c r="R714" s="213"/>
      <c r="S714" s="213"/>
      <c r="T714" s="214"/>
      <c r="AT714" s="215" t="s">
        <v>266</v>
      </c>
      <c r="AU714" s="215" t="s">
        <v>86</v>
      </c>
      <c r="AV714" s="13" t="s">
        <v>86</v>
      </c>
      <c r="AW714" s="13" t="s">
        <v>32</v>
      </c>
      <c r="AX714" s="13" t="s">
        <v>76</v>
      </c>
      <c r="AY714" s="215" t="s">
        <v>239</v>
      </c>
    </row>
    <row r="715" spans="1:65" s="16" customFormat="1" ht="11.25">
      <c r="B715" s="257"/>
      <c r="C715" s="258"/>
      <c r="D715" s="207" t="s">
        <v>266</v>
      </c>
      <c r="E715" s="259" t="s">
        <v>1</v>
      </c>
      <c r="F715" s="260" t="s">
        <v>938</v>
      </c>
      <c r="G715" s="258"/>
      <c r="H715" s="261">
        <v>531.93799999999999</v>
      </c>
      <c r="I715" s="262"/>
      <c r="J715" s="258"/>
      <c r="K715" s="258"/>
      <c r="L715" s="263"/>
      <c r="M715" s="264"/>
      <c r="N715" s="265"/>
      <c r="O715" s="265"/>
      <c r="P715" s="265"/>
      <c r="Q715" s="265"/>
      <c r="R715" s="265"/>
      <c r="S715" s="265"/>
      <c r="T715" s="266"/>
      <c r="AT715" s="267" t="s">
        <v>266</v>
      </c>
      <c r="AU715" s="267" t="s">
        <v>86</v>
      </c>
      <c r="AV715" s="16" t="s">
        <v>108</v>
      </c>
      <c r="AW715" s="16" t="s">
        <v>32</v>
      </c>
      <c r="AX715" s="16" t="s">
        <v>76</v>
      </c>
      <c r="AY715" s="267" t="s">
        <v>239</v>
      </c>
    </row>
    <row r="716" spans="1:65" s="13" customFormat="1" ht="11.25">
      <c r="B716" s="205"/>
      <c r="C716" s="206"/>
      <c r="D716" s="207" t="s">
        <v>266</v>
      </c>
      <c r="E716" s="225" t="s">
        <v>1</v>
      </c>
      <c r="F716" s="208" t="s">
        <v>1318</v>
      </c>
      <c r="G716" s="206"/>
      <c r="H716" s="209">
        <v>45.9</v>
      </c>
      <c r="I716" s="210"/>
      <c r="J716" s="206"/>
      <c r="K716" s="206"/>
      <c r="L716" s="211"/>
      <c r="M716" s="212"/>
      <c r="N716" s="213"/>
      <c r="O716" s="213"/>
      <c r="P716" s="213"/>
      <c r="Q716" s="213"/>
      <c r="R716" s="213"/>
      <c r="S716" s="213"/>
      <c r="T716" s="214"/>
      <c r="AT716" s="215" t="s">
        <v>266</v>
      </c>
      <c r="AU716" s="215" t="s">
        <v>86</v>
      </c>
      <c r="AV716" s="13" t="s">
        <v>86</v>
      </c>
      <c r="AW716" s="13" t="s">
        <v>32</v>
      </c>
      <c r="AX716" s="13" t="s">
        <v>76</v>
      </c>
      <c r="AY716" s="215" t="s">
        <v>239</v>
      </c>
    </row>
    <row r="717" spans="1:65" s="13" customFormat="1" ht="11.25">
      <c r="B717" s="205"/>
      <c r="C717" s="206"/>
      <c r="D717" s="207" t="s">
        <v>266</v>
      </c>
      <c r="E717" s="225" t="s">
        <v>1</v>
      </c>
      <c r="F717" s="208" t="s">
        <v>1319</v>
      </c>
      <c r="G717" s="206"/>
      <c r="H717" s="209">
        <v>150.47999999999999</v>
      </c>
      <c r="I717" s="210"/>
      <c r="J717" s="206"/>
      <c r="K717" s="206"/>
      <c r="L717" s="211"/>
      <c r="M717" s="212"/>
      <c r="N717" s="213"/>
      <c r="O717" s="213"/>
      <c r="P717" s="213"/>
      <c r="Q717" s="213"/>
      <c r="R717" s="213"/>
      <c r="S717" s="213"/>
      <c r="T717" s="214"/>
      <c r="AT717" s="215" t="s">
        <v>266</v>
      </c>
      <c r="AU717" s="215" t="s">
        <v>86</v>
      </c>
      <c r="AV717" s="13" t="s">
        <v>86</v>
      </c>
      <c r="AW717" s="13" t="s">
        <v>32</v>
      </c>
      <c r="AX717" s="13" t="s">
        <v>76</v>
      </c>
      <c r="AY717" s="215" t="s">
        <v>239</v>
      </c>
    </row>
    <row r="718" spans="1:65" s="16" customFormat="1" ht="11.25">
      <c r="B718" s="257"/>
      <c r="C718" s="258"/>
      <c r="D718" s="207" t="s">
        <v>266</v>
      </c>
      <c r="E718" s="259" t="s">
        <v>1</v>
      </c>
      <c r="F718" s="260" t="s">
        <v>938</v>
      </c>
      <c r="G718" s="258"/>
      <c r="H718" s="261">
        <v>196.38</v>
      </c>
      <c r="I718" s="262"/>
      <c r="J718" s="258"/>
      <c r="K718" s="258"/>
      <c r="L718" s="263"/>
      <c r="M718" s="264"/>
      <c r="N718" s="265"/>
      <c r="O718" s="265"/>
      <c r="P718" s="265"/>
      <c r="Q718" s="265"/>
      <c r="R718" s="265"/>
      <c r="S718" s="265"/>
      <c r="T718" s="266"/>
      <c r="AT718" s="267" t="s">
        <v>266</v>
      </c>
      <c r="AU718" s="267" t="s">
        <v>86</v>
      </c>
      <c r="AV718" s="16" t="s">
        <v>108</v>
      </c>
      <c r="AW718" s="16" t="s">
        <v>32</v>
      </c>
      <c r="AX718" s="16" t="s">
        <v>76</v>
      </c>
      <c r="AY718" s="267" t="s">
        <v>239</v>
      </c>
    </row>
    <row r="719" spans="1:65" s="14" customFormat="1" ht="11.25">
      <c r="B719" s="226"/>
      <c r="C719" s="227"/>
      <c r="D719" s="207" t="s">
        <v>266</v>
      </c>
      <c r="E719" s="228" t="s">
        <v>1</v>
      </c>
      <c r="F719" s="229" t="s">
        <v>383</v>
      </c>
      <c r="G719" s="227"/>
      <c r="H719" s="230">
        <v>728.31799999999998</v>
      </c>
      <c r="I719" s="231"/>
      <c r="J719" s="227"/>
      <c r="K719" s="227"/>
      <c r="L719" s="232"/>
      <c r="M719" s="233"/>
      <c r="N719" s="234"/>
      <c r="O719" s="234"/>
      <c r="P719" s="234"/>
      <c r="Q719" s="234"/>
      <c r="R719" s="234"/>
      <c r="S719" s="234"/>
      <c r="T719" s="235"/>
      <c r="AT719" s="236" t="s">
        <v>266</v>
      </c>
      <c r="AU719" s="236" t="s">
        <v>86</v>
      </c>
      <c r="AV719" s="14" t="s">
        <v>110</v>
      </c>
      <c r="AW719" s="14" t="s">
        <v>32</v>
      </c>
      <c r="AX719" s="14" t="s">
        <v>84</v>
      </c>
      <c r="AY719" s="236" t="s">
        <v>239</v>
      </c>
    </row>
    <row r="720" spans="1:65" s="2" customFormat="1" ht="16.5" customHeight="1">
      <c r="A720" s="35"/>
      <c r="B720" s="36"/>
      <c r="C720" s="192" t="s">
        <v>1320</v>
      </c>
      <c r="D720" s="192" t="s">
        <v>241</v>
      </c>
      <c r="E720" s="193" t="s">
        <v>1321</v>
      </c>
      <c r="F720" s="194" t="s">
        <v>1322</v>
      </c>
      <c r="G720" s="195" t="s">
        <v>244</v>
      </c>
      <c r="H720" s="196">
        <v>100.32</v>
      </c>
      <c r="I720" s="197"/>
      <c r="J720" s="198">
        <f>ROUND(I720*H720,2)</f>
        <v>0</v>
      </c>
      <c r="K720" s="194" t="s">
        <v>245</v>
      </c>
      <c r="L720" s="40"/>
      <c r="M720" s="199" t="s">
        <v>1</v>
      </c>
      <c r="N720" s="200" t="s">
        <v>41</v>
      </c>
      <c r="O720" s="72"/>
      <c r="P720" s="201">
        <f>O720*H720</f>
        <v>0</v>
      </c>
      <c r="Q720" s="201">
        <v>0</v>
      </c>
      <c r="R720" s="201">
        <f>Q720*H720</f>
        <v>0</v>
      </c>
      <c r="S720" s="201">
        <v>0</v>
      </c>
      <c r="T720" s="202">
        <f>S720*H720</f>
        <v>0</v>
      </c>
      <c r="U720" s="35"/>
      <c r="V720" s="35"/>
      <c r="W720" s="35"/>
      <c r="X720" s="35"/>
      <c r="Y720" s="35"/>
      <c r="Z720" s="35"/>
      <c r="AA720" s="35"/>
      <c r="AB720" s="35"/>
      <c r="AC720" s="35"/>
      <c r="AD720" s="35"/>
      <c r="AE720" s="35"/>
      <c r="AR720" s="203" t="s">
        <v>306</v>
      </c>
      <c r="AT720" s="203" t="s">
        <v>241</v>
      </c>
      <c r="AU720" s="203" t="s">
        <v>86</v>
      </c>
      <c r="AY720" s="18" t="s">
        <v>239</v>
      </c>
      <c r="BE720" s="204">
        <f>IF(N720="základní",J720,0)</f>
        <v>0</v>
      </c>
      <c r="BF720" s="204">
        <f>IF(N720="snížená",J720,0)</f>
        <v>0</v>
      </c>
      <c r="BG720" s="204">
        <f>IF(N720="zákl. přenesená",J720,0)</f>
        <v>0</v>
      </c>
      <c r="BH720" s="204">
        <f>IF(N720="sníž. přenesená",J720,0)</f>
        <v>0</v>
      </c>
      <c r="BI720" s="204">
        <f>IF(N720="nulová",J720,0)</f>
        <v>0</v>
      </c>
      <c r="BJ720" s="18" t="s">
        <v>84</v>
      </c>
      <c r="BK720" s="204">
        <f>ROUND(I720*H720,2)</f>
        <v>0</v>
      </c>
      <c r="BL720" s="18" t="s">
        <v>306</v>
      </c>
      <c r="BM720" s="203" t="s">
        <v>1323</v>
      </c>
    </row>
    <row r="721" spans="1:65" s="13" customFormat="1" ht="11.25">
      <c r="B721" s="205"/>
      <c r="C721" s="206"/>
      <c r="D721" s="207" t="s">
        <v>266</v>
      </c>
      <c r="E721" s="225" t="s">
        <v>1</v>
      </c>
      <c r="F721" s="208" t="s">
        <v>710</v>
      </c>
      <c r="G721" s="206"/>
      <c r="H721" s="209">
        <v>100.32</v>
      </c>
      <c r="I721" s="210"/>
      <c r="J721" s="206"/>
      <c r="K721" s="206"/>
      <c r="L721" s="211"/>
      <c r="M721" s="212"/>
      <c r="N721" s="213"/>
      <c r="O721" s="213"/>
      <c r="P721" s="213"/>
      <c r="Q721" s="213"/>
      <c r="R721" s="213"/>
      <c r="S721" s="213"/>
      <c r="T721" s="214"/>
      <c r="AT721" s="215" t="s">
        <v>266</v>
      </c>
      <c r="AU721" s="215" t="s">
        <v>86</v>
      </c>
      <c r="AV721" s="13" t="s">
        <v>86</v>
      </c>
      <c r="AW721" s="13" t="s">
        <v>32</v>
      </c>
      <c r="AX721" s="13" t="s">
        <v>76</v>
      </c>
      <c r="AY721" s="215" t="s">
        <v>239</v>
      </c>
    </row>
    <row r="722" spans="1:65" s="14" customFormat="1" ht="11.25">
      <c r="B722" s="226"/>
      <c r="C722" s="227"/>
      <c r="D722" s="207" t="s">
        <v>266</v>
      </c>
      <c r="E722" s="228" t="s">
        <v>1</v>
      </c>
      <c r="F722" s="229" t="s">
        <v>383</v>
      </c>
      <c r="G722" s="227"/>
      <c r="H722" s="230">
        <v>100.32</v>
      </c>
      <c r="I722" s="231"/>
      <c r="J722" s="227"/>
      <c r="K722" s="227"/>
      <c r="L722" s="232"/>
      <c r="M722" s="233"/>
      <c r="N722" s="234"/>
      <c r="O722" s="234"/>
      <c r="P722" s="234"/>
      <c r="Q722" s="234"/>
      <c r="R722" s="234"/>
      <c r="S722" s="234"/>
      <c r="T722" s="235"/>
      <c r="AT722" s="236" t="s">
        <v>266</v>
      </c>
      <c r="AU722" s="236" t="s">
        <v>86</v>
      </c>
      <c r="AV722" s="14" t="s">
        <v>110</v>
      </c>
      <c r="AW722" s="14" t="s">
        <v>32</v>
      </c>
      <c r="AX722" s="14" t="s">
        <v>84</v>
      </c>
      <c r="AY722" s="236" t="s">
        <v>239</v>
      </c>
    </row>
    <row r="723" spans="1:65" s="2" customFormat="1" ht="16.5" customHeight="1">
      <c r="A723" s="35"/>
      <c r="B723" s="36"/>
      <c r="C723" s="247" t="s">
        <v>1324</v>
      </c>
      <c r="D723" s="247" t="s">
        <v>438</v>
      </c>
      <c r="E723" s="248" t="s">
        <v>1205</v>
      </c>
      <c r="F723" s="249" t="s">
        <v>1206</v>
      </c>
      <c r="G723" s="250" t="s">
        <v>331</v>
      </c>
      <c r="H723" s="251">
        <v>3.5000000000000003E-2</v>
      </c>
      <c r="I723" s="252"/>
      <c r="J723" s="253">
        <f>ROUND(I723*H723,2)</f>
        <v>0</v>
      </c>
      <c r="K723" s="249" t="s">
        <v>245</v>
      </c>
      <c r="L723" s="254"/>
      <c r="M723" s="255" t="s">
        <v>1</v>
      </c>
      <c r="N723" s="256" t="s">
        <v>41</v>
      </c>
      <c r="O723" s="72"/>
      <c r="P723" s="201">
        <f>O723*H723</f>
        <v>0</v>
      </c>
      <c r="Q723" s="201">
        <v>1</v>
      </c>
      <c r="R723" s="201">
        <f>Q723*H723</f>
        <v>3.5000000000000003E-2</v>
      </c>
      <c r="S723" s="201">
        <v>0</v>
      </c>
      <c r="T723" s="202">
        <f>S723*H723</f>
        <v>0</v>
      </c>
      <c r="U723" s="35"/>
      <c r="V723" s="35"/>
      <c r="W723" s="35"/>
      <c r="X723" s="35"/>
      <c r="Y723" s="35"/>
      <c r="Z723" s="35"/>
      <c r="AA723" s="35"/>
      <c r="AB723" s="35"/>
      <c r="AC723" s="35"/>
      <c r="AD723" s="35"/>
      <c r="AE723" s="35"/>
      <c r="AR723" s="203" t="s">
        <v>506</v>
      </c>
      <c r="AT723" s="203" t="s">
        <v>438</v>
      </c>
      <c r="AU723" s="203" t="s">
        <v>86</v>
      </c>
      <c r="AY723" s="18" t="s">
        <v>239</v>
      </c>
      <c r="BE723" s="204">
        <f>IF(N723="základní",J723,0)</f>
        <v>0</v>
      </c>
      <c r="BF723" s="204">
        <f>IF(N723="snížená",J723,0)</f>
        <v>0</v>
      </c>
      <c r="BG723" s="204">
        <f>IF(N723="zákl. přenesená",J723,0)</f>
        <v>0</v>
      </c>
      <c r="BH723" s="204">
        <f>IF(N723="sníž. přenesená",J723,0)</f>
        <v>0</v>
      </c>
      <c r="BI723" s="204">
        <f>IF(N723="nulová",J723,0)</f>
        <v>0</v>
      </c>
      <c r="BJ723" s="18" t="s">
        <v>84</v>
      </c>
      <c r="BK723" s="204">
        <f>ROUND(I723*H723,2)</f>
        <v>0</v>
      </c>
      <c r="BL723" s="18" t="s">
        <v>306</v>
      </c>
      <c r="BM723" s="203" t="s">
        <v>1325</v>
      </c>
    </row>
    <row r="724" spans="1:65" s="13" customFormat="1" ht="11.25">
      <c r="B724" s="205"/>
      <c r="C724" s="206"/>
      <c r="D724" s="207" t="s">
        <v>266</v>
      </c>
      <c r="E724" s="206"/>
      <c r="F724" s="208" t="s">
        <v>1326</v>
      </c>
      <c r="G724" s="206"/>
      <c r="H724" s="209">
        <v>3.5000000000000003E-2</v>
      </c>
      <c r="I724" s="210"/>
      <c r="J724" s="206"/>
      <c r="K724" s="206"/>
      <c r="L724" s="211"/>
      <c r="M724" s="212"/>
      <c r="N724" s="213"/>
      <c r="O724" s="213"/>
      <c r="P724" s="213"/>
      <c r="Q724" s="213"/>
      <c r="R724" s="213"/>
      <c r="S724" s="213"/>
      <c r="T724" s="214"/>
      <c r="AT724" s="215" t="s">
        <v>266</v>
      </c>
      <c r="AU724" s="215" t="s">
        <v>86</v>
      </c>
      <c r="AV724" s="13" t="s">
        <v>86</v>
      </c>
      <c r="AW724" s="13" t="s">
        <v>4</v>
      </c>
      <c r="AX724" s="13" t="s">
        <v>84</v>
      </c>
      <c r="AY724" s="215" t="s">
        <v>239</v>
      </c>
    </row>
    <row r="725" spans="1:65" s="2" customFormat="1" ht="16.5" customHeight="1">
      <c r="A725" s="35"/>
      <c r="B725" s="36"/>
      <c r="C725" s="192" t="s">
        <v>1327</v>
      </c>
      <c r="D725" s="192" t="s">
        <v>241</v>
      </c>
      <c r="E725" s="193" t="s">
        <v>1328</v>
      </c>
      <c r="F725" s="194" t="s">
        <v>1329</v>
      </c>
      <c r="G725" s="195" t="s">
        <v>244</v>
      </c>
      <c r="H725" s="196">
        <v>100.32</v>
      </c>
      <c r="I725" s="197"/>
      <c r="J725" s="198">
        <f>ROUND(I725*H725,2)</f>
        <v>0</v>
      </c>
      <c r="K725" s="194" t="s">
        <v>245</v>
      </c>
      <c r="L725" s="40"/>
      <c r="M725" s="199" t="s">
        <v>1</v>
      </c>
      <c r="N725" s="200" t="s">
        <v>41</v>
      </c>
      <c r="O725" s="72"/>
      <c r="P725" s="201">
        <f>O725*H725</f>
        <v>0</v>
      </c>
      <c r="Q725" s="201">
        <v>9.3999999999999997E-4</v>
      </c>
      <c r="R725" s="201">
        <f>Q725*H725</f>
        <v>9.430079999999999E-2</v>
      </c>
      <c r="S725" s="201">
        <v>0</v>
      </c>
      <c r="T725" s="202">
        <f>S725*H725</f>
        <v>0</v>
      </c>
      <c r="U725" s="35"/>
      <c r="V725" s="35"/>
      <c r="W725" s="35"/>
      <c r="X725" s="35"/>
      <c r="Y725" s="35"/>
      <c r="Z725" s="35"/>
      <c r="AA725" s="35"/>
      <c r="AB725" s="35"/>
      <c r="AC725" s="35"/>
      <c r="AD725" s="35"/>
      <c r="AE725" s="35"/>
      <c r="AR725" s="203" t="s">
        <v>306</v>
      </c>
      <c r="AT725" s="203" t="s">
        <v>241</v>
      </c>
      <c r="AU725" s="203" t="s">
        <v>86</v>
      </c>
      <c r="AY725" s="18" t="s">
        <v>239</v>
      </c>
      <c r="BE725" s="204">
        <f>IF(N725="základní",J725,0)</f>
        <v>0</v>
      </c>
      <c r="BF725" s="204">
        <f>IF(N725="snížená",J725,0)</f>
        <v>0</v>
      </c>
      <c r="BG725" s="204">
        <f>IF(N725="zákl. přenesená",J725,0)</f>
        <v>0</v>
      </c>
      <c r="BH725" s="204">
        <f>IF(N725="sníž. přenesená",J725,0)</f>
        <v>0</v>
      </c>
      <c r="BI725" s="204">
        <f>IF(N725="nulová",J725,0)</f>
        <v>0</v>
      </c>
      <c r="BJ725" s="18" t="s">
        <v>84</v>
      </c>
      <c r="BK725" s="204">
        <f>ROUND(I725*H725,2)</f>
        <v>0</v>
      </c>
      <c r="BL725" s="18" t="s">
        <v>306</v>
      </c>
      <c r="BM725" s="203" t="s">
        <v>1330</v>
      </c>
    </row>
    <row r="726" spans="1:65" s="13" customFormat="1" ht="11.25">
      <c r="B726" s="205"/>
      <c r="C726" s="206"/>
      <c r="D726" s="207" t="s">
        <v>266</v>
      </c>
      <c r="E726" s="225" t="s">
        <v>1</v>
      </c>
      <c r="F726" s="208" t="s">
        <v>710</v>
      </c>
      <c r="G726" s="206"/>
      <c r="H726" s="209">
        <v>100.32</v>
      </c>
      <c r="I726" s="210"/>
      <c r="J726" s="206"/>
      <c r="K726" s="206"/>
      <c r="L726" s="211"/>
      <c r="M726" s="212"/>
      <c r="N726" s="213"/>
      <c r="O726" s="213"/>
      <c r="P726" s="213"/>
      <c r="Q726" s="213"/>
      <c r="R726" s="213"/>
      <c r="S726" s="213"/>
      <c r="T726" s="214"/>
      <c r="AT726" s="215" t="s">
        <v>266</v>
      </c>
      <c r="AU726" s="215" t="s">
        <v>86</v>
      </c>
      <c r="AV726" s="13" t="s">
        <v>86</v>
      </c>
      <c r="AW726" s="13" t="s">
        <v>32</v>
      </c>
      <c r="AX726" s="13" t="s">
        <v>76</v>
      </c>
      <c r="AY726" s="215" t="s">
        <v>239</v>
      </c>
    </row>
    <row r="727" spans="1:65" s="14" customFormat="1" ht="11.25">
      <c r="B727" s="226"/>
      <c r="C727" s="227"/>
      <c r="D727" s="207" t="s">
        <v>266</v>
      </c>
      <c r="E727" s="228" t="s">
        <v>1</v>
      </c>
      <c r="F727" s="229" t="s">
        <v>383</v>
      </c>
      <c r="G727" s="227"/>
      <c r="H727" s="230">
        <v>100.32</v>
      </c>
      <c r="I727" s="231"/>
      <c r="J727" s="227"/>
      <c r="K727" s="227"/>
      <c r="L727" s="232"/>
      <c r="M727" s="233"/>
      <c r="N727" s="234"/>
      <c r="O727" s="234"/>
      <c r="P727" s="234"/>
      <c r="Q727" s="234"/>
      <c r="R727" s="234"/>
      <c r="S727" s="234"/>
      <c r="T727" s="235"/>
      <c r="AT727" s="236" t="s">
        <v>266</v>
      </c>
      <c r="AU727" s="236" t="s">
        <v>86</v>
      </c>
      <c r="AV727" s="14" t="s">
        <v>110</v>
      </c>
      <c r="AW727" s="14" t="s">
        <v>32</v>
      </c>
      <c r="AX727" s="14" t="s">
        <v>84</v>
      </c>
      <c r="AY727" s="236" t="s">
        <v>239</v>
      </c>
    </row>
    <row r="728" spans="1:65" s="2" customFormat="1" ht="24.2" customHeight="1">
      <c r="A728" s="35"/>
      <c r="B728" s="36"/>
      <c r="C728" s="247" t="s">
        <v>1331</v>
      </c>
      <c r="D728" s="247" t="s">
        <v>438</v>
      </c>
      <c r="E728" s="248" t="s">
        <v>1310</v>
      </c>
      <c r="F728" s="249" t="s">
        <v>1235</v>
      </c>
      <c r="G728" s="250" t="s">
        <v>244</v>
      </c>
      <c r="H728" s="251">
        <v>120.384</v>
      </c>
      <c r="I728" s="252"/>
      <c r="J728" s="253">
        <f>ROUND(I728*H728,2)</f>
        <v>0</v>
      </c>
      <c r="K728" s="249" t="s">
        <v>277</v>
      </c>
      <c r="L728" s="254"/>
      <c r="M728" s="255" t="s">
        <v>1</v>
      </c>
      <c r="N728" s="256" t="s">
        <v>41</v>
      </c>
      <c r="O728" s="72"/>
      <c r="P728" s="201">
        <f>O728*H728</f>
        <v>0</v>
      </c>
      <c r="Q728" s="201">
        <v>4.7000000000000002E-3</v>
      </c>
      <c r="R728" s="201">
        <f>Q728*H728</f>
        <v>0.5658048</v>
      </c>
      <c r="S728" s="201">
        <v>0</v>
      </c>
      <c r="T728" s="202">
        <f>S728*H728</f>
        <v>0</v>
      </c>
      <c r="U728" s="35"/>
      <c r="V728" s="35"/>
      <c r="W728" s="35"/>
      <c r="X728" s="35"/>
      <c r="Y728" s="35"/>
      <c r="Z728" s="35"/>
      <c r="AA728" s="35"/>
      <c r="AB728" s="35"/>
      <c r="AC728" s="35"/>
      <c r="AD728" s="35"/>
      <c r="AE728" s="35"/>
      <c r="AR728" s="203" t="s">
        <v>506</v>
      </c>
      <c r="AT728" s="203" t="s">
        <v>438</v>
      </c>
      <c r="AU728" s="203" t="s">
        <v>86</v>
      </c>
      <c r="AY728" s="18" t="s">
        <v>239</v>
      </c>
      <c r="BE728" s="204">
        <f>IF(N728="základní",J728,0)</f>
        <v>0</v>
      </c>
      <c r="BF728" s="204">
        <f>IF(N728="snížená",J728,0)</f>
        <v>0</v>
      </c>
      <c r="BG728" s="204">
        <f>IF(N728="zákl. přenesená",J728,0)</f>
        <v>0</v>
      </c>
      <c r="BH728" s="204">
        <f>IF(N728="sníž. přenesená",J728,0)</f>
        <v>0</v>
      </c>
      <c r="BI728" s="204">
        <f>IF(N728="nulová",J728,0)</f>
        <v>0</v>
      </c>
      <c r="BJ728" s="18" t="s">
        <v>84</v>
      </c>
      <c r="BK728" s="204">
        <f>ROUND(I728*H728,2)</f>
        <v>0</v>
      </c>
      <c r="BL728" s="18" t="s">
        <v>306</v>
      </c>
      <c r="BM728" s="203" t="s">
        <v>1332</v>
      </c>
    </row>
    <row r="729" spans="1:65" s="13" customFormat="1" ht="11.25">
      <c r="B729" s="205"/>
      <c r="C729" s="206"/>
      <c r="D729" s="207" t="s">
        <v>266</v>
      </c>
      <c r="E729" s="206"/>
      <c r="F729" s="208" t="s">
        <v>1333</v>
      </c>
      <c r="G729" s="206"/>
      <c r="H729" s="209">
        <v>120.384</v>
      </c>
      <c r="I729" s="210"/>
      <c r="J729" s="206"/>
      <c r="K729" s="206"/>
      <c r="L729" s="211"/>
      <c r="M729" s="212"/>
      <c r="N729" s="213"/>
      <c r="O729" s="213"/>
      <c r="P729" s="213"/>
      <c r="Q729" s="213"/>
      <c r="R729" s="213"/>
      <c r="S729" s="213"/>
      <c r="T729" s="214"/>
      <c r="AT729" s="215" t="s">
        <v>266</v>
      </c>
      <c r="AU729" s="215" t="s">
        <v>86</v>
      </c>
      <c r="AV729" s="13" t="s">
        <v>86</v>
      </c>
      <c r="AW729" s="13" t="s">
        <v>4</v>
      </c>
      <c r="AX729" s="13" t="s">
        <v>84</v>
      </c>
      <c r="AY729" s="215" t="s">
        <v>239</v>
      </c>
    </row>
    <row r="730" spans="1:65" s="2" customFormat="1" ht="21.75" customHeight="1">
      <c r="A730" s="35"/>
      <c r="B730" s="36"/>
      <c r="C730" s="192" t="s">
        <v>1334</v>
      </c>
      <c r="D730" s="192" t="s">
        <v>241</v>
      </c>
      <c r="E730" s="193" t="s">
        <v>1335</v>
      </c>
      <c r="F730" s="194" t="s">
        <v>1336</v>
      </c>
      <c r="G730" s="195" t="s">
        <v>331</v>
      </c>
      <c r="H730" s="196">
        <v>7.3209999999999997</v>
      </c>
      <c r="I730" s="197"/>
      <c r="J730" s="198">
        <f>ROUND(I730*H730,2)</f>
        <v>0</v>
      </c>
      <c r="K730" s="194" t="s">
        <v>245</v>
      </c>
      <c r="L730" s="40"/>
      <c r="M730" s="199" t="s">
        <v>1</v>
      </c>
      <c r="N730" s="200" t="s">
        <v>41</v>
      </c>
      <c r="O730" s="72"/>
      <c r="P730" s="201">
        <f>O730*H730</f>
        <v>0</v>
      </c>
      <c r="Q730" s="201">
        <v>0</v>
      </c>
      <c r="R730" s="201">
        <f>Q730*H730</f>
        <v>0</v>
      </c>
      <c r="S730" s="201">
        <v>0</v>
      </c>
      <c r="T730" s="202">
        <f>S730*H730</f>
        <v>0</v>
      </c>
      <c r="U730" s="35"/>
      <c r="V730" s="35"/>
      <c r="W730" s="35"/>
      <c r="X730" s="35"/>
      <c r="Y730" s="35"/>
      <c r="Z730" s="35"/>
      <c r="AA730" s="35"/>
      <c r="AB730" s="35"/>
      <c r="AC730" s="35"/>
      <c r="AD730" s="35"/>
      <c r="AE730" s="35"/>
      <c r="AR730" s="203" t="s">
        <v>306</v>
      </c>
      <c r="AT730" s="203" t="s">
        <v>241</v>
      </c>
      <c r="AU730" s="203" t="s">
        <v>86</v>
      </c>
      <c r="AY730" s="18" t="s">
        <v>239</v>
      </c>
      <c r="BE730" s="204">
        <f>IF(N730="základní",J730,0)</f>
        <v>0</v>
      </c>
      <c r="BF730" s="204">
        <f>IF(N730="snížená",J730,0)</f>
        <v>0</v>
      </c>
      <c r="BG730" s="204">
        <f>IF(N730="zákl. přenesená",J730,0)</f>
        <v>0</v>
      </c>
      <c r="BH730" s="204">
        <f>IF(N730="sníž. přenesená",J730,0)</f>
        <v>0</v>
      </c>
      <c r="BI730" s="204">
        <f>IF(N730="nulová",J730,0)</f>
        <v>0</v>
      </c>
      <c r="BJ730" s="18" t="s">
        <v>84</v>
      </c>
      <c r="BK730" s="204">
        <f>ROUND(I730*H730,2)</f>
        <v>0</v>
      </c>
      <c r="BL730" s="18" t="s">
        <v>306</v>
      </c>
      <c r="BM730" s="203" t="s">
        <v>1337</v>
      </c>
    </row>
    <row r="731" spans="1:65" s="12" customFormat="1" ht="22.9" customHeight="1">
      <c r="B731" s="176"/>
      <c r="C731" s="177"/>
      <c r="D731" s="178" t="s">
        <v>75</v>
      </c>
      <c r="E731" s="190" t="s">
        <v>1338</v>
      </c>
      <c r="F731" s="190" t="s">
        <v>1339</v>
      </c>
      <c r="G731" s="177"/>
      <c r="H731" s="177"/>
      <c r="I731" s="180"/>
      <c r="J731" s="191">
        <f>BK731</f>
        <v>0</v>
      </c>
      <c r="K731" s="177"/>
      <c r="L731" s="182"/>
      <c r="M731" s="183"/>
      <c r="N731" s="184"/>
      <c r="O731" s="184"/>
      <c r="P731" s="185">
        <f>SUM(P732:P829)</f>
        <v>0</v>
      </c>
      <c r="Q731" s="184"/>
      <c r="R731" s="185">
        <f>SUM(R732:R829)</f>
        <v>17.653916220000003</v>
      </c>
      <c r="S731" s="184"/>
      <c r="T731" s="186">
        <f>SUM(T732:T829)</f>
        <v>0</v>
      </c>
      <c r="AR731" s="187" t="s">
        <v>86</v>
      </c>
      <c r="AT731" s="188" t="s">
        <v>75</v>
      </c>
      <c r="AU731" s="188" t="s">
        <v>84</v>
      </c>
      <c r="AY731" s="187" t="s">
        <v>239</v>
      </c>
      <c r="BK731" s="189">
        <f>SUM(BK732:BK829)</f>
        <v>0</v>
      </c>
    </row>
    <row r="732" spans="1:65" s="2" customFormat="1" ht="16.5" customHeight="1">
      <c r="A732" s="35"/>
      <c r="B732" s="36"/>
      <c r="C732" s="192" t="s">
        <v>1340</v>
      </c>
      <c r="D732" s="192" t="s">
        <v>241</v>
      </c>
      <c r="E732" s="193" t="s">
        <v>1341</v>
      </c>
      <c r="F732" s="194" t="s">
        <v>1342</v>
      </c>
      <c r="G732" s="195" t="s">
        <v>244</v>
      </c>
      <c r="H732" s="196">
        <v>325.63</v>
      </c>
      <c r="I732" s="197"/>
      <c r="J732" s="198">
        <f>ROUND(I732*H732,2)</f>
        <v>0</v>
      </c>
      <c r="K732" s="194" t="s">
        <v>245</v>
      </c>
      <c r="L732" s="40"/>
      <c r="M732" s="199" t="s">
        <v>1</v>
      </c>
      <c r="N732" s="200" t="s">
        <v>41</v>
      </c>
      <c r="O732" s="72"/>
      <c r="P732" s="201">
        <f>O732*H732</f>
        <v>0</v>
      </c>
      <c r="Q732" s="201">
        <v>0</v>
      </c>
      <c r="R732" s="201">
        <f>Q732*H732</f>
        <v>0</v>
      </c>
      <c r="S732" s="201">
        <v>0</v>
      </c>
      <c r="T732" s="202">
        <f>S732*H732</f>
        <v>0</v>
      </c>
      <c r="U732" s="35"/>
      <c r="V732" s="35"/>
      <c r="W732" s="35"/>
      <c r="X732" s="35"/>
      <c r="Y732" s="35"/>
      <c r="Z732" s="35"/>
      <c r="AA732" s="35"/>
      <c r="AB732" s="35"/>
      <c r="AC732" s="35"/>
      <c r="AD732" s="35"/>
      <c r="AE732" s="35"/>
      <c r="AR732" s="203" t="s">
        <v>306</v>
      </c>
      <c r="AT732" s="203" t="s">
        <v>241</v>
      </c>
      <c r="AU732" s="203" t="s">
        <v>86</v>
      </c>
      <c r="AY732" s="18" t="s">
        <v>239</v>
      </c>
      <c r="BE732" s="204">
        <f>IF(N732="základní",J732,0)</f>
        <v>0</v>
      </c>
      <c r="BF732" s="204">
        <f>IF(N732="snížená",J732,0)</f>
        <v>0</v>
      </c>
      <c r="BG732" s="204">
        <f>IF(N732="zákl. přenesená",J732,0)</f>
        <v>0</v>
      </c>
      <c r="BH732" s="204">
        <f>IF(N732="sníž. přenesená",J732,0)</f>
        <v>0</v>
      </c>
      <c r="BI732" s="204">
        <f>IF(N732="nulová",J732,0)</f>
        <v>0</v>
      </c>
      <c r="BJ732" s="18" t="s">
        <v>84</v>
      </c>
      <c r="BK732" s="204">
        <f>ROUND(I732*H732,2)</f>
        <v>0</v>
      </c>
      <c r="BL732" s="18" t="s">
        <v>306</v>
      </c>
      <c r="BM732" s="203" t="s">
        <v>1343</v>
      </c>
    </row>
    <row r="733" spans="1:65" s="15" customFormat="1" ht="11.25">
      <c r="B733" s="237"/>
      <c r="C733" s="238"/>
      <c r="D733" s="207" t="s">
        <v>266</v>
      </c>
      <c r="E733" s="239" t="s">
        <v>1</v>
      </c>
      <c r="F733" s="240" t="s">
        <v>826</v>
      </c>
      <c r="G733" s="238"/>
      <c r="H733" s="239" t="s">
        <v>1</v>
      </c>
      <c r="I733" s="241"/>
      <c r="J733" s="238"/>
      <c r="K733" s="238"/>
      <c r="L733" s="242"/>
      <c r="M733" s="243"/>
      <c r="N733" s="244"/>
      <c r="O733" s="244"/>
      <c r="P733" s="244"/>
      <c r="Q733" s="244"/>
      <c r="R733" s="244"/>
      <c r="S733" s="244"/>
      <c r="T733" s="245"/>
      <c r="AT733" s="246" t="s">
        <v>266</v>
      </c>
      <c r="AU733" s="246" t="s">
        <v>86</v>
      </c>
      <c r="AV733" s="15" t="s">
        <v>84</v>
      </c>
      <c r="AW733" s="15" t="s">
        <v>32</v>
      </c>
      <c r="AX733" s="15" t="s">
        <v>76</v>
      </c>
      <c r="AY733" s="246" t="s">
        <v>239</v>
      </c>
    </row>
    <row r="734" spans="1:65" s="13" customFormat="1" ht="11.25">
      <c r="B734" s="205"/>
      <c r="C734" s="206"/>
      <c r="D734" s="207" t="s">
        <v>266</v>
      </c>
      <c r="E734" s="225" t="s">
        <v>1</v>
      </c>
      <c r="F734" s="208" t="s">
        <v>902</v>
      </c>
      <c r="G734" s="206"/>
      <c r="H734" s="209">
        <v>325.63</v>
      </c>
      <c r="I734" s="210"/>
      <c r="J734" s="206"/>
      <c r="K734" s="206"/>
      <c r="L734" s="211"/>
      <c r="M734" s="212"/>
      <c r="N734" s="213"/>
      <c r="O734" s="213"/>
      <c r="P734" s="213"/>
      <c r="Q734" s="213"/>
      <c r="R734" s="213"/>
      <c r="S734" s="213"/>
      <c r="T734" s="214"/>
      <c r="AT734" s="215" t="s">
        <v>266</v>
      </c>
      <c r="AU734" s="215" t="s">
        <v>86</v>
      </c>
      <c r="AV734" s="13" t="s">
        <v>86</v>
      </c>
      <c r="AW734" s="13" t="s">
        <v>32</v>
      </c>
      <c r="AX734" s="13" t="s">
        <v>76</v>
      </c>
      <c r="AY734" s="215" t="s">
        <v>239</v>
      </c>
    </row>
    <row r="735" spans="1:65" s="14" customFormat="1" ht="11.25">
      <c r="B735" s="226"/>
      <c r="C735" s="227"/>
      <c r="D735" s="207" t="s">
        <v>266</v>
      </c>
      <c r="E735" s="228" t="s">
        <v>1</v>
      </c>
      <c r="F735" s="229" t="s">
        <v>383</v>
      </c>
      <c r="G735" s="227"/>
      <c r="H735" s="230">
        <v>325.63</v>
      </c>
      <c r="I735" s="231"/>
      <c r="J735" s="227"/>
      <c r="K735" s="227"/>
      <c r="L735" s="232"/>
      <c r="M735" s="233"/>
      <c r="N735" s="234"/>
      <c r="O735" s="234"/>
      <c r="P735" s="234"/>
      <c r="Q735" s="234"/>
      <c r="R735" s="234"/>
      <c r="S735" s="234"/>
      <c r="T735" s="235"/>
      <c r="AT735" s="236" t="s">
        <v>266</v>
      </c>
      <c r="AU735" s="236" t="s">
        <v>86</v>
      </c>
      <c r="AV735" s="14" t="s">
        <v>110</v>
      </c>
      <c r="AW735" s="14" t="s">
        <v>32</v>
      </c>
      <c r="AX735" s="14" t="s">
        <v>84</v>
      </c>
      <c r="AY735" s="236" t="s">
        <v>239</v>
      </c>
    </row>
    <row r="736" spans="1:65" s="2" customFormat="1" ht="16.5" customHeight="1">
      <c r="A736" s="35"/>
      <c r="B736" s="36"/>
      <c r="C736" s="247" t="s">
        <v>1344</v>
      </c>
      <c r="D736" s="247" t="s">
        <v>438</v>
      </c>
      <c r="E736" s="248" t="s">
        <v>1345</v>
      </c>
      <c r="F736" s="249" t="s">
        <v>1346</v>
      </c>
      <c r="G736" s="250" t="s">
        <v>244</v>
      </c>
      <c r="H736" s="251">
        <v>358.19299999999998</v>
      </c>
      <c r="I736" s="252"/>
      <c r="J736" s="253">
        <f>ROUND(I736*H736,2)</f>
        <v>0</v>
      </c>
      <c r="K736" s="249" t="s">
        <v>277</v>
      </c>
      <c r="L736" s="254"/>
      <c r="M736" s="255" t="s">
        <v>1</v>
      </c>
      <c r="N736" s="256" t="s">
        <v>41</v>
      </c>
      <c r="O736" s="72"/>
      <c r="P736" s="201">
        <f>O736*H736</f>
        <v>0</v>
      </c>
      <c r="Q736" s="201">
        <v>2.8999999999999998E-3</v>
      </c>
      <c r="R736" s="201">
        <f>Q736*H736</f>
        <v>1.0387597</v>
      </c>
      <c r="S736" s="201">
        <v>0</v>
      </c>
      <c r="T736" s="202">
        <f>S736*H736</f>
        <v>0</v>
      </c>
      <c r="U736" s="35"/>
      <c r="V736" s="35"/>
      <c r="W736" s="35"/>
      <c r="X736" s="35"/>
      <c r="Y736" s="35"/>
      <c r="Z736" s="35"/>
      <c r="AA736" s="35"/>
      <c r="AB736" s="35"/>
      <c r="AC736" s="35"/>
      <c r="AD736" s="35"/>
      <c r="AE736" s="35"/>
      <c r="AR736" s="203" t="s">
        <v>506</v>
      </c>
      <c r="AT736" s="203" t="s">
        <v>438</v>
      </c>
      <c r="AU736" s="203" t="s">
        <v>86</v>
      </c>
      <c r="AY736" s="18" t="s">
        <v>239</v>
      </c>
      <c r="BE736" s="204">
        <f>IF(N736="základní",J736,0)</f>
        <v>0</v>
      </c>
      <c r="BF736" s="204">
        <f>IF(N736="snížená",J736,0)</f>
        <v>0</v>
      </c>
      <c r="BG736" s="204">
        <f>IF(N736="zákl. přenesená",J736,0)</f>
        <v>0</v>
      </c>
      <c r="BH736" s="204">
        <f>IF(N736="sníž. přenesená",J736,0)</f>
        <v>0</v>
      </c>
      <c r="BI736" s="204">
        <f>IF(N736="nulová",J736,0)</f>
        <v>0</v>
      </c>
      <c r="BJ736" s="18" t="s">
        <v>84</v>
      </c>
      <c r="BK736" s="204">
        <f>ROUND(I736*H736,2)</f>
        <v>0</v>
      </c>
      <c r="BL736" s="18" t="s">
        <v>306</v>
      </c>
      <c r="BM736" s="203" t="s">
        <v>1347</v>
      </c>
    </row>
    <row r="737" spans="1:65" s="13" customFormat="1" ht="11.25">
      <c r="B737" s="205"/>
      <c r="C737" s="206"/>
      <c r="D737" s="207" t="s">
        <v>266</v>
      </c>
      <c r="E737" s="206"/>
      <c r="F737" s="208" t="s">
        <v>1348</v>
      </c>
      <c r="G737" s="206"/>
      <c r="H737" s="209">
        <v>358.19299999999998</v>
      </c>
      <c r="I737" s="210"/>
      <c r="J737" s="206"/>
      <c r="K737" s="206"/>
      <c r="L737" s="211"/>
      <c r="M737" s="212"/>
      <c r="N737" s="213"/>
      <c r="O737" s="213"/>
      <c r="P737" s="213"/>
      <c r="Q737" s="213"/>
      <c r="R737" s="213"/>
      <c r="S737" s="213"/>
      <c r="T737" s="214"/>
      <c r="AT737" s="215" t="s">
        <v>266</v>
      </c>
      <c r="AU737" s="215" t="s">
        <v>86</v>
      </c>
      <c r="AV737" s="13" t="s">
        <v>86</v>
      </c>
      <c r="AW737" s="13" t="s">
        <v>4</v>
      </c>
      <c r="AX737" s="13" t="s">
        <v>84</v>
      </c>
      <c r="AY737" s="215" t="s">
        <v>239</v>
      </c>
    </row>
    <row r="738" spans="1:65" s="2" customFormat="1" ht="16.5" customHeight="1">
      <c r="A738" s="35"/>
      <c r="B738" s="36"/>
      <c r="C738" s="192" t="s">
        <v>1349</v>
      </c>
      <c r="D738" s="192" t="s">
        <v>241</v>
      </c>
      <c r="E738" s="193" t="s">
        <v>1341</v>
      </c>
      <c r="F738" s="194" t="s">
        <v>1342</v>
      </c>
      <c r="G738" s="195" t="s">
        <v>244</v>
      </c>
      <c r="H738" s="196">
        <v>80.92</v>
      </c>
      <c r="I738" s="197"/>
      <c r="J738" s="198">
        <f>ROUND(I738*H738,2)</f>
        <v>0</v>
      </c>
      <c r="K738" s="194" t="s">
        <v>245</v>
      </c>
      <c r="L738" s="40"/>
      <c r="M738" s="199" t="s">
        <v>1</v>
      </c>
      <c r="N738" s="200" t="s">
        <v>41</v>
      </c>
      <c r="O738" s="72"/>
      <c r="P738" s="201">
        <f>O738*H738</f>
        <v>0</v>
      </c>
      <c r="Q738" s="201">
        <v>0</v>
      </c>
      <c r="R738" s="201">
        <f>Q738*H738</f>
        <v>0</v>
      </c>
      <c r="S738" s="201">
        <v>0</v>
      </c>
      <c r="T738" s="202">
        <f>S738*H738</f>
        <v>0</v>
      </c>
      <c r="U738" s="35"/>
      <c r="V738" s="35"/>
      <c r="W738" s="35"/>
      <c r="X738" s="35"/>
      <c r="Y738" s="35"/>
      <c r="Z738" s="35"/>
      <c r="AA738" s="35"/>
      <c r="AB738" s="35"/>
      <c r="AC738" s="35"/>
      <c r="AD738" s="35"/>
      <c r="AE738" s="35"/>
      <c r="AR738" s="203" t="s">
        <v>306</v>
      </c>
      <c r="AT738" s="203" t="s">
        <v>241</v>
      </c>
      <c r="AU738" s="203" t="s">
        <v>86</v>
      </c>
      <c r="AY738" s="18" t="s">
        <v>239</v>
      </c>
      <c r="BE738" s="204">
        <f>IF(N738="základní",J738,0)</f>
        <v>0</v>
      </c>
      <c r="BF738" s="204">
        <f>IF(N738="snížená",J738,0)</f>
        <v>0</v>
      </c>
      <c r="BG738" s="204">
        <f>IF(N738="zákl. přenesená",J738,0)</f>
        <v>0</v>
      </c>
      <c r="BH738" s="204">
        <f>IF(N738="sníž. přenesená",J738,0)</f>
        <v>0</v>
      </c>
      <c r="BI738" s="204">
        <f>IF(N738="nulová",J738,0)</f>
        <v>0</v>
      </c>
      <c r="BJ738" s="18" t="s">
        <v>84</v>
      </c>
      <c r="BK738" s="204">
        <f>ROUND(I738*H738,2)</f>
        <v>0</v>
      </c>
      <c r="BL738" s="18" t="s">
        <v>306</v>
      </c>
      <c r="BM738" s="203" t="s">
        <v>1350</v>
      </c>
    </row>
    <row r="739" spans="1:65" s="15" customFormat="1" ht="11.25">
      <c r="B739" s="237"/>
      <c r="C739" s="238"/>
      <c r="D739" s="207" t="s">
        <v>266</v>
      </c>
      <c r="E739" s="239" t="s">
        <v>1</v>
      </c>
      <c r="F739" s="240" t="s">
        <v>826</v>
      </c>
      <c r="G739" s="238"/>
      <c r="H739" s="239" t="s">
        <v>1</v>
      </c>
      <c r="I739" s="241"/>
      <c r="J739" s="238"/>
      <c r="K739" s="238"/>
      <c r="L739" s="242"/>
      <c r="M739" s="243"/>
      <c r="N739" s="244"/>
      <c r="O739" s="244"/>
      <c r="P739" s="244"/>
      <c r="Q739" s="244"/>
      <c r="R739" s="244"/>
      <c r="S739" s="244"/>
      <c r="T739" s="245"/>
      <c r="AT739" s="246" t="s">
        <v>266</v>
      </c>
      <c r="AU739" s="246" t="s">
        <v>86</v>
      </c>
      <c r="AV739" s="15" t="s">
        <v>84</v>
      </c>
      <c r="AW739" s="15" t="s">
        <v>32</v>
      </c>
      <c r="AX739" s="15" t="s">
        <v>76</v>
      </c>
      <c r="AY739" s="246" t="s">
        <v>239</v>
      </c>
    </row>
    <row r="740" spans="1:65" s="13" customFormat="1" ht="11.25">
      <c r="B740" s="205"/>
      <c r="C740" s="206"/>
      <c r="D740" s="207" t="s">
        <v>266</v>
      </c>
      <c r="E740" s="225" t="s">
        <v>1</v>
      </c>
      <c r="F740" s="208" t="s">
        <v>903</v>
      </c>
      <c r="G740" s="206"/>
      <c r="H740" s="209">
        <v>80.92</v>
      </c>
      <c r="I740" s="210"/>
      <c r="J740" s="206"/>
      <c r="K740" s="206"/>
      <c r="L740" s="211"/>
      <c r="M740" s="212"/>
      <c r="N740" s="213"/>
      <c r="O740" s="213"/>
      <c r="P740" s="213"/>
      <c r="Q740" s="213"/>
      <c r="R740" s="213"/>
      <c r="S740" s="213"/>
      <c r="T740" s="214"/>
      <c r="AT740" s="215" t="s">
        <v>266</v>
      </c>
      <c r="AU740" s="215" t="s">
        <v>86</v>
      </c>
      <c r="AV740" s="13" t="s">
        <v>86</v>
      </c>
      <c r="AW740" s="13" t="s">
        <v>32</v>
      </c>
      <c r="AX740" s="13" t="s">
        <v>76</v>
      </c>
      <c r="AY740" s="215" t="s">
        <v>239</v>
      </c>
    </row>
    <row r="741" spans="1:65" s="14" customFormat="1" ht="11.25">
      <c r="B741" s="226"/>
      <c r="C741" s="227"/>
      <c r="D741" s="207" t="s">
        <v>266</v>
      </c>
      <c r="E741" s="228" t="s">
        <v>1</v>
      </c>
      <c r="F741" s="229" t="s">
        <v>383</v>
      </c>
      <c r="G741" s="227"/>
      <c r="H741" s="230">
        <v>80.92</v>
      </c>
      <c r="I741" s="231"/>
      <c r="J741" s="227"/>
      <c r="K741" s="227"/>
      <c r="L741" s="232"/>
      <c r="M741" s="233"/>
      <c r="N741" s="234"/>
      <c r="O741" s="234"/>
      <c r="P741" s="234"/>
      <c r="Q741" s="234"/>
      <c r="R741" s="234"/>
      <c r="S741" s="234"/>
      <c r="T741" s="235"/>
      <c r="AT741" s="236" t="s">
        <v>266</v>
      </c>
      <c r="AU741" s="236" t="s">
        <v>86</v>
      </c>
      <c r="AV741" s="14" t="s">
        <v>110</v>
      </c>
      <c r="AW741" s="14" t="s">
        <v>32</v>
      </c>
      <c r="AX741" s="14" t="s">
        <v>84</v>
      </c>
      <c r="AY741" s="236" t="s">
        <v>239</v>
      </c>
    </row>
    <row r="742" spans="1:65" s="2" customFormat="1" ht="16.5" customHeight="1">
      <c r="A742" s="35"/>
      <c r="B742" s="36"/>
      <c r="C742" s="247" t="s">
        <v>1351</v>
      </c>
      <c r="D742" s="247" t="s">
        <v>438</v>
      </c>
      <c r="E742" s="248" t="s">
        <v>1352</v>
      </c>
      <c r="F742" s="249" t="s">
        <v>1353</v>
      </c>
      <c r="G742" s="250" t="s">
        <v>244</v>
      </c>
      <c r="H742" s="251">
        <v>89.012</v>
      </c>
      <c r="I742" s="252"/>
      <c r="J742" s="253">
        <f>ROUND(I742*H742,2)</f>
        <v>0</v>
      </c>
      <c r="K742" s="249" t="s">
        <v>277</v>
      </c>
      <c r="L742" s="254"/>
      <c r="M742" s="255" t="s">
        <v>1</v>
      </c>
      <c r="N742" s="256" t="s">
        <v>41</v>
      </c>
      <c r="O742" s="72"/>
      <c r="P742" s="201">
        <f>O742*H742</f>
        <v>0</v>
      </c>
      <c r="Q742" s="201">
        <v>2.3999999999999998E-3</v>
      </c>
      <c r="R742" s="201">
        <f>Q742*H742</f>
        <v>0.21362879999999998</v>
      </c>
      <c r="S742" s="201">
        <v>0</v>
      </c>
      <c r="T742" s="202">
        <f>S742*H742</f>
        <v>0</v>
      </c>
      <c r="U742" s="35"/>
      <c r="V742" s="35"/>
      <c r="W742" s="35"/>
      <c r="X742" s="35"/>
      <c r="Y742" s="35"/>
      <c r="Z742" s="35"/>
      <c r="AA742" s="35"/>
      <c r="AB742" s="35"/>
      <c r="AC742" s="35"/>
      <c r="AD742" s="35"/>
      <c r="AE742" s="35"/>
      <c r="AR742" s="203" t="s">
        <v>506</v>
      </c>
      <c r="AT742" s="203" t="s">
        <v>438</v>
      </c>
      <c r="AU742" s="203" t="s">
        <v>86</v>
      </c>
      <c r="AY742" s="18" t="s">
        <v>239</v>
      </c>
      <c r="BE742" s="204">
        <f>IF(N742="základní",J742,0)</f>
        <v>0</v>
      </c>
      <c r="BF742" s="204">
        <f>IF(N742="snížená",J742,0)</f>
        <v>0</v>
      </c>
      <c r="BG742" s="204">
        <f>IF(N742="zákl. přenesená",J742,0)</f>
        <v>0</v>
      </c>
      <c r="BH742" s="204">
        <f>IF(N742="sníž. přenesená",J742,0)</f>
        <v>0</v>
      </c>
      <c r="BI742" s="204">
        <f>IF(N742="nulová",J742,0)</f>
        <v>0</v>
      </c>
      <c r="BJ742" s="18" t="s">
        <v>84</v>
      </c>
      <c r="BK742" s="204">
        <f>ROUND(I742*H742,2)</f>
        <v>0</v>
      </c>
      <c r="BL742" s="18" t="s">
        <v>306</v>
      </c>
      <c r="BM742" s="203" t="s">
        <v>1354</v>
      </c>
    </row>
    <row r="743" spans="1:65" s="13" customFormat="1" ht="11.25">
      <c r="B743" s="205"/>
      <c r="C743" s="206"/>
      <c r="D743" s="207" t="s">
        <v>266</v>
      </c>
      <c r="E743" s="206"/>
      <c r="F743" s="208" t="s">
        <v>1355</v>
      </c>
      <c r="G743" s="206"/>
      <c r="H743" s="209">
        <v>89.012</v>
      </c>
      <c r="I743" s="210"/>
      <c r="J743" s="206"/>
      <c r="K743" s="206"/>
      <c r="L743" s="211"/>
      <c r="M743" s="212"/>
      <c r="N743" s="213"/>
      <c r="O743" s="213"/>
      <c r="P743" s="213"/>
      <c r="Q743" s="213"/>
      <c r="R743" s="213"/>
      <c r="S743" s="213"/>
      <c r="T743" s="214"/>
      <c r="AT743" s="215" t="s">
        <v>266</v>
      </c>
      <c r="AU743" s="215" t="s">
        <v>86</v>
      </c>
      <c r="AV743" s="13" t="s">
        <v>86</v>
      </c>
      <c r="AW743" s="13" t="s">
        <v>4</v>
      </c>
      <c r="AX743" s="13" t="s">
        <v>84</v>
      </c>
      <c r="AY743" s="215" t="s">
        <v>239</v>
      </c>
    </row>
    <row r="744" spans="1:65" s="2" customFormat="1" ht="16.5" customHeight="1">
      <c r="A744" s="35"/>
      <c r="B744" s="36"/>
      <c r="C744" s="192" t="s">
        <v>1356</v>
      </c>
      <c r="D744" s="192" t="s">
        <v>241</v>
      </c>
      <c r="E744" s="193" t="s">
        <v>1341</v>
      </c>
      <c r="F744" s="194" t="s">
        <v>1342</v>
      </c>
      <c r="G744" s="195" t="s">
        <v>244</v>
      </c>
      <c r="H744" s="196">
        <v>725.21</v>
      </c>
      <c r="I744" s="197"/>
      <c r="J744" s="198">
        <f>ROUND(I744*H744,2)</f>
        <v>0</v>
      </c>
      <c r="K744" s="194" t="s">
        <v>245</v>
      </c>
      <c r="L744" s="40"/>
      <c r="M744" s="199" t="s">
        <v>1</v>
      </c>
      <c r="N744" s="200" t="s">
        <v>41</v>
      </c>
      <c r="O744" s="72"/>
      <c r="P744" s="201">
        <f>O744*H744</f>
        <v>0</v>
      </c>
      <c r="Q744" s="201">
        <v>0</v>
      </c>
      <c r="R744" s="201">
        <f>Q744*H744</f>
        <v>0</v>
      </c>
      <c r="S744" s="201">
        <v>0</v>
      </c>
      <c r="T744" s="202">
        <f>S744*H744</f>
        <v>0</v>
      </c>
      <c r="U744" s="35"/>
      <c r="V744" s="35"/>
      <c r="W744" s="35"/>
      <c r="X744" s="35"/>
      <c r="Y744" s="35"/>
      <c r="Z744" s="35"/>
      <c r="AA744" s="35"/>
      <c r="AB744" s="35"/>
      <c r="AC744" s="35"/>
      <c r="AD744" s="35"/>
      <c r="AE744" s="35"/>
      <c r="AR744" s="203" t="s">
        <v>306</v>
      </c>
      <c r="AT744" s="203" t="s">
        <v>241</v>
      </c>
      <c r="AU744" s="203" t="s">
        <v>86</v>
      </c>
      <c r="AY744" s="18" t="s">
        <v>239</v>
      </c>
      <c r="BE744" s="204">
        <f>IF(N744="základní",J744,0)</f>
        <v>0</v>
      </c>
      <c r="BF744" s="204">
        <f>IF(N744="snížená",J744,0)</f>
        <v>0</v>
      </c>
      <c r="BG744" s="204">
        <f>IF(N744="zákl. přenesená",J744,0)</f>
        <v>0</v>
      </c>
      <c r="BH744" s="204">
        <f>IF(N744="sníž. přenesená",J744,0)</f>
        <v>0</v>
      </c>
      <c r="BI744" s="204">
        <f>IF(N744="nulová",J744,0)</f>
        <v>0</v>
      </c>
      <c r="BJ744" s="18" t="s">
        <v>84</v>
      </c>
      <c r="BK744" s="204">
        <f>ROUND(I744*H744,2)</f>
        <v>0</v>
      </c>
      <c r="BL744" s="18" t="s">
        <v>306</v>
      </c>
      <c r="BM744" s="203" t="s">
        <v>1357</v>
      </c>
    </row>
    <row r="745" spans="1:65" s="15" customFormat="1" ht="11.25">
      <c r="B745" s="237"/>
      <c r="C745" s="238"/>
      <c r="D745" s="207" t="s">
        <v>266</v>
      </c>
      <c r="E745" s="239" t="s">
        <v>1</v>
      </c>
      <c r="F745" s="240" t="s">
        <v>826</v>
      </c>
      <c r="G745" s="238"/>
      <c r="H745" s="239" t="s">
        <v>1</v>
      </c>
      <c r="I745" s="241"/>
      <c r="J745" s="238"/>
      <c r="K745" s="238"/>
      <c r="L745" s="242"/>
      <c r="M745" s="243"/>
      <c r="N745" s="244"/>
      <c r="O745" s="244"/>
      <c r="P745" s="244"/>
      <c r="Q745" s="244"/>
      <c r="R745" s="244"/>
      <c r="S745" s="244"/>
      <c r="T745" s="245"/>
      <c r="AT745" s="246" t="s">
        <v>266</v>
      </c>
      <c r="AU745" s="246" t="s">
        <v>86</v>
      </c>
      <c r="AV745" s="15" t="s">
        <v>84</v>
      </c>
      <c r="AW745" s="15" t="s">
        <v>32</v>
      </c>
      <c r="AX745" s="15" t="s">
        <v>76</v>
      </c>
      <c r="AY745" s="246" t="s">
        <v>239</v>
      </c>
    </row>
    <row r="746" spans="1:65" s="13" customFormat="1" ht="22.5">
      <c r="B746" s="205"/>
      <c r="C746" s="206"/>
      <c r="D746" s="207" t="s">
        <v>266</v>
      </c>
      <c r="E746" s="225" t="s">
        <v>1</v>
      </c>
      <c r="F746" s="208" t="s">
        <v>904</v>
      </c>
      <c r="G746" s="206"/>
      <c r="H746" s="209">
        <v>725.21</v>
      </c>
      <c r="I746" s="210"/>
      <c r="J746" s="206"/>
      <c r="K746" s="206"/>
      <c r="L746" s="211"/>
      <c r="M746" s="212"/>
      <c r="N746" s="213"/>
      <c r="O746" s="213"/>
      <c r="P746" s="213"/>
      <c r="Q746" s="213"/>
      <c r="R746" s="213"/>
      <c r="S746" s="213"/>
      <c r="T746" s="214"/>
      <c r="AT746" s="215" t="s">
        <v>266</v>
      </c>
      <c r="AU746" s="215" t="s">
        <v>86</v>
      </c>
      <c r="AV746" s="13" t="s">
        <v>86</v>
      </c>
      <c r="AW746" s="13" t="s">
        <v>32</v>
      </c>
      <c r="AX746" s="13" t="s">
        <v>76</v>
      </c>
      <c r="AY746" s="215" t="s">
        <v>239</v>
      </c>
    </row>
    <row r="747" spans="1:65" s="14" customFormat="1" ht="11.25">
      <c r="B747" s="226"/>
      <c r="C747" s="227"/>
      <c r="D747" s="207" t="s">
        <v>266</v>
      </c>
      <c r="E747" s="228" t="s">
        <v>1</v>
      </c>
      <c r="F747" s="229" t="s">
        <v>383</v>
      </c>
      <c r="G747" s="227"/>
      <c r="H747" s="230">
        <v>725.21</v>
      </c>
      <c r="I747" s="231"/>
      <c r="J747" s="227"/>
      <c r="K747" s="227"/>
      <c r="L747" s="232"/>
      <c r="M747" s="233"/>
      <c r="N747" s="234"/>
      <c r="O747" s="234"/>
      <c r="P747" s="234"/>
      <c r="Q747" s="234"/>
      <c r="R747" s="234"/>
      <c r="S747" s="234"/>
      <c r="T747" s="235"/>
      <c r="AT747" s="236" t="s">
        <v>266</v>
      </c>
      <c r="AU747" s="236" t="s">
        <v>86</v>
      </c>
      <c r="AV747" s="14" t="s">
        <v>110</v>
      </c>
      <c r="AW747" s="14" t="s">
        <v>32</v>
      </c>
      <c r="AX747" s="14" t="s">
        <v>84</v>
      </c>
      <c r="AY747" s="236" t="s">
        <v>239</v>
      </c>
    </row>
    <row r="748" spans="1:65" s="2" customFormat="1" ht="16.5" customHeight="1">
      <c r="A748" s="35"/>
      <c r="B748" s="36"/>
      <c r="C748" s="247" t="s">
        <v>1358</v>
      </c>
      <c r="D748" s="247" t="s">
        <v>438</v>
      </c>
      <c r="E748" s="248" t="s">
        <v>1359</v>
      </c>
      <c r="F748" s="249" t="s">
        <v>1360</v>
      </c>
      <c r="G748" s="250" t="s">
        <v>244</v>
      </c>
      <c r="H748" s="251">
        <v>797.73099999999999</v>
      </c>
      <c r="I748" s="252"/>
      <c r="J748" s="253">
        <f>ROUND(I748*H748,2)</f>
        <v>0</v>
      </c>
      <c r="K748" s="249" t="s">
        <v>245</v>
      </c>
      <c r="L748" s="254"/>
      <c r="M748" s="255" t="s">
        <v>1</v>
      </c>
      <c r="N748" s="256" t="s">
        <v>41</v>
      </c>
      <c r="O748" s="72"/>
      <c r="P748" s="201">
        <f>O748*H748</f>
        <v>0</v>
      </c>
      <c r="Q748" s="201">
        <v>4.4400000000000004E-3</v>
      </c>
      <c r="R748" s="201">
        <f>Q748*H748</f>
        <v>3.5419256400000001</v>
      </c>
      <c r="S748" s="201">
        <v>0</v>
      </c>
      <c r="T748" s="202">
        <f>S748*H748</f>
        <v>0</v>
      </c>
      <c r="U748" s="35"/>
      <c r="V748" s="35"/>
      <c r="W748" s="35"/>
      <c r="X748" s="35"/>
      <c r="Y748" s="35"/>
      <c r="Z748" s="35"/>
      <c r="AA748" s="35"/>
      <c r="AB748" s="35"/>
      <c r="AC748" s="35"/>
      <c r="AD748" s="35"/>
      <c r="AE748" s="35"/>
      <c r="AR748" s="203" t="s">
        <v>506</v>
      </c>
      <c r="AT748" s="203" t="s">
        <v>438</v>
      </c>
      <c r="AU748" s="203" t="s">
        <v>86</v>
      </c>
      <c r="AY748" s="18" t="s">
        <v>239</v>
      </c>
      <c r="BE748" s="204">
        <f>IF(N748="základní",J748,0)</f>
        <v>0</v>
      </c>
      <c r="BF748" s="204">
        <f>IF(N748="snížená",J748,0)</f>
        <v>0</v>
      </c>
      <c r="BG748" s="204">
        <f>IF(N748="zákl. přenesená",J748,0)</f>
        <v>0</v>
      </c>
      <c r="BH748" s="204">
        <f>IF(N748="sníž. přenesená",J748,0)</f>
        <v>0</v>
      </c>
      <c r="BI748" s="204">
        <f>IF(N748="nulová",J748,0)</f>
        <v>0</v>
      </c>
      <c r="BJ748" s="18" t="s">
        <v>84</v>
      </c>
      <c r="BK748" s="204">
        <f>ROUND(I748*H748,2)</f>
        <v>0</v>
      </c>
      <c r="BL748" s="18" t="s">
        <v>306</v>
      </c>
      <c r="BM748" s="203" t="s">
        <v>1361</v>
      </c>
    </row>
    <row r="749" spans="1:65" s="13" customFormat="1" ht="11.25">
      <c r="B749" s="205"/>
      <c r="C749" s="206"/>
      <c r="D749" s="207" t="s">
        <v>266</v>
      </c>
      <c r="E749" s="206"/>
      <c r="F749" s="208" t="s">
        <v>1362</v>
      </c>
      <c r="G749" s="206"/>
      <c r="H749" s="209">
        <v>797.73099999999999</v>
      </c>
      <c r="I749" s="210"/>
      <c r="J749" s="206"/>
      <c r="K749" s="206"/>
      <c r="L749" s="211"/>
      <c r="M749" s="212"/>
      <c r="N749" s="213"/>
      <c r="O749" s="213"/>
      <c r="P749" s="213"/>
      <c r="Q749" s="213"/>
      <c r="R749" s="213"/>
      <c r="S749" s="213"/>
      <c r="T749" s="214"/>
      <c r="AT749" s="215" t="s">
        <v>266</v>
      </c>
      <c r="AU749" s="215" t="s">
        <v>86</v>
      </c>
      <c r="AV749" s="13" t="s">
        <v>86</v>
      </c>
      <c r="AW749" s="13" t="s">
        <v>4</v>
      </c>
      <c r="AX749" s="13" t="s">
        <v>84</v>
      </c>
      <c r="AY749" s="215" t="s">
        <v>239</v>
      </c>
    </row>
    <row r="750" spans="1:65" s="2" customFormat="1" ht="16.5" customHeight="1">
      <c r="A750" s="35"/>
      <c r="B750" s="36"/>
      <c r="C750" s="192" t="s">
        <v>1363</v>
      </c>
      <c r="D750" s="192" t="s">
        <v>241</v>
      </c>
      <c r="E750" s="193" t="s">
        <v>1341</v>
      </c>
      <c r="F750" s="194" t="s">
        <v>1342</v>
      </c>
      <c r="G750" s="195" t="s">
        <v>244</v>
      </c>
      <c r="H750" s="196">
        <v>51.24</v>
      </c>
      <c r="I750" s="197"/>
      <c r="J750" s="198">
        <f>ROUND(I750*H750,2)</f>
        <v>0</v>
      </c>
      <c r="K750" s="194" t="s">
        <v>245</v>
      </c>
      <c r="L750" s="40"/>
      <c r="M750" s="199" t="s">
        <v>1</v>
      </c>
      <c r="N750" s="200" t="s">
        <v>41</v>
      </c>
      <c r="O750" s="72"/>
      <c r="P750" s="201">
        <f>O750*H750</f>
        <v>0</v>
      </c>
      <c r="Q750" s="201">
        <v>0</v>
      </c>
      <c r="R750" s="201">
        <f>Q750*H750</f>
        <v>0</v>
      </c>
      <c r="S750" s="201">
        <v>0</v>
      </c>
      <c r="T750" s="202">
        <f>S750*H750</f>
        <v>0</v>
      </c>
      <c r="U750" s="35"/>
      <c r="V750" s="35"/>
      <c r="W750" s="35"/>
      <c r="X750" s="35"/>
      <c r="Y750" s="35"/>
      <c r="Z750" s="35"/>
      <c r="AA750" s="35"/>
      <c r="AB750" s="35"/>
      <c r="AC750" s="35"/>
      <c r="AD750" s="35"/>
      <c r="AE750" s="35"/>
      <c r="AR750" s="203" t="s">
        <v>306</v>
      </c>
      <c r="AT750" s="203" t="s">
        <v>241</v>
      </c>
      <c r="AU750" s="203" t="s">
        <v>86</v>
      </c>
      <c r="AY750" s="18" t="s">
        <v>239</v>
      </c>
      <c r="BE750" s="204">
        <f>IF(N750="základní",J750,0)</f>
        <v>0</v>
      </c>
      <c r="BF750" s="204">
        <f>IF(N750="snížená",J750,0)</f>
        <v>0</v>
      </c>
      <c r="BG750" s="204">
        <f>IF(N750="zákl. přenesená",J750,0)</f>
        <v>0</v>
      </c>
      <c r="BH750" s="204">
        <f>IF(N750="sníž. přenesená",J750,0)</f>
        <v>0</v>
      </c>
      <c r="BI750" s="204">
        <f>IF(N750="nulová",J750,0)</f>
        <v>0</v>
      </c>
      <c r="BJ750" s="18" t="s">
        <v>84</v>
      </c>
      <c r="BK750" s="204">
        <f>ROUND(I750*H750,2)</f>
        <v>0</v>
      </c>
      <c r="BL750" s="18" t="s">
        <v>306</v>
      </c>
      <c r="BM750" s="203" t="s">
        <v>1364</v>
      </c>
    </row>
    <row r="751" spans="1:65" s="15" customFormat="1" ht="11.25">
      <c r="B751" s="237"/>
      <c r="C751" s="238"/>
      <c r="D751" s="207" t="s">
        <v>266</v>
      </c>
      <c r="E751" s="239" t="s">
        <v>1</v>
      </c>
      <c r="F751" s="240" t="s">
        <v>826</v>
      </c>
      <c r="G751" s="238"/>
      <c r="H751" s="239" t="s">
        <v>1</v>
      </c>
      <c r="I751" s="241"/>
      <c r="J751" s="238"/>
      <c r="K751" s="238"/>
      <c r="L751" s="242"/>
      <c r="M751" s="243"/>
      <c r="N751" s="244"/>
      <c r="O751" s="244"/>
      <c r="P751" s="244"/>
      <c r="Q751" s="244"/>
      <c r="R751" s="244"/>
      <c r="S751" s="244"/>
      <c r="T751" s="245"/>
      <c r="AT751" s="246" t="s">
        <v>266</v>
      </c>
      <c r="AU751" s="246" t="s">
        <v>86</v>
      </c>
      <c r="AV751" s="15" t="s">
        <v>84</v>
      </c>
      <c r="AW751" s="15" t="s">
        <v>32</v>
      </c>
      <c r="AX751" s="15" t="s">
        <v>76</v>
      </c>
      <c r="AY751" s="246" t="s">
        <v>239</v>
      </c>
    </row>
    <row r="752" spans="1:65" s="13" customFormat="1" ht="11.25">
      <c r="B752" s="205"/>
      <c r="C752" s="206"/>
      <c r="D752" s="207" t="s">
        <v>266</v>
      </c>
      <c r="E752" s="225" t="s">
        <v>1</v>
      </c>
      <c r="F752" s="208" t="s">
        <v>897</v>
      </c>
      <c r="G752" s="206"/>
      <c r="H752" s="209">
        <v>51.24</v>
      </c>
      <c r="I752" s="210"/>
      <c r="J752" s="206"/>
      <c r="K752" s="206"/>
      <c r="L752" s="211"/>
      <c r="M752" s="212"/>
      <c r="N752" s="213"/>
      <c r="O752" s="213"/>
      <c r="P752" s="213"/>
      <c r="Q752" s="213"/>
      <c r="R752" s="213"/>
      <c r="S752" s="213"/>
      <c r="T752" s="214"/>
      <c r="AT752" s="215" t="s">
        <v>266</v>
      </c>
      <c r="AU752" s="215" t="s">
        <v>86</v>
      </c>
      <c r="AV752" s="13" t="s">
        <v>86</v>
      </c>
      <c r="AW752" s="13" t="s">
        <v>32</v>
      </c>
      <c r="AX752" s="13" t="s">
        <v>76</v>
      </c>
      <c r="AY752" s="215" t="s">
        <v>239</v>
      </c>
    </row>
    <row r="753" spans="1:65" s="14" customFormat="1" ht="11.25">
      <c r="B753" s="226"/>
      <c r="C753" s="227"/>
      <c r="D753" s="207" t="s">
        <v>266</v>
      </c>
      <c r="E753" s="228" t="s">
        <v>1</v>
      </c>
      <c r="F753" s="229" t="s">
        <v>383</v>
      </c>
      <c r="G753" s="227"/>
      <c r="H753" s="230">
        <v>51.24</v>
      </c>
      <c r="I753" s="231"/>
      <c r="J753" s="227"/>
      <c r="K753" s="227"/>
      <c r="L753" s="232"/>
      <c r="M753" s="233"/>
      <c r="N753" s="234"/>
      <c r="O753" s="234"/>
      <c r="P753" s="234"/>
      <c r="Q753" s="234"/>
      <c r="R753" s="234"/>
      <c r="S753" s="234"/>
      <c r="T753" s="235"/>
      <c r="AT753" s="236" t="s">
        <v>266</v>
      </c>
      <c r="AU753" s="236" t="s">
        <v>86</v>
      </c>
      <c r="AV753" s="14" t="s">
        <v>110</v>
      </c>
      <c r="AW753" s="14" t="s">
        <v>32</v>
      </c>
      <c r="AX753" s="14" t="s">
        <v>84</v>
      </c>
      <c r="AY753" s="236" t="s">
        <v>239</v>
      </c>
    </row>
    <row r="754" spans="1:65" s="2" customFormat="1" ht="16.5" customHeight="1">
      <c r="A754" s="35"/>
      <c r="B754" s="36"/>
      <c r="C754" s="247" t="s">
        <v>1365</v>
      </c>
      <c r="D754" s="247" t="s">
        <v>438</v>
      </c>
      <c r="E754" s="248" t="s">
        <v>1366</v>
      </c>
      <c r="F754" s="249" t="s">
        <v>1367</v>
      </c>
      <c r="G754" s="250" t="s">
        <v>244</v>
      </c>
      <c r="H754" s="251">
        <v>56.363999999999997</v>
      </c>
      <c r="I754" s="252"/>
      <c r="J754" s="253">
        <f>ROUND(I754*H754,2)</f>
        <v>0</v>
      </c>
      <c r="K754" s="249" t="s">
        <v>245</v>
      </c>
      <c r="L754" s="254"/>
      <c r="M754" s="255" t="s">
        <v>1</v>
      </c>
      <c r="N754" s="256" t="s">
        <v>41</v>
      </c>
      <c r="O754" s="72"/>
      <c r="P754" s="201">
        <f>O754*H754</f>
        <v>0</v>
      </c>
      <c r="Q754" s="201">
        <v>2.96E-3</v>
      </c>
      <c r="R754" s="201">
        <f>Q754*H754</f>
        <v>0.16683743999999998</v>
      </c>
      <c r="S754" s="201">
        <v>0</v>
      </c>
      <c r="T754" s="202">
        <f>S754*H754</f>
        <v>0</v>
      </c>
      <c r="U754" s="35"/>
      <c r="V754" s="35"/>
      <c r="W754" s="35"/>
      <c r="X754" s="35"/>
      <c r="Y754" s="35"/>
      <c r="Z754" s="35"/>
      <c r="AA754" s="35"/>
      <c r="AB754" s="35"/>
      <c r="AC754" s="35"/>
      <c r="AD754" s="35"/>
      <c r="AE754" s="35"/>
      <c r="AR754" s="203" t="s">
        <v>506</v>
      </c>
      <c r="AT754" s="203" t="s">
        <v>438</v>
      </c>
      <c r="AU754" s="203" t="s">
        <v>86</v>
      </c>
      <c r="AY754" s="18" t="s">
        <v>239</v>
      </c>
      <c r="BE754" s="204">
        <f>IF(N754="základní",J754,0)</f>
        <v>0</v>
      </c>
      <c r="BF754" s="204">
        <f>IF(N754="snížená",J754,0)</f>
        <v>0</v>
      </c>
      <c r="BG754" s="204">
        <f>IF(N754="zákl. přenesená",J754,0)</f>
        <v>0</v>
      </c>
      <c r="BH754" s="204">
        <f>IF(N754="sníž. přenesená",J754,0)</f>
        <v>0</v>
      </c>
      <c r="BI754" s="204">
        <f>IF(N754="nulová",J754,0)</f>
        <v>0</v>
      </c>
      <c r="BJ754" s="18" t="s">
        <v>84</v>
      </c>
      <c r="BK754" s="204">
        <f>ROUND(I754*H754,2)</f>
        <v>0</v>
      </c>
      <c r="BL754" s="18" t="s">
        <v>306</v>
      </c>
      <c r="BM754" s="203" t="s">
        <v>1368</v>
      </c>
    </row>
    <row r="755" spans="1:65" s="13" customFormat="1" ht="11.25">
      <c r="B755" s="205"/>
      <c r="C755" s="206"/>
      <c r="D755" s="207" t="s">
        <v>266</v>
      </c>
      <c r="E755" s="206"/>
      <c r="F755" s="208" t="s">
        <v>1369</v>
      </c>
      <c r="G755" s="206"/>
      <c r="H755" s="209">
        <v>56.363999999999997</v>
      </c>
      <c r="I755" s="210"/>
      <c r="J755" s="206"/>
      <c r="K755" s="206"/>
      <c r="L755" s="211"/>
      <c r="M755" s="212"/>
      <c r="N755" s="213"/>
      <c r="O755" s="213"/>
      <c r="P755" s="213"/>
      <c r="Q755" s="213"/>
      <c r="R755" s="213"/>
      <c r="S755" s="213"/>
      <c r="T755" s="214"/>
      <c r="AT755" s="215" t="s">
        <v>266</v>
      </c>
      <c r="AU755" s="215" t="s">
        <v>86</v>
      </c>
      <c r="AV755" s="13" t="s">
        <v>86</v>
      </c>
      <c r="AW755" s="13" t="s">
        <v>4</v>
      </c>
      <c r="AX755" s="13" t="s">
        <v>84</v>
      </c>
      <c r="AY755" s="215" t="s">
        <v>239</v>
      </c>
    </row>
    <row r="756" spans="1:65" s="2" customFormat="1" ht="16.5" customHeight="1">
      <c r="A756" s="35"/>
      <c r="B756" s="36"/>
      <c r="C756" s="192" t="s">
        <v>1370</v>
      </c>
      <c r="D756" s="192" t="s">
        <v>241</v>
      </c>
      <c r="E756" s="193" t="s">
        <v>1371</v>
      </c>
      <c r="F756" s="194" t="s">
        <v>1372</v>
      </c>
      <c r="G756" s="195" t="s">
        <v>244</v>
      </c>
      <c r="H756" s="196">
        <v>155.17500000000001</v>
      </c>
      <c r="I756" s="197"/>
      <c r="J756" s="198">
        <f>ROUND(I756*H756,2)</f>
        <v>0</v>
      </c>
      <c r="K756" s="194" t="s">
        <v>245</v>
      </c>
      <c r="L756" s="40"/>
      <c r="M756" s="199" t="s">
        <v>1</v>
      </c>
      <c r="N756" s="200" t="s">
        <v>41</v>
      </c>
      <c r="O756" s="72"/>
      <c r="P756" s="201">
        <f>O756*H756</f>
        <v>0</v>
      </c>
      <c r="Q756" s="201">
        <v>6.0000000000000001E-3</v>
      </c>
      <c r="R756" s="201">
        <f>Q756*H756</f>
        <v>0.93105000000000004</v>
      </c>
      <c r="S756" s="201">
        <v>0</v>
      </c>
      <c r="T756" s="202">
        <f>S756*H756</f>
        <v>0</v>
      </c>
      <c r="U756" s="35"/>
      <c r="V756" s="35"/>
      <c r="W756" s="35"/>
      <c r="X756" s="35"/>
      <c r="Y756" s="35"/>
      <c r="Z756" s="35"/>
      <c r="AA756" s="35"/>
      <c r="AB756" s="35"/>
      <c r="AC756" s="35"/>
      <c r="AD756" s="35"/>
      <c r="AE756" s="35"/>
      <c r="AR756" s="203" t="s">
        <v>306</v>
      </c>
      <c r="AT756" s="203" t="s">
        <v>241</v>
      </c>
      <c r="AU756" s="203" t="s">
        <v>86</v>
      </c>
      <c r="AY756" s="18" t="s">
        <v>239</v>
      </c>
      <c r="BE756" s="204">
        <f>IF(N756="základní",J756,0)</f>
        <v>0</v>
      </c>
      <c r="BF756" s="204">
        <f>IF(N756="snížená",J756,0)</f>
        <v>0</v>
      </c>
      <c r="BG756" s="204">
        <f>IF(N756="zákl. přenesená",J756,0)</f>
        <v>0</v>
      </c>
      <c r="BH756" s="204">
        <f>IF(N756="sníž. přenesená",J756,0)</f>
        <v>0</v>
      </c>
      <c r="BI756" s="204">
        <f>IF(N756="nulová",J756,0)</f>
        <v>0</v>
      </c>
      <c r="BJ756" s="18" t="s">
        <v>84</v>
      </c>
      <c r="BK756" s="204">
        <f>ROUND(I756*H756,2)</f>
        <v>0</v>
      </c>
      <c r="BL756" s="18" t="s">
        <v>306</v>
      </c>
      <c r="BM756" s="203" t="s">
        <v>1373</v>
      </c>
    </row>
    <row r="757" spans="1:65" s="13" customFormat="1" ht="11.25">
      <c r="B757" s="205"/>
      <c r="C757" s="206"/>
      <c r="D757" s="207" t="s">
        <v>266</v>
      </c>
      <c r="E757" s="225" t="s">
        <v>1</v>
      </c>
      <c r="F757" s="208" t="s">
        <v>1374</v>
      </c>
      <c r="G757" s="206"/>
      <c r="H757" s="209">
        <v>155.17500000000001</v>
      </c>
      <c r="I757" s="210"/>
      <c r="J757" s="206"/>
      <c r="K757" s="206"/>
      <c r="L757" s="211"/>
      <c r="M757" s="212"/>
      <c r="N757" s="213"/>
      <c r="O757" s="213"/>
      <c r="P757" s="213"/>
      <c r="Q757" s="213"/>
      <c r="R757" s="213"/>
      <c r="S757" s="213"/>
      <c r="T757" s="214"/>
      <c r="AT757" s="215" t="s">
        <v>266</v>
      </c>
      <c r="AU757" s="215" t="s">
        <v>86</v>
      </c>
      <c r="AV757" s="13" t="s">
        <v>86</v>
      </c>
      <c r="AW757" s="13" t="s">
        <v>32</v>
      </c>
      <c r="AX757" s="13" t="s">
        <v>76</v>
      </c>
      <c r="AY757" s="215" t="s">
        <v>239</v>
      </c>
    </row>
    <row r="758" spans="1:65" s="14" customFormat="1" ht="11.25">
      <c r="B758" s="226"/>
      <c r="C758" s="227"/>
      <c r="D758" s="207" t="s">
        <v>266</v>
      </c>
      <c r="E758" s="228" t="s">
        <v>1</v>
      </c>
      <c r="F758" s="229" t="s">
        <v>383</v>
      </c>
      <c r="G758" s="227"/>
      <c r="H758" s="230">
        <v>155.17500000000001</v>
      </c>
      <c r="I758" s="231"/>
      <c r="J758" s="227"/>
      <c r="K758" s="227"/>
      <c r="L758" s="232"/>
      <c r="M758" s="233"/>
      <c r="N758" s="234"/>
      <c r="O758" s="234"/>
      <c r="P758" s="234"/>
      <c r="Q758" s="234"/>
      <c r="R758" s="234"/>
      <c r="S758" s="234"/>
      <c r="T758" s="235"/>
      <c r="AT758" s="236" t="s">
        <v>266</v>
      </c>
      <c r="AU758" s="236" t="s">
        <v>86</v>
      </c>
      <c r="AV758" s="14" t="s">
        <v>110</v>
      </c>
      <c r="AW758" s="14" t="s">
        <v>32</v>
      </c>
      <c r="AX758" s="14" t="s">
        <v>84</v>
      </c>
      <c r="AY758" s="236" t="s">
        <v>239</v>
      </c>
    </row>
    <row r="759" spans="1:65" s="2" customFormat="1" ht="16.5" customHeight="1">
      <c r="A759" s="35"/>
      <c r="B759" s="36"/>
      <c r="C759" s="247" t="s">
        <v>1375</v>
      </c>
      <c r="D759" s="247" t="s">
        <v>438</v>
      </c>
      <c r="E759" s="248" t="s">
        <v>1376</v>
      </c>
      <c r="F759" s="249" t="s">
        <v>1377</v>
      </c>
      <c r="G759" s="250" t="s">
        <v>244</v>
      </c>
      <c r="H759" s="251">
        <v>170.69300000000001</v>
      </c>
      <c r="I759" s="252"/>
      <c r="J759" s="253">
        <f>ROUND(I759*H759,2)</f>
        <v>0</v>
      </c>
      <c r="K759" s="249" t="s">
        <v>277</v>
      </c>
      <c r="L759" s="254"/>
      <c r="M759" s="255" t="s">
        <v>1</v>
      </c>
      <c r="N759" s="256" t="s">
        <v>41</v>
      </c>
      <c r="O759" s="72"/>
      <c r="P759" s="201">
        <f>O759*H759</f>
        <v>0</v>
      </c>
      <c r="Q759" s="201">
        <v>4.1000000000000003E-3</v>
      </c>
      <c r="R759" s="201">
        <f>Q759*H759</f>
        <v>0.69984130000000011</v>
      </c>
      <c r="S759" s="201">
        <v>0</v>
      </c>
      <c r="T759" s="202">
        <f>S759*H759</f>
        <v>0</v>
      </c>
      <c r="U759" s="35"/>
      <c r="V759" s="35"/>
      <c r="W759" s="35"/>
      <c r="X759" s="35"/>
      <c r="Y759" s="35"/>
      <c r="Z759" s="35"/>
      <c r="AA759" s="35"/>
      <c r="AB759" s="35"/>
      <c r="AC759" s="35"/>
      <c r="AD759" s="35"/>
      <c r="AE759" s="35"/>
      <c r="AR759" s="203" t="s">
        <v>506</v>
      </c>
      <c r="AT759" s="203" t="s">
        <v>438</v>
      </c>
      <c r="AU759" s="203" t="s">
        <v>86</v>
      </c>
      <c r="AY759" s="18" t="s">
        <v>239</v>
      </c>
      <c r="BE759" s="204">
        <f>IF(N759="základní",J759,0)</f>
        <v>0</v>
      </c>
      <c r="BF759" s="204">
        <f>IF(N759="snížená",J759,0)</f>
        <v>0</v>
      </c>
      <c r="BG759" s="204">
        <f>IF(N759="zákl. přenesená",J759,0)</f>
        <v>0</v>
      </c>
      <c r="BH759" s="204">
        <f>IF(N759="sníž. přenesená",J759,0)</f>
        <v>0</v>
      </c>
      <c r="BI759" s="204">
        <f>IF(N759="nulová",J759,0)</f>
        <v>0</v>
      </c>
      <c r="BJ759" s="18" t="s">
        <v>84</v>
      </c>
      <c r="BK759" s="204">
        <f>ROUND(I759*H759,2)</f>
        <v>0</v>
      </c>
      <c r="BL759" s="18" t="s">
        <v>306</v>
      </c>
      <c r="BM759" s="203" t="s">
        <v>1378</v>
      </c>
    </row>
    <row r="760" spans="1:65" s="13" customFormat="1" ht="11.25">
      <c r="B760" s="205"/>
      <c r="C760" s="206"/>
      <c r="D760" s="207" t="s">
        <v>266</v>
      </c>
      <c r="E760" s="206"/>
      <c r="F760" s="208" t="s">
        <v>1379</v>
      </c>
      <c r="G760" s="206"/>
      <c r="H760" s="209">
        <v>170.69300000000001</v>
      </c>
      <c r="I760" s="210"/>
      <c r="J760" s="206"/>
      <c r="K760" s="206"/>
      <c r="L760" s="211"/>
      <c r="M760" s="212"/>
      <c r="N760" s="213"/>
      <c r="O760" s="213"/>
      <c r="P760" s="213"/>
      <c r="Q760" s="213"/>
      <c r="R760" s="213"/>
      <c r="S760" s="213"/>
      <c r="T760" s="214"/>
      <c r="AT760" s="215" t="s">
        <v>266</v>
      </c>
      <c r="AU760" s="215" t="s">
        <v>86</v>
      </c>
      <c r="AV760" s="13" t="s">
        <v>86</v>
      </c>
      <c r="AW760" s="13" t="s">
        <v>4</v>
      </c>
      <c r="AX760" s="13" t="s">
        <v>84</v>
      </c>
      <c r="AY760" s="215" t="s">
        <v>239</v>
      </c>
    </row>
    <row r="761" spans="1:65" s="2" customFormat="1" ht="16.5" customHeight="1">
      <c r="A761" s="35"/>
      <c r="B761" s="36"/>
      <c r="C761" s="192" t="s">
        <v>1380</v>
      </c>
      <c r="D761" s="192" t="s">
        <v>241</v>
      </c>
      <c r="E761" s="193" t="s">
        <v>1371</v>
      </c>
      <c r="F761" s="194" t="s">
        <v>1372</v>
      </c>
      <c r="G761" s="195" t="s">
        <v>244</v>
      </c>
      <c r="H761" s="196">
        <v>29.024999999999999</v>
      </c>
      <c r="I761" s="197"/>
      <c r="J761" s="198">
        <f>ROUND(I761*H761,2)</f>
        <v>0</v>
      </c>
      <c r="K761" s="194" t="s">
        <v>245</v>
      </c>
      <c r="L761" s="40"/>
      <c r="M761" s="199" t="s">
        <v>1</v>
      </c>
      <c r="N761" s="200" t="s">
        <v>41</v>
      </c>
      <c r="O761" s="72"/>
      <c r="P761" s="201">
        <f>O761*H761</f>
        <v>0</v>
      </c>
      <c r="Q761" s="201">
        <v>6.0000000000000001E-3</v>
      </c>
      <c r="R761" s="201">
        <f>Q761*H761</f>
        <v>0.17415</v>
      </c>
      <c r="S761" s="201">
        <v>0</v>
      </c>
      <c r="T761" s="202">
        <f>S761*H761</f>
        <v>0</v>
      </c>
      <c r="U761" s="35"/>
      <c r="V761" s="35"/>
      <c r="W761" s="35"/>
      <c r="X761" s="35"/>
      <c r="Y761" s="35"/>
      <c r="Z761" s="35"/>
      <c r="AA761" s="35"/>
      <c r="AB761" s="35"/>
      <c r="AC761" s="35"/>
      <c r="AD761" s="35"/>
      <c r="AE761" s="35"/>
      <c r="AR761" s="203" t="s">
        <v>306</v>
      </c>
      <c r="AT761" s="203" t="s">
        <v>241</v>
      </c>
      <c r="AU761" s="203" t="s">
        <v>86</v>
      </c>
      <c r="AY761" s="18" t="s">
        <v>239</v>
      </c>
      <c r="BE761" s="204">
        <f>IF(N761="základní",J761,0)</f>
        <v>0</v>
      </c>
      <c r="BF761" s="204">
        <f>IF(N761="snížená",J761,0)</f>
        <v>0</v>
      </c>
      <c r="BG761" s="204">
        <f>IF(N761="zákl. přenesená",J761,0)</f>
        <v>0</v>
      </c>
      <c r="BH761" s="204">
        <f>IF(N761="sníž. přenesená",J761,0)</f>
        <v>0</v>
      </c>
      <c r="BI761" s="204">
        <f>IF(N761="nulová",J761,0)</f>
        <v>0</v>
      </c>
      <c r="BJ761" s="18" t="s">
        <v>84</v>
      </c>
      <c r="BK761" s="204">
        <f>ROUND(I761*H761,2)</f>
        <v>0</v>
      </c>
      <c r="BL761" s="18" t="s">
        <v>306</v>
      </c>
      <c r="BM761" s="203" t="s">
        <v>1381</v>
      </c>
    </row>
    <row r="762" spans="1:65" s="13" customFormat="1" ht="11.25">
      <c r="B762" s="205"/>
      <c r="C762" s="206"/>
      <c r="D762" s="207" t="s">
        <v>266</v>
      </c>
      <c r="E762" s="225" t="s">
        <v>1</v>
      </c>
      <c r="F762" s="208" t="s">
        <v>874</v>
      </c>
      <c r="G762" s="206"/>
      <c r="H762" s="209">
        <v>29.024999999999999</v>
      </c>
      <c r="I762" s="210"/>
      <c r="J762" s="206"/>
      <c r="K762" s="206"/>
      <c r="L762" s="211"/>
      <c r="M762" s="212"/>
      <c r="N762" s="213"/>
      <c r="O762" s="213"/>
      <c r="P762" s="213"/>
      <c r="Q762" s="213"/>
      <c r="R762" s="213"/>
      <c r="S762" s="213"/>
      <c r="T762" s="214"/>
      <c r="AT762" s="215" t="s">
        <v>266</v>
      </c>
      <c r="AU762" s="215" t="s">
        <v>86</v>
      </c>
      <c r="AV762" s="13" t="s">
        <v>86</v>
      </c>
      <c r="AW762" s="13" t="s">
        <v>32</v>
      </c>
      <c r="AX762" s="13" t="s">
        <v>76</v>
      </c>
      <c r="AY762" s="215" t="s">
        <v>239</v>
      </c>
    </row>
    <row r="763" spans="1:65" s="14" customFormat="1" ht="11.25">
      <c r="B763" s="226"/>
      <c r="C763" s="227"/>
      <c r="D763" s="207" t="s">
        <v>266</v>
      </c>
      <c r="E763" s="228" t="s">
        <v>1</v>
      </c>
      <c r="F763" s="229" t="s">
        <v>383</v>
      </c>
      <c r="G763" s="227"/>
      <c r="H763" s="230">
        <v>29.024999999999999</v>
      </c>
      <c r="I763" s="231"/>
      <c r="J763" s="227"/>
      <c r="K763" s="227"/>
      <c r="L763" s="232"/>
      <c r="M763" s="233"/>
      <c r="N763" s="234"/>
      <c r="O763" s="234"/>
      <c r="P763" s="234"/>
      <c r="Q763" s="234"/>
      <c r="R763" s="234"/>
      <c r="S763" s="234"/>
      <c r="T763" s="235"/>
      <c r="AT763" s="236" t="s">
        <v>266</v>
      </c>
      <c r="AU763" s="236" t="s">
        <v>86</v>
      </c>
      <c r="AV763" s="14" t="s">
        <v>110</v>
      </c>
      <c r="AW763" s="14" t="s">
        <v>32</v>
      </c>
      <c r="AX763" s="14" t="s">
        <v>84</v>
      </c>
      <c r="AY763" s="236" t="s">
        <v>239</v>
      </c>
    </row>
    <row r="764" spans="1:65" s="2" customFormat="1" ht="16.5" customHeight="1">
      <c r="A764" s="35"/>
      <c r="B764" s="36"/>
      <c r="C764" s="247" t="s">
        <v>1382</v>
      </c>
      <c r="D764" s="247" t="s">
        <v>438</v>
      </c>
      <c r="E764" s="248" t="s">
        <v>1383</v>
      </c>
      <c r="F764" s="249" t="s">
        <v>1384</v>
      </c>
      <c r="G764" s="250" t="s">
        <v>244</v>
      </c>
      <c r="H764" s="251">
        <v>31.928000000000001</v>
      </c>
      <c r="I764" s="252"/>
      <c r="J764" s="253">
        <f>ROUND(I764*H764,2)</f>
        <v>0</v>
      </c>
      <c r="K764" s="249" t="s">
        <v>277</v>
      </c>
      <c r="L764" s="254"/>
      <c r="M764" s="255" t="s">
        <v>1</v>
      </c>
      <c r="N764" s="256" t="s">
        <v>41</v>
      </c>
      <c r="O764" s="72"/>
      <c r="P764" s="201">
        <f>O764*H764</f>
        <v>0</v>
      </c>
      <c r="Q764" s="201">
        <v>1.5E-3</v>
      </c>
      <c r="R764" s="201">
        <f>Q764*H764</f>
        <v>4.7892000000000004E-2</v>
      </c>
      <c r="S764" s="201">
        <v>0</v>
      </c>
      <c r="T764" s="202">
        <f>S764*H764</f>
        <v>0</v>
      </c>
      <c r="U764" s="35"/>
      <c r="V764" s="35"/>
      <c r="W764" s="35"/>
      <c r="X764" s="35"/>
      <c r="Y764" s="35"/>
      <c r="Z764" s="35"/>
      <c r="AA764" s="35"/>
      <c r="AB764" s="35"/>
      <c r="AC764" s="35"/>
      <c r="AD764" s="35"/>
      <c r="AE764" s="35"/>
      <c r="AR764" s="203" t="s">
        <v>506</v>
      </c>
      <c r="AT764" s="203" t="s">
        <v>438</v>
      </c>
      <c r="AU764" s="203" t="s">
        <v>86</v>
      </c>
      <c r="AY764" s="18" t="s">
        <v>239</v>
      </c>
      <c r="BE764" s="204">
        <f>IF(N764="základní",J764,0)</f>
        <v>0</v>
      </c>
      <c r="BF764" s="204">
        <f>IF(N764="snížená",J764,0)</f>
        <v>0</v>
      </c>
      <c r="BG764" s="204">
        <f>IF(N764="zákl. přenesená",J764,0)</f>
        <v>0</v>
      </c>
      <c r="BH764" s="204">
        <f>IF(N764="sníž. přenesená",J764,0)</f>
        <v>0</v>
      </c>
      <c r="BI764" s="204">
        <f>IF(N764="nulová",J764,0)</f>
        <v>0</v>
      </c>
      <c r="BJ764" s="18" t="s">
        <v>84</v>
      </c>
      <c r="BK764" s="204">
        <f>ROUND(I764*H764,2)</f>
        <v>0</v>
      </c>
      <c r="BL764" s="18" t="s">
        <v>306</v>
      </c>
      <c r="BM764" s="203" t="s">
        <v>1385</v>
      </c>
    </row>
    <row r="765" spans="1:65" s="13" customFormat="1" ht="11.25">
      <c r="B765" s="205"/>
      <c r="C765" s="206"/>
      <c r="D765" s="207" t="s">
        <v>266</v>
      </c>
      <c r="E765" s="206"/>
      <c r="F765" s="208" t="s">
        <v>1386</v>
      </c>
      <c r="G765" s="206"/>
      <c r="H765" s="209">
        <v>31.928000000000001</v>
      </c>
      <c r="I765" s="210"/>
      <c r="J765" s="206"/>
      <c r="K765" s="206"/>
      <c r="L765" s="211"/>
      <c r="M765" s="212"/>
      <c r="N765" s="213"/>
      <c r="O765" s="213"/>
      <c r="P765" s="213"/>
      <c r="Q765" s="213"/>
      <c r="R765" s="213"/>
      <c r="S765" s="213"/>
      <c r="T765" s="214"/>
      <c r="AT765" s="215" t="s">
        <v>266</v>
      </c>
      <c r="AU765" s="215" t="s">
        <v>86</v>
      </c>
      <c r="AV765" s="13" t="s">
        <v>86</v>
      </c>
      <c r="AW765" s="13" t="s">
        <v>4</v>
      </c>
      <c r="AX765" s="13" t="s">
        <v>84</v>
      </c>
      <c r="AY765" s="215" t="s">
        <v>239</v>
      </c>
    </row>
    <row r="766" spans="1:65" s="2" customFormat="1" ht="16.5" customHeight="1">
      <c r="A766" s="35"/>
      <c r="B766" s="36"/>
      <c r="C766" s="192" t="s">
        <v>1387</v>
      </c>
      <c r="D766" s="192" t="s">
        <v>241</v>
      </c>
      <c r="E766" s="193" t="s">
        <v>1371</v>
      </c>
      <c r="F766" s="194" t="s">
        <v>1372</v>
      </c>
      <c r="G766" s="195" t="s">
        <v>244</v>
      </c>
      <c r="H766" s="196">
        <v>22.5</v>
      </c>
      <c r="I766" s="197"/>
      <c r="J766" s="198">
        <f>ROUND(I766*H766,2)</f>
        <v>0</v>
      </c>
      <c r="K766" s="194" t="s">
        <v>245</v>
      </c>
      <c r="L766" s="40"/>
      <c r="M766" s="199" t="s">
        <v>1</v>
      </c>
      <c r="N766" s="200" t="s">
        <v>41</v>
      </c>
      <c r="O766" s="72"/>
      <c r="P766" s="201">
        <f>O766*H766</f>
        <v>0</v>
      </c>
      <c r="Q766" s="201">
        <v>6.0000000000000001E-3</v>
      </c>
      <c r="R766" s="201">
        <f>Q766*H766</f>
        <v>0.13500000000000001</v>
      </c>
      <c r="S766" s="201">
        <v>0</v>
      </c>
      <c r="T766" s="202">
        <f>S766*H766</f>
        <v>0</v>
      </c>
      <c r="U766" s="35"/>
      <c r="V766" s="35"/>
      <c r="W766" s="35"/>
      <c r="X766" s="35"/>
      <c r="Y766" s="35"/>
      <c r="Z766" s="35"/>
      <c r="AA766" s="35"/>
      <c r="AB766" s="35"/>
      <c r="AC766" s="35"/>
      <c r="AD766" s="35"/>
      <c r="AE766" s="35"/>
      <c r="AR766" s="203" t="s">
        <v>306</v>
      </c>
      <c r="AT766" s="203" t="s">
        <v>241</v>
      </c>
      <c r="AU766" s="203" t="s">
        <v>86</v>
      </c>
      <c r="AY766" s="18" t="s">
        <v>239</v>
      </c>
      <c r="BE766" s="204">
        <f>IF(N766="základní",J766,0)</f>
        <v>0</v>
      </c>
      <c r="BF766" s="204">
        <f>IF(N766="snížená",J766,0)</f>
        <v>0</v>
      </c>
      <c r="BG766" s="204">
        <f>IF(N766="zákl. přenesená",J766,0)</f>
        <v>0</v>
      </c>
      <c r="BH766" s="204">
        <f>IF(N766="sníž. přenesená",J766,0)</f>
        <v>0</v>
      </c>
      <c r="BI766" s="204">
        <f>IF(N766="nulová",J766,0)</f>
        <v>0</v>
      </c>
      <c r="BJ766" s="18" t="s">
        <v>84</v>
      </c>
      <c r="BK766" s="204">
        <f>ROUND(I766*H766,2)</f>
        <v>0</v>
      </c>
      <c r="BL766" s="18" t="s">
        <v>306</v>
      </c>
      <c r="BM766" s="203" t="s">
        <v>1388</v>
      </c>
    </row>
    <row r="767" spans="1:65" s="13" customFormat="1" ht="11.25">
      <c r="B767" s="205"/>
      <c r="C767" s="206"/>
      <c r="D767" s="207" t="s">
        <v>266</v>
      </c>
      <c r="E767" s="225" t="s">
        <v>1</v>
      </c>
      <c r="F767" s="208" t="s">
        <v>574</v>
      </c>
      <c r="G767" s="206"/>
      <c r="H767" s="209">
        <v>22.5</v>
      </c>
      <c r="I767" s="210"/>
      <c r="J767" s="206"/>
      <c r="K767" s="206"/>
      <c r="L767" s="211"/>
      <c r="M767" s="212"/>
      <c r="N767" s="213"/>
      <c r="O767" s="213"/>
      <c r="P767" s="213"/>
      <c r="Q767" s="213"/>
      <c r="R767" s="213"/>
      <c r="S767" s="213"/>
      <c r="T767" s="214"/>
      <c r="AT767" s="215" t="s">
        <v>266</v>
      </c>
      <c r="AU767" s="215" t="s">
        <v>86</v>
      </c>
      <c r="AV767" s="13" t="s">
        <v>86</v>
      </c>
      <c r="AW767" s="13" t="s">
        <v>32</v>
      </c>
      <c r="AX767" s="13" t="s">
        <v>76</v>
      </c>
      <c r="AY767" s="215" t="s">
        <v>239</v>
      </c>
    </row>
    <row r="768" spans="1:65" s="14" customFormat="1" ht="11.25">
      <c r="B768" s="226"/>
      <c r="C768" s="227"/>
      <c r="D768" s="207" t="s">
        <v>266</v>
      </c>
      <c r="E768" s="228" t="s">
        <v>1</v>
      </c>
      <c r="F768" s="229" t="s">
        <v>383</v>
      </c>
      <c r="G768" s="227"/>
      <c r="H768" s="230">
        <v>22.5</v>
      </c>
      <c r="I768" s="231"/>
      <c r="J768" s="227"/>
      <c r="K768" s="227"/>
      <c r="L768" s="232"/>
      <c r="M768" s="233"/>
      <c r="N768" s="234"/>
      <c r="O768" s="234"/>
      <c r="P768" s="234"/>
      <c r="Q768" s="234"/>
      <c r="R768" s="234"/>
      <c r="S768" s="234"/>
      <c r="T768" s="235"/>
      <c r="AT768" s="236" t="s">
        <v>266</v>
      </c>
      <c r="AU768" s="236" t="s">
        <v>86</v>
      </c>
      <c r="AV768" s="14" t="s">
        <v>110</v>
      </c>
      <c r="AW768" s="14" t="s">
        <v>32</v>
      </c>
      <c r="AX768" s="14" t="s">
        <v>84</v>
      </c>
      <c r="AY768" s="236" t="s">
        <v>239</v>
      </c>
    </row>
    <row r="769" spans="1:65" s="2" customFormat="1" ht="16.5" customHeight="1">
      <c r="A769" s="35"/>
      <c r="B769" s="36"/>
      <c r="C769" s="247" t="s">
        <v>1389</v>
      </c>
      <c r="D769" s="247" t="s">
        <v>438</v>
      </c>
      <c r="E769" s="248" t="s">
        <v>1390</v>
      </c>
      <c r="F769" s="249" t="s">
        <v>1391</v>
      </c>
      <c r="G769" s="250" t="s">
        <v>244</v>
      </c>
      <c r="H769" s="251">
        <v>24.75</v>
      </c>
      <c r="I769" s="252"/>
      <c r="J769" s="253">
        <f>ROUND(I769*H769,2)</f>
        <v>0</v>
      </c>
      <c r="K769" s="249" t="s">
        <v>277</v>
      </c>
      <c r="L769" s="254"/>
      <c r="M769" s="255" t="s">
        <v>1</v>
      </c>
      <c r="N769" s="256" t="s">
        <v>41</v>
      </c>
      <c r="O769" s="72"/>
      <c r="P769" s="201">
        <f>O769*H769</f>
        <v>0</v>
      </c>
      <c r="Q769" s="201">
        <v>3.0000000000000001E-3</v>
      </c>
      <c r="R769" s="201">
        <f>Q769*H769</f>
        <v>7.4249999999999997E-2</v>
      </c>
      <c r="S769" s="201">
        <v>0</v>
      </c>
      <c r="T769" s="202">
        <f>S769*H769</f>
        <v>0</v>
      </c>
      <c r="U769" s="35"/>
      <c r="V769" s="35"/>
      <c r="W769" s="35"/>
      <c r="X769" s="35"/>
      <c r="Y769" s="35"/>
      <c r="Z769" s="35"/>
      <c r="AA769" s="35"/>
      <c r="AB769" s="35"/>
      <c r="AC769" s="35"/>
      <c r="AD769" s="35"/>
      <c r="AE769" s="35"/>
      <c r="AR769" s="203" t="s">
        <v>506</v>
      </c>
      <c r="AT769" s="203" t="s">
        <v>438</v>
      </c>
      <c r="AU769" s="203" t="s">
        <v>86</v>
      </c>
      <c r="AY769" s="18" t="s">
        <v>239</v>
      </c>
      <c r="BE769" s="204">
        <f>IF(N769="základní",J769,0)</f>
        <v>0</v>
      </c>
      <c r="BF769" s="204">
        <f>IF(N769="snížená",J769,0)</f>
        <v>0</v>
      </c>
      <c r="BG769" s="204">
        <f>IF(N769="zákl. přenesená",J769,0)</f>
        <v>0</v>
      </c>
      <c r="BH769" s="204">
        <f>IF(N769="sníž. přenesená",J769,0)</f>
        <v>0</v>
      </c>
      <c r="BI769" s="204">
        <f>IF(N769="nulová",J769,0)</f>
        <v>0</v>
      </c>
      <c r="BJ769" s="18" t="s">
        <v>84</v>
      </c>
      <c r="BK769" s="204">
        <f>ROUND(I769*H769,2)</f>
        <v>0</v>
      </c>
      <c r="BL769" s="18" t="s">
        <v>306</v>
      </c>
      <c r="BM769" s="203" t="s">
        <v>1392</v>
      </c>
    </row>
    <row r="770" spans="1:65" s="13" customFormat="1" ht="11.25">
      <c r="B770" s="205"/>
      <c r="C770" s="206"/>
      <c r="D770" s="207" t="s">
        <v>266</v>
      </c>
      <c r="E770" s="206"/>
      <c r="F770" s="208" t="s">
        <v>1393</v>
      </c>
      <c r="G770" s="206"/>
      <c r="H770" s="209">
        <v>24.75</v>
      </c>
      <c r="I770" s="210"/>
      <c r="J770" s="206"/>
      <c r="K770" s="206"/>
      <c r="L770" s="211"/>
      <c r="M770" s="212"/>
      <c r="N770" s="213"/>
      <c r="O770" s="213"/>
      <c r="P770" s="213"/>
      <c r="Q770" s="213"/>
      <c r="R770" s="213"/>
      <c r="S770" s="213"/>
      <c r="T770" s="214"/>
      <c r="AT770" s="215" t="s">
        <v>266</v>
      </c>
      <c r="AU770" s="215" t="s">
        <v>86</v>
      </c>
      <c r="AV770" s="13" t="s">
        <v>86</v>
      </c>
      <c r="AW770" s="13" t="s">
        <v>4</v>
      </c>
      <c r="AX770" s="13" t="s">
        <v>84</v>
      </c>
      <c r="AY770" s="215" t="s">
        <v>239</v>
      </c>
    </row>
    <row r="771" spans="1:65" s="2" customFormat="1" ht="24.2" customHeight="1">
      <c r="A771" s="35"/>
      <c r="B771" s="36"/>
      <c r="C771" s="192" t="s">
        <v>1394</v>
      </c>
      <c r="D771" s="192" t="s">
        <v>241</v>
      </c>
      <c r="E771" s="193" t="s">
        <v>1395</v>
      </c>
      <c r="F771" s="194" t="s">
        <v>1396</v>
      </c>
      <c r="G771" s="195" t="s">
        <v>244</v>
      </c>
      <c r="H771" s="196">
        <v>402.58800000000002</v>
      </c>
      <c r="I771" s="197"/>
      <c r="J771" s="198">
        <f>ROUND(I771*H771,2)</f>
        <v>0</v>
      </c>
      <c r="K771" s="194" t="s">
        <v>245</v>
      </c>
      <c r="L771" s="40"/>
      <c r="M771" s="199" t="s">
        <v>1</v>
      </c>
      <c r="N771" s="200" t="s">
        <v>41</v>
      </c>
      <c r="O771" s="72"/>
      <c r="P771" s="201">
        <f>O771*H771</f>
        <v>0</v>
      </c>
      <c r="Q771" s="201">
        <v>1.2E-4</v>
      </c>
      <c r="R771" s="201">
        <f>Q771*H771</f>
        <v>4.8310560000000002E-2</v>
      </c>
      <c r="S771" s="201">
        <v>0</v>
      </c>
      <c r="T771" s="202">
        <f>S771*H771</f>
        <v>0</v>
      </c>
      <c r="U771" s="35"/>
      <c r="V771" s="35"/>
      <c r="W771" s="35"/>
      <c r="X771" s="35"/>
      <c r="Y771" s="35"/>
      <c r="Z771" s="35"/>
      <c r="AA771" s="35"/>
      <c r="AB771" s="35"/>
      <c r="AC771" s="35"/>
      <c r="AD771" s="35"/>
      <c r="AE771" s="35"/>
      <c r="AR771" s="203" t="s">
        <v>306</v>
      </c>
      <c r="AT771" s="203" t="s">
        <v>241</v>
      </c>
      <c r="AU771" s="203" t="s">
        <v>86</v>
      </c>
      <c r="AY771" s="18" t="s">
        <v>239</v>
      </c>
      <c r="BE771" s="204">
        <f>IF(N771="základní",J771,0)</f>
        <v>0</v>
      </c>
      <c r="BF771" s="204">
        <f>IF(N771="snížená",J771,0)</f>
        <v>0</v>
      </c>
      <c r="BG771" s="204">
        <f>IF(N771="zákl. přenesená",J771,0)</f>
        <v>0</v>
      </c>
      <c r="BH771" s="204">
        <f>IF(N771="sníž. přenesená",J771,0)</f>
        <v>0</v>
      </c>
      <c r="BI771" s="204">
        <f>IF(N771="nulová",J771,0)</f>
        <v>0</v>
      </c>
      <c r="BJ771" s="18" t="s">
        <v>84</v>
      </c>
      <c r="BK771" s="204">
        <f>ROUND(I771*H771,2)</f>
        <v>0</v>
      </c>
      <c r="BL771" s="18" t="s">
        <v>306</v>
      </c>
      <c r="BM771" s="203" t="s">
        <v>1397</v>
      </c>
    </row>
    <row r="772" spans="1:65" s="13" customFormat="1" ht="11.25">
      <c r="B772" s="205"/>
      <c r="C772" s="206"/>
      <c r="D772" s="207" t="s">
        <v>266</v>
      </c>
      <c r="E772" s="225" t="s">
        <v>1</v>
      </c>
      <c r="F772" s="208" t="s">
        <v>1290</v>
      </c>
      <c r="G772" s="206"/>
      <c r="H772" s="209">
        <v>402.58800000000002</v>
      </c>
      <c r="I772" s="210"/>
      <c r="J772" s="206"/>
      <c r="K772" s="206"/>
      <c r="L772" s="211"/>
      <c r="M772" s="212"/>
      <c r="N772" s="213"/>
      <c r="O772" s="213"/>
      <c r="P772" s="213"/>
      <c r="Q772" s="213"/>
      <c r="R772" s="213"/>
      <c r="S772" s="213"/>
      <c r="T772" s="214"/>
      <c r="AT772" s="215" t="s">
        <v>266</v>
      </c>
      <c r="AU772" s="215" t="s">
        <v>86</v>
      </c>
      <c r="AV772" s="13" t="s">
        <v>86</v>
      </c>
      <c r="AW772" s="13" t="s">
        <v>32</v>
      </c>
      <c r="AX772" s="13" t="s">
        <v>76</v>
      </c>
      <c r="AY772" s="215" t="s">
        <v>239</v>
      </c>
    </row>
    <row r="773" spans="1:65" s="14" customFormat="1" ht="11.25">
      <c r="B773" s="226"/>
      <c r="C773" s="227"/>
      <c r="D773" s="207" t="s">
        <v>266</v>
      </c>
      <c r="E773" s="228" t="s">
        <v>1</v>
      </c>
      <c r="F773" s="229" t="s">
        <v>383</v>
      </c>
      <c r="G773" s="227"/>
      <c r="H773" s="230">
        <v>402.58800000000002</v>
      </c>
      <c r="I773" s="231"/>
      <c r="J773" s="227"/>
      <c r="K773" s="227"/>
      <c r="L773" s="232"/>
      <c r="M773" s="233"/>
      <c r="N773" s="234"/>
      <c r="O773" s="234"/>
      <c r="P773" s="234"/>
      <c r="Q773" s="234"/>
      <c r="R773" s="234"/>
      <c r="S773" s="234"/>
      <c r="T773" s="235"/>
      <c r="AT773" s="236" t="s">
        <v>266</v>
      </c>
      <c r="AU773" s="236" t="s">
        <v>86</v>
      </c>
      <c r="AV773" s="14" t="s">
        <v>110</v>
      </c>
      <c r="AW773" s="14" t="s">
        <v>32</v>
      </c>
      <c r="AX773" s="14" t="s">
        <v>84</v>
      </c>
      <c r="AY773" s="236" t="s">
        <v>239</v>
      </c>
    </row>
    <row r="774" spans="1:65" s="2" customFormat="1" ht="16.5" customHeight="1">
      <c r="A774" s="35"/>
      <c r="B774" s="36"/>
      <c r="C774" s="247" t="s">
        <v>1398</v>
      </c>
      <c r="D774" s="247" t="s">
        <v>438</v>
      </c>
      <c r="E774" s="248" t="s">
        <v>1399</v>
      </c>
      <c r="F774" s="249" t="s">
        <v>1400</v>
      </c>
      <c r="G774" s="250" t="s">
        <v>244</v>
      </c>
      <c r="H774" s="251">
        <v>442.84699999999998</v>
      </c>
      <c r="I774" s="252"/>
      <c r="J774" s="253">
        <f>ROUND(I774*H774,2)</f>
        <v>0</v>
      </c>
      <c r="K774" s="249" t="s">
        <v>277</v>
      </c>
      <c r="L774" s="254"/>
      <c r="M774" s="255" t="s">
        <v>1</v>
      </c>
      <c r="N774" s="256" t="s">
        <v>41</v>
      </c>
      <c r="O774" s="72"/>
      <c r="P774" s="201">
        <f>O774*H774</f>
        <v>0</v>
      </c>
      <c r="Q774" s="201">
        <v>5.4000000000000003E-3</v>
      </c>
      <c r="R774" s="201">
        <f>Q774*H774</f>
        <v>2.3913738000000002</v>
      </c>
      <c r="S774" s="201">
        <v>0</v>
      </c>
      <c r="T774" s="202">
        <f>S774*H774</f>
        <v>0</v>
      </c>
      <c r="U774" s="35"/>
      <c r="V774" s="35"/>
      <c r="W774" s="35"/>
      <c r="X774" s="35"/>
      <c r="Y774" s="35"/>
      <c r="Z774" s="35"/>
      <c r="AA774" s="35"/>
      <c r="AB774" s="35"/>
      <c r="AC774" s="35"/>
      <c r="AD774" s="35"/>
      <c r="AE774" s="35"/>
      <c r="AR774" s="203" t="s">
        <v>506</v>
      </c>
      <c r="AT774" s="203" t="s">
        <v>438</v>
      </c>
      <c r="AU774" s="203" t="s">
        <v>86</v>
      </c>
      <c r="AY774" s="18" t="s">
        <v>239</v>
      </c>
      <c r="BE774" s="204">
        <f>IF(N774="základní",J774,0)</f>
        <v>0</v>
      </c>
      <c r="BF774" s="204">
        <f>IF(N774="snížená",J774,0)</f>
        <v>0</v>
      </c>
      <c r="BG774" s="204">
        <f>IF(N774="zákl. přenesená",J774,0)</f>
        <v>0</v>
      </c>
      <c r="BH774" s="204">
        <f>IF(N774="sníž. přenesená",J774,0)</f>
        <v>0</v>
      </c>
      <c r="BI774" s="204">
        <f>IF(N774="nulová",J774,0)</f>
        <v>0</v>
      </c>
      <c r="BJ774" s="18" t="s">
        <v>84</v>
      </c>
      <c r="BK774" s="204">
        <f>ROUND(I774*H774,2)</f>
        <v>0</v>
      </c>
      <c r="BL774" s="18" t="s">
        <v>306</v>
      </c>
      <c r="BM774" s="203" t="s">
        <v>1401</v>
      </c>
    </row>
    <row r="775" spans="1:65" s="13" customFormat="1" ht="11.25">
      <c r="B775" s="205"/>
      <c r="C775" s="206"/>
      <c r="D775" s="207" t="s">
        <v>266</v>
      </c>
      <c r="E775" s="206"/>
      <c r="F775" s="208" t="s">
        <v>1402</v>
      </c>
      <c r="G775" s="206"/>
      <c r="H775" s="209">
        <v>442.84699999999998</v>
      </c>
      <c r="I775" s="210"/>
      <c r="J775" s="206"/>
      <c r="K775" s="206"/>
      <c r="L775" s="211"/>
      <c r="M775" s="212"/>
      <c r="N775" s="213"/>
      <c r="O775" s="213"/>
      <c r="P775" s="213"/>
      <c r="Q775" s="213"/>
      <c r="R775" s="213"/>
      <c r="S775" s="213"/>
      <c r="T775" s="214"/>
      <c r="AT775" s="215" t="s">
        <v>266</v>
      </c>
      <c r="AU775" s="215" t="s">
        <v>86</v>
      </c>
      <c r="AV775" s="13" t="s">
        <v>86</v>
      </c>
      <c r="AW775" s="13" t="s">
        <v>4</v>
      </c>
      <c r="AX775" s="13" t="s">
        <v>84</v>
      </c>
      <c r="AY775" s="215" t="s">
        <v>239</v>
      </c>
    </row>
    <row r="776" spans="1:65" s="2" customFormat="1" ht="24.2" customHeight="1">
      <c r="A776" s="35"/>
      <c r="B776" s="36"/>
      <c r="C776" s="192" t="s">
        <v>1403</v>
      </c>
      <c r="D776" s="192" t="s">
        <v>241</v>
      </c>
      <c r="E776" s="193" t="s">
        <v>1395</v>
      </c>
      <c r="F776" s="194" t="s">
        <v>1396</v>
      </c>
      <c r="G776" s="195" t="s">
        <v>244</v>
      </c>
      <c r="H776" s="196">
        <v>129.35</v>
      </c>
      <c r="I776" s="197"/>
      <c r="J776" s="198">
        <f>ROUND(I776*H776,2)</f>
        <v>0</v>
      </c>
      <c r="K776" s="194" t="s">
        <v>245</v>
      </c>
      <c r="L776" s="40"/>
      <c r="M776" s="199" t="s">
        <v>1</v>
      </c>
      <c r="N776" s="200" t="s">
        <v>41</v>
      </c>
      <c r="O776" s="72"/>
      <c r="P776" s="201">
        <f>O776*H776</f>
        <v>0</v>
      </c>
      <c r="Q776" s="201">
        <v>1.2E-4</v>
      </c>
      <c r="R776" s="201">
        <f>Q776*H776</f>
        <v>1.5521999999999999E-2</v>
      </c>
      <c r="S776" s="201">
        <v>0</v>
      </c>
      <c r="T776" s="202">
        <f>S776*H776</f>
        <v>0</v>
      </c>
      <c r="U776" s="35"/>
      <c r="V776" s="35"/>
      <c r="W776" s="35"/>
      <c r="X776" s="35"/>
      <c r="Y776" s="35"/>
      <c r="Z776" s="35"/>
      <c r="AA776" s="35"/>
      <c r="AB776" s="35"/>
      <c r="AC776" s="35"/>
      <c r="AD776" s="35"/>
      <c r="AE776" s="35"/>
      <c r="AR776" s="203" t="s">
        <v>306</v>
      </c>
      <c r="AT776" s="203" t="s">
        <v>241</v>
      </c>
      <c r="AU776" s="203" t="s">
        <v>86</v>
      </c>
      <c r="AY776" s="18" t="s">
        <v>239</v>
      </c>
      <c r="BE776" s="204">
        <f>IF(N776="základní",J776,0)</f>
        <v>0</v>
      </c>
      <c r="BF776" s="204">
        <f>IF(N776="snížená",J776,0)</f>
        <v>0</v>
      </c>
      <c r="BG776" s="204">
        <f>IF(N776="zákl. přenesená",J776,0)</f>
        <v>0</v>
      </c>
      <c r="BH776" s="204">
        <f>IF(N776="sníž. přenesená",J776,0)</f>
        <v>0</v>
      </c>
      <c r="BI776" s="204">
        <f>IF(N776="nulová",J776,0)</f>
        <v>0</v>
      </c>
      <c r="BJ776" s="18" t="s">
        <v>84</v>
      </c>
      <c r="BK776" s="204">
        <f>ROUND(I776*H776,2)</f>
        <v>0</v>
      </c>
      <c r="BL776" s="18" t="s">
        <v>306</v>
      </c>
      <c r="BM776" s="203" t="s">
        <v>1404</v>
      </c>
    </row>
    <row r="777" spans="1:65" s="13" customFormat="1" ht="11.25">
      <c r="B777" s="205"/>
      <c r="C777" s="206"/>
      <c r="D777" s="207" t="s">
        <v>266</v>
      </c>
      <c r="E777" s="225" t="s">
        <v>1</v>
      </c>
      <c r="F777" s="208" t="s">
        <v>1291</v>
      </c>
      <c r="G777" s="206"/>
      <c r="H777" s="209">
        <v>129.35</v>
      </c>
      <c r="I777" s="210"/>
      <c r="J777" s="206"/>
      <c r="K777" s="206"/>
      <c r="L777" s="211"/>
      <c r="M777" s="212"/>
      <c r="N777" s="213"/>
      <c r="O777" s="213"/>
      <c r="P777" s="213"/>
      <c r="Q777" s="213"/>
      <c r="R777" s="213"/>
      <c r="S777" s="213"/>
      <c r="T777" s="214"/>
      <c r="AT777" s="215" t="s">
        <v>266</v>
      </c>
      <c r="AU777" s="215" t="s">
        <v>86</v>
      </c>
      <c r="AV777" s="13" t="s">
        <v>86</v>
      </c>
      <c r="AW777" s="13" t="s">
        <v>32</v>
      </c>
      <c r="AX777" s="13" t="s">
        <v>76</v>
      </c>
      <c r="AY777" s="215" t="s">
        <v>239</v>
      </c>
    </row>
    <row r="778" spans="1:65" s="14" customFormat="1" ht="11.25">
      <c r="B778" s="226"/>
      <c r="C778" s="227"/>
      <c r="D778" s="207" t="s">
        <v>266</v>
      </c>
      <c r="E778" s="228" t="s">
        <v>1</v>
      </c>
      <c r="F778" s="229" t="s">
        <v>383</v>
      </c>
      <c r="G778" s="227"/>
      <c r="H778" s="230">
        <v>129.35</v>
      </c>
      <c r="I778" s="231"/>
      <c r="J778" s="227"/>
      <c r="K778" s="227"/>
      <c r="L778" s="232"/>
      <c r="M778" s="233"/>
      <c r="N778" s="234"/>
      <c r="O778" s="234"/>
      <c r="P778" s="234"/>
      <c r="Q778" s="234"/>
      <c r="R778" s="234"/>
      <c r="S778" s="234"/>
      <c r="T778" s="235"/>
      <c r="AT778" s="236" t="s">
        <v>266</v>
      </c>
      <c r="AU778" s="236" t="s">
        <v>86</v>
      </c>
      <c r="AV778" s="14" t="s">
        <v>110</v>
      </c>
      <c r="AW778" s="14" t="s">
        <v>32</v>
      </c>
      <c r="AX778" s="14" t="s">
        <v>84</v>
      </c>
      <c r="AY778" s="236" t="s">
        <v>239</v>
      </c>
    </row>
    <row r="779" spans="1:65" s="2" customFormat="1" ht="16.5" customHeight="1">
      <c r="A779" s="35"/>
      <c r="B779" s="36"/>
      <c r="C779" s="247" t="s">
        <v>1405</v>
      </c>
      <c r="D779" s="247" t="s">
        <v>438</v>
      </c>
      <c r="E779" s="248" t="s">
        <v>1406</v>
      </c>
      <c r="F779" s="249" t="s">
        <v>1407</v>
      </c>
      <c r="G779" s="250" t="s">
        <v>244</v>
      </c>
      <c r="H779" s="251">
        <v>142.285</v>
      </c>
      <c r="I779" s="252"/>
      <c r="J779" s="253">
        <f>ROUND(I779*H779,2)</f>
        <v>0</v>
      </c>
      <c r="K779" s="249" t="s">
        <v>277</v>
      </c>
      <c r="L779" s="254"/>
      <c r="M779" s="255" t="s">
        <v>1</v>
      </c>
      <c r="N779" s="256" t="s">
        <v>41</v>
      </c>
      <c r="O779" s="72"/>
      <c r="P779" s="201">
        <f>O779*H779</f>
        <v>0</v>
      </c>
      <c r="Q779" s="201">
        <v>8.0199999999999994E-3</v>
      </c>
      <c r="R779" s="201">
        <f>Q779*H779</f>
        <v>1.1411256999999999</v>
      </c>
      <c r="S779" s="201">
        <v>0</v>
      </c>
      <c r="T779" s="202">
        <f>S779*H779</f>
        <v>0</v>
      </c>
      <c r="U779" s="35"/>
      <c r="V779" s="35"/>
      <c r="W779" s="35"/>
      <c r="X779" s="35"/>
      <c r="Y779" s="35"/>
      <c r="Z779" s="35"/>
      <c r="AA779" s="35"/>
      <c r="AB779" s="35"/>
      <c r="AC779" s="35"/>
      <c r="AD779" s="35"/>
      <c r="AE779" s="35"/>
      <c r="AR779" s="203" t="s">
        <v>506</v>
      </c>
      <c r="AT779" s="203" t="s">
        <v>438</v>
      </c>
      <c r="AU779" s="203" t="s">
        <v>86</v>
      </c>
      <c r="AY779" s="18" t="s">
        <v>239</v>
      </c>
      <c r="BE779" s="204">
        <f>IF(N779="základní",J779,0)</f>
        <v>0</v>
      </c>
      <c r="BF779" s="204">
        <f>IF(N779="snížená",J779,0)</f>
        <v>0</v>
      </c>
      <c r="BG779" s="204">
        <f>IF(N779="zákl. přenesená",J779,0)</f>
        <v>0</v>
      </c>
      <c r="BH779" s="204">
        <f>IF(N779="sníž. přenesená",J779,0)</f>
        <v>0</v>
      </c>
      <c r="BI779" s="204">
        <f>IF(N779="nulová",J779,0)</f>
        <v>0</v>
      </c>
      <c r="BJ779" s="18" t="s">
        <v>84</v>
      </c>
      <c r="BK779" s="204">
        <f>ROUND(I779*H779,2)</f>
        <v>0</v>
      </c>
      <c r="BL779" s="18" t="s">
        <v>306</v>
      </c>
      <c r="BM779" s="203" t="s">
        <v>1408</v>
      </c>
    </row>
    <row r="780" spans="1:65" s="13" customFormat="1" ht="11.25">
      <c r="B780" s="205"/>
      <c r="C780" s="206"/>
      <c r="D780" s="207" t="s">
        <v>266</v>
      </c>
      <c r="E780" s="206"/>
      <c r="F780" s="208" t="s">
        <v>694</v>
      </c>
      <c r="G780" s="206"/>
      <c r="H780" s="209">
        <v>142.285</v>
      </c>
      <c r="I780" s="210"/>
      <c r="J780" s="206"/>
      <c r="K780" s="206"/>
      <c r="L780" s="211"/>
      <c r="M780" s="212"/>
      <c r="N780" s="213"/>
      <c r="O780" s="213"/>
      <c r="P780" s="213"/>
      <c r="Q780" s="213"/>
      <c r="R780" s="213"/>
      <c r="S780" s="213"/>
      <c r="T780" s="214"/>
      <c r="AT780" s="215" t="s">
        <v>266</v>
      </c>
      <c r="AU780" s="215" t="s">
        <v>86</v>
      </c>
      <c r="AV780" s="13" t="s">
        <v>86</v>
      </c>
      <c r="AW780" s="13" t="s">
        <v>4</v>
      </c>
      <c r="AX780" s="13" t="s">
        <v>84</v>
      </c>
      <c r="AY780" s="215" t="s">
        <v>239</v>
      </c>
    </row>
    <row r="781" spans="1:65" s="2" customFormat="1" ht="24.2" customHeight="1">
      <c r="A781" s="35"/>
      <c r="B781" s="36"/>
      <c r="C781" s="192" t="s">
        <v>1409</v>
      </c>
      <c r="D781" s="192" t="s">
        <v>241</v>
      </c>
      <c r="E781" s="193" t="s">
        <v>1410</v>
      </c>
      <c r="F781" s="194" t="s">
        <v>1411</v>
      </c>
      <c r="G781" s="195" t="s">
        <v>244</v>
      </c>
      <c r="H781" s="196">
        <v>402.58800000000002</v>
      </c>
      <c r="I781" s="197"/>
      <c r="J781" s="198">
        <f>ROUND(I781*H781,2)</f>
        <v>0</v>
      </c>
      <c r="K781" s="194" t="s">
        <v>245</v>
      </c>
      <c r="L781" s="40"/>
      <c r="M781" s="199" t="s">
        <v>1</v>
      </c>
      <c r="N781" s="200" t="s">
        <v>41</v>
      </c>
      <c r="O781" s="72"/>
      <c r="P781" s="201">
        <f>O781*H781</f>
        <v>0</v>
      </c>
      <c r="Q781" s="201">
        <v>1.2E-4</v>
      </c>
      <c r="R781" s="201">
        <f>Q781*H781</f>
        <v>4.8310560000000002E-2</v>
      </c>
      <c r="S781" s="201">
        <v>0</v>
      </c>
      <c r="T781" s="202">
        <f>S781*H781</f>
        <v>0</v>
      </c>
      <c r="U781" s="35"/>
      <c r="V781" s="35"/>
      <c r="W781" s="35"/>
      <c r="X781" s="35"/>
      <c r="Y781" s="35"/>
      <c r="Z781" s="35"/>
      <c r="AA781" s="35"/>
      <c r="AB781" s="35"/>
      <c r="AC781" s="35"/>
      <c r="AD781" s="35"/>
      <c r="AE781" s="35"/>
      <c r="AR781" s="203" t="s">
        <v>306</v>
      </c>
      <c r="AT781" s="203" t="s">
        <v>241</v>
      </c>
      <c r="AU781" s="203" t="s">
        <v>86</v>
      </c>
      <c r="AY781" s="18" t="s">
        <v>239</v>
      </c>
      <c r="BE781" s="204">
        <f>IF(N781="základní",J781,0)</f>
        <v>0</v>
      </c>
      <c r="BF781" s="204">
        <f>IF(N781="snížená",J781,0)</f>
        <v>0</v>
      </c>
      <c r="BG781" s="204">
        <f>IF(N781="zákl. přenesená",J781,0)</f>
        <v>0</v>
      </c>
      <c r="BH781" s="204">
        <f>IF(N781="sníž. přenesená",J781,0)</f>
        <v>0</v>
      </c>
      <c r="BI781" s="204">
        <f>IF(N781="nulová",J781,0)</f>
        <v>0</v>
      </c>
      <c r="BJ781" s="18" t="s">
        <v>84</v>
      </c>
      <c r="BK781" s="204">
        <f>ROUND(I781*H781,2)</f>
        <v>0</v>
      </c>
      <c r="BL781" s="18" t="s">
        <v>306</v>
      </c>
      <c r="BM781" s="203" t="s">
        <v>1412</v>
      </c>
    </row>
    <row r="782" spans="1:65" s="13" customFormat="1" ht="11.25">
      <c r="B782" s="205"/>
      <c r="C782" s="206"/>
      <c r="D782" s="207" t="s">
        <v>266</v>
      </c>
      <c r="E782" s="225" t="s">
        <v>1</v>
      </c>
      <c r="F782" s="208" t="s">
        <v>1290</v>
      </c>
      <c r="G782" s="206"/>
      <c r="H782" s="209">
        <v>402.58800000000002</v>
      </c>
      <c r="I782" s="210"/>
      <c r="J782" s="206"/>
      <c r="K782" s="206"/>
      <c r="L782" s="211"/>
      <c r="M782" s="212"/>
      <c r="N782" s="213"/>
      <c r="O782" s="213"/>
      <c r="P782" s="213"/>
      <c r="Q782" s="213"/>
      <c r="R782" s="213"/>
      <c r="S782" s="213"/>
      <c r="T782" s="214"/>
      <c r="AT782" s="215" t="s">
        <v>266</v>
      </c>
      <c r="AU782" s="215" t="s">
        <v>86</v>
      </c>
      <c r="AV782" s="13" t="s">
        <v>86</v>
      </c>
      <c r="AW782" s="13" t="s">
        <v>32</v>
      </c>
      <c r="AX782" s="13" t="s">
        <v>76</v>
      </c>
      <c r="AY782" s="215" t="s">
        <v>239</v>
      </c>
    </row>
    <row r="783" spans="1:65" s="14" customFormat="1" ht="11.25">
      <c r="B783" s="226"/>
      <c r="C783" s="227"/>
      <c r="D783" s="207" t="s">
        <v>266</v>
      </c>
      <c r="E783" s="228" t="s">
        <v>1</v>
      </c>
      <c r="F783" s="229" t="s">
        <v>383</v>
      </c>
      <c r="G783" s="227"/>
      <c r="H783" s="230">
        <v>402.58800000000002</v>
      </c>
      <c r="I783" s="231"/>
      <c r="J783" s="227"/>
      <c r="K783" s="227"/>
      <c r="L783" s="232"/>
      <c r="M783" s="233"/>
      <c r="N783" s="234"/>
      <c r="O783" s="234"/>
      <c r="P783" s="234"/>
      <c r="Q783" s="234"/>
      <c r="R783" s="234"/>
      <c r="S783" s="234"/>
      <c r="T783" s="235"/>
      <c r="AT783" s="236" t="s">
        <v>266</v>
      </c>
      <c r="AU783" s="236" t="s">
        <v>86</v>
      </c>
      <c r="AV783" s="14" t="s">
        <v>110</v>
      </c>
      <c r="AW783" s="14" t="s">
        <v>32</v>
      </c>
      <c r="AX783" s="14" t="s">
        <v>84</v>
      </c>
      <c r="AY783" s="236" t="s">
        <v>239</v>
      </c>
    </row>
    <row r="784" spans="1:65" s="2" customFormat="1" ht="16.5" customHeight="1">
      <c r="A784" s="35"/>
      <c r="B784" s="36"/>
      <c r="C784" s="247" t="s">
        <v>1413</v>
      </c>
      <c r="D784" s="247" t="s">
        <v>438</v>
      </c>
      <c r="E784" s="248" t="s">
        <v>1414</v>
      </c>
      <c r="F784" s="249" t="s">
        <v>1415</v>
      </c>
      <c r="G784" s="250" t="s">
        <v>309</v>
      </c>
      <c r="H784" s="251">
        <v>70.453000000000003</v>
      </c>
      <c r="I784" s="252"/>
      <c r="J784" s="253">
        <f>ROUND(I784*H784,2)</f>
        <v>0</v>
      </c>
      <c r="K784" s="249" t="s">
        <v>277</v>
      </c>
      <c r="L784" s="254"/>
      <c r="M784" s="255" t="s">
        <v>1</v>
      </c>
      <c r="N784" s="256" t="s">
        <v>41</v>
      </c>
      <c r="O784" s="72"/>
      <c r="P784" s="201">
        <f>O784*H784</f>
        <v>0</v>
      </c>
      <c r="Q784" s="201">
        <v>2.5000000000000001E-2</v>
      </c>
      <c r="R784" s="201">
        <f>Q784*H784</f>
        <v>1.7613250000000003</v>
      </c>
      <c r="S784" s="201">
        <v>0</v>
      </c>
      <c r="T784" s="202">
        <f>S784*H784</f>
        <v>0</v>
      </c>
      <c r="U784" s="35"/>
      <c r="V784" s="35"/>
      <c r="W784" s="35"/>
      <c r="X784" s="35"/>
      <c r="Y784" s="35"/>
      <c r="Z784" s="35"/>
      <c r="AA784" s="35"/>
      <c r="AB784" s="35"/>
      <c r="AC784" s="35"/>
      <c r="AD784" s="35"/>
      <c r="AE784" s="35"/>
      <c r="AR784" s="203" t="s">
        <v>506</v>
      </c>
      <c r="AT784" s="203" t="s">
        <v>438</v>
      </c>
      <c r="AU784" s="203" t="s">
        <v>86</v>
      </c>
      <c r="AY784" s="18" t="s">
        <v>239</v>
      </c>
      <c r="BE784" s="204">
        <f>IF(N784="základní",J784,0)</f>
        <v>0</v>
      </c>
      <c r="BF784" s="204">
        <f>IF(N784="snížená",J784,0)</f>
        <v>0</v>
      </c>
      <c r="BG784" s="204">
        <f>IF(N784="zákl. přenesená",J784,0)</f>
        <v>0</v>
      </c>
      <c r="BH784" s="204">
        <f>IF(N784="sníž. přenesená",J784,0)</f>
        <v>0</v>
      </c>
      <c r="BI784" s="204">
        <f>IF(N784="nulová",J784,0)</f>
        <v>0</v>
      </c>
      <c r="BJ784" s="18" t="s">
        <v>84</v>
      </c>
      <c r="BK784" s="204">
        <f>ROUND(I784*H784,2)</f>
        <v>0</v>
      </c>
      <c r="BL784" s="18" t="s">
        <v>306</v>
      </c>
      <c r="BM784" s="203" t="s">
        <v>1416</v>
      </c>
    </row>
    <row r="785" spans="1:65" s="13" customFormat="1" ht="11.25">
      <c r="B785" s="205"/>
      <c r="C785" s="206"/>
      <c r="D785" s="207" t="s">
        <v>266</v>
      </c>
      <c r="E785" s="206"/>
      <c r="F785" s="208" t="s">
        <v>1417</v>
      </c>
      <c r="G785" s="206"/>
      <c r="H785" s="209">
        <v>70.453000000000003</v>
      </c>
      <c r="I785" s="210"/>
      <c r="J785" s="206"/>
      <c r="K785" s="206"/>
      <c r="L785" s="211"/>
      <c r="M785" s="212"/>
      <c r="N785" s="213"/>
      <c r="O785" s="213"/>
      <c r="P785" s="213"/>
      <c r="Q785" s="213"/>
      <c r="R785" s="213"/>
      <c r="S785" s="213"/>
      <c r="T785" s="214"/>
      <c r="AT785" s="215" t="s">
        <v>266</v>
      </c>
      <c r="AU785" s="215" t="s">
        <v>86</v>
      </c>
      <c r="AV785" s="13" t="s">
        <v>86</v>
      </c>
      <c r="AW785" s="13" t="s">
        <v>4</v>
      </c>
      <c r="AX785" s="13" t="s">
        <v>84</v>
      </c>
      <c r="AY785" s="215" t="s">
        <v>239</v>
      </c>
    </row>
    <row r="786" spans="1:65" s="2" customFormat="1" ht="24.2" customHeight="1">
      <c r="A786" s="35"/>
      <c r="B786" s="36"/>
      <c r="C786" s="192" t="s">
        <v>1418</v>
      </c>
      <c r="D786" s="192" t="s">
        <v>241</v>
      </c>
      <c r="E786" s="193" t="s">
        <v>1410</v>
      </c>
      <c r="F786" s="194" t="s">
        <v>1411</v>
      </c>
      <c r="G786" s="195" t="s">
        <v>244</v>
      </c>
      <c r="H786" s="196">
        <v>129.35</v>
      </c>
      <c r="I786" s="197"/>
      <c r="J786" s="198">
        <f>ROUND(I786*H786,2)</f>
        <v>0</v>
      </c>
      <c r="K786" s="194" t="s">
        <v>245</v>
      </c>
      <c r="L786" s="40"/>
      <c r="M786" s="199" t="s">
        <v>1</v>
      </c>
      <c r="N786" s="200" t="s">
        <v>41</v>
      </c>
      <c r="O786" s="72"/>
      <c r="P786" s="201">
        <f>O786*H786</f>
        <v>0</v>
      </c>
      <c r="Q786" s="201">
        <v>1.2E-4</v>
      </c>
      <c r="R786" s="201">
        <f>Q786*H786</f>
        <v>1.5521999999999999E-2</v>
      </c>
      <c r="S786" s="201">
        <v>0</v>
      </c>
      <c r="T786" s="202">
        <f>S786*H786</f>
        <v>0</v>
      </c>
      <c r="U786" s="35"/>
      <c r="V786" s="35"/>
      <c r="W786" s="35"/>
      <c r="X786" s="35"/>
      <c r="Y786" s="35"/>
      <c r="Z786" s="35"/>
      <c r="AA786" s="35"/>
      <c r="AB786" s="35"/>
      <c r="AC786" s="35"/>
      <c r="AD786" s="35"/>
      <c r="AE786" s="35"/>
      <c r="AR786" s="203" t="s">
        <v>306</v>
      </c>
      <c r="AT786" s="203" t="s">
        <v>241</v>
      </c>
      <c r="AU786" s="203" t="s">
        <v>86</v>
      </c>
      <c r="AY786" s="18" t="s">
        <v>239</v>
      </c>
      <c r="BE786" s="204">
        <f>IF(N786="základní",J786,0)</f>
        <v>0</v>
      </c>
      <c r="BF786" s="204">
        <f>IF(N786="snížená",J786,0)</f>
        <v>0</v>
      </c>
      <c r="BG786" s="204">
        <f>IF(N786="zákl. přenesená",J786,0)</f>
        <v>0</v>
      </c>
      <c r="BH786" s="204">
        <f>IF(N786="sníž. přenesená",J786,0)</f>
        <v>0</v>
      </c>
      <c r="BI786" s="204">
        <f>IF(N786="nulová",J786,0)</f>
        <v>0</v>
      </c>
      <c r="BJ786" s="18" t="s">
        <v>84</v>
      </c>
      <c r="BK786" s="204">
        <f>ROUND(I786*H786,2)</f>
        <v>0</v>
      </c>
      <c r="BL786" s="18" t="s">
        <v>306</v>
      </c>
      <c r="BM786" s="203" t="s">
        <v>1419</v>
      </c>
    </row>
    <row r="787" spans="1:65" s="13" customFormat="1" ht="11.25">
      <c r="B787" s="205"/>
      <c r="C787" s="206"/>
      <c r="D787" s="207" t="s">
        <v>266</v>
      </c>
      <c r="E787" s="225" t="s">
        <v>1</v>
      </c>
      <c r="F787" s="208" t="s">
        <v>1291</v>
      </c>
      <c r="G787" s="206"/>
      <c r="H787" s="209">
        <v>129.35</v>
      </c>
      <c r="I787" s="210"/>
      <c r="J787" s="206"/>
      <c r="K787" s="206"/>
      <c r="L787" s="211"/>
      <c r="M787" s="212"/>
      <c r="N787" s="213"/>
      <c r="O787" s="213"/>
      <c r="P787" s="213"/>
      <c r="Q787" s="213"/>
      <c r="R787" s="213"/>
      <c r="S787" s="213"/>
      <c r="T787" s="214"/>
      <c r="AT787" s="215" t="s">
        <v>266</v>
      </c>
      <c r="AU787" s="215" t="s">
        <v>86</v>
      </c>
      <c r="AV787" s="13" t="s">
        <v>86</v>
      </c>
      <c r="AW787" s="13" t="s">
        <v>32</v>
      </c>
      <c r="AX787" s="13" t="s">
        <v>76</v>
      </c>
      <c r="AY787" s="215" t="s">
        <v>239</v>
      </c>
    </row>
    <row r="788" spans="1:65" s="14" customFormat="1" ht="11.25">
      <c r="B788" s="226"/>
      <c r="C788" s="227"/>
      <c r="D788" s="207" t="s">
        <v>266</v>
      </c>
      <c r="E788" s="228" t="s">
        <v>1</v>
      </c>
      <c r="F788" s="229" t="s">
        <v>383</v>
      </c>
      <c r="G788" s="227"/>
      <c r="H788" s="230">
        <v>129.35</v>
      </c>
      <c r="I788" s="231"/>
      <c r="J788" s="227"/>
      <c r="K788" s="227"/>
      <c r="L788" s="232"/>
      <c r="M788" s="233"/>
      <c r="N788" s="234"/>
      <c r="O788" s="234"/>
      <c r="P788" s="234"/>
      <c r="Q788" s="234"/>
      <c r="R788" s="234"/>
      <c r="S788" s="234"/>
      <c r="T788" s="235"/>
      <c r="AT788" s="236" t="s">
        <v>266</v>
      </c>
      <c r="AU788" s="236" t="s">
        <v>86</v>
      </c>
      <c r="AV788" s="14" t="s">
        <v>110</v>
      </c>
      <c r="AW788" s="14" t="s">
        <v>32</v>
      </c>
      <c r="AX788" s="14" t="s">
        <v>84</v>
      </c>
      <c r="AY788" s="236" t="s">
        <v>239</v>
      </c>
    </row>
    <row r="789" spans="1:65" s="2" customFormat="1" ht="16.5" customHeight="1">
      <c r="A789" s="35"/>
      <c r="B789" s="36"/>
      <c r="C789" s="247" t="s">
        <v>1420</v>
      </c>
      <c r="D789" s="247" t="s">
        <v>438</v>
      </c>
      <c r="E789" s="248" t="s">
        <v>1421</v>
      </c>
      <c r="F789" s="249" t="s">
        <v>1422</v>
      </c>
      <c r="G789" s="250" t="s">
        <v>309</v>
      </c>
      <c r="H789" s="251">
        <v>25.87</v>
      </c>
      <c r="I789" s="252"/>
      <c r="J789" s="253">
        <f>ROUND(I789*H789,2)</f>
        <v>0</v>
      </c>
      <c r="K789" s="249" t="s">
        <v>277</v>
      </c>
      <c r="L789" s="254"/>
      <c r="M789" s="255" t="s">
        <v>1</v>
      </c>
      <c r="N789" s="256" t="s">
        <v>41</v>
      </c>
      <c r="O789" s="72"/>
      <c r="P789" s="201">
        <f>O789*H789</f>
        <v>0</v>
      </c>
      <c r="Q789" s="201">
        <v>0.15</v>
      </c>
      <c r="R789" s="201">
        <f>Q789*H789</f>
        <v>3.8805000000000001</v>
      </c>
      <c r="S789" s="201">
        <v>0</v>
      </c>
      <c r="T789" s="202">
        <f>S789*H789</f>
        <v>0</v>
      </c>
      <c r="U789" s="35"/>
      <c r="V789" s="35"/>
      <c r="W789" s="35"/>
      <c r="X789" s="35"/>
      <c r="Y789" s="35"/>
      <c r="Z789" s="35"/>
      <c r="AA789" s="35"/>
      <c r="AB789" s="35"/>
      <c r="AC789" s="35"/>
      <c r="AD789" s="35"/>
      <c r="AE789" s="35"/>
      <c r="AR789" s="203" t="s">
        <v>506</v>
      </c>
      <c r="AT789" s="203" t="s">
        <v>438</v>
      </c>
      <c r="AU789" s="203" t="s">
        <v>86</v>
      </c>
      <c r="AY789" s="18" t="s">
        <v>239</v>
      </c>
      <c r="BE789" s="204">
        <f>IF(N789="základní",J789,0)</f>
        <v>0</v>
      </c>
      <c r="BF789" s="204">
        <f>IF(N789="snížená",J789,0)</f>
        <v>0</v>
      </c>
      <c r="BG789" s="204">
        <f>IF(N789="zákl. přenesená",J789,0)</f>
        <v>0</v>
      </c>
      <c r="BH789" s="204">
        <f>IF(N789="sníž. přenesená",J789,0)</f>
        <v>0</v>
      </c>
      <c r="BI789" s="204">
        <f>IF(N789="nulová",J789,0)</f>
        <v>0</v>
      </c>
      <c r="BJ789" s="18" t="s">
        <v>84</v>
      </c>
      <c r="BK789" s="204">
        <f>ROUND(I789*H789,2)</f>
        <v>0</v>
      </c>
      <c r="BL789" s="18" t="s">
        <v>306</v>
      </c>
      <c r="BM789" s="203" t="s">
        <v>1423</v>
      </c>
    </row>
    <row r="790" spans="1:65" s="13" customFormat="1" ht="11.25">
      <c r="B790" s="205"/>
      <c r="C790" s="206"/>
      <c r="D790" s="207" t="s">
        <v>266</v>
      </c>
      <c r="E790" s="206"/>
      <c r="F790" s="208" t="s">
        <v>1424</v>
      </c>
      <c r="G790" s="206"/>
      <c r="H790" s="209">
        <v>25.87</v>
      </c>
      <c r="I790" s="210"/>
      <c r="J790" s="206"/>
      <c r="K790" s="206"/>
      <c r="L790" s="211"/>
      <c r="M790" s="212"/>
      <c r="N790" s="213"/>
      <c r="O790" s="213"/>
      <c r="P790" s="213"/>
      <c r="Q790" s="213"/>
      <c r="R790" s="213"/>
      <c r="S790" s="213"/>
      <c r="T790" s="214"/>
      <c r="AT790" s="215" t="s">
        <v>266</v>
      </c>
      <c r="AU790" s="215" t="s">
        <v>86</v>
      </c>
      <c r="AV790" s="13" t="s">
        <v>86</v>
      </c>
      <c r="AW790" s="13" t="s">
        <v>4</v>
      </c>
      <c r="AX790" s="13" t="s">
        <v>84</v>
      </c>
      <c r="AY790" s="215" t="s">
        <v>239</v>
      </c>
    </row>
    <row r="791" spans="1:65" s="2" customFormat="1" ht="16.5" customHeight="1">
      <c r="A791" s="35"/>
      <c r="B791" s="36"/>
      <c r="C791" s="192" t="s">
        <v>1425</v>
      </c>
      <c r="D791" s="192" t="s">
        <v>241</v>
      </c>
      <c r="E791" s="193" t="s">
        <v>1426</v>
      </c>
      <c r="F791" s="194" t="s">
        <v>1427</v>
      </c>
      <c r="G791" s="195" t="s">
        <v>476</v>
      </c>
      <c r="H791" s="196">
        <v>32.9</v>
      </c>
      <c r="I791" s="197"/>
      <c r="J791" s="198">
        <f>ROUND(I791*H791,2)</f>
        <v>0</v>
      </c>
      <c r="K791" s="194" t="s">
        <v>245</v>
      </c>
      <c r="L791" s="40"/>
      <c r="M791" s="199" t="s">
        <v>1</v>
      </c>
      <c r="N791" s="200" t="s">
        <v>41</v>
      </c>
      <c r="O791" s="72"/>
      <c r="P791" s="201">
        <f>O791*H791</f>
        <v>0</v>
      </c>
      <c r="Q791" s="201">
        <v>1.6000000000000001E-4</v>
      </c>
      <c r="R791" s="201">
        <f>Q791*H791</f>
        <v>5.2640000000000004E-3</v>
      </c>
      <c r="S791" s="201">
        <v>0</v>
      </c>
      <c r="T791" s="202">
        <f>S791*H791</f>
        <v>0</v>
      </c>
      <c r="U791" s="35"/>
      <c r="V791" s="35"/>
      <c r="W791" s="35"/>
      <c r="X791" s="35"/>
      <c r="Y791" s="35"/>
      <c r="Z791" s="35"/>
      <c r="AA791" s="35"/>
      <c r="AB791" s="35"/>
      <c r="AC791" s="35"/>
      <c r="AD791" s="35"/>
      <c r="AE791" s="35"/>
      <c r="AR791" s="203" t="s">
        <v>306</v>
      </c>
      <c r="AT791" s="203" t="s">
        <v>241</v>
      </c>
      <c r="AU791" s="203" t="s">
        <v>86</v>
      </c>
      <c r="AY791" s="18" t="s">
        <v>239</v>
      </c>
      <c r="BE791" s="204">
        <f>IF(N791="základní",J791,0)</f>
        <v>0</v>
      </c>
      <c r="BF791" s="204">
        <f>IF(N791="snížená",J791,0)</f>
        <v>0</v>
      </c>
      <c r="BG791" s="204">
        <f>IF(N791="zákl. přenesená",J791,0)</f>
        <v>0</v>
      </c>
      <c r="BH791" s="204">
        <f>IF(N791="sníž. přenesená",J791,0)</f>
        <v>0</v>
      </c>
      <c r="BI791" s="204">
        <f>IF(N791="nulová",J791,0)</f>
        <v>0</v>
      </c>
      <c r="BJ791" s="18" t="s">
        <v>84</v>
      </c>
      <c r="BK791" s="204">
        <f>ROUND(I791*H791,2)</f>
        <v>0</v>
      </c>
      <c r="BL791" s="18" t="s">
        <v>306</v>
      </c>
      <c r="BM791" s="203" t="s">
        <v>1428</v>
      </c>
    </row>
    <row r="792" spans="1:65" s="13" customFormat="1" ht="11.25">
      <c r="B792" s="205"/>
      <c r="C792" s="206"/>
      <c r="D792" s="207" t="s">
        <v>266</v>
      </c>
      <c r="E792" s="225" t="s">
        <v>1</v>
      </c>
      <c r="F792" s="208" t="s">
        <v>1429</v>
      </c>
      <c r="G792" s="206"/>
      <c r="H792" s="209">
        <v>32.9</v>
      </c>
      <c r="I792" s="210"/>
      <c r="J792" s="206"/>
      <c r="K792" s="206"/>
      <c r="L792" s="211"/>
      <c r="M792" s="212"/>
      <c r="N792" s="213"/>
      <c r="O792" s="213"/>
      <c r="P792" s="213"/>
      <c r="Q792" s="213"/>
      <c r="R792" s="213"/>
      <c r="S792" s="213"/>
      <c r="T792" s="214"/>
      <c r="AT792" s="215" t="s">
        <v>266</v>
      </c>
      <c r="AU792" s="215" t="s">
        <v>86</v>
      </c>
      <c r="AV792" s="13" t="s">
        <v>86</v>
      </c>
      <c r="AW792" s="13" t="s">
        <v>32</v>
      </c>
      <c r="AX792" s="13" t="s">
        <v>76</v>
      </c>
      <c r="AY792" s="215" t="s">
        <v>239</v>
      </c>
    </row>
    <row r="793" spans="1:65" s="14" customFormat="1" ht="11.25">
      <c r="B793" s="226"/>
      <c r="C793" s="227"/>
      <c r="D793" s="207" t="s">
        <v>266</v>
      </c>
      <c r="E793" s="228" t="s">
        <v>1</v>
      </c>
      <c r="F793" s="229" t="s">
        <v>383</v>
      </c>
      <c r="G793" s="227"/>
      <c r="H793" s="230">
        <v>32.9</v>
      </c>
      <c r="I793" s="231"/>
      <c r="J793" s="227"/>
      <c r="K793" s="227"/>
      <c r="L793" s="232"/>
      <c r="M793" s="233"/>
      <c r="N793" s="234"/>
      <c r="O793" s="234"/>
      <c r="P793" s="234"/>
      <c r="Q793" s="234"/>
      <c r="R793" s="234"/>
      <c r="S793" s="234"/>
      <c r="T793" s="235"/>
      <c r="AT793" s="236" t="s">
        <v>266</v>
      </c>
      <c r="AU793" s="236" t="s">
        <v>86</v>
      </c>
      <c r="AV793" s="14" t="s">
        <v>110</v>
      </c>
      <c r="AW793" s="14" t="s">
        <v>32</v>
      </c>
      <c r="AX793" s="14" t="s">
        <v>84</v>
      </c>
      <c r="AY793" s="236" t="s">
        <v>239</v>
      </c>
    </row>
    <row r="794" spans="1:65" s="2" customFormat="1" ht="16.5" customHeight="1">
      <c r="A794" s="35"/>
      <c r="B794" s="36"/>
      <c r="C794" s="247" t="s">
        <v>1430</v>
      </c>
      <c r="D794" s="247" t="s">
        <v>438</v>
      </c>
      <c r="E794" s="248" t="s">
        <v>1431</v>
      </c>
      <c r="F794" s="249" t="s">
        <v>1432</v>
      </c>
      <c r="G794" s="250" t="s">
        <v>309</v>
      </c>
      <c r="H794" s="251">
        <v>0.65800000000000003</v>
      </c>
      <c r="I794" s="252"/>
      <c r="J794" s="253">
        <f>ROUND(I794*H794,2)</f>
        <v>0</v>
      </c>
      <c r="K794" s="249" t="s">
        <v>245</v>
      </c>
      <c r="L794" s="254"/>
      <c r="M794" s="255" t="s">
        <v>1</v>
      </c>
      <c r="N794" s="256" t="s">
        <v>41</v>
      </c>
      <c r="O794" s="72"/>
      <c r="P794" s="201">
        <f>O794*H794</f>
        <v>0</v>
      </c>
      <c r="Q794" s="201">
        <v>0.03</v>
      </c>
      <c r="R794" s="201">
        <f>Q794*H794</f>
        <v>1.9740000000000001E-2</v>
      </c>
      <c r="S794" s="201">
        <v>0</v>
      </c>
      <c r="T794" s="202">
        <f>S794*H794</f>
        <v>0</v>
      </c>
      <c r="U794" s="35"/>
      <c r="V794" s="35"/>
      <c r="W794" s="35"/>
      <c r="X794" s="35"/>
      <c r="Y794" s="35"/>
      <c r="Z794" s="35"/>
      <c r="AA794" s="35"/>
      <c r="AB794" s="35"/>
      <c r="AC794" s="35"/>
      <c r="AD794" s="35"/>
      <c r="AE794" s="35"/>
      <c r="AR794" s="203" t="s">
        <v>506</v>
      </c>
      <c r="AT794" s="203" t="s">
        <v>438</v>
      </c>
      <c r="AU794" s="203" t="s">
        <v>86</v>
      </c>
      <c r="AY794" s="18" t="s">
        <v>239</v>
      </c>
      <c r="BE794" s="204">
        <f>IF(N794="základní",J794,0)</f>
        <v>0</v>
      </c>
      <c r="BF794" s="204">
        <f>IF(N794="snížená",J794,0)</f>
        <v>0</v>
      </c>
      <c r="BG794" s="204">
        <f>IF(N794="zákl. přenesená",J794,0)</f>
        <v>0</v>
      </c>
      <c r="BH794" s="204">
        <f>IF(N794="sníž. přenesená",J794,0)</f>
        <v>0</v>
      </c>
      <c r="BI794" s="204">
        <f>IF(N794="nulová",J794,0)</f>
        <v>0</v>
      </c>
      <c r="BJ794" s="18" t="s">
        <v>84</v>
      </c>
      <c r="BK794" s="204">
        <f>ROUND(I794*H794,2)</f>
        <v>0</v>
      </c>
      <c r="BL794" s="18" t="s">
        <v>306</v>
      </c>
      <c r="BM794" s="203" t="s">
        <v>1433</v>
      </c>
    </row>
    <row r="795" spans="1:65" s="13" customFormat="1" ht="11.25">
      <c r="B795" s="205"/>
      <c r="C795" s="206"/>
      <c r="D795" s="207" t="s">
        <v>266</v>
      </c>
      <c r="E795" s="206"/>
      <c r="F795" s="208" t="s">
        <v>1434</v>
      </c>
      <c r="G795" s="206"/>
      <c r="H795" s="209">
        <v>0.65800000000000003</v>
      </c>
      <c r="I795" s="210"/>
      <c r="J795" s="206"/>
      <c r="K795" s="206"/>
      <c r="L795" s="211"/>
      <c r="M795" s="212"/>
      <c r="N795" s="213"/>
      <c r="O795" s="213"/>
      <c r="P795" s="213"/>
      <c r="Q795" s="213"/>
      <c r="R795" s="213"/>
      <c r="S795" s="213"/>
      <c r="T795" s="214"/>
      <c r="AT795" s="215" t="s">
        <v>266</v>
      </c>
      <c r="AU795" s="215" t="s">
        <v>86</v>
      </c>
      <c r="AV795" s="13" t="s">
        <v>86</v>
      </c>
      <c r="AW795" s="13" t="s">
        <v>4</v>
      </c>
      <c r="AX795" s="13" t="s">
        <v>84</v>
      </c>
      <c r="AY795" s="215" t="s">
        <v>239</v>
      </c>
    </row>
    <row r="796" spans="1:65" s="2" customFormat="1" ht="16.5" customHeight="1">
      <c r="A796" s="35"/>
      <c r="B796" s="36"/>
      <c r="C796" s="192" t="s">
        <v>1435</v>
      </c>
      <c r="D796" s="192" t="s">
        <v>241</v>
      </c>
      <c r="E796" s="193" t="s">
        <v>1426</v>
      </c>
      <c r="F796" s="194" t="s">
        <v>1427</v>
      </c>
      <c r="G796" s="195" t="s">
        <v>476</v>
      </c>
      <c r="H796" s="196">
        <v>56.85</v>
      </c>
      <c r="I796" s="197"/>
      <c r="J796" s="198">
        <f>ROUND(I796*H796,2)</f>
        <v>0</v>
      </c>
      <c r="K796" s="194" t="s">
        <v>245</v>
      </c>
      <c r="L796" s="40"/>
      <c r="M796" s="199" t="s">
        <v>1</v>
      </c>
      <c r="N796" s="200" t="s">
        <v>41</v>
      </c>
      <c r="O796" s="72"/>
      <c r="P796" s="201">
        <f>O796*H796</f>
        <v>0</v>
      </c>
      <c r="Q796" s="201">
        <v>1.6000000000000001E-4</v>
      </c>
      <c r="R796" s="201">
        <f>Q796*H796</f>
        <v>9.0960000000000017E-3</v>
      </c>
      <c r="S796" s="201">
        <v>0</v>
      </c>
      <c r="T796" s="202">
        <f>S796*H796</f>
        <v>0</v>
      </c>
      <c r="U796" s="35"/>
      <c r="V796" s="35"/>
      <c r="W796" s="35"/>
      <c r="X796" s="35"/>
      <c r="Y796" s="35"/>
      <c r="Z796" s="35"/>
      <c r="AA796" s="35"/>
      <c r="AB796" s="35"/>
      <c r="AC796" s="35"/>
      <c r="AD796" s="35"/>
      <c r="AE796" s="35"/>
      <c r="AR796" s="203" t="s">
        <v>306</v>
      </c>
      <c r="AT796" s="203" t="s">
        <v>241</v>
      </c>
      <c r="AU796" s="203" t="s">
        <v>86</v>
      </c>
      <c r="AY796" s="18" t="s">
        <v>239</v>
      </c>
      <c r="BE796" s="204">
        <f>IF(N796="základní",J796,0)</f>
        <v>0</v>
      </c>
      <c r="BF796" s="204">
        <f>IF(N796="snížená",J796,0)</f>
        <v>0</v>
      </c>
      <c r="BG796" s="204">
        <f>IF(N796="zákl. přenesená",J796,0)</f>
        <v>0</v>
      </c>
      <c r="BH796" s="204">
        <f>IF(N796="sníž. přenesená",J796,0)</f>
        <v>0</v>
      </c>
      <c r="BI796" s="204">
        <f>IF(N796="nulová",J796,0)</f>
        <v>0</v>
      </c>
      <c r="BJ796" s="18" t="s">
        <v>84</v>
      </c>
      <c r="BK796" s="204">
        <f>ROUND(I796*H796,2)</f>
        <v>0</v>
      </c>
      <c r="BL796" s="18" t="s">
        <v>306</v>
      </c>
      <c r="BM796" s="203" t="s">
        <v>1436</v>
      </c>
    </row>
    <row r="797" spans="1:65" s="13" customFormat="1" ht="11.25">
      <c r="B797" s="205"/>
      <c r="C797" s="206"/>
      <c r="D797" s="207" t="s">
        <v>266</v>
      </c>
      <c r="E797" s="225" t="s">
        <v>1</v>
      </c>
      <c r="F797" s="208" t="s">
        <v>1437</v>
      </c>
      <c r="G797" s="206"/>
      <c r="H797" s="209">
        <v>56.85</v>
      </c>
      <c r="I797" s="210"/>
      <c r="J797" s="206"/>
      <c r="K797" s="206"/>
      <c r="L797" s="211"/>
      <c r="M797" s="212"/>
      <c r="N797" s="213"/>
      <c r="O797" s="213"/>
      <c r="P797" s="213"/>
      <c r="Q797" s="213"/>
      <c r="R797" s="213"/>
      <c r="S797" s="213"/>
      <c r="T797" s="214"/>
      <c r="AT797" s="215" t="s">
        <v>266</v>
      </c>
      <c r="AU797" s="215" t="s">
        <v>86</v>
      </c>
      <c r="AV797" s="13" t="s">
        <v>86</v>
      </c>
      <c r="AW797" s="13" t="s">
        <v>32</v>
      </c>
      <c r="AX797" s="13" t="s">
        <v>76</v>
      </c>
      <c r="AY797" s="215" t="s">
        <v>239</v>
      </c>
    </row>
    <row r="798" spans="1:65" s="14" customFormat="1" ht="11.25">
      <c r="B798" s="226"/>
      <c r="C798" s="227"/>
      <c r="D798" s="207" t="s">
        <v>266</v>
      </c>
      <c r="E798" s="228" t="s">
        <v>1</v>
      </c>
      <c r="F798" s="229" t="s">
        <v>383</v>
      </c>
      <c r="G798" s="227"/>
      <c r="H798" s="230">
        <v>56.85</v>
      </c>
      <c r="I798" s="231"/>
      <c r="J798" s="227"/>
      <c r="K798" s="227"/>
      <c r="L798" s="232"/>
      <c r="M798" s="233"/>
      <c r="N798" s="234"/>
      <c r="O798" s="234"/>
      <c r="P798" s="234"/>
      <c r="Q798" s="234"/>
      <c r="R798" s="234"/>
      <c r="S798" s="234"/>
      <c r="T798" s="235"/>
      <c r="AT798" s="236" t="s">
        <v>266</v>
      </c>
      <c r="AU798" s="236" t="s">
        <v>86</v>
      </c>
      <c r="AV798" s="14" t="s">
        <v>110</v>
      </c>
      <c r="AW798" s="14" t="s">
        <v>32</v>
      </c>
      <c r="AX798" s="14" t="s">
        <v>84</v>
      </c>
      <c r="AY798" s="236" t="s">
        <v>239</v>
      </c>
    </row>
    <row r="799" spans="1:65" s="2" customFormat="1" ht="16.5" customHeight="1">
      <c r="A799" s="35"/>
      <c r="B799" s="36"/>
      <c r="C799" s="247" t="s">
        <v>1438</v>
      </c>
      <c r="D799" s="247" t="s">
        <v>438</v>
      </c>
      <c r="E799" s="248" t="s">
        <v>1431</v>
      </c>
      <c r="F799" s="249" t="s">
        <v>1432</v>
      </c>
      <c r="G799" s="250" t="s">
        <v>309</v>
      </c>
      <c r="H799" s="251">
        <v>2.843</v>
      </c>
      <c r="I799" s="252"/>
      <c r="J799" s="253">
        <f>ROUND(I799*H799,2)</f>
        <v>0</v>
      </c>
      <c r="K799" s="249" t="s">
        <v>245</v>
      </c>
      <c r="L799" s="254"/>
      <c r="M799" s="255" t="s">
        <v>1</v>
      </c>
      <c r="N799" s="256" t="s">
        <v>41</v>
      </c>
      <c r="O799" s="72"/>
      <c r="P799" s="201">
        <f>O799*H799</f>
        <v>0</v>
      </c>
      <c r="Q799" s="201">
        <v>0.03</v>
      </c>
      <c r="R799" s="201">
        <f>Q799*H799</f>
        <v>8.5289999999999991E-2</v>
      </c>
      <c r="S799" s="201">
        <v>0</v>
      </c>
      <c r="T799" s="202">
        <f>S799*H799</f>
        <v>0</v>
      </c>
      <c r="U799" s="35"/>
      <c r="V799" s="35"/>
      <c r="W799" s="35"/>
      <c r="X799" s="35"/>
      <c r="Y799" s="35"/>
      <c r="Z799" s="35"/>
      <c r="AA799" s="35"/>
      <c r="AB799" s="35"/>
      <c r="AC799" s="35"/>
      <c r="AD799" s="35"/>
      <c r="AE799" s="35"/>
      <c r="AR799" s="203" t="s">
        <v>506</v>
      </c>
      <c r="AT799" s="203" t="s">
        <v>438</v>
      </c>
      <c r="AU799" s="203" t="s">
        <v>86</v>
      </c>
      <c r="AY799" s="18" t="s">
        <v>239</v>
      </c>
      <c r="BE799" s="204">
        <f>IF(N799="základní",J799,0)</f>
        <v>0</v>
      </c>
      <c r="BF799" s="204">
        <f>IF(N799="snížená",J799,0)</f>
        <v>0</v>
      </c>
      <c r="BG799" s="204">
        <f>IF(N799="zákl. přenesená",J799,0)</f>
        <v>0</v>
      </c>
      <c r="BH799" s="204">
        <f>IF(N799="sníž. přenesená",J799,0)</f>
        <v>0</v>
      </c>
      <c r="BI799" s="204">
        <f>IF(N799="nulová",J799,0)</f>
        <v>0</v>
      </c>
      <c r="BJ799" s="18" t="s">
        <v>84</v>
      </c>
      <c r="BK799" s="204">
        <f>ROUND(I799*H799,2)</f>
        <v>0</v>
      </c>
      <c r="BL799" s="18" t="s">
        <v>306</v>
      </c>
      <c r="BM799" s="203" t="s">
        <v>1439</v>
      </c>
    </row>
    <row r="800" spans="1:65" s="13" customFormat="1" ht="11.25">
      <c r="B800" s="205"/>
      <c r="C800" s="206"/>
      <c r="D800" s="207" t="s">
        <v>266</v>
      </c>
      <c r="E800" s="206"/>
      <c r="F800" s="208" t="s">
        <v>1440</v>
      </c>
      <c r="G800" s="206"/>
      <c r="H800" s="209">
        <v>2.843</v>
      </c>
      <c r="I800" s="210"/>
      <c r="J800" s="206"/>
      <c r="K800" s="206"/>
      <c r="L800" s="211"/>
      <c r="M800" s="212"/>
      <c r="N800" s="213"/>
      <c r="O800" s="213"/>
      <c r="P800" s="213"/>
      <c r="Q800" s="213"/>
      <c r="R800" s="213"/>
      <c r="S800" s="213"/>
      <c r="T800" s="214"/>
      <c r="AT800" s="215" t="s">
        <v>266</v>
      </c>
      <c r="AU800" s="215" t="s">
        <v>86</v>
      </c>
      <c r="AV800" s="13" t="s">
        <v>86</v>
      </c>
      <c r="AW800" s="13" t="s">
        <v>4</v>
      </c>
      <c r="AX800" s="13" t="s">
        <v>84</v>
      </c>
      <c r="AY800" s="215" t="s">
        <v>239</v>
      </c>
    </row>
    <row r="801" spans="1:65" s="2" customFormat="1" ht="21.75" customHeight="1">
      <c r="A801" s="35"/>
      <c r="B801" s="36"/>
      <c r="C801" s="192" t="s">
        <v>1441</v>
      </c>
      <c r="D801" s="192" t="s">
        <v>241</v>
      </c>
      <c r="E801" s="193" t="s">
        <v>1442</v>
      </c>
      <c r="F801" s="194" t="s">
        <v>1443</v>
      </c>
      <c r="G801" s="195" t="s">
        <v>244</v>
      </c>
      <c r="H801" s="196">
        <v>27.54</v>
      </c>
      <c r="I801" s="197"/>
      <c r="J801" s="198">
        <f>ROUND(I801*H801,2)</f>
        <v>0</v>
      </c>
      <c r="K801" s="194" t="s">
        <v>245</v>
      </c>
      <c r="L801" s="40"/>
      <c r="M801" s="199" t="s">
        <v>1</v>
      </c>
      <c r="N801" s="200" t="s">
        <v>41</v>
      </c>
      <c r="O801" s="72"/>
      <c r="P801" s="201">
        <f>O801*H801</f>
        <v>0</v>
      </c>
      <c r="Q801" s="201">
        <v>1.9000000000000001E-4</v>
      </c>
      <c r="R801" s="201">
        <f>Q801*H801</f>
        <v>5.2326000000000004E-3</v>
      </c>
      <c r="S801" s="201">
        <v>0</v>
      </c>
      <c r="T801" s="202">
        <f>S801*H801</f>
        <v>0</v>
      </c>
      <c r="U801" s="35"/>
      <c r="V801" s="35"/>
      <c r="W801" s="35"/>
      <c r="X801" s="35"/>
      <c r="Y801" s="35"/>
      <c r="Z801" s="35"/>
      <c r="AA801" s="35"/>
      <c r="AB801" s="35"/>
      <c r="AC801" s="35"/>
      <c r="AD801" s="35"/>
      <c r="AE801" s="35"/>
      <c r="AR801" s="203" t="s">
        <v>306</v>
      </c>
      <c r="AT801" s="203" t="s">
        <v>241</v>
      </c>
      <c r="AU801" s="203" t="s">
        <v>86</v>
      </c>
      <c r="AY801" s="18" t="s">
        <v>239</v>
      </c>
      <c r="BE801" s="204">
        <f>IF(N801="základní",J801,0)</f>
        <v>0</v>
      </c>
      <c r="BF801" s="204">
        <f>IF(N801="snížená",J801,0)</f>
        <v>0</v>
      </c>
      <c r="BG801" s="204">
        <f>IF(N801="zákl. přenesená",J801,0)</f>
        <v>0</v>
      </c>
      <c r="BH801" s="204">
        <f>IF(N801="sníž. přenesená",J801,0)</f>
        <v>0</v>
      </c>
      <c r="BI801" s="204">
        <f>IF(N801="nulová",J801,0)</f>
        <v>0</v>
      </c>
      <c r="BJ801" s="18" t="s">
        <v>84</v>
      </c>
      <c r="BK801" s="204">
        <f>ROUND(I801*H801,2)</f>
        <v>0</v>
      </c>
      <c r="BL801" s="18" t="s">
        <v>306</v>
      </c>
      <c r="BM801" s="203" t="s">
        <v>1444</v>
      </c>
    </row>
    <row r="802" spans="1:65" s="13" customFormat="1" ht="11.25">
      <c r="B802" s="205"/>
      <c r="C802" s="206"/>
      <c r="D802" s="207" t="s">
        <v>266</v>
      </c>
      <c r="E802" s="225" t="s">
        <v>1</v>
      </c>
      <c r="F802" s="208" t="s">
        <v>1445</v>
      </c>
      <c r="G802" s="206"/>
      <c r="H802" s="209">
        <v>27.54</v>
      </c>
      <c r="I802" s="210"/>
      <c r="J802" s="206"/>
      <c r="K802" s="206"/>
      <c r="L802" s="211"/>
      <c r="M802" s="212"/>
      <c r="N802" s="213"/>
      <c r="O802" s="213"/>
      <c r="P802" s="213"/>
      <c r="Q802" s="213"/>
      <c r="R802" s="213"/>
      <c r="S802" s="213"/>
      <c r="T802" s="214"/>
      <c r="AT802" s="215" t="s">
        <v>266</v>
      </c>
      <c r="AU802" s="215" t="s">
        <v>86</v>
      </c>
      <c r="AV802" s="13" t="s">
        <v>86</v>
      </c>
      <c r="AW802" s="13" t="s">
        <v>32</v>
      </c>
      <c r="AX802" s="13" t="s">
        <v>76</v>
      </c>
      <c r="AY802" s="215" t="s">
        <v>239</v>
      </c>
    </row>
    <row r="803" spans="1:65" s="14" customFormat="1" ht="11.25">
      <c r="B803" s="226"/>
      <c r="C803" s="227"/>
      <c r="D803" s="207" t="s">
        <v>266</v>
      </c>
      <c r="E803" s="228" t="s">
        <v>1</v>
      </c>
      <c r="F803" s="229" t="s">
        <v>383</v>
      </c>
      <c r="G803" s="227"/>
      <c r="H803" s="230">
        <v>27.54</v>
      </c>
      <c r="I803" s="231"/>
      <c r="J803" s="227"/>
      <c r="K803" s="227"/>
      <c r="L803" s="232"/>
      <c r="M803" s="233"/>
      <c r="N803" s="234"/>
      <c r="O803" s="234"/>
      <c r="P803" s="234"/>
      <c r="Q803" s="234"/>
      <c r="R803" s="234"/>
      <c r="S803" s="234"/>
      <c r="T803" s="235"/>
      <c r="AT803" s="236" t="s">
        <v>266</v>
      </c>
      <c r="AU803" s="236" t="s">
        <v>86</v>
      </c>
      <c r="AV803" s="14" t="s">
        <v>110</v>
      </c>
      <c r="AW803" s="14" t="s">
        <v>32</v>
      </c>
      <c r="AX803" s="14" t="s">
        <v>84</v>
      </c>
      <c r="AY803" s="236" t="s">
        <v>239</v>
      </c>
    </row>
    <row r="804" spans="1:65" s="2" customFormat="1" ht="16.5" customHeight="1">
      <c r="A804" s="35"/>
      <c r="B804" s="36"/>
      <c r="C804" s="247" t="s">
        <v>1446</v>
      </c>
      <c r="D804" s="247" t="s">
        <v>438</v>
      </c>
      <c r="E804" s="248" t="s">
        <v>691</v>
      </c>
      <c r="F804" s="249" t="s">
        <v>692</v>
      </c>
      <c r="G804" s="250" t="s">
        <v>244</v>
      </c>
      <c r="H804" s="251">
        <v>30.294</v>
      </c>
      <c r="I804" s="252"/>
      <c r="J804" s="253">
        <f>ROUND(I804*H804,2)</f>
        <v>0</v>
      </c>
      <c r="K804" s="249" t="s">
        <v>277</v>
      </c>
      <c r="L804" s="254"/>
      <c r="M804" s="255" t="s">
        <v>1</v>
      </c>
      <c r="N804" s="256" t="s">
        <v>41</v>
      </c>
      <c r="O804" s="72"/>
      <c r="P804" s="201">
        <f>O804*H804</f>
        <v>0</v>
      </c>
      <c r="Q804" s="201">
        <v>6.0000000000000001E-3</v>
      </c>
      <c r="R804" s="201">
        <f>Q804*H804</f>
        <v>0.18176400000000001</v>
      </c>
      <c r="S804" s="201">
        <v>0</v>
      </c>
      <c r="T804" s="202">
        <f>S804*H804</f>
        <v>0</v>
      </c>
      <c r="U804" s="35"/>
      <c r="V804" s="35"/>
      <c r="W804" s="35"/>
      <c r="X804" s="35"/>
      <c r="Y804" s="35"/>
      <c r="Z804" s="35"/>
      <c r="AA804" s="35"/>
      <c r="AB804" s="35"/>
      <c r="AC804" s="35"/>
      <c r="AD804" s="35"/>
      <c r="AE804" s="35"/>
      <c r="AR804" s="203" t="s">
        <v>506</v>
      </c>
      <c r="AT804" s="203" t="s">
        <v>438</v>
      </c>
      <c r="AU804" s="203" t="s">
        <v>86</v>
      </c>
      <c r="AY804" s="18" t="s">
        <v>239</v>
      </c>
      <c r="BE804" s="204">
        <f>IF(N804="základní",J804,0)</f>
        <v>0</v>
      </c>
      <c r="BF804" s="204">
        <f>IF(N804="snížená",J804,0)</f>
        <v>0</v>
      </c>
      <c r="BG804" s="204">
        <f>IF(N804="zákl. přenesená",J804,0)</f>
        <v>0</v>
      </c>
      <c r="BH804" s="204">
        <f>IF(N804="sníž. přenesená",J804,0)</f>
        <v>0</v>
      </c>
      <c r="BI804" s="204">
        <f>IF(N804="nulová",J804,0)</f>
        <v>0</v>
      </c>
      <c r="BJ804" s="18" t="s">
        <v>84</v>
      </c>
      <c r="BK804" s="204">
        <f>ROUND(I804*H804,2)</f>
        <v>0</v>
      </c>
      <c r="BL804" s="18" t="s">
        <v>306</v>
      </c>
      <c r="BM804" s="203" t="s">
        <v>1447</v>
      </c>
    </row>
    <row r="805" spans="1:65" s="13" customFormat="1" ht="11.25">
      <c r="B805" s="205"/>
      <c r="C805" s="206"/>
      <c r="D805" s="207" t="s">
        <v>266</v>
      </c>
      <c r="E805" s="206"/>
      <c r="F805" s="208" t="s">
        <v>1448</v>
      </c>
      <c r="G805" s="206"/>
      <c r="H805" s="209">
        <v>30.294</v>
      </c>
      <c r="I805" s="210"/>
      <c r="J805" s="206"/>
      <c r="K805" s="206"/>
      <c r="L805" s="211"/>
      <c r="M805" s="212"/>
      <c r="N805" s="213"/>
      <c r="O805" s="213"/>
      <c r="P805" s="213"/>
      <c r="Q805" s="213"/>
      <c r="R805" s="213"/>
      <c r="S805" s="213"/>
      <c r="T805" s="214"/>
      <c r="AT805" s="215" t="s">
        <v>266</v>
      </c>
      <c r="AU805" s="215" t="s">
        <v>86</v>
      </c>
      <c r="AV805" s="13" t="s">
        <v>86</v>
      </c>
      <c r="AW805" s="13" t="s">
        <v>4</v>
      </c>
      <c r="AX805" s="13" t="s">
        <v>84</v>
      </c>
      <c r="AY805" s="215" t="s">
        <v>239</v>
      </c>
    </row>
    <row r="806" spans="1:65" s="2" customFormat="1" ht="21.75" customHeight="1">
      <c r="A806" s="35"/>
      <c r="B806" s="36"/>
      <c r="C806" s="192" t="s">
        <v>1449</v>
      </c>
      <c r="D806" s="192" t="s">
        <v>241</v>
      </c>
      <c r="E806" s="193" t="s">
        <v>1442</v>
      </c>
      <c r="F806" s="194" t="s">
        <v>1443</v>
      </c>
      <c r="G806" s="195" t="s">
        <v>244</v>
      </c>
      <c r="H806" s="196">
        <v>68.22</v>
      </c>
      <c r="I806" s="197"/>
      <c r="J806" s="198">
        <f>ROUND(I806*H806,2)</f>
        <v>0</v>
      </c>
      <c r="K806" s="194" t="s">
        <v>245</v>
      </c>
      <c r="L806" s="40"/>
      <c r="M806" s="199" t="s">
        <v>1</v>
      </c>
      <c r="N806" s="200" t="s">
        <v>41</v>
      </c>
      <c r="O806" s="72"/>
      <c r="P806" s="201">
        <f>O806*H806</f>
        <v>0</v>
      </c>
      <c r="Q806" s="201">
        <v>1.9000000000000001E-4</v>
      </c>
      <c r="R806" s="201">
        <f>Q806*H806</f>
        <v>1.2961800000000001E-2</v>
      </c>
      <c r="S806" s="201">
        <v>0</v>
      </c>
      <c r="T806" s="202">
        <f>S806*H806</f>
        <v>0</v>
      </c>
      <c r="U806" s="35"/>
      <c r="V806" s="35"/>
      <c r="W806" s="35"/>
      <c r="X806" s="35"/>
      <c r="Y806" s="35"/>
      <c r="Z806" s="35"/>
      <c r="AA806" s="35"/>
      <c r="AB806" s="35"/>
      <c r="AC806" s="35"/>
      <c r="AD806" s="35"/>
      <c r="AE806" s="35"/>
      <c r="AR806" s="203" t="s">
        <v>306</v>
      </c>
      <c r="AT806" s="203" t="s">
        <v>241</v>
      </c>
      <c r="AU806" s="203" t="s">
        <v>86</v>
      </c>
      <c r="AY806" s="18" t="s">
        <v>239</v>
      </c>
      <c r="BE806" s="204">
        <f>IF(N806="základní",J806,0)</f>
        <v>0</v>
      </c>
      <c r="BF806" s="204">
        <f>IF(N806="snížená",J806,0)</f>
        <v>0</v>
      </c>
      <c r="BG806" s="204">
        <f>IF(N806="zákl. přenesená",J806,0)</f>
        <v>0</v>
      </c>
      <c r="BH806" s="204">
        <f>IF(N806="sníž. přenesená",J806,0)</f>
        <v>0</v>
      </c>
      <c r="BI806" s="204">
        <f>IF(N806="nulová",J806,0)</f>
        <v>0</v>
      </c>
      <c r="BJ806" s="18" t="s">
        <v>84</v>
      </c>
      <c r="BK806" s="204">
        <f>ROUND(I806*H806,2)</f>
        <v>0</v>
      </c>
      <c r="BL806" s="18" t="s">
        <v>306</v>
      </c>
      <c r="BM806" s="203" t="s">
        <v>1450</v>
      </c>
    </row>
    <row r="807" spans="1:65" s="13" customFormat="1" ht="11.25">
      <c r="B807" s="205"/>
      <c r="C807" s="206"/>
      <c r="D807" s="207" t="s">
        <v>266</v>
      </c>
      <c r="E807" s="225" t="s">
        <v>1</v>
      </c>
      <c r="F807" s="208" t="s">
        <v>1451</v>
      </c>
      <c r="G807" s="206"/>
      <c r="H807" s="209">
        <v>68.22</v>
      </c>
      <c r="I807" s="210"/>
      <c r="J807" s="206"/>
      <c r="K807" s="206"/>
      <c r="L807" s="211"/>
      <c r="M807" s="212"/>
      <c r="N807" s="213"/>
      <c r="O807" s="213"/>
      <c r="P807" s="213"/>
      <c r="Q807" s="213"/>
      <c r="R807" s="213"/>
      <c r="S807" s="213"/>
      <c r="T807" s="214"/>
      <c r="AT807" s="215" t="s">
        <v>266</v>
      </c>
      <c r="AU807" s="215" t="s">
        <v>86</v>
      </c>
      <c r="AV807" s="13" t="s">
        <v>86</v>
      </c>
      <c r="AW807" s="13" t="s">
        <v>32</v>
      </c>
      <c r="AX807" s="13" t="s">
        <v>76</v>
      </c>
      <c r="AY807" s="215" t="s">
        <v>239</v>
      </c>
    </row>
    <row r="808" spans="1:65" s="14" customFormat="1" ht="11.25">
      <c r="B808" s="226"/>
      <c r="C808" s="227"/>
      <c r="D808" s="207" t="s">
        <v>266</v>
      </c>
      <c r="E808" s="228" t="s">
        <v>1</v>
      </c>
      <c r="F808" s="229" t="s">
        <v>383</v>
      </c>
      <c r="G808" s="227"/>
      <c r="H808" s="230">
        <v>68.22</v>
      </c>
      <c r="I808" s="231"/>
      <c r="J808" s="227"/>
      <c r="K808" s="227"/>
      <c r="L808" s="232"/>
      <c r="M808" s="233"/>
      <c r="N808" s="234"/>
      <c r="O808" s="234"/>
      <c r="P808" s="234"/>
      <c r="Q808" s="234"/>
      <c r="R808" s="234"/>
      <c r="S808" s="234"/>
      <c r="T808" s="235"/>
      <c r="AT808" s="236" t="s">
        <v>266</v>
      </c>
      <c r="AU808" s="236" t="s">
        <v>86</v>
      </c>
      <c r="AV808" s="14" t="s">
        <v>110</v>
      </c>
      <c r="AW808" s="14" t="s">
        <v>32</v>
      </c>
      <c r="AX808" s="14" t="s">
        <v>84</v>
      </c>
      <c r="AY808" s="236" t="s">
        <v>239</v>
      </c>
    </row>
    <row r="809" spans="1:65" s="2" customFormat="1" ht="16.5" customHeight="1">
      <c r="A809" s="35"/>
      <c r="B809" s="36"/>
      <c r="C809" s="247" t="s">
        <v>1452</v>
      </c>
      <c r="D809" s="247" t="s">
        <v>438</v>
      </c>
      <c r="E809" s="248" t="s">
        <v>1453</v>
      </c>
      <c r="F809" s="249" t="s">
        <v>1454</v>
      </c>
      <c r="G809" s="250" t="s">
        <v>244</v>
      </c>
      <c r="H809" s="251">
        <v>75.042000000000002</v>
      </c>
      <c r="I809" s="252"/>
      <c r="J809" s="253">
        <f>ROUND(I809*H809,2)</f>
        <v>0</v>
      </c>
      <c r="K809" s="249" t="s">
        <v>277</v>
      </c>
      <c r="L809" s="254"/>
      <c r="M809" s="255" t="s">
        <v>1</v>
      </c>
      <c r="N809" s="256" t="s">
        <v>41</v>
      </c>
      <c r="O809" s="72"/>
      <c r="P809" s="201">
        <f>O809*H809</f>
        <v>0</v>
      </c>
      <c r="Q809" s="201">
        <v>4.1000000000000003E-3</v>
      </c>
      <c r="R809" s="201">
        <f>Q809*H809</f>
        <v>0.30767220000000001</v>
      </c>
      <c r="S809" s="201">
        <v>0</v>
      </c>
      <c r="T809" s="202">
        <f>S809*H809</f>
        <v>0</v>
      </c>
      <c r="U809" s="35"/>
      <c r="V809" s="35"/>
      <c r="W809" s="35"/>
      <c r="X809" s="35"/>
      <c r="Y809" s="35"/>
      <c r="Z809" s="35"/>
      <c r="AA809" s="35"/>
      <c r="AB809" s="35"/>
      <c r="AC809" s="35"/>
      <c r="AD809" s="35"/>
      <c r="AE809" s="35"/>
      <c r="AR809" s="203" t="s">
        <v>506</v>
      </c>
      <c r="AT809" s="203" t="s">
        <v>438</v>
      </c>
      <c r="AU809" s="203" t="s">
        <v>86</v>
      </c>
      <c r="AY809" s="18" t="s">
        <v>239</v>
      </c>
      <c r="BE809" s="204">
        <f>IF(N809="základní",J809,0)</f>
        <v>0</v>
      </c>
      <c r="BF809" s="204">
        <f>IF(N809="snížená",J809,0)</f>
        <v>0</v>
      </c>
      <c r="BG809" s="204">
        <f>IF(N809="zákl. přenesená",J809,0)</f>
        <v>0</v>
      </c>
      <c r="BH809" s="204">
        <f>IF(N809="sníž. přenesená",J809,0)</f>
        <v>0</v>
      </c>
      <c r="BI809" s="204">
        <f>IF(N809="nulová",J809,0)</f>
        <v>0</v>
      </c>
      <c r="BJ809" s="18" t="s">
        <v>84</v>
      </c>
      <c r="BK809" s="204">
        <f>ROUND(I809*H809,2)</f>
        <v>0</v>
      </c>
      <c r="BL809" s="18" t="s">
        <v>306</v>
      </c>
      <c r="BM809" s="203" t="s">
        <v>1455</v>
      </c>
    </row>
    <row r="810" spans="1:65" s="13" customFormat="1" ht="11.25">
      <c r="B810" s="205"/>
      <c r="C810" s="206"/>
      <c r="D810" s="207" t="s">
        <v>266</v>
      </c>
      <c r="E810" s="206"/>
      <c r="F810" s="208" t="s">
        <v>1456</v>
      </c>
      <c r="G810" s="206"/>
      <c r="H810" s="209">
        <v>75.042000000000002</v>
      </c>
      <c r="I810" s="210"/>
      <c r="J810" s="206"/>
      <c r="K810" s="206"/>
      <c r="L810" s="211"/>
      <c r="M810" s="212"/>
      <c r="N810" s="213"/>
      <c r="O810" s="213"/>
      <c r="P810" s="213"/>
      <c r="Q810" s="213"/>
      <c r="R810" s="213"/>
      <c r="S810" s="213"/>
      <c r="T810" s="214"/>
      <c r="AT810" s="215" t="s">
        <v>266</v>
      </c>
      <c r="AU810" s="215" t="s">
        <v>86</v>
      </c>
      <c r="AV810" s="13" t="s">
        <v>86</v>
      </c>
      <c r="AW810" s="13" t="s">
        <v>4</v>
      </c>
      <c r="AX810" s="13" t="s">
        <v>84</v>
      </c>
      <c r="AY810" s="215" t="s">
        <v>239</v>
      </c>
    </row>
    <row r="811" spans="1:65" s="2" customFormat="1" ht="21.75" customHeight="1">
      <c r="A811" s="35"/>
      <c r="B811" s="36"/>
      <c r="C811" s="192" t="s">
        <v>1457</v>
      </c>
      <c r="D811" s="192" t="s">
        <v>241</v>
      </c>
      <c r="E811" s="193" t="s">
        <v>1442</v>
      </c>
      <c r="F811" s="194" t="s">
        <v>1443</v>
      </c>
      <c r="G811" s="195" t="s">
        <v>244</v>
      </c>
      <c r="H811" s="196">
        <v>32.1</v>
      </c>
      <c r="I811" s="197"/>
      <c r="J811" s="198">
        <f>ROUND(I811*H811,2)</f>
        <v>0</v>
      </c>
      <c r="K811" s="194" t="s">
        <v>245</v>
      </c>
      <c r="L811" s="40"/>
      <c r="M811" s="199" t="s">
        <v>1</v>
      </c>
      <c r="N811" s="200" t="s">
        <v>41</v>
      </c>
      <c r="O811" s="72"/>
      <c r="P811" s="201">
        <f>O811*H811</f>
        <v>0</v>
      </c>
      <c r="Q811" s="201">
        <v>1.9000000000000001E-4</v>
      </c>
      <c r="R811" s="201">
        <f>Q811*H811</f>
        <v>6.0990000000000003E-3</v>
      </c>
      <c r="S811" s="201">
        <v>0</v>
      </c>
      <c r="T811" s="202">
        <f>S811*H811</f>
        <v>0</v>
      </c>
      <c r="U811" s="35"/>
      <c r="V811" s="35"/>
      <c r="W811" s="35"/>
      <c r="X811" s="35"/>
      <c r="Y811" s="35"/>
      <c r="Z811" s="35"/>
      <c r="AA811" s="35"/>
      <c r="AB811" s="35"/>
      <c r="AC811" s="35"/>
      <c r="AD811" s="35"/>
      <c r="AE811" s="35"/>
      <c r="AR811" s="203" t="s">
        <v>306</v>
      </c>
      <c r="AT811" s="203" t="s">
        <v>241</v>
      </c>
      <c r="AU811" s="203" t="s">
        <v>86</v>
      </c>
      <c r="AY811" s="18" t="s">
        <v>239</v>
      </c>
      <c r="BE811" s="204">
        <f>IF(N811="základní",J811,0)</f>
        <v>0</v>
      </c>
      <c r="BF811" s="204">
        <f>IF(N811="snížená",J811,0)</f>
        <v>0</v>
      </c>
      <c r="BG811" s="204">
        <f>IF(N811="zákl. přenesená",J811,0)</f>
        <v>0</v>
      </c>
      <c r="BH811" s="204">
        <f>IF(N811="sníž. přenesená",J811,0)</f>
        <v>0</v>
      </c>
      <c r="BI811" s="204">
        <f>IF(N811="nulová",J811,0)</f>
        <v>0</v>
      </c>
      <c r="BJ811" s="18" t="s">
        <v>84</v>
      </c>
      <c r="BK811" s="204">
        <f>ROUND(I811*H811,2)</f>
        <v>0</v>
      </c>
      <c r="BL811" s="18" t="s">
        <v>306</v>
      </c>
      <c r="BM811" s="203" t="s">
        <v>1458</v>
      </c>
    </row>
    <row r="812" spans="1:65" s="13" customFormat="1" ht="11.25">
      <c r="B812" s="205"/>
      <c r="C812" s="206"/>
      <c r="D812" s="207" t="s">
        <v>266</v>
      </c>
      <c r="E812" s="225" t="s">
        <v>1</v>
      </c>
      <c r="F812" s="208" t="s">
        <v>1459</v>
      </c>
      <c r="G812" s="206"/>
      <c r="H812" s="209">
        <v>32.1</v>
      </c>
      <c r="I812" s="210"/>
      <c r="J812" s="206"/>
      <c r="K812" s="206"/>
      <c r="L812" s="211"/>
      <c r="M812" s="212"/>
      <c r="N812" s="213"/>
      <c r="O812" s="213"/>
      <c r="P812" s="213"/>
      <c r="Q812" s="213"/>
      <c r="R812" s="213"/>
      <c r="S812" s="213"/>
      <c r="T812" s="214"/>
      <c r="AT812" s="215" t="s">
        <v>266</v>
      </c>
      <c r="AU812" s="215" t="s">
        <v>86</v>
      </c>
      <c r="AV812" s="13" t="s">
        <v>86</v>
      </c>
      <c r="AW812" s="13" t="s">
        <v>32</v>
      </c>
      <c r="AX812" s="13" t="s">
        <v>76</v>
      </c>
      <c r="AY812" s="215" t="s">
        <v>239</v>
      </c>
    </row>
    <row r="813" spans="1:65" s="14" customFormat="1" ht="11.25">
      <c r="B813" s="226"/>
      <c r="C813" s="227"/>
      <c r="D813" s="207" t="s">
        <v>266</v>
      </c>
      <c r="E813" s="228" t="s">
        <v>1</v>
      </c>
      <c r="F813" s="229" t="s">
        <v>383</v>
      </c>
      <c r="G813" s="227"/>
      <c r="H813" s="230">
        <v>32.1</v>
      </c>
      <c r="I813" s="231"/>
      <c r="J813" s="227"/>
      <c r="K813" s="227"/>
      <c r="L813" s="232"/>
      <c r="M813" s="233"/>
      <c r="N813" s="234"/>
      <c r="O813" s="234"/>
      <c r="P813" s="234"/>
      <c r="Q813" s="234"/>
      <c r="R813" s="234"/>
      <c r="S813" s="234"/>
      <c r="T813" s="235"/>
      <c r="AT813" s="236" t="s">
        <v>266</v>
      </c>
      <c r="AU813" s="236" t="s">
        <v>86</v>
      </c>
      <c r="AV813" s="14" t="s">
        <v>110</v>
      </c>
      <c r="AW813" s="14" t="s">
        <v>32</v>
      </c>
      <c r="AX813" s="14" t="s">
        <v>84</v>
      </c>
      <c r="AY813" s="236" t="s">
        <v>239</v>
      </c>
    </row>
    <row r="814" spans="1:65" s="2" customFormat="1" ht="16.5" customHeight="1">
      <c r="A814" s="35"/>
      <c r="B814" s="36"/>
      <c r="C814" s="247" t="s">
        <v>1460</v>
      </c>
      <c r="D814" s="247" t="s">
        <v>438</v>
      </c>
      <c r="E814" s="248" t="s">
        <v>1461</v>
      </c>
      <c r="F814" s="249" t="s">
        <v>1462</v>
      </c>
      <c r="G814" s="250" t="s">
        <v>244</v>
      </c>
      <c r="H814" s="251">
        <v>35.31</v>
      </c>
      <c r="I814" s="252"/>
      <c r="J814" s="253">
        <f>ROUND(I814*H814,2)</f>
        <v>0</v>
      </c>
      <c r="K814" s="249" t="s">
        <v>277</v>
      </c>
      <c r="L814" s="254"/>
      <c r="M814" s="255" t="s">
        <v>1</v>
      </c>
      <c r="N814" s="256" t="s">
        <v>41</v>
      </c>
      <c r="O814" s="72"/>
      <c r="P814" s="201">
        <f>O814*H814</f>
        <v>0</v>
      </c>
      <c r="Q814" s="201">
        <v>1.4E-2</v>
      </c>
      <c r="R814" s="201">
        <f>Q814*H814</f>
        <v>0.49434000000000006</v>
      </c>
      <c r="S814" s="201">
        <v>0</v>
      </c>
      <c r="T814" s="202">
        <f>S814*H814</f>
        <v>0</v>
      </c>
      <c r="U814" s="35"/>
      <c r="V814" s="35"/>
      <c r="W814" s="35"/>
      <c r="X814" s="35"/>
      <c r="Y814" s="35"/>
      <c r="Z814" s="35"/>
      <c r="AA814" s="35"/>
      <c r="AB814" s="35"/>
      <c r="AC814" s="35"/>
      <c r="AD814" s="35"/>
      <c r="AE814" s="35"/>
      <c r="AR814" s="203" t="s">
        <v>506</v>
      </c>
      <c r="AT814" s="203" t="s">
        <v>438</v>
      </c>
      <c r="AU814" s="203" t="s">
        <v>86</v>
      </c>
      <c r="AY814" s="18" t="s">
        <v>239</v>
      </c>
      <c r="BE814" s="204">
        <f>IF(N814="základní",J814,0)</f>
        <v>0</v>
      </c>
      <c r="BF814" s="204">
        <f>IF(N814="snížená",J814,0)</f>
        <v>0</v>
      </c>
      <c r="BG814" s="204">
        <f>IF(N814="zákl. přenesená",J814,0)</f>
        <v>0</v>
      </c>
      <c r="BH814" s="204">
        <f>IF(N814="sníž. přenesená",J814,0)</f>
        <v>0</v>
      </c>
      <c r="BI814" s="204">
        <f>IF(N814="nulová",J814,0)</f>
        <v>0</v>
      </c>
      <c r="BJ814" s="18" t="s">
        <v>84</v>
      </c>
      <c r="BK814" s="204">
        <f>ROUND(I814*H814,2)</f>
        <v>0</v>
      </c>
      <c r="BL814" s="18" t="s">
        <v>306</v>
      </c>
      <c r="BM814" s="203" t="s">
        <v>1463</v>
      </c>
    </row>
    <row r="815" spans="1:65" s="13" customFormat="1" ht="11.25">
      <c r="B815" s="205"/>
      <c r="C815" s="206"/>
      <c r="D815" s="207" t="s">
        <v>266</v>
      </c>
      <c r="E815" s="206"/>
      <c r="F815" s="208" t="s">
        <v>1464</v>
      </c>
      <c r="G815" s="206"/>
      <c r="H815" s="209">
        <v>35.31</v>
      </c>
      <c r="I815" s="210"/>
      <c r="J815" s="206"/>
      <c r="K815" s="206"/>
      <c r="L815" s="211"/>
      <c r="M815" s="212"/>
      <c r="N815" s="213"/>
      <c r="O815" s="213"/>
      <c r="P815" s="213"/>
      <c r="Q815" s="213"/>
      <c r="R815" s="213"/>
      <c r="S815" s="213"/>
      <c r="T815" s="214"/>
      <c r="AT815" s="215" t="s">
        <v>266</v>
      </c>
      <c r="AU815" s="215" t="s">
        <v>86</v>
      </c>
      <c r="AV815" s="13" t="s">
        <v>86</v>
      </c>
      <c r="AW815" s="13" t="s">
        <v>4</v>
      </c>
      <c r="AX815" s="13" t="s">
        <v>84</v>
      </c>
      <c r="AY815" s="215" t="s">
        <v>239</v>
      </c>
    </row>
    <row r="816" spans="1:65" s="2" customFormat="1" ht="21.75" customHeight="1">
      <c r="A816" s="35"/>
      <c r="B816" s="36"/>
      <c r="C816" s="192" t="s">
        <v>1465</v>
      </c>
      <c r="D816" s="192" t="s">
        <v>241</v>
      </c>
      <c r="E816" s="193" t="s">
        <v>1442</v>
      </c>
      <c r="F816" s="194" t="s">
        <v>1443</v>
      </c>
      <c r="G816" s="195" t="s">
        <v>244</v>
      </c>
      <c r="H816" s="196">
        <v>32.1</v>
      </c>
      <c r="I816" s="197"/>
      <c r="J816" s="198">
        <f>ROUND(I816*H816,2)</f>
        <v>0</v>
      </c>
      <c r="K816" s="194" t="s">
        <v>245</v>
      </c>
      <c r="L816" s="40"/>
      <c r="M816" s="199" t="s">
        <v>1</v>
      </c>
      <c r="N816" s="200" t="s">
        <v>41</v>
      </c>
      <c r="O816" s="72"/>
      <c r="P816" s="201">
        <f>O816*H816</f>
        <v>0</v>
      </c>
      <c r="Q816" s="201">
        <v>1.9000000000000001E-4</v>
      </c>
      <c r="R816" s="201">
        <f>Q816*H816</f>
        <v>6.0990000000000003E-3</v>
      </c>
      <c r="S816" s="201">
        <v>0</v>
      </c>
      <c r="T816" s="202">
        <f>S816*H816</f>
        <v>0</v>
      </c>
      <c r="U816" s="35"/>
      <c r="V816" s="35"/>
      <c r="W816" s="35"/>
      <c r="X816" s="35"/>
      <c r="Y816" s="35"/>
      <c r="Z816" s="35"/>
      <c r="AA816" s="35"/>
      <c r="AB816" s="35"/>
      <c r="AC816" s="35"/>
      <c r="AD816" s="35"/>
      <c r="AE816" s="35"/>
      <c r="AR816" s="203" t="s">
        <v>306</v>
      </c>
      <c r="AT816" s="203" t="s">
        <v>241</v>
      </c>
      <c r="AU816" s="203" t="s">
        <v>86</v>
      </c>
      <c r="AY816" s="18" t="s">
        <v>239</v>
      </c>
      <c r="BE816" s="204">
        <f>IF(N816="základní",J816,0)</f>
        <v>0</v>
      </c>
      <c r="BF816" s="204">
        <f>IF(N816="snížená",J816,0)</f>
        <v>0</v>
      </c>
      <c r="BG816" s="204">
        <f>IF(N816="zákl. přenesená",J816,0)</f>
        <v>0</v>
      </c>
      <c r="BH816" s="204">
        <f>IF(N816="sníž. přenesená",J816,0)</f>
        <v>0</v>
      </c>
      <c r="BI816" s="204">
        <f>IF(N816="nulová",J816,0)</f>
        <v>0</v>
      </c>
      <c r="BJ816" s="18" t="s">
        <v>84</v>
      </c>
      <c r="BK816" s="204">
        <f>ROUND(I816*H816,2)</f>
        <v>0</v>
      </c>
      <c r="BL816" s="18" t="s">
        <v>306</v>
      </c>
      <c r="BM816" s="203" t="s">
        <v>1466</v>
      </c>
    </row>
    <row r="817" spans="1:65" s="13" customFormat="1" ht="11.25">
      <c r="B817" s="205"/>
      <c r="C817" s="206"/>
      <c r="D817" s="207" t="s">
        <v>266</v>
      </c>
      <c r="E817" s="225" t="s">
        <v>1</v>
      </c>
      <c r="F817" s="208" t="s">
        <v>1459</v>
      </c>
      <c r="G817" s="206"/>
      <c r="H817" s="209">
        <v>32.1</v>
      </c>
      <c r="I817" s="210"/>
      <c r="J817" s="206"/>
      <c r="K817" s="206"/>
      <c r="L817" s="211"/>
      <c r="M817" s="212"/>
      <c r="N817" s="213"/>
      <c r="O817" s="213"/>
      <c r="P817" s="213"/>
      <c r="Q817" s="213"/>
      <c r="R817" s="213"/>
      <c r="S817" s="213"/>
      <c r="T817" s="214"/>
      <c r="AT817" s="215" t="s">
        <v>266</v>
      </c>
      <c r="AU817" s="215" t="s">
        <v>86</v>
      </c>
      <c r="AV817" s="13" t="s">
        <v>86</v>
      </c>
      <c r="AW817" s="13" t="s">
        <v>32</v>
      </c>
      <c r="AX817" s="13" t="s">
        <v>76</v>
      </c>
      <c r="AY817" s="215" t="s">
        <v>239</v>
      </c>
    </row>
    <row r="818" spans="1:65" s="14" customFormat="1" ht="11.25">
      <c r="B818" s="226"/>
      <c r="C818" s="227"/>
      <c r="D818" s="207" t="s">
        <v>266</v>
      </c>
      <c r="E818" s="228" t="s">
        <v>1</v>
      </c>
      <c r="F818" s="229" t="s">
        <v>383</v>
      </c>
      <c r="G818" s="227"/>
      <c r="H818" s="230">
        <v>32.1</v>
      </c>
      <c r="I818" s="231"/>
      <c r="J818" s="227"/>
      <c r="K818" s="227"/>
      <c r="L818" s="232"/>
      <c r="M818" s="233"/>
      <c r="N818" s="234"/>
      <c r="O818" s="234"/>
      <c r="P818" s="234"/>
      <c r="Q818" s="234"/>
      <c r="R818" s="234"/>
      <c r="S818" s="234"/>
      <c r="T818" s="235"/>
      <c r="AT818" s="236" t="s">
        <v>266</v>
      </c>
      <c r="AU818" s="236" t="s">
        <v>86</v>
      </c>
      <c r="AV818" s="14" t="s">
        <v>110</v>
      </c>
      <c r="AW818" s="14" t="s">
        <v>32</v>
      </c>
      <c r="AX818" s="14" t="s">
        <v>84</v>
      </c>
      <c r="AY818" s="236" t="s">
        <v>239</v>
      </c>
    </row>
    <row r="819" spans="1:65" s="2" customFormat="1" ht="16.5" customHeight="1">
      <c r="A819" s="35"/>
      <c r="B819" s="36"/>
      <c r="C819" s="247" t="s">
        <v>1467</v>
      </c>
      <c r="D819" s="247" t="s">
        <v>438</v>
      </c>
      <c r="E819" s="248" t="s">
        <v>1468</v>
      </c>
      <c r="F819" s="249" t="s">
        <v>1469</v>
      </c>
      <c r="G819" s="250" t="s">
        <v>244</v>
      </c>
      <c r="H819" s="251">
        <v>35.31</v>
      </c>
      <c r="I819" s="252"/>
      <c r="J819" s="253">
        <f>ROUND(I819*H819,2)</f>
        <v>0</v>
      </c>
      <c r="K819" s="249" t="s">
        <v>277</v>
      </c>
      <c r="L819" s="254"/>
      <c r="M819" s="255" t="s">
        <v>1</v>
      </c>
      <c r="N819" s="256" t="s">
        <v>41</v>
      </c>
      <c r="O819" s="72"/>
      <c r="P819" s="201">
        <f>O819*H819</f>
        <v>0</v>
      </c>
      <c r="Q819" s="201">
        <v>8.9999999999999998E-4</v>
      </c>
      <c r="R819" s="201">
        <f>Q819*H819</f>
        <v>3.1779000000000002E-2</v>
      </c>
      <c r="S819" s="201">
        <v>0</v>
      </c>
      <c r="T819" s="202">
        <f>S819*H819</f>
        <v>0</v>
      </c>
      <c r="U819" s="35"/>
      <c r="V819" s="35"/>
      <c r="W819" s="35"/>
      <c r="X819" s="35"/>
      <c r="Y819" s="35"/>
      <c r="Z819" s="35"/>
      <c r="AA819" s="35"/>
      <c r="AB819" s="35"/>
      <c r="AC819" s="35"/>
      <c r="AD819" s="35"/>
      <c r="AE819" s="35"/>
      <c r="AR819" s="203" t="s">
        <v>506</v>
      </c>
      <c r="AT819" s="203" t="s">
        <v>438</v>
      </c>
      <c r="AU819" s="203" t="s">
        <v>86</v>
      </c>
      <c r="AY819" s="18" t="s">
        <v>239</v>
      </c>
      <c r="BE819" s="204">
        <f>IF(N819="základní",J819,0)</f>
        <v>0</v>
      </c>
      <c r="BF819" s="204">
        <f>IF(N819="snížená",J819,0)</f>
        <v>0</v>
      </c>
      <c r="BG819" s="204">
        <f>IF(N819="zákl. přenesená",J819,0)</f>
        <v>0</v>
      </c>
      <c r="BH819" s="204">
        <f>IF(N819="sníž. přenesená",J819,0)</f>
        <v>0</v>
      </c>
      <c r="BI819" s="204">
        <f>IF(N819="nulová",J819,0)</f>
        <v>0</v>
      </c>
      <c r="BJ819" s="18" t="s">
        <v>84</v>
      </c>
      <c r="BK819" s="204">
        <f>ROUND(I819*H819,2)</f>
        <v>0</v>
      </c>
      <c r="BL819" s="18" t="s">
        <v>306</v>
      </c>
      <c r="BM819" s="203" t="s">
        <v>1470</v>
      </c>
    </row>
    <row r="820" spans="1:65" s="13" customFormat="1" ht="11.25">
      <c r="B820" s="205"/>
      <c r="C820" s="206"/>
      <c r="D820" s="207" t="s">
        <v>266</v>
      </c>
      <c r="E820" s="206"/>
      <c r="F820" s="208" t="s">
        <v>1464</v>
      </c>
      <c r="G820" s="206"/>
      <c r="H820" s="209">
        <v>35.31</v>
      </c>
      <c r="I820" s="210"/>
      <c r="J820" s="206"/>
      <c r="K820" s="206"/>
      <c r="L820" s="211"/>
      <c r="M820" s="212"/>
      <c r="N820" s="213"/>
      <c r="O820" s="213"/>
      <c r="P820" s="213"/>
      <c r="Q820" s="213"/>
      <c r="R820" s="213"/>
      <c r="S820" s="213"/>
      <c r="T820" s="214"/>
      <c r="AT820" s="215" t="s">
        <v>266</v>
      </c>
      <c r="AU820" s="215" t="s">
        <v>86</v>
      </c>
      <c r="AV820" s="13" t="s">
        <v>86</v>
      </c>
      <c r="AW820" s="13" t="s">
        <v>4</v>
      </c>
      <c r="AX820" s="13" t="s">
        <v>84</v>
      </c>
      <c r="AY820" s="215" t="s">
        <v>239</v>
      </c>
    </row>
    <row r="821" spans="1:65" s="2" customFormat="1" ht="24.2" customHeight="1">
      <c r="A821" s="35"/>
      <c r="B821" s="36"/>
      <c r="C821" s="192" t="s">
        <v>1471</v>
      </c>
      <c r="D821" s="192" t="s">
        <v>241</v>
      </c>
      <c r="E821" s="193" t="s">
        <v>1472</v>
      </c>
      <c r="F821" s="194" t="s">
        <v>1473</v>
      </c>
      <c r="G821" s="195" t="s">
        <v>244</v>
      </c>
      <c r="H821" s="196">
        <v>1360.451</v>
      </c>
      <c r="I821" s="197"/>
      <c r="J821" s="198">
        <f>ROUND(I821*H821,2)</f>
        <v>0</v>
      </c>
      <c r="K821" s="194" t="s">
        <v>277</v>
      </c>
      <c r="L821" s="40"/>
      <c r="M821" s="199" t="s">
        <v>1</v>
      </c>
      <c r="N821" s="200" t="s">
        <v>41</v>
      </c>
      <c r="O821" s="72"/>
      <c r="P821" s="201">
        <f>O821*H821</f>
        <v>0</v>
      </c>
      <c r="Q821" s="201">
        <v>1.2E-4</v>
      </c>
      <c r="R821" s="201">
        <f>Q821*H821</f>
        <v>0.16325412</v>
      </c>
      <c r="S821" s="201">
        <v>0</v>
      </c>
      <c r="T821" s="202">
        <f>S821*H821</f>
        <v>0</v>
      </c>
      <c r="U821" s="35"/>
      <c r="V821" s="35"/>
      <c r="W821" s="35"/>
      <c r="X821" s="35"/>
      <c r="Y821" s="35"/>
      <c r="Z821" s="35"/>
      <c r="AA821" s="35"/>
      <c r="AB821" s="35"/>
      <c r="AC821" s="35"/>
      <c r="AD821" s="35"/>
      <c r="AE821" s="35"/>
      <c r="AR821" s="203" t="s">
        <v>306</v>
      </c>
      <c r="AT821" s="203" t="s">
        <v>241</v>
      </c>
      <c r="AU821" s="203" t="s">
        <v>86</v>
      </c>
      <c r="AY821" s="18" t="s">
        <v>239</v>
      </c>
      <c r="BE821" s="204">
        <f>IF(N821="základní",J821,0)</f>
        <v>0</v>
      </c>
      <c r="BF821" s="204">
        <f>IF(N821="snížená",J821,0)</f>
        <v>0</v>
      </c>
      <c r="BG821" s="204">
        <f>IF(N821="zákl. přenesená",J821,0)</f>
        <v>0</v>
      </c>
      <c r="BH821" s="204">
        <f>IF(N821="sníž. přenesená",J821,0)</f>
        <v>0</v>
      </c>
      <c r="BI821" s="204">
        <f>IF(N821="nulová",J821,0)</f>
        <v>0</v>
      </c>
      <c r="BJ821" s="18" t="s">
        <v>84</v>
      </c>
      <c r="BK821" s="204">
        <f>ROUND(I821*H821,2)</f>
        <v>0</v>
      </c>
      <c r="BL821" s="18" t="s">
        <v>306</v>
      </c>
      <c r="BM821" s="203" t="s">
        <v>1474</v>
      </c>
    </row>
    <row r="822" spans="1:65" s="2" customFormat="1" ht="78">
      <c r="A822" s="35"/>
      <c r="B822" s="36"/>
      <c r="C822" s="37"/>
      <c r="D822" s="207" t="s">
        <v>284</v>
      </c>
      <c r="E822" s="37"/>
      <c r="F822" s="216" t="s">
        <v>1475</v>
      </c>
      <c r="G822" s="37"/>
      <c r="H822" s="37"/>
      <c r="I822" s="217"/>
      <c r="J822" s="37"/>
      <c r="K822" s="37"/>
      <c r="L822" s="40"/>
      <c r="M822" s="218"/>
      <c r="N822" s="219"/>
      <c r="O822" s="72"/>
      <c r="P822" s="72"/>
      <c r="Q822" s="72"/>
      <c r="R822" s="72"/>
      <c r="S822" s="72"/>
      <c r="T822" s="73"/>
      <c r="U822" s="35"/>
      <c r="V822" s="35"/>
      <c r="W822" s="35"/>
      <c r="X822" s="35"/>
      <c r="Y822" s="35"/>
      <c r="Z822" s="35"/>
      <c r="AA822" s="35"/>
      <c r="AB822" s="35"/>
      <c r="AC822" s="35"/>
      <c r="AD822" s="35"/>
      <c r="AE822" s="35"/>
      <c r="AT822" s="18" t="s">
        <v>284</v>
      </c>
      <c r="AU822" s="18" t="s">
        <v>86</v>
      </c>
    </row>
    <row r="823" spans="1:65" s="15" customFormat="1" ht="11.25">
      <c r="B823" s="237"/>
      <c r="C823" s="238"/>
      <c r="D823" s="207" t="s">
        <v>266</v>
      </c>
      <c r="E823" s="239" t="s">
        <v>1</v>
      </c>
      <c r="F823" s="240" t="s">
        <v>826</v>
      </c>
      <c r="G823" s="238"/>
      <c r="H823" s="239" t="s">
        <v>1</v>
      </c>
      <c r="I823" s="241"/>
      <c r="J823" s="238"/>
      <c r="K823" s="238"/>
      <c r="L823" s="242"/>
      <c r="M823" s="243"/>
      <c r="N823" s="244"/>
      <c r="O823" s="244"/>
      <c r="P823" s="244"/>
      <c r="Q823" s="244"/>
      <c r="R823" s="244"/>
      <c r="S823" s="244"/>
      <c r="T823" s="245"/>
      <c r="AT823" s="246" t="s">
        <v>266</v>
      </c>
      <c r="AU823" s="246" t="s">
        <v>86</v>
      </c>
      <c r="AV823" s="15" t="s">
        <v>84</v>
      </c>
      <c r="AW823" s="15" t="s">
        <v>32</v>
      </c>
      <c r="AX823" s="15" t="s">
        <v>76</v>
      </c>
      <c r="AY823" s="246" t="s">
        <v>239</v>
      </c>
    </row>
    <row r="824" spans="1:65" s="13" customFormat="1" ht="11.25">
      <c r="B824" s="205"/>
      <c r="C824" s="206"/>
      <c r="D824" s="207" t="s">
        <v>266</v>
      </c>
      <c r="E824" s="225" t="s">
        <v>1</v>
      </c>
      <c r="F824" s="208" t="s">
        <v>1476</v>
      </c>
      <c r="G824" s="206"/>
      <c r="H824" s="209">
        <v>374.47500000000002</v>
      </c>
      <c r="I824" s="210"/>
      <c r="J824" s="206"/>
      <c r="K824" s="206"/>
      <c r="L824" s="211"/>
      <c r="M824" s="212"/>
      <c r="N824" s="213"/>
      <c r="O824" s="213"/>
      <c r="P824" s="213"/>
      <c r="Q824" s="213"/>
      <c r="R824" s="213"/>
      <c r="S824" s="213"/>
      <c r="T824" s="214"/>
      <c r="AT824" s="215" t="s">
        <v>266</v>
      </c>
      <c r="AU824" s="215" t="s">
        <v>86</v>
      </c>
      <c r="AV824" s="13" t="s">
        <v>86</v>
      </c>
      <c r="AW824" s="13" t="s">
        <v>32</v>
      </c>
      <c r="AX824" s="13" t="s">
        <v>76</v>
      </c>
      <c r="AY824" s="215" t="s">
        <v>239</v>
      </c>
    </row>
    <row r="825" spans="1:65" s="13" customFormat="1" ht="11.25">
      <c r="B825" s="205"/>
      <c r="C825" s="206"/>
      <c r="D825" s="207" t="s">
        <v>266</v>
      </c>
      <c r="E825" s="225" t="s">
        <v>1</v>
      </c>
      <c r="F825" s="208" t="s">
        <v>1477</v>
      </c>
      <c r="G825" s="206"/>
      <c r="H825" s="209">
        <v>93.058000000000007</v>
      </c>
      <c r="I825" s="210"/>
      <c r="J825" s="206"/>
      <c r="K825" s="206"/>
      <c r="L825" s="211"/>
      <c r="M825" s="212"/>
      <c r="N825" s="213"/>
      <c r="O825" s="213"/>
      <c r="P825" s="213"/>
      <c r="Q825" s="213"/>
      <c r="R825" s="213"/>
      <c r="S825" s="213"/>
      <c r="T825" s="214"/>
      <c r="AT825" s="215" t="s">
        <v>266</v>
      </c>
      <c r="AU825" s="215" t="s">
        <v>86</v>
      </c>
      <c r="AV825" s="13" t="s">
        <v>86</v>
      </c>
      <c r="AW825" s="13" t="s">
        <v>32</v>
      </c>
      <c r="AX825" s="13" t="s">
        <v>76</v>
      </c>
      <c r="AY825" s="215" t="s">
        <v>239</v>
      </c>
    </row>
    <row r="826" spans="1:65" s="13" customFormat="1" ht="22.5">
      <c r="B826" s="205"/>
      <c r="C826" s="206"/>
      <c r="D826" s="207" t="s">
        <v>266</v>
      </c>
      <c r="E826" s="225" t="s">
        <v>1</v>
      </c>
      <c r="F826" s="208" t="s">
        <v>1478</v>
      </c>
      <c r="G826" s="206"/>
      <c r="H826" s="209">
        <v>833.99199999999996</v>
      </c>
      <c r="I826" s="210"/>
      <c r="J826" s="206"/>
      <c r="K826" s="206"/>
      <c r="L826" s="211"/>
      <c r="M826" s="212"/>
      <c r="N826" s="213"/>
      <c r="O826" s="213"/>
      <c r="P826" s="213"/>
      <c r="Q826" s="213"/>
      <c r="R826" s="213"/>
      <c r="S826" s="213"/>
      <c r="T826" s="214"/>
      <c r="AT826" s="215" t="s">
        <v>266</v>
      </c>
      <c r="AU826" s="215" t="s">
        <v>86</v>
      </c>
      <c r="AV826" s="13" t="s">
        <v>86</v>
      </c>
      <c r="AW826" s="13" t="s">
        <v>32</v>
      </c>
      <c r="AX826" s="13" t="s">
        <v>76</v>
      </c>
      <c r="AY826" s="215" t="s">
        <v>239</v>
      </c>
    </row>
    <row r="827" spans="1:65" s="13" customFormat="1" ht="11.25">
      <c r="B827" s="205"/>
      <c r="C827" s="206"/>
      <c r="D827" s="207" t="s">
        <v>266</v>
      </c>
      <c r="E827" s="225" t="s">
        <v>1</v>
      </c>
      <c r="F827" s="208" t="s">
        <v>1479</v>
      </c>
      <c r="G827" s="206"/>
      <c r="H827" s="209">
        <v>58.926000000000002</v>
      </c>
      <c r="I827" s="210"/>
      <c r="J827" s="206"/>
      <c r="K827" s="206"/>
      <c r="L827" s="211"/>
      <c r="M827" s="212"/>
      <c r="N827" s="213"/>
      <c r="O827" s="213"/>
      <c r="P827" s="213"/>
      <c r="Q827" s="213"/>
      <c r="R827" s="213"/>
      <c r="S827" s="213"/>
      <c r="T827" s="214"/>
      <c r="AT827" s="215" t="s">
        <v>266</v>
      </c>
      <c r="AU827" s="215" t="s">
        <v>86</v>
      </c>
      <c r="AV827" s="13" t="s">
        <v>86</v>
      </c>
      <c r="AW827" s="13" t="s">
        <v>32</v>
      </c>
      <c r="AX827" s="13" t="s">
        <v>76</v>
      </c>
      <c r="AY827" s="215" t="s">
        <v>239</v>
      </c>
    </row>
    <row r="828" spans="1:65" s="14" customFormat="1" ht="11.25">
      <c r="B828" s="226"/>
      <c r="C828" s="227"/>
      <c r="D828" s="207" t="s">
        <v>266</v>
      </c>
      <c r="E828" s="228" t="s">
        <v>1</v>
      </c>
      <c r="F828" s="229" t="s">
        <v>383</v>
      </c>
      <c r="G828" s="227"/>
      <c r="H828" s="230">
        <v>1360.451</v>
      </c>
      <c r="I828" s="231"/>
      <c r="J828" s="227"/>
      <c r="K828" s="227"/>
      <c r="L828" s="232"/>
      <c r="M828" s="233"/>
      <c r="N828" s="234"/>
      <c r="O828" s="234"/>
      <c r="P828" s="234"/>
      <c r="Q828" s="234"/>
      <c r="R828" s="234"/>
      <c r="S828" s="234"/>
      <c r="T828" s="235"/>
      <c r="AT828" s="236" t="s">
        <v>266</v>
      </c>
      <c r="AU828" s="236" t="s">
        <v>86</v>
      </c>
      <c r="AV828" s="14" t="s">
        <v>110</v>
      </c>
      <c r="AW828" s="14" t="s">
        <v>32</v>
      </c>
      <c r="AX828" s="14" t="s">
        <v>84</v>
      </c>
      <c r="AY828" s="236" t="s">
        <v>239</v>
      </c>
    </row>
    <row r="829" spans="1:65" s="2" customFormat="1" ht="21.75" customHeight="1">
      <c r="A829" s="35"/>
      <c r="B829" s="36"/>
      <c r="C829" s="192" t="s">
        <v>1480</v>
      </c>
      <c r="D829" s="192" t="s">
        <v>241</v>
      </c>
      <c r="E829" s="193" t="s">
        <v>1481</v>
      </c>
      <c r="F829" s="194" t="s">
        <v>1482</v>
      </c>
      <c r="G829" s="195" t="s">
        <v>331</v>
      </c>
      <c r="H829" s="196">
        <v>17.654</v>
      </c>
      <c r="I829" s="197"/>
      <c r="J829" s="198">
        <f>ROUND(I829*H829,2)</f>
        <v>0</v>
      </c>
      <c r="K829" s="194" t="s">
        <v>245</v>
      </c>
      <c r="L829" s="40"/>
      <c r="M829" s="199" t="s">
        <v>1</v>
      </c>
      <c r="N829" s="200" t="s">
        <v>41</v>
      </c>
      <c r="O829" s="72"/>
      <c r="P829" s="201">
        <f>O829*H829</f>
        <v>0</v>
      </c>
      <c r="Q829" s="201">
        <v>0</v>
      </c>
      <c r="R829" s="201">
        <f>Q829*H829</f>
        <v>0</v>
      </c>
      <c r="S829" s="201">
        <v>0</v>
      </c>
      <c r="T829" s="202">
        <f>S829*H829</f>
        <v>0</v>
      </c>
      <c r="U829" s="35"/>
      <c r="V829" s="35"/>
      <c r="W829" s="35"/>
      <c r="X829" s="35"/>
      <c r="Y829" s="35"/>
      <c r="Z829" s="35"/>
      <c r="AA829" s="35"/>
      <c r="AB829" s="35"/>
      <c r="AC829" s="35"/>
      <c r="AD829" s="35"/>
      <c r="AE829" s="35"/>
      <c r="AR829" s="203" t="s">
        <v>306</v>
      </c>
      <c r="AT829" s="203" t="s">
        <v>241</v>
      </c>
      <c r="AU829" s="203" t="s">
        <v>86</v>
      </c>
      <c r="AY829" s="18" t="s">
        <v>239</v>
      </c>
      <c r="BE829" s="204">
        <f>IF(N829="základní",J829,0)</f>
        <v>0</v>
      </c>
      <c r="BF829" s="204">
        <f>IF(N829="snížená",J829,0)</f>
        <v>0</v>
      </c>
      <c r="BG829" s="204">
        <f>IF(N829="zákl. přenesená",J829,0)</f>
        <v>0</v>
      </c>
      <c r="BH829" s="204">
        <f>IF(N829="sníž. přenesená",J829,0)</f>
        <v>0</v>
      </c>
      <c r="BI829" s="204">
        <f>IF(N829="nulová",J829,0)</f>
        <v>0</v>
      </c>
      <c r="BJ829" s="18" t="s">
        <v>84</v>
      </c>
      <c r="BK829" s="204">
        <f>ROUND(I829*H829,2)</f>
        <v>0</v>
      </c>
      <c r="BL829" s="18" t="s">
        <v>306</v>
      </c>
      <c r="BM829" s="203" t="s">
        <v>1483</v>
      </c>
    </row>
    <row r="830" spans="1:65" s="12" customFormat="1" ht="22.9" customHeight="1">
      <c r="B830" s="176"/>
      <c r="C830" s="177"/>
      <c r="D830" s="178" t="s">
        <v>75</v>
      </c>
      <c r="E830" s="190" t="s">
        <v>1484</v>
      </c>
      <c r="F830" s="190" t="s">
        <v>1485</v>
      </c>
      <c r="G830" s="177"/>
      <c r="H830" s="177"/>
      <c r="I830" s="180"/>
      <c r="J830" s="191">
        <f>BK830</f>
        <v>0</v>
      </c>
      <c r="K830" s="177"/>
      <c r="L830" s="182"/>
      <c r="M830" s="183"/>
      <c r="N830" s="184"/>
      <c r="O830" s="184"/>
      <c r="P830" s="185">
        <f>SUM(P831:P835)</f>
        <v>0</v>
      </c>
      <c r="Q830" s="184"/>
      <c r="R830" s="185">
        <f>SUM(R831:R835)</f>
        <v>0</v>
      </c>
      <c r="S830" s="184"/>
      <c r="T830" s="186">
        <f>SUM(T831:T835)</f>
        <v>0.71406000000000003</v>
      </c>
      <c r="AR830" s="187" t="s">
        <v>86</v>
      </c>
      <c r="AT830" s="188" t="s">
        <v>75</v>
      </c>
      <c r="AU830" s="188" t="s">
        <v>84</v>
      </c>
      <c r="AY830" s="187" t="s">
        <v>239</v>
      </c>
      <c r="BK830" s="189">
        <f>SUM(BK831:BK835)</f>
        <v>0</v>
      </c>
    </row>
    <row r="831" spans="1:65" s="2" customFormat="1" ht="16.5" customHeight="1">
      <c r="A831" s="35"/>
      <c r="B831" s="36"/>
      <c r="C831" s="192" t="s">
        <v>1486</v>
      </c>
      <c r="D831" s="192" t="s">
        <v>241</v>
      </c>
      <c r="E831" s="193" t="s">
        <v>1487</v>
      </c>
      <c r="F831" s="194" t="s">
        <v>1488</v>
      </c>
      <c r="G831" s="195" t="s">
        <v>299</v>
      </c>
      <c r="H831" s="196">
        <v>8</v>
      </c>
      <c r="I831" s="197"/>
      <c r="J831" s="198">
        <f>ROUND(I831*H831,2)</f>
        <v>0</v>
      </c>
      <c r="K831" s="194" t="s">
        <v>245</v>
      </c>
      <c r="L831" s="40"/>
      <c r="M831" s="199" t="s">
        <v>1</v>
      </c>
      <c r="N831" s="200" t="s">
        <v>41</v>
      </c>
      <c r="O831" s="72"/>
      <c r="P831" s="201">
        <f>O831*H831</f>
        <v>0</v>
      </c>
      <c r="Q831" s="201">
        <v>0</v>
      </c>
      <c r="R831" s="201">
        <f>Q831*H831</f>
        <v>0</v>
      </c>
      <c r="S831" s="201">
        <v>1.933E-2</v>
      </c>
      <c r="T831" s="202">
        <f>S831*H831</f>
        <v>0.15464</v>
      </c>
      <c r="U831" s="35"/>
      <c r="V831" s="35"/>
      <c r="W831" s="35"/>
      <c r="X831" s="35"/>
      <c r="Y831" s="35"/>
      <c r="Z831" s="35"/>
      <c r="AA831" s="35"/>
      <c r="AB831" s="35"/>
      <c r="AC831" s="35"/>
      <c r="AD831" s="35"/>
      <c r="AE831" s="35"/>
      <c r="AR831" s="203" t="s">
        <v>306</v>
      </c>
      <c r="AT831" s="203" t="s">
        <v>241</v>
      </c>
      <c r="AU831" s="203" t="s">
        <v>86</v>
      </c>
      <c r="AY831" s="18" t="s">
        <v>239</v>
      </c>
      <c r="BE831" s="204">
        <f>IF(N831="základní",J831,0)</f>
        <v>0</v>
      </c>
      <c r="BF831" s="204">
        <f>IF(N831="snížená",J831,0)</f>
        <v>0</v>
      </c>
      <c r="BG831" s="204">
        <f>IF(N831="zákl. přenesená",J831,0)</f>
        <v>0</v>
      </c>
      <c r="BH831" s="204">
        <f>IF(N831="sníž. přenesená",J831,0)</f>
        <v>0</v>
      </c>
      <c r="BI831" s="204">
        <f>IF(N831="nulová",J831,0)</f>
        <v>0</v>
      </c>
      <c r="BJ831" s="18" t="s">
        <v>84</v>
      </c>
      <c r="BK831" s="204">
        <f>ROUND(I831*H831,2)</f>
        <v>0</v>
      </c>
      <c r="BL831" s="18" t="s">
        <v>306</v>
      </c>
      <c r="BM831" s="203" t="s">
        <v>1489</v>
      </c>
    </row>
    <row r="832" spans="1:65" s="2" customFormat="1" ht="16.5" customHeight="1">
      <c r="A832" s="35"/>
      <c r="B832" s="36"/>
      <c r="C832" s="192" t="s">
        <v>1490</v>
      </c>
      <c r="D832" s="192" t="s">
        <v>241</v>
      </c>
      <c r="E832" s="193" t="s">
        <v>1491</v>
      </c>
      <c r="F832" s="194" t="s">
        <v>1492</v>
      </c>
      <c r="G832" s="195" t="s">
        <v>299</v>
      </c>
      <c r="H832" s="196">
        <v>22</v>
      </c>
      <c r="I832" s="197"/>
      <c r="J832" s="198">
        <f>ROUND(I832*H832,2)</f>
        <v>0</v>
      </c>
      <c r="K832" s="194" t="s">
        <v>245</v>
      </c>
      <c r="L832" s="40"/>
      <c r="M832" s="199" t="s">
        <v>1</v>
      </c>
      <c r="N832" s="200" t="s">
        <v>41</v>
      </c>
      <c r="O832" s="72"/>
      <c r="P832" s="201">
        <f>O832*H832</f>
        <v>0</v>
      </c>
      <c r="Q832" s="201">
        <v>0</v>
      </c>
      <c r="R832" s="201">
        <f>Q832*H832</f>
        <v>0</v>
      </c>
      <c r="S832" s="201">
        <v>1.9460000000000002E-2</v>
      </c>
      <c r="T832" s="202">
        <f>S832*H832</f>
        <v>0.42812000000000006</v>
      </c>
      <c r="U832" s="35"/>
      <c r="V832" s="35"/>
      <c r="W832" s="35"/>
      <c r="X832" s="35"/>
      <c r="Y832" s="35"/>
      <c r="Z832" s="35"/>
      <c r="AA832" s="35"/>
      <c r="AB832" s="35"/>
      <c r="AC832" s="35"/>
      <c r="AD832" s="35"/>
      <c r="AE832" s="35"/>
      <c r="AR832" s="203" t="s">
        <v>306</v>
      </c>
      <c r="AT832" s="203" t="s">
        <v>241</v>
      </c>
      <c r="AU832" s="203" t="s">
        <v>86</v>
      </c>
      <c r="AY832" s="18" t="s">
        <v>239</v>
      </c>
      <c r="BE832" s="204">
        <f>IF(N832="základní",J832,0)</f>
        <v>0</v>
      </c>
      <c r="BF832" s="204">
        <f>IF(N832="snížená",J832,0)</f>
        <v>0</v>
      </c>
      <c r="BG832" s="204">
        <f>IF(N832="zákl. přenesená",J832,0)</f>
        <v>0</v>
      </c>
      <c r="BH832" s="204">
        <f>IF(N832="sníž. přenesená",J832,0)</f>
        <v>0</v>
      </c>
      <c r="BI832" s="204">
        <f>IF(N832="nulová",J832,0)</f>
        <v>0</v>
      </c>
      <c r="BJ832" s="18" t="s">
        <v>84</v>
      </c>
      <c r="BK832" s="204">
        <f>ROUND(I832*H832,2)</f>
        <v>0</v>
      </c>
      <c r="BL832" s="18" t="s">
        <v>306</v>
      </c>
      <c r="BM832" s="203" t="s">
        <v>1493</v>
      </c>
    </row>
    <row r="833" spans="1:65" s="2" customFormat="1" ht="16.5" customHeight="1">
      <c r="A833" s="35"/>
      <c r="B833" s="36"/>
      <c r="C833" s="192" t="s">
        <v>1494</v>
      </c>
      <c r="D833" s="192" t="s">
        <v>241</v>
      </c>
      <c r="E833" s="193" t="s">
        <v>1495</v>
      </c>
      <c r="F833" s="194" t="s">
        <v>1496</v>
      </c>
      <c r="G833" s="195" t="s">
        <v>299</v>
      </c>
      <c r="H833" s="196">
        <v>1</v>
      </c>
      <c r="I833" s="197"/>
      <c r="J833" s="198">
        <f>ROUND(I833*H833,2)</f>
        <v>0</v>
      </c>
      <c r="K833" s="194" t="s">
        <v>245</v>
      </c>
      <c r="L833" s="40"/>
      <c r="M833" s="199" t="s">
        <v>1</v>
      </c>
      <c r="N833" s="200" t="s">
        <v>41</v>
      </c>
      <c r="O833" s="72"/>
      <c r="P833" s="201">
        <f>O833*H833</f>
        <v>0</v>
      </c>
      <c r="Q833" s="201">
        <v>0</v>
      </c>
      <c r="R833" s="201">
        <f>Q833*H833</f>
        <v>0</v>
      </c>
      <c r="S833" s="201">
        <v>8.7999999999999995E-2</v>
      </c>
      <c r="T833" s="202">
        <f>S833*H833</f>
        <v>8.7999999999999995E-2</v>
      </c>
      <c r="U833" s="35"/>
      <c r="V833" s="35"/>
      <c r="W833" s="35"/>
      <c r="X833" s="35"/>
      <c r="Y833" s="35"/>
      <c r="Z833" s="35"/>
      <c r="AA833" s="35"/>
      <c r="AB833" s="35"/>
      <c r="AC833" s="35"/>
      <c r="AD833" s="35"/>
      <c r="AE833" s="35"/>
      <c r="AR833" s="203" t="s">
        <v>306</v>
      </c>
      <c r="AT833" s="203" t="s">
        <v>241</v>
      </c>
      <c r="AU833" s="203" t="s">
        <v>86</v>
      </c>
      <c r="AY833" s="18" t="s">
        <v>239</v>
      </c>
      <c r="BE833" s="204">
        <f>IF(N833="základní",J833,0)</f>
        <v>0</v>
      </c>
      <c r="BF833" s="204">
        <f>IF(N833="snížená",J833,0)</f>
        <v>0</v>
      </c>
      <c r="BG833" s="204">
        <f>IF(N833="zákl. přenesená",J833,0)</f>
        <v>0</v>
      </c>
      <c r="BH833" s="204">
        <f>IF(N833="sníž. přenesená",J833,0)</f>
        <v>0</v>
      </c>
      <c r="BI833" s="204">
        <f>IF(N833="nulová",J833,0)</f>
        <v>0</v>
      </c>
      <c r="BJ833" s="18" t="s">
        <v>84</v>
      </c>
      <c r="BK833" s="204">
        <f>ROUND(I833*H833,2)</f>
        <v>0</v>
      </c>
      <c r="BL833" s="18" t="s">
        <v>306</v>
      </c>
      <c r="BM833" s="203" t="s">
        <v>1497</v>
      </c>
    </row>
    <row r="834" spans="1:65" s="2" customFormat="1" ht="16.5" customHeight="1">
      <c r="A834" s="35"/>
      <c r="B834" s="36"/>
      <c r="C834" s="192" t="s">
        <v>1498</v>
      </c>
      <c r="D834" s="192" t="s">
        <v>241</v>
      </c>
      <c r="E834" s="193" t="s">
        <v>1499</v>
      </c>
      <c r="F834" s="194" t="s">
        <v>1500</v>
      </c>
      <c r="G834" s="195" t="s">
        <v>299</v>
      </c>
      <c r="H834" s="196">
        <v>1</v>
      </c>
      <c r="I834" s="197"/>
      <c r="J834" s="198">
        <f>ROUND(I834*H834,2)</f>
        <v>0</v>
      </c>
      <c r="K834" s="194" t="s">
        <v>245</v>
      </c>
      <c r="L834" s="40"/>
      <c r="M834" s="199" t="s">
        <v>1</v>
      </c>
      <c r="N834" s="200" t="s">
        <v>41</v>
      </c>
      <c r="O834" s="72"/>
      <c r="P834" s="201">
        <f>O834*H834</f>
        <v>0</v>
      </c>
      <c r="Q834" s="201">
        <v>0</v>
      </c>
      <c r="R834" s="201">
        <f>Q834*H834</f>
        <v>0</v>
      </c>
      <c r="S834" s="201">
        <v>2.4500000000000001E-2</v>
      </c>
      <c r="T834" s="202">
        <f>S834*H834</f>
        <v>2.4500000000000001E-2</v>
      </c>
      <c r="U834" s="35"/>
      <c r="V834" s="35"/>
      <c r="W834" s="35"/>
      <c r="X834" s="35"/>
      <c r="Y834" s="35"/>
      <c r="Z834" s="35"/>
      <c r="AA834" s="35"/>
      <c r="AB834" s="35"/>
      <c r="AC834" s="35"/>
      <c r="AD834" s="35"/>
      <c r="AE834" s="35"/>
      <c r="AR834" s="203" t="s">
        <v>306</v>
      </c>
      <c r="AT834" s="203" t="s">
        <v>241</v>
      </c>
      <c r="AU834" s="203" t="s">
        <v>86</v>
      </c>
      <c r="AY834" s="18" t="s">
        <v>239</v>
      </c>
      <c r="BE834" s="204">
        <f>IF(N834="základní",J834,0)</f>
        <v>0</v>
      </c>
      <c r="BF834" s="204">
        <f>IF(N834="snížená",J834,0)</f>
        <v>0</v>
      </c>
      <c r="BG834" s="204">
        <f>IF(N834="zákl. přenesená",J834,0)</f>
        <v>0</v>
      </c>
      <c r="BH834" s="204">
        <f>IF(N834="sníž. přenesená",J834,0)</f>
        <v>0</v>
      </c>
      <c r="BI834" s="204">
        <f>IF(N834="nulová",J834,0)</f>
        <v>0</v>
      </c>
      <c r="BJ834" s="18" t="s">
        <v>84</v>
      </c>
      <c r="BK834" s="204">
        <f>ROUND(I834*H834,2)</f>
        <v>0</v>
      </c>
      <c r="BL834" s="18" t="s">
        <v>306</v>
      </c>
      <c r="BM834" s="203" t="s">
        <v>1501</v>
      </c>
    </row>
    <row r="835" spans="1:65" s="2" customFormat="1" ht="16.5" customHeight="1">
      <c r="A835" s="35"/>
      <c r="B835" s="36"/>
      <c r="C835" s="192" t="s">
        <v>1502</v>
      </c>
      <c r="D835" s="192" t="s">
        <v>241</v>
      </c>
      <c r="E835" s="193" t="s">
        <v>1503</v>
      </c>
      <c r="F835" s="194" t="s">
        <v>1504</v>
      </c>
      <c r="G835" s="195" t="s">
        <v>299</v>
      </c>
      <c r="H835" s="196">
        <v>1</v>
      </c>
      <c r="I835" s="197"/>
      <c r="J835" s="198">
        <f>ROUND(I835*H835,2)</f>
        <v>0</v>
      </c>
      <c r="K835" s="194" t="s">
        <v>245</v>
      </c>
      <c r="L835" s="40"/>
      <c r="M835" s="199" t="s">
        <v>1</v>
      </c>
      <c r="N835" s="200" t="s">
        <v>41</v>
      </c>
      <c r="O835" s="72"/>
      <c r="P835" s="201">
        <f>O835*H835</f>
        <v>0</v>
      </c>
      <c r="Q835" s="201">
        <v>0</v>
      </c>
      <c r="R835" s="201">
        <f>Q835*H835</f>
        <v>0</v>
      </c>
      <c r="S835" s="201">
        <v>1.8800000000000001E-2</v>
      </c>
      <c r="T835" s="202">
        <f>S835*H835</f>
        <v>1.8800000000000001E-2</v>
      </c>
      <c r="U835" s="35"/>
      <c r="V835" s="35"/>
      <c r="W835" s="35"/>
      <c r="X835" s="35"/>
      <c r="Y835" s="35"/>
      <c r="Z835" s="35"/>
      <c r="AA835" s="35"/>
      <c r="AB835" s="35"/>
      <c r="AC835" s="35"/>
      <c r="AD835" s="35"/>
      <c r="AE835" s="35"/>
      <c r="AR835" s="203" t="s">
        <v>306</v>
      </c>
      <c r="AT835" s="203" t="s">
        <v>241</v>
      </c>
      <c r="AU835" s="203" t="s">
        <v>86</v>
      </c>
      <c r="AY835" s="18" t="s">
        <v>239</v>
      </c>
      <c r="BE835" s="204">
        <f>IF(N835="základní",J835,0)</f>
        <v>0</v>
      </c>
      <c r="BF835" s="204">
        <f>IF(N835="snížená",J835,0)</f>
        <v>0</v>
      </c>
      <c r="BG835" s="204">
        <f>IF(N835="zákl. přenesená",J835,0)</f>
        <v>0</v>
      </c>
      <c r="BH835" s="204">
        <f>IF(N835="sníž. přenesená",J835,0)</f>
        <v>0</v>
      </c>
      <c r="BI835" s="204">
        <f>IF(N835="nulová",J835,0)</f>
        <v>0</v>
      </c>
      <c r="BJ835" s="18" t="s">
        <v>84</v>
      </c>
      <c r="BK835" s="204">
        <f>ROUND(I835*H835,2)</f>
        <v>0</v>
      </c>
      <c r="BL835" s="18" t="s">
        <v>306</v>
      </c>
      <c r="BM835" s="203" t="s">
        <v>1505</v>
      </c>
    </row>
    <row r="836" spans="1:65" s="12" customFormat="1" ht="22.9" customHeight="1">
      <c r="B836" s="176"/>
      <c r="C836" s="177"/>
      <c r="D836" s="178" t="s">
        <v>75</v>
      </c>
      <c r="E836" s="190" t="s">
        <v>1506</v>
      </c>
      <c r="F836" s="190" t="s">
        <v>1507</v>
      </c>
      <c r="G836" s="177"/>
      <c r="H836" s="177"/>
      <c r="I836" s="180"/>
      <c r="J836" s="191">
        <f>BK836</f>
        <v>0</v>
      </c>
      <c r="K836" s="177"/>
      <c r="L836" s="182"/>
      <c r="M836" s="183"/>
      <c r="N836" s="184"/>
      <c r="O836" s="184"/>
      <c r="P836" s="185">
        <f>SUM(P837:P855)</f>
        <v>0</v>
      </c>
      <c r="Q836" s="184"/>
      <c r="R836" s="185">
        <f>SUM(R837:R855)</f>
        <v>5.6885433599999997</v>
      </c>
      <c r="S836" s="184"/>
      <c r="T836" s="186">
        <f>SUM(T837:T855)</f>
        <v>14.56588</v>
      </c>
      <c r="AR836" s="187" t="s">
        <v>86</v>
      </c>
      <c r="AT836" s="188" t="s">
        <v>75</v>
      </c>
      <c r="AU836" s="188" t="s">
        <v>84</v>
      </c>
      <c r="AY836" s="187" t="s">
        <v>239</v>
      </c>
      <c r="BK836" s="189">
        <f>SUM(BK837:BK855)</f>
        <v>0</v>
      </c>
    </row>
    <row r="837" spans="1:65" s="2" customFormat="1" ht="16.5" customHeight="1">
      <c r="A837" s="35"/>
      <c r="B837" s="36"/>
      <c r="C837" s="192" t="s">
        <v>1508</v>
      </c>
      <c r="D837" s="192" t="s">
        <v>241</v>
      </c>
      <c r="E837" s="193" t="s">
        <v>1509</v>
      </c>
      <c r="F837" s="194" t="s">
        <v>1510</v>
      </c>
      <c r="G837" s="195" t="s">
        <v>244</v>
      </c>
      <c r="H837" s="196">
        <v>48.468000000000004</v>
      </c>
      <c r="I837" s="197"/>
      <c r="J837" s="198">
        <f>ROUND(I837*H837,2)</f>
        <v>0</v>
      </c>
      <c r="K837" s="194" t="s">
        <v>245</v>
      </c>
      <c r="L837" s="40"/>
      <c r="M837" s="199" t="s">
        <v>1</v>
      </c>
      <c r="N837" s="200" t="s">
        <v>41</v>
      </c>
      <c r="O837" s="72"/>
      <c r="P837" s="201">
        <f>O837*H837</f>
        <v>0</v>
      </c>
      <c r="Q837" s="201">
        <v>1.6219999999999998E-2</v>
      </c>
      <c r="R837" s="201">
        <f>Q837*H837</f>
        <v>0.78615095999999995</v>
      </c>
      <c r="S837" s="201">
        <v>0</v>
      </c>
      <c r="T837" s="202">
        <f>S837*H837</f>
        <v>0</v>
      </c>
      <c r="U837" s="35"/>
      <c r="V837" s="35"/>
      <c r="W837" s="35"/>
      <c r="X837" s="35"/>
      <c r="Y837" s="35"/>
      <c r="Z837" s="35"/>
      <c r="AA837" s="35"/>
      <c r="AB837" s="35"/>
      <c r="AC837" s="35"/>
      <c r="AD837" s="35"/>
      <c r="AE837" s="35"/>
      <c r="AR837" s="203" t="s">
        <v>306</v>
      </c>
      <c r="AT837" s="203" t="s">
        <v>241</v>
      </c>
      <c r="AU837" s="203" t="s">
        <v>86</v>
      </c>
      <c r="AY837" s="18" t="s">
        <v>239</v>
      </c>
      <c r="BE837" s="204">
        <f>IF(N837="základní",J837,0)</f>
        <v>0</v>
      </c>
      <c r="BF837" s="204">
        <f>IF(N837="snížená",J837,0)</f>
        <v>0</v>
      </c>
      <c r="BG837" s="204">
        <f>IF(N837="zákl. přenesená",J837,0)</f>
        <v>0</v>
      </c>
      <c r="BH837" s="204">
        <f>IF(N837="sníž. přenesená",J837,0)</f>
        <v>0</v>
      </c>
      <c r="BI837" s="204">
        <f>IF(N837="nulová",J837,0)</f>
        <v>0</v>
      </c>
      <c r="BJ837" s="18" t="s">
        <v>84</v>
      </c>
      <c r="BK837" s="204">
        <f>ROUND(I837*H837,2)</f>
        <v>0</v>
      </c>
      <c r="BL837" s="18" t="s">
        <v>306</v>
      </c>
      <c r="BM837" s="203" t="s">
        <v>1511</v>
      </c>
    </row>
    <row r="838" spans="1:65" s="13" customFormat="1" ht="11.25">
      <c r="B838" s="205"/>
      <c r="C838" s="206"/>
      <c r="D838" s="207" t="s">
        <v>266</v>
      </c>
      <c r="E838" s="225" t="s">
        <v>1</v>
      </c>
      <c r="F838" s="208" t="s">
        <v>1512</v>
      </c>
      <c r="G838" s="206"/>
      <c r="H838" s="209">
        <v>11.515000000000001</v>
      </c>
      <c r="I838" s="210"/>
      <c r="J838" s="206"/>
      <c r="K838" s="206"/>
      <c r="L838" s="211"/>
      <c r="M838" s="212"/>
      <c r="N838" s="213"/>
      <c r="O838" s="213"/>
      <c r="P838" s="213"/>
      <c r="Q838" s="213"/>
      <c r="R838" s="213"/>
      <c r="S838" s="213"/>
      <c r="T838" s="214"/>
      <c r="AT838" s="215" t="s">
        <v>266</v>
      </c>
      <c r="AU838" s="215" t="s">
        <v>86</v>
      </c>
      <c r="AV838" s="13" t="s">
        <v>86</v>
      </c>
      <c r="AW838" s="13" t="s">
        <v>32</v>
      </c>
      <c r="AX838" s="13" t="s">
        <v>76</v>
      </c>
      <c r="AY838" s="215" t="s">
        <v>239</v>
      </c>
    </row>
    <row r="839" spans="1:65" s="13" customFormat="1" ht="11.25">
      <c r="B839" s="205"/>
      <c r="C839" s="206"/>
      <c r="D839" s="207" t="s">
        <v>266</v>
      </c>
      <c r="E839" s="225" t="s">
        <v>1</v>
      </c>
      <c r="F839" s="208" t="s">
        <v>1513</v>
      </c>
      <c r="G839" s="206"/>
      <c r="H839" s="209">
        <v>36.953000000000003</v>
      </c>
      <c r="I839" s="210"/>
      <c r="J839" s="206"/>
      <c r="K839" s="206"/>
      <c r="L839" s="211"/>
      <c r="M839" s="212"/>
      <c r="N839" s="213"/>
      <c r="O839" s="213"/>
      <c r="P839" s="213"/>
      <c r="Q839" s="213"/>
      <c r="R839" s="213"/>
      <c r="S839" s="213"/>
      <c r="T839" s="214"/>
      <c r="AT839" s="215" t="s">
        <v>266</v>
      </c>
      <c r="AU839" s="215" t="s">
        <v>86</v>
      </c>
      <c r="AV839" s="13" t="s">
        <v>86</v>
      </c>
      <c r="AW839" s="13" t="s">
        <v>32</v>
      </c>
      <c r="AX839" s="13" t="s">
        <v>76</v>
      </c>
      <c r="AY839" s="215" t="s">
        <v>239</v>
      </c>
    </row>
    <row r="840" spans="1:65" s="14" customFormat="1" ht="11.25">
      <c r="B840" s="226"/>
      <c r="C840" s="227"/>
      <c r="D840" s="207" t="s">
        <v>266</v>
      </c>
      <c r="E840" s="228" t="s">
        <v>1</v>
      </c>
      <c r="F840" s="229" t="s">
        <v>383</v>
      </c>
      <c r="G840" s="227"/>
      <c r="H840" s="230">
        <v>48.468000000000004</v>
      </c>
      <c r="I840" s="231"/>
      <c r="J840" s="227"/>
      <c r="K840" s="227"/>
      <c r="L840" s="232"/>
      <c r="M840" s="233"/>
      <c r="N840" s="234"/>
      <c r="O840" s="234"/>
      <c r="P840" s="234"/>
      <c r="Q840" s="234"/>
      <c r="R840" s="234"/>
      <c r="S840" s="234"/>
      <c r="T840" s="235"/>
      <c r="AT840" s="236" t="s">
        <v>266</v>
      </c>
      <c r="AU840" s="236" t="s">
        <v>86</v>
      </c>
      <c r="AV840" s="14" t="s">
        <v>110</v>
      </c>
      <c r="AW840" s="14" t="s">
        <v>32</v>
      </c>
      <c r="AX840" s="14" t="s">
        <v>84</v>
      </c>
      <c r="AY840" s="236" t="s">
        <v>239</v>
      </c>
    </row>
    <row r="841" spans="1:65" s="2" customFormat="1" ht="21.75" customHeight="1">
      <c r="A841" s="35"/>
      <c r="B841" s="36"/>
      <c r="C841" s="192" t="s">
        <v>1514</v>
      </c>
      <c r="D841" s="192" t="s">
        <v>241</v>
      </c>
      <c r="E841" s="193" t="s">
        <v>1515</v>
      </c>
      <c r="F841" s="194" t="s">
        <v>1516</v>
      </c>
      <c r="G841" s="195" t="s">
        <v>244</v>
      </c>
      <c r="H841" s="196">
        <v>129.35</v>
      </c>
      <c r="I841" s="197"/>
      <c r="J841" s="198">
        <f>ROUND(I841*H841,2)</f>
        <v>0</v>
      </c>
      <c r="K841" s="194" t="s">
        <v>277</v>
      </c>
      <c r="L841" s="40"/>
      <c r="M841" s="199" t="s">
        <v>1</v>
      </c>
      <c r="N841" s="200" t="s">
        <v>41</v>
      </c>
      <c r="O841" s="72"/>
      <c r="P841" s="201">
        <f>O841*H841</f>
        <v>0</v>
      </c>
      <c r="Q841" s="201">
        <v>1.6219999999999998E-2</v>
      </c>
      <c r="R841" s="201">
        <f>Q841*H841</f>
        <v>2.0980569999999998</v>
      </c>
      <c r="S841" s="201">
        <v>0</v>
      </c>
      <c r="T841" s="202">
        <f>S841*H841</f>
        <v>0</v>
      </c>
      <c r="U841" s="35"/>
      <c r="V841" s="35"/>
      <c r="W841" s="35"/>
      <c r="X841" s="35"/>
      <c r="Y841" s="35"/>
      <c r="Z841" s="35"/>
      <c r="AA841" s="35"/>
      <c r="AB841" s="35"/>
      <c r="AC841" s="35"/>
      <c r="AD841" s="35"/>
      <c r="AE841" s="35"/>
      <c r="AR841" s="203" t="s">
        <v>306</v>
      </c>
      <c r="AT841" s="203" t="s">
        <v>241</v>
      </c>
      <c r="AU841" s="203" t="s">
        <v>86</v>
      </c>
      <c r="AY841" s="18" t="s">
        <v>239</v>
      </c>
      <c r="BE841" s="204">
        <f>IF(N841="základní",J841,0)</f>
        <v>0</v>
      </c>
      <c r="BF841" s="204">
        <f>IF(N841="snížená",J841,0)</f>
        <v>0</v>
      </c>
      <c r="BG841" s="204">
        <f>IF(N841="zákl. přenesená",J841,0)</f>
        <v>0</v>
      </c>
      <c r="BH841" s="204">
        <f>IF(N841="sníž. přenesená",J841,0)</f>
        <v>0</v>
      </c>
      <c r="BI841" s="204">
        <f>IF(N841="nulová",J841,0)</f>
        <v>0</v>
      </c>
      <c r="BJ841" s="18" t="s">
        <v>84</v>
      </c>
      <c r="BK841" s="204">
        <f>ROUND(I841*H841,2)</f>
        <v>0</v>
      </c>
      <c r="BL841" s="18" t="s">
        <v>306</v>
      </c>
      <c r="BM841" s="203" t="s">
        <v>1517</v>
      </c>
    </row>
    <row r="842" spans="1:65" s="2" customFormat="1" ht="29.25">
      <c r="A842" s="35"/>
      <c r="B842" s="36"/>
      <c r="C842" s="37"/>
      <c r="D842" s="207" t="s">
        <v>284</v>
      </c>
      <c r="E842" s="37"/>
      <c r="F842" s="216" t="s">
        <v>922</v>
      </c>
      <c r="G842" s="37"/>
      <c r="H842" s="37"/>
      <c r="I842" s="217"/>
      <c r="J842" s="37"/>
      <c r="K842" s="37"/>
      <c r="L842" s="40"/>
      <c r="M842" s="218"/>
      <c r="N842" s="219"/>
      <c r="O842" s="72"/>
      <c r="P842" s="72"/>
      <c r="Q842" s="72"/>
      <c r="R842" s="72"/>
      <c r="S842" s="72"/>
      <c r="T842" s="73"/>
      <c r="U842" s="35"/>
      <c r="V842" s="35"/>
      <c r="W842" s="35"/>
      <c r="X842" s="35"/>
      <c r="Y842" s="35"/>
      <c r="Z842" s="35"/>
      <c r="AA842" s="35"/>
      <c r="AB842" s="35"/>
      <c r="AC842" s="35"/>
      <c r="AD842" s="35"/>
      <c r="AE842" s="35"/>
      <c r="AT842" s="18" t="s">
        <v>284</v>
      </c>
      <c r="AU842" s="18" t="s">
        <v>86</v>
      </c>
    </row>
    <row r="843" spans="1:65" s="13" customFormat="1" ht="11.25">
      <c r="B843" s="205"/>
      <c r="C843" s="206"/>
      <c r="D843" s="207" t="s">
        <v>266</v>
      </c>
      <c r="E843" s="225" t="s">
        <v>1</v>
      </c>
      <c r="F843" s="208" t="s">
        <v>681</v>
      </c>
      <c r="G843" s="206"/>
      <c r="H843" s="209">
        <v>129.35</v>
      </c>
      <c r="I843" s="210"/>
      <c r="J843" s="206"/>
      <c r="K843" s="206"/>
      <c r="L843" s="211"/>
      <c r="M843" s="212"/>
      <c r="N843" s="213"/>
      <c r="O843" s="213"/>
      <c r="P843" s="213"/>
      <c r="Q843" s="213"/>
      <c r="R843" s="213"/>
      <c r="S843" s="213"/>
      <c r="T843" s="214"/>
      <c r="AT843" s="215" t="s">
        <v>266</v>
      </c>
      <c r="AU843" s="215" t="s">
        <v>86</v>
      </c>
      <c r="AV843" s="13" t="s">
        <v>86</v>
      </c>
      <c r="AW843" s="13" t="s">
        <v>32</v>
      </c>
      <c r="AX843" s="13" t="s">
        <v>76</v>
      </c>
      <c r="AY843" s="215" t="s">
        <v>239</v>
      </c>
    </row>
    <row r="844" spans="1:65" s="14" customFormat="1" ht="11.25">
      <c r="B844" s="226"/>
      <c r="C844" s="227"/>
      <c r="D844" s="207" t="s">
        <v>266</v>
      </c>
      <c r="E844" s="228" t="s">
        <v>1</v>
      </c>
      <c r="F844" s="229" t="s">
        <v>383</v>
      </c>
      <c r="G844" s="227"/>
      <c r="H844" s="230">
        <v>129.35</v>
      </c>
      <c r="I844" s="231"/>
      <c r="J844" s="227"/>
      <c r="K844" s="227"/>
      <c r="L844" s="232"/>
      <c r="M844" s="233"/>
      <c r="N844" s="234"/>
      <c r="O844" s="234"/>
      <c r="P844" s="234"/>
      <c r="Q844" s="234"/>
      <c r="R844" s="234"/>
      <c r="S844" s="234"/>
      <c r="T844" s="235"/>
      <c r="AT844" s="236" t="s">
        <v>266</v>
      </c>
      <c r="AU844" s="236" t="s">
        <v>86</v>
      </c>
      <c r="AV844" s="14" t="s">
        <v>110</v>
      </c>
      <c r="AW844" s="14" t="s">
        <v>32</v>
      </c>
      <c r="AX844" s="14" t="s">
        <v>84</v>
      </c>
      <c r="AY844" s="236" t="s">
        <v>239</v>
      </c>
    </row>
    <row r="845" spans="1:65" s="2" customFormat="1" ht="16.5" customHeight="1">
      <c r="A845" s="35"/>
      <c r="B845" s="36"/>
      <c r="C845" s="192" t="s">
        <v>1518</v>
      </c>
      <c r="D845" s="192" t="s">
        <v>241</v>
      </c>
      <c r="E845" s="193" t="s">
        <v>1519</v>
      </c>
      <c r="F845" s="194" t="s">
        <v>1520</v>
      </c>
      <c r="G845" s="195" t="s">
        <v>244</v>
      </c>
      <c r="H845" s="196">
        <v>50.994999999999997</v>
      </c>
      <c r="I845" s="197"/>
      <c r="J845" s="198">
        <f>ROUND(I845*H845,2)</f>
        <v>0</v>
      </c>
      <c r="K845" s="194" t="s">
        <v>277</v>
      </c>
      <c r="L845" s="40"/>
      <c r="M845" s="199" t="s">
        <v>1</v>
      </c>
      <c r="N845" s="200" t="s">
        <v>41</v>
      </c>
      <c r="O845" s="72"/>
      <c r="P845" s="201">
        <f>O845*H845</f>
        <v>0</v>
      </c>
      <c r="Q845" s="201">
        <v>1.6219999999999998E-2</v>
      </c>
      <c r="R845" s="201">
        <f>Q845*H845</f>
        <v>0.8271388999999999</v>
      </c>
      <c r="S845" s="201">
        <v>0</v>
      </c>
      <c r="T845" s="202">
        <f>S845*H845</f>
        <v>0</v>
      </c>
      <c r="U845" s="35"/>
      <c r="V845" s="35"/>
      <c r="W845" s="35"/>
      <c r="X845" s="35"/>
      <c r="Y845" s="35"/>
      <c r="Z845" s="35"/>
      <c r="AA845" s="35"/>
      <c r="AB845" s="35"/>
      <c r="AC845" s="35"/>
      <c r="AD845" s="35"/>
      <c r="AE845" s="35"/>
      <c r="AR845" s="203" t="s">
        <v>306</v>
      </c>
      <c r="AT845" s="203" t="s">
        <v>241</v>
      </c>
      <c r="AU845" s="203" t="s">
        <v>86</v>
      </c>
      <c r="AY845" s="18" t="s">
        <v>239</v>
      </c>
      <c r="BE845" s="204">
        <f>IF(N845="základní",J845,0)</f>
        <v>0</v>
      </c>
      <c r="BF845" s="204">
        <f>IF(N845="snížená",J845,0)</f>
        <v>0</v>
      </c>
      <c r="BG845" s="204">
        <f>IF(N845="zákl. přenesená",J845,0)</f>
        <v>0</v>
      </c>
      <c r="BH845" s="204">
        <f>IF(N845="sníž. přenesená",J845,0)</f>
        <v>0</v>
      </c>
      <c r="BI845" s="204">
        <f>IF(N845="nulová",J845,0)</f>
        <v>0</v>
      </c>
      <c r="BJ845" s="18" t="s">
        <v>84</v>
      </c>
      <c r="BK845" s="204">
        <f>ROUND(I845*H845,2)</f>
        <v>0</v>
      </c>
      <c r="BL845" s="18" t="s">
        <v>306</v>
      </c>
      <c r="BM845" s="203" t="s">
        <v>1521</v>
      </c>
    </row>
    <row r="846" spans="1:65" s="2" customFormat="1" ht="29.25">
      <c r="A846" s="35"/>
      <c r="B846" s="36"/>
      <c r="C846" s="37"/>
      <c r="D846" s="207" t="s">
        <v>284</v>
      </c>
      <c r="E846" s="37"/>
      <c r="F846" s="216" t="s">
        <v>922</v>
      </c>
      <c r="G846" s="37"/>
      <c r="H846" s="37"/>
      <c r="I846" s="217"/>
      <c r="J846" s="37"/>
      <c r="K846" s="37"/>
      <c r="L846" s="40"/>
      <c r="M846" s="218"/>
      <c r="N846" s="219"/>
      <c r="O846" s="72"/>
      <c r="P846" s="72"/>
      <c r="Q846" s="72"/>
      <c r="R846" s="72"/>
      <c r="S846" s="72"/>
      <c r="T846" s="73"/>
      <c r="U846" s="35"/>
      <c r="V846" s="35"/>
      <c r="W846" s="35"/>
      <c r="X846" s="35"/>
      <c r="Y846" s="35"/>
      <c r="Z846" s="35"/>
      <c r="AA846" s="35"/>
      <c r="AB846" s="35"/>
      <c r="AC846" s="35"/>
      <c r="AD846" s="35"/>
      <c r="AE846" s="35"/>
      <c r="AT846" s="18" t="s">
        <v>284</v>
      </c>
      <c r="AU846" s="18" t="s">
        <v>86</v>
      </c>
    </row>
    <row r="847" spans="1:65" s="13" customFormat="1" ht="11.25">
      <c r="B847" s="205"/>
      <c r="C847" s="206"/>
      <c r="D847" s="207" t="s">
        <v>266</v>
      </c>
      <c r="E847" s="225" t="s">
        <v>1</v>
      </c>
      <c r="F847" s="208" t="s">
        <v>1522</v>
      </c>
      <c r="G847" s="206"/>
      <c r="H847" s="209">
        <v>50.994999999999997</v>
      </c>
      <c r="I847" s="210"/>
      <c r="J847" s="206"/>
      <c r="K847" s="206"/>
      <c r="L847" s="211"/>
      <c r="M847" s="212"/>
      <c r="N847" s="213"/>
      <c r="O847" s="213"/>
      <c r="P847" s="213"/>
      <c r="Q847" s="213"/>
      <c r="R847" s="213"/>
      <c r="S847" s="213"/>
      <c r="T847" s="214"/>
      <c r="AT847" s="215" t="s">
        <v>266</v>
      </c>
      <c r="AU847" s="215" t="s">
        <v>86</v>
      </c>
      <c r="AV847" s="13" t="s">
        <v>86</v>
      </c>
      <c r="AW847" s="13" t="s">
        <v>32</v>
      </c>
      <c r="AX847" s="13" t="s">
        <v>76</v>
      </c>
      <c r="AY847" s="215" t="s">
        <v>239</v>
      </c>
    </row>
    <row r="848" spans="1:65" s="14" customFormat="1" ht="11.25">
      <c r="B848" s="226"/>
      <c r="C848" s="227"/>
      <c r="D848" s="207" t="s">
        <v>266</v>
      </c>
      <c r="E848" s="228" t="s">
        <v>1</v>
      </c>
      <c r="F848" s="229" t="s">
        <v>383</v>
      </c>
      <c r="G848" s="227"/>
      <c r="H848" s="230">
        <v>50.994999999999997</v>
      </c>
      <c r="I848" s="231"/>
      <c r="J848" s="227"/>
      <c r="K848" s="227"/>
      <c r="L848" s="232"/>
      <c r="M848" s="233"/>
      <c r="N848" s="234"/>
      <c r="O848" s="234"/>
      <c r="P848" s="234"/>
      <c r="Q848" s="234"/>
      <c r="R848" s="234"/>
      <c r="S848" s="234"/>
      <c r="T848" s="235"/>
      <c r="AT848" s="236" t="s">
        <v>266</v>
      </c>
      <c r="AU848" s="236" t="s">
        <v>86</v>
      </c>
      <c r="AV848" s="14" t="s">
        <v>110</v>
      </c>
      <c r="AW848" s="14" t="s">
        <v>32</v>
      </c>
      <c r="AX848" s="14" t="s">
        <v>84</v>
      </c>
      <c r="AY848" s="236" t="s">
        <v>239</v>
      </c>
    </row>
    <row r="849" spans="1:65" s="2" customFormat="1" ht="16.5" customHeight="1">
      <c r="A849" s="35"/>
      <c r="B849" s="36"/>
      <c r="C849" s="192" t="s">
        <v>1523</v>
      </c>
      <c r="D849" s="192" t="s">
        <v>241</v>
      </c>
      <c r="E849" s="193" t="s">
        <v>1524</v>
      </c>
      <c r="F849" s="194" t="s">
        <v>1525</v>
      </c>
      <c r="G849" s="195" t="s">
        <v>244</v>
      </c>
      <c r="H849" s="196">
        <v>197.32499999999999</v>
      </c>
      <c r="I849" s="197"/>
      <c r="J849" s="198">
        <f>ROUND(I849*H849,2)</f>
        <v>0</v>
      </c>
      <c r="K849" s="194" t="s">
        <v>245</v>
      </c>
      <c r="L849" s="40"/>
      <c r="M849" s="199" t="s">
        <v>1</v>
      </c>
      <c r="N849" s="200" t="s">
        <v>41</v>
      </c>
      <c r="O849" s="72"/>
      <c r="P849" s="201">
        <f>O849*H849</f>
        <v>0</v>
      </c>
      <c r="Q849" s="201">
        <v>1.0019999999999999E-2</v>
      </c>
      <c r="R849" s="201">
        <f>Q849*H849</f>
        <v>1.9771964999999998</v>
      </c>
      <c r="S849" s="201">
        <v>0</v>
      </c>
      <c r="T849" s="202">
        <f>S849*H849</f>
        <v>0</v>
      </c>
      <c r="U849" s="35"/>
      <c r="V849" s="35"/>
      <c r="W849" s="35"/>
      <c r="X849" s="35"/>
      <c r="Y849" s="35"/>
      <c r="Z849" s="35"/>
      <c r="AA849" s="35"/>
      <c r="AB849" s="35"/>
      <c r="AC849" s="35"/>
      <c r="AD849" s="35"/>
      <c r="AE849" s="35"/>
      <c r="AR849" s="203" t="s">
        <v>306</v>
      </c>
      <c r="AT849" s="203" t="s">
        <v>241</v>
      </c>
      <c r="AU849" s="203" t="s">
        <v>86</v>
      </c>
      <c r="AY849" s="18" t="s">
        <v>239</v>
      </c>
      <c r="BE849" s="204">
        <f>IF(N849="základní",J849,0)</f>
        <v>0</v>
      </c>
      <c r="BF849" s="204">
        <f>IF(N849="snížená",J849,0)</f>
        <v>0</v>
      </c>
      <c r="BG849" s="204">
        <f>IF(N849="zákl. přenesená",J849,0)</f>
        <v>0</v>
      </c>
      <c r="BH849" s="204">
        <f>IF(N849="sníž. přenesená",J849,0)</f>
        <v>0</v>
      </c>
      <c r="BI849" s="204">
        <f>IF(N849="nulová",J849,0)</f>
        <v>0</v>
      </c>
      <c r="BJ849" s="18" t="s">
        <v>84</v>
      </c>
      <c r="BK849" s="204">
        <f>ROUND(I849*H849,2)</f>
        <v>0</v>
      </c>
      <c r="BL849" s="18" t="s">
        <v>306</v>
      </c>
      <c r="BM849" s="203" t="s">
        <v>1526</v>
      </c>
    </row>
    <row r="850" spans="1:65" s="13" customFormat="1" ht="11.25">
      <c r="B850" s="205"/>
      <c r="C850" s="206"/>
      <c r="D850" s="207" t="s">
        <v>266</v>
      </c>
      <c r="E850" s="225" t="s">
        <v>1</v>
      </c>
      <c r="F850" s="208" t="s">
        <v>1195</v>
      </c>
      <c r="G850" s="206"/>
      <c r="H850" s="209">
        <v>197.32499999999999</v>
      </c>
      <c r="I850" s="210"/>
      <c r="J850" s="206"/>
      <c r="K850" s="206"/>
      <c r="L850" s="211"/>
      <c r="M850" s="212"/>
      <c r="N850" s="213"/>
      <c r="O850" s="213"/>
      <c r="P850" s="213"/>
      <c r="Q850" s="213"/>
      <c r="R850" s="213"/>
      <c r="S850" s="213"/>
      <c r="T850" s="214"/>
      <c r="AT850" s="215" t="s">
        <v>266</v>
      </c>
      <c r="AU850" s="215" t="s">
        <v>86</v>
      </c>
      <c r="AV850" s="13" t="s">
        <v>86</v>
      </c>
      <c r="AW850" s="13" t="s">
        <v>32</v>
      </c>
      <c r="AX850" s="13" t="s">
        <v>76</v>
      </c>
      <c r="AY850" s="215" t="s">
        <v>239</v>
      </c>
    </row>
    <row r="851" spans="1:65" s="14" customFormat="1" ht="11.25">
      <c r="B851" s="226"/>
      <c r="C851" s="227"/>
      <c r="D851" s="207" t="s">
        <v>266</v>
      </c>
      <c r="E851" s="228" t="s">
        <v>1</v>
      </c>
      <c r="F851" s="229" t="s">
        <v>383</v>
      </c>
      <c r="G851" s="227"/>
      <c r="H851" s="230">
        <v>197.32499999999999</v>
      </c>
      <c r="I851" s="231"/>
      <c r="J851" s="227"/>
      <c r="K851" s="227"/>
      <c r="L851" s="232"/>
      <c r="M851" s="233"/>
      <c r="N851" s="234"/>
      <c r="O851" s="234"/>
      <c r="P851" s="234"/>
      <c r="Q851" s="234"/>
      <c r="R851" s="234"/>
      <c r="S851" s="234"/>
      <c r="T851" s="235"/>
      <c r="AT851" s="236" t="s">
        <v>266</v>
      </c>
      <c r="AU851" s="236" t="s">
        <v>86</v>
      </c>
      <c r="AV851" s="14" t="s">
        <v>110</v>
      </c>
      <c r="AW851" s="14" t="s">
        <v>32</v>
      </c>
      <c r="AX851" s="14" t="s">
        <v>84</v>
      </c>
      <c r="AY851" s="236" t="s">
        <v>239</v>
      </c>
    </row>
    <row r="852" spans="1:65" s="2" customFormat="1" ht="16.5" customHeight="1">
      <c r="A852" s="35"/>
      <c r="B852" s="36"/>
      <c r="C852" s="192" t="s">
        <v>1527</v>
      </c>
      <c r="D852" s="192" t="s">
        <v>241</v>
      </c>
      <c r="E852" s="193" t="s">
        <v>1528</v>
      </c>
      <c r="F852" s="194" t="s">
        <v>1529</v>
      </c>
      <c r="G852" s="195" t="s">
        <v>244</v>
      </c>
      <c r="H852" s="196">
        <v>364.14699999999999</v>
      </c>
      <c r="I852" s="197"/>
      <c r="J852" s="198">
        <f>ROUND(I852*H852,2)</f>
        <v>0</v>
      </c>
      <c r="K852" s="194" t="s">
        <v>245</v>
      </c>
      <c r="L852" s="40"/>
      <c r="M852" s="199" t="s">
        <v>1</v>
      </c>
      <c r="N852" s="200" t="s">
        <v>41</v>
      </c>
      <c r="O852" s="72"/>
      <c r="P852" s="201">
        <f>O852*H852</f>
        <v>0</v>
      </c>
      <c r="Q852" s="201">
        <v>0</v>
      </c>
      <c r="R852" s="201">
        <f>Q852*H852</f>
        <v>0</v>
      </c>
      <c r="S852" s="201">
        <v>0.04</v>
      </c>
      <c r="T852" s="202">
        <f>S852*H852</f>
        <v>14.56588</v>
      </c>
      <c r="U852" s="35"/>
      <c r="V852" s="35"/>
      <c r="W852" s="35"/>
      <c r="X852" s="35"/>
      <c r="Y852" s="35"/>
      <c r="Z852" s="35"/>
      <c r="AA852" s="35"/>
      <c r="AB852" s="35"/>
      <c r="AC852" s="35"/>
      <c r="AD852" s="35"/>
      <c r="AE852" s="35"/>
      <c r="AR852" s="203" t="s">
        <v>306</v>
      </c>
      <c r="AT852" s="203" t="s">
        <v>241</v>
      </c>
      <c r="AU852" s="203" t="s">
        <v>86</v>
      </c>
      <c r="AY852" s="18" t="s">
        <v>239</v>
      </c>
      <c r="BE852" s="204">
        <f>IF(N852="základní",J852,0)</f>
        <v>0</v>
      </c>
      <c r="BF852" s="204">
        <f>IF(N852="snížená",J852,0)</f>
        <v>0</v>
      </c>
      <c r="BG852" s="204">
        <f>IF(N852="zákl. přenesená",J852,0)</f>
        <v>0</v>
      </c>
      <c r="BH852" s="204">
        <f>IF(N852="sníž. přenesená",J852,0)</f>
        <v>0</v>
      </c>
      <c r="BI852" s="204">
        <f>IF(N852="nulová",J852,0)</f>
        <v>0</v>
      </c>
      <c r="BJ852" s="18" t="s">
        <v>84</v>
      </c>
      <c r="BK852" s="204">
        <f>ROUND(I852*H852,2)</f>
        <v>0</v>
      </c>
      <c r="BL852" s="18" t="s">
        <v>306</v>
      </c>
      <c r="BM852" s="203" t="s">
        <v>1530</v>
      </c>
    </row>
    <row r="853" spans="1:65" s="13" customFormat="1" ht="11.25">
      <c r="B853" s="205"/>
      <c r="C853" s="206"/>
      <c r="D853" s="207" t="s">
        <v>266</v>
      </c>
      <c r="E853" s="225" t="s">
        <v>1</v>
      </c>
      <c r="F853" s="208" t="s">
        <v>1110</v>
      </c>
      <c r="G853" s="206"/>
      <c r="H853" s="209">
        <v>364.14699999999999</v>
      </c>
      <c r="I853" s="210"/>
      <c r="J853" s="206"/>
      <c r="K853" s="206"/>
      <c r="L853" s="211"/>
      <c r="M853" s="212"/>
      <c r="N853" s="213"/>
      <c r="O853" s="213"/>
      <c r="P853" s="213"/>
      <c r="Q853" s="213"/>
      <c r="R853" s="213"/>
      <c r="S853" s="213"/>
      <c r="T853" s="214"/>
      <c r="AT853" s="215" t="s">
        <v>266</v>
      </c>
      <c r="AU853" s="215" t="s">
        <v>86</v>
      </c>
      <c r="AV853" s="13" t="s">
        <v>86</v>
      </c>
      <c r="AW853" s="13" t="s">
        <v>32</v>
      </c>
      <c r="AX853" s="13" t="s">
        <v>76</v>
      </c>
      <c r="AY853" s="215" t="s">
        <v>239</v>
      </c>
    </row>
    <row r="854" spans="1:65" s="14" customFormat="1" ht="11.25">
      <c r="B854" s="226"/>
      <c r="C854" s="227"/>
      <c r="D854" s="207" t="s">
        <v>266</v>
      </c>
      <c r="E854" s="228" t="s">
        <v>1</v>
      </c>
      <c r="F854" s="229" t="s">
        <v>383</v>
      </c>
      <c r="G854" s="227"/>
      <c r="H854" s="230">
        <v>364.14699999999999</v>
      </c>
      <c r="I854" s="231"/>
      <c r="J854" s="227"/>
      <c r="K854" s="227"/>
      <c r="L854" s="232"/>
      <c r="M854" s="233"/>
      <c r="N854" s="234"/>
      <c r="O854" s="234"/>
      <c r="P854" s="234"/>
      <c r="Q854" s="234"/>
      <c r="R854" s="234"/>
      <c r="S854" s="234"/>
      <c r="T854" s="235"/>
      <c r="AT854" s="236" t="s">
        <v>266</v>
      </c>
      <c r="AU854" s="236" t="s">
        <v>86</v>
      </c>
      <c r="AV854" s="14" t="s">
        <v>110</v>
      </c>
      <c r="AW854" s="14" t="s">
        <v>32</v>
      </c>
      <c r="AX854" s="14" t="s">
        <v>84</v>
      </c>
      <c r="AY854" s="236" t="s">
        <v>239</v>
      </c>
    </row>
    <row r="855" spans="1:65" s="2" customFormat="1" ht="21.75" customHeight="1">
      <c r="A855" s="35"/>
      <c r="B855" s="36"/>
      <c r="C855" s="192" t="s">
        <v>1531</v>
      </c>
      <c r="D855" s="192" t="s">
        <v>241</v>
      </c>
      <c r="E855" s="193" t="s">
        <v>1532</v>
      </c>
      <c r="F855" s="194" t="s">
        <v>1533</v>
      </c>
      <c r="G855" s="195" t="s">
        <v>331</v>
      </c>
      <c r="H855" s="196">
        <v>5.6890000000000001</v>
      </c>
      <c r="I855" s="197"/>
      <c r="J855" s="198">
        <f>ROUND(I855*H855,2)</f>
        <v>0</v>
      </c>
      <c r="K855" s="194" t="s">
        <v>245</v>
      </c>
      <c r="L855" s="40"/>
      <c r="M855" s="199" t="s">
        <v>1</v>
      </c>
      <c r="N855" s="200" t="s">
        <v>41</v>
      </c>
      <c r="O855" s="72"/>
      <c r="P855" s="201">
        <f>O855*H855</f>
        <v>0</v>
      </c>
      <c r="Q855" s="201">
        <v>0</v>
      </c>
      <c r="R855" s="201">
        <f>Q855*H855</f>
        <v>0</v>
      </c>
      <c r="S855" s="201">
        <v>0</v>
      </c>
      <c r="T855" s="202">
        <f>S855*H855</f>
        <v>0</v>
      </c>
      <c r="U855" s="35"/>
      <c r="V855" s="35"/>
      <c r="W855" s="35"/>
      <c r="X855" s="35"/>
      <c r="Y855" s="35"/>
      <c r="Z855" s="35"/>
      <c r="AA855" s="35"/>
      <c r="AB855" s="35"/>
      <c r="AC855" s="35"/>
      <c r="AD855" s="35"/>
      <c r="AE855" s="35"/>
      <c r="AR855" s="203" t="s">
        <v>306</v>
      </c>
      <c r="AT855" s="203" t="s">
        <v>241</v>
      </c>
      <c r="AU855" s="203" t="s">
        <v>86</v>
      </c>
      <c r="AY855" s="18" t="s">
        <v>239</v>
      </c>
      <c r="BE855" s="204">
        <f>IF(N855="základní",J855,0)</f>
        <v>0</v>
      </c>
      <c r="BF855" s="204">
        <f>IF(N855="snížená",J855,0)</f>
        <v>0</v>
      </c>
      <c r="BG855" s="204">
        <f>IF(N855="zákl. přenesená",J855,0)</f>
        <v>0</v>
      </c>
      <c r="BH855" s="204">
        <f>IF(N855="sníž. přenesená",J855,0)</f>
        <v>0</v>
      </c>
      <c r="BI855" s="204">
        <f>IF(N855="nulová",J855,0)</f>
        <v>0</v>
      </c>
      <c r="BJ855" s="18" t="s">
        <v>84</v>
      </c>
      <c r="BK855" s="204">
        <f>ROUND(I855*H855,2)</f>
        <v>0</v>
      </c>
      <c r="BL855" s="18" t="s">
        <v>306</v>
      </c>
      <c r="BM855" s="203" t="s">
        <v>1534</v>
      </c>
    </row>
    <row r="856" spans="1:65" s="12" customFormat="1" ht="22.9" customHeight="1">
      <c r="B856" s="176"/>
      <c r="C856" s="177"/>
      <c r="D856" s="178" t="s">
        <v>75</v>
      </c>
      <c r="E856" s="190" t="s">
        <v>1535</v>
      </c>
      <c r="F856" s="190" t="s">
        <v>1536</v>
      </c>
      <c r="G856" s="177"/>
      <c r="H856" s="177"/>
      <c r="I856" s="180"/>
      <c r="J856" s="191">
        <f>BK856</f>
        <v>0</v>
      </c>
      <c r="K856" s="177"/>
      <c r="L856" s="182"/>
      <c r="M856" s="183"/>
      <c r="N856" s="184"/>
      <c r="O856" s="184"/>
      <c r="P856" s="185">
        <f>SUM(P857:P939)</f>
        <v>0</v>
      </c>
      <c r="Q856" s="184"/>
      <c r="R856" s="185">
        <f>SUM(R857:R939)</f>
        <v>221.35348488</v>
      </c>
      <c r="S856" s="184"/>
      <c r="T856" s="186">
        <f>SUM(T857:T939)</f>
        <v>5.19201405</v>
      </c>
      <c r="AR856" s="187" t="s">
        <v>86</v>
      </c>
      <c r="AT856" s="188" t="s">
        <v>75</v>
      </c>
      <c r="AU856" s="188" t="s">
        <v>84</v>
      </c>
      <c r="AY856" s="187" t="s">
        <v>239</v>
      </c>
      <c r="BK856" s="189">
        <f>SUM(BK857:BK939)</f>
        <v>0</v>
      </c>
    </row>
    <row r="857" spans="1:65" s="2" customFormat="1" ht="24.2" customHeight="1">
      <c r="A857" s="35"/>
      <c r="B857" s="36"/>
      <c r="C857" s="192" t="s">
        <v>1537</v>
      </c>
      <c r="D857" s="192" t="s">
        <v>241</v>
      </c>
      <c r="E857" s="193" t="s">
        <v>1538</v>
      </c>
      <c r="F857" s="194" t="s">
        <v>1539</v>
      </c>
      <c r="G857" s="195" t="s">
        <v>244</v>
      </c>
      <c r="H857" s="196">
        <v>145.62100000000001</v>
      </c>
      <c r="I857" s="197"/>
      <c r="J857" s="198">
        <f>ROUND(I857*H857,2)</f>
        <v>0</v>
      </c>
      <c r="K857" s="194" t="s">
        <v>245</v>
      </c>
      <c r="L857" s="40"/>
      <c r="M857" s="199" t="s">
        <v>1</v>
      </c>
      <c r="N857" s="200" t="s">
        <v>41</v>
      </c>
      <c r="O857" s="72"/>
      <c r="P857" s="201">
        <f>O857*H857</f>
        <v>0</v>
      </c>
      <c r="Q857" s="201">
        <v>3.2969999999999999E-2</v>
      </c>
      <c r="R857" s="201">
        <f>Q857*H857</f>
        <v>4.8011243700000001</v>
      </c>
      <c r="S857" s="201">
        <v>0</v>
      </c>
      <c r="T857" s="202">
        <f>S857*H857</f>
        <v>0</v>
      </c>
      <c r="U857" s="35"/>
      <c r="V857" s="35"/>
      <c r="W857" s="35"/>
      <c r="X857" s="35"/>
      <c r="Y857" s="35"/>
      <c r="Z857" s="35"/>
      <c r="AA857" s="35"/>
      <c r="AB857" s="35"/>
      <c r="AC857" s="35"/>
      <c r="AD857" s="35"/>
      <c r="AE857" s="35"/>
      <c r="AR857" s="203" t="s">
        <v>306</v>
      </c>
      <c r="AT857" s="203" t="s">
        <v>241</v>
      </c>
      <c r="AU857" s="203" t="s">
        <v>86</v>
      </c>
      <c r="AY857" s="18" t="s">
        <v>239</v>
      </c>
      <c r="BE857" s="204">
        <f>IF(N857="základní",J857,0)</f>
        <v>0</v>
      </c>
      <c r="BF857" s="204">
        <f>IF(N857="snížená",J857,0)</f>
        <v>0</v>
      </c>
      <c r="BG857" s="204">
        <f>IF(N857="zákl. přenesená",J857,0)</f>
        <v>0</v>
      </c>
      <c r="BH857" s="204">
        <f>IF(N857="sníž. přenesená",J857,0)</f>
        <v>0</v>
      </c>
      <c r="BI857" s="204">
        <f>IF(N857="nulová",J857,0)</f>
        <v>0</v>
      </c>
      <c r="BJ857" s="18" t="s">
        <v>84</v>
      </c>
      <c r="BK857" s="204">
        <f>ROUND(I857*H857,2)</f>
        <v>0</v>
      </c>
      <c r="BL857" s="18" t="s">
        <v>306</v>
      </c>
      <c r="BM857" s="203" t="s">
        <v>1540</v>
      </c>
    </row>
    <row r="858" spans="1:65" s="13" customFormat="1" ht="11.25">
      <c r="B858" s="205"/>
      <c r="C858" s="206"/>
      <c r="D858" s="207" t="s">
        <v>266</v>
      </c>
      <c r="E858" s="225" t="s">
        <v>1</v>
      </c>
      <c r="F858" s="208" t="s">
        <v>1541</v>
      </c>
      <c r="G858" s="206"/>
      <c r="H858" s="209">
        <v>145.62100000000001</v>
      </c>
      <c r="I858" s="210"/>
      <c r="J858" s="206"/>
      <c r="K858" s="206"/>
      <c r="L858" s="211"/>
      <c r="M858" s="212"/>
      <c r="N858" s="213"/>
      <c r="O858" s="213"/>
      <c r="P858" s="213"/>
      <c r="Q858" s="213"/>
      <c r="R858" s="213"/>
      <c r="S858" s="213"/>
      <c r="T858" s="214"/>
      <c r="AT858" s="215" t="s">
        <v>266</v>
      </c>
      <c r="AU858" s="215" t="s">
        <v>86</v>
      </c>
      <c r="AV858" s="13" t="s">
        <v>86</v>
      </c>
      <c r="AW858" s="13" t="s">
        <v>32</v>
      </c>
      <c r="AX858" s="13" t="s">
        <v>76</v>
      </c>
      <c r="AY858" s="215" t="s">
        <v>239</v>
      </c>
    </row>
    <row r="859" spans="1:65" s="14" customFormat="1" ht="11.25">
      <c r="B859" s="226"/>
      <c r="C859" s="227"/>
      <c r="D859" s="207" t="s">
        <v>266</v>
      </c>
      <c r="E859" s="228" t="s">
        <v>1</v>
      </c>
      <c r="F859" s="229" t="s">
        <v>383</v>
      </c>
      <c r="G859" s="227"/>
      <c r="H859" s="230">
        <v>145.62100000000001</v>
      </c>
      <c r="I859" s="231"/>
      <c r="J859" s="227"/>
      <c r="K859" s="227"/>
      <c r="L859" s="232"/>
      <c r="M859" s="233"/>
      <c r="N859" s="234"/>
      <c r="O859" s="234"/>
      <c r="P859" s="234"/>
      <c r="Q859" s="234"/>
      <c r="R859" s="234"/>
      <c r="S859" s="234"/>
      <c r="T859" s="235"/>
      <c r="AT859" s="236" t="s">
        <v>266</v>
      </c>
      <c r="AU859" s="236" t="s">
        <v>86</v>
      </c>
      <c r="AV859" s="14" t="s">
        <v>110</v>
      </c>
      <c r="AW859" s="14" t="s">
        <v>32</v>
      </c>
      <c r="AX859" s="14" t="s">
        <v>84</v>
      </c>
      <c r="AY859" s="236" t="s">
        <v>239</v>
      </c>
    </row>
    <row r="860" spans="1:65" s="2" customFormat="1" ht="24.2" customHeight="1">
      <c r="A860" s="35"/>
      <c r="B860" s="36"/>
      <c r="C860" s="192" t="s">
        <v>1542</v>
      </c>
      <c r="D860" s="192" t="s">
        <v>241</v>
      </c>
      <c r="E860" s="193" t="s">
        <v>1543</v>
      </c>
      <c r="F860" s="194" t="s">
        <v>1544</v>
      </c>
      <c r="G860" s="195" t="s">
        <v>244</v>
      </c>
      <c r="H860" s="196">
        <v>1528.6590000000001</v>
      </c>
      <c r="I860" s="197"/>
      <c r="J860" s="198">
        <f>ROUND(I860*H860,2)</f>
        <v>0</v>
      </c>
      <c r="K860" s="194" t="s">
        <v>245</v>
      </c>
      <c r="L860" s="40"/>
      <c r="M860" s="199" t="s">
        <v>1</v>
      </c>
      <c r="N860" s="200" t="s">
        <v>41</v>
      </c>
      <c r="O860" s="72"/>
      <c r="P860" s="201">
        <f>O860*H860</f>
        <v>0</v>
      </c>
      <c r="Q860" s="201">
        <v>6.0979999999999999E-2</v>
      </c>
      <c r="R860" s="201">
        <f>Q860*H860</f>
        <v>93.217625820000009</v>
      </c>
      <c r="S860" s="201">
        <v>0</v>
      </c>
      <c r="T860" s="202">
        <f>S860*H860</f>
        <v>0</v>
      </c>
      <c r="U860" s="35"/>
      <c r="V860" s="35"/>
      <c r="W860" s="35"/>
      <c r="X860" s="35"/>
      <c r="Y860" s="35"/>
      <c r="Z860" s="35"/>
      <c r="AA860" s="35"/>
      <c r="AB860" s="35"/>
      <c r="AC860" s="35"/>
      <c r="AD860" s="35"/>
      <c r="AE860" s="35"/>
      <c r="AR860" s="203" t="s">
        <v>306</v>
      </c>
      <c r="AT860" s="203" t="s">
        <v>241</v>
      </c>
      <c r="AU860" s="203" t="s">
        <v>86</v>
      </c>
      <c r="AY860" s="18" t="s">
        <v>239</v>
      </c>
      <c r="BE860" s="204">
        <f>IF(N860="základní",J860,0)</f>
        <v>0</v>
      </c>
      <c r="BF860" s="204">
        <f>IF(N860="snížená",J860,0)</f>
        <v>0</v>
      </c>
      <c r="BG860" s="204">
        <f>IF(N860="zákl. přenesená",J860,0)</f>
        <v>0</v>
      </c>
      <c r="BH860" s="204">
        <f>IF(N860="sníž. přenesená",J860,0)</f>
        <v>0</v>
      </c>
      <c r="BI860" s="204">
        <f>IF(N860="nulová",J860,0)</f>
        <v>0</v>
      </c>
      <c r="BJ860" s="18" t="s">
        <v>84</v>
      </c>
      <c r="BK860" s="204">
        <f>ROUND(I860*H860,2)</f>
        <v>0</v>
      </c>
      <c r="BL860" s="18" t="s">
        <v>306</v>
      </c>
      <c r="BM860" s="203" t="s">
        <v>1545</v>
      </c>
    </row>
    <row r="861" spans="1:65" s="13" customFormat="1" ht="11.25">
      <c r="B861" s="205"/>
      <c r="C861" s="206"/>
      <c r="D861" s="207" t="s">
        <v>266</v>
      </c>
      <c r="E861" s="225" t="s">
        <v>1</v>
      </c>
      <c r="F861" s="208" t="s">
        <v>1546</v>
      </c>
      <c r="G861" s="206"/>
      <c r="H861" s="209">
        <v>1528.6590000000001</v>
      </c>
      <c r="I861" s="210"/>
      <c r="J861" s="206"/>
      <c r="K861" s="206"/>
      <c r="L861" s="211"/>
      <c r="M861" s="212"/>
      <c r="N861" s="213"/>
      <c r="O861" s="213"/>
      <c r="P861" s="213"/>
      <c r="Q861" s="213"/>
      <c r="R861" s="213"/>
      <c r="S861" s="213"/>
      <c r="T861" s="214"/>
      <c r="AT861" s="215" t="s">
        <v>266</v>
      </c>
      <c r="AU861" s="215" t="s">
        <v>86</v>
      </c>
      <c r="AV861" s="13" t="s">
        <v>86</v>
      </c>
      <c r="AW861" s="13" t="s">
        <v>32</v>
      </c>
      <c r="AX861" s="13" t="s">
        <v>76</v>
      </c>
      <c r="AY861" s="215" t="s">
        <v>239</v>
      </c>
    </row>
    <row r="862" spans="1:65" s="14" customFormat="1" ht="11.25">
      <c r="B862" s="226"/>
      <c r="C862" s="227"/>
      <c r="D862" s="207" t="s">
        <v>266</v>
      </c>
      <c r="E862" s="228" t="s">
        <v>1</v>
      </c>
      <c r="F862" s="229" t="s">
        <v>383</v>
      </c>
      <c r="G862" s="227"/>
      <c r="H862" s="230">
        <v>1528.6590000000001</v>
      </c>
      <c r="I862" s="231"/>
      <c r="J862" s="227"/>
      <c r="K862" s="227"/>
      <c r="L862" s="232"/>
      <c r="M862" s="233"/>
      <c r="N862" s="234"/>
      <c r="O862" s="234"/>
      <c r="P862" s="234"/>
      <c r="Q862" s="234"/>
      <c r="R862" s="234"/>
      <c r="S862" s="234"/>
      <c r="T862" s="235"/>
      <c r="AT862" s="236" t="s">
        <v>266</v>
      </c>
      <c r="AU862" s="236" t="s">
        <v>86</v>
      </c>
      <c r="AV862" s="14" t="s">
        <v>110</v>
      </c>
      <c r="AW862" s="14" t="s">
        <v>32</v>
      </c>
      <c r="AX862" s="14" t="s">
        <v>84</v>
      </c>
      <c r="AY862" s="236" t="s">
        <v>239</v>
      </c>
    </row>
    <row r="863" spans="1:65" s="2" customFormat="1" ht="16.5" customHeight="1">
      <c r="A863" s="35"/>
      <c r="B863" s="36"/>
      <c r="C863" s="192" t="s">
        <v>1547</v>
      </c>
      <c r="D863" s="192" t="s">
        <v>241</v>
      </c>
      <c r="E863" s="193" t="s">
        <v>1548</v>
      </c>
      <c r="F863" s="194" t="s">
        <v>1549</v>
      </c>
      <c r="G863" s="195" t="s">
        <v>244</v>
      </c>
      <c r="H863" s="196">
        <v>1683.2439999999999</v>
      </c>
      <c r="I863" s="197"/>
      <c r="J863" s="198">
        <f>ROUND(I863*H863,2)</f>
        <v>0</v>
      </c>
      <c r="K863" s="194" t="s">
        <v>245</v>
      </c>
      <c r="L863" s="40"/>
      <c r="M863" s="199" t="s">
        <v>1</v>
      </c>
      <c r="N863" s="200" t="s">
        <v>41</v>
      </c>
      <c r="O863" s="72"/>
      <c r="P863" s="201">
        <f>O863*H863</f>
        <v>0</v>
      </c>
      <c r="Q863" s="201">
        <v>2.0000000000000001E-4</v>
      </c>
      <c r="R863" s="201">
        <f>Q863*H863</f>
        <v>0.33664880000000003</v>
      </c>
      <c r="S863" s="201">
        <v>0</v>
      </c>
      <c r="T863" s="202">
        <f>S863*H863</f>
        <v>0</v>
      </c>
      <c r="U863" s="35"/>
      <c r="V863" s="35"/>
      <c r="W863" s="35"/>
      <c r="X863" s="35"/>
      <c r="Y863" s="35"/>
      <c r="Z863" s="35"/>
      <c r="AA863" s="35"/>
      <c r="AB863" s="35"/>
      <c r="AC863" s="35"/>
      <c r="AD863" s="35"/>
      <c r="AE863" s="35"/>
      <c r="AR863" s="203" t="s">
        <v>306</v>
      </c>
      <c r="AT863" s="203" t="s">
        <v>241</v>
      </c>
      <c r="AU863" s="203" t="s">
        <v>86</v>
      </c>
      <c r="AY863" s="18" t="s">
        <v>239</v>
      </c>
      <c r="BE863" s="204">
        <f>IF(N863="základní",J863,0)</f>
        <v>0</v>
      </c>
      <c r="BF863" s="204">
        <f>IF(N863="snížená",J863,0)</f>
        <v>0</v>
      </c>
      <c r="BG863" s="204">
        <f>IF(N863="zákl. přenesená",J863,0)</f>
        <v>0</v>
      </c>
      <c r="BH863" s="204">
        <f>IF(N863="sníž. přenesená",J863,0)</f>
        <v>0</v>
      </c>
      <c r="BI863" s="204">
        <f>IF(N863="nulová",J863,0)</f>
        <v>0</v>
      </c>
      <c r="BJ863" s="18" t="s">
        <v>84</v>
      </c>
      <c r="BK863" s="204">
        <f>ROUND(I863*H863,2)</f>
        <v>0</v>
      </c>
      <c r="BL863" s="18" t="s">
        <v>306</v>
      </c>
      <c r="BM863" s="203" t="s">
        <v>1550</v>
      </c>
    </row>
    <row r="864" spans="1:65" s="13" customFormat="1" ht="11.25">
      <c r="B864" s="205"/>
      <c r="C864" s="206"/>
      <c r="D864" s="207" t="s">
        <v>266</v>
      </c>
      <c r="E864" s="225" t="s">
        <v>1</v>
      </c>
      <c r="F864" s="208" t="s">
        <v>1551</v>
      </c>
      <c r="G864" s="206"/>
      <c r="H864" s="209">
        <v>1683.2439999999999</v>
      </c>
      <c r="I864" s="210"/>
      <c r="J864" s="206"/>
      <c r="K864" s="206"/>
      <c r="L864" s="211"/>
      <c r="M864" s="212"/>
      <c r="N864" s="213"/>
      <c r="O864" s="213"/>
      <c r="P864" s="213"/>
      <c r="Q864" s="213"/>
      <c r="R864" s="213"/>
      <c r="S864" s="213"/>
      <c r="T864" s="214"/>
      <c r="AT864" s="215" t="s">
        <v>266</v>
      </c>
      <c r="AU864" s="215" t="s">
        <v>86</v>
      </c>
      <c r="AV864" s="13" t="s">
        <v>86</v>
      </c>
      <c r="AW864" s="13" t="s">
        <v>32</v>
      </c>
      <c r="AX864" s="13" t="s">
        <v>76</v>
      </c>
      <c r="AY864" s="215" t="s">
        <v>239</v>
      </c>
    </row>
    <row r="865" spans="1:65" s="14" customFormat="1" ht="11.25">
      <c r="B865" s="226"/>
      <c r="C865" s="227"/>
      <c r="D865" s="207" t="s">
        <v>266</v>
      </c>
      <c r="E865" s="228" t="s">
        <v>1</v>
      </c>
      <c r="F865" s="229" t="s">
        <v>383</v>
      </c>
      <c r="G865" s="227"/>
      <c r="H865" s="230">
        <v>1683.2439999999999</v>
      </c>
      <c r="I865" s="231"/>
      <c r="J865" s="227"/>
      <c r="K865" s="227"/>
      <c r="L865" s="232"/>
      <c r="M865" s="233"/>
      <c r="N865" s="234"/>
      <c r="O865" s="234"/>
      <c r="P865" s="234"/>
      <c r="Q865" s="234"/>
      <c r="R865" s="234"/>
      <c r="S865" s="234"/>
      <c r="T865" s="235"/>
      <c r="AT865" s="236" t="s">
        <v>266</v>
      </c>
      <c r="AU865" s="236" t="s">
        <v>86</v>
      </c>
      <c r="AV865" s="14" t="s">
        <v>110</v>
      </c>
      <c r="AW865" s="14" t="s">
        <v>32</v>
      </c>
      <c r="AX865" s="14" t="s">
        <v>84</v>
      </c>
      <c r="AY865" s="236" t="s">
        <v>239</v>
      </c>
    </row>
    <row r="866" spans="1:65" s="2" customFormat="1" ht="16.5" customHeight="1">
      <c r="A866" s="35"/>
      <c r="B866" s="36"/>
      <c r="C866" s="192" t="s">
        <v>1552</v>
      </c>
      <c r="D866" s="192" t="s">
        <v>241</v>
      </c>
      <c r="E866" s="193" t="s">
        <v>1553</v>
      </c>
      <c r="F866" s="194" t="s">
        <v>1554</v>
      </c>
      <c r="G866" s="195" t="s">
        <v>244</v>
      </c>
      <c r="H866" s="196">
        <v>3366.4879999999998</v>
      </c>
      <c r="I866" s="197"/>
      <c r="J866" s="198">
        <f>ROUND(I866*H866,2)</f>
        <v>0</v>
      </c>
      <c r="K866" s="194" t="s">
        <v>245</v>
      </c>
      <c r="L866" s="40"/>
      <c r="M866" s="199" t="s">
        <v>1</v>
      </c>
      <c r="N866" s="200" t="s">
        <v>41</v>
      </c>
      <c r="O866" s="72"/>
      <c r="P866" s="201">
        <f>O866*H866</f>
        <v>0</v>
      </c>
      <c r="Q866" s="201">
        <v>1.4E-3</v>
      </c>
      <c r="R866" s="201">
        <f>Q866*H866</f>
        <v>4.7130831999999998</v>
      </c>
      <c r="S866" s="201">
        <v>0</v>
      </c>
      <c r="T866" s="202">
        <f>S866*H866</f>
        <v>0</v>
      </c>
      <c r="U866" s="35"/>
      <c r="V866" s="35"/>
      <c r="W866" s="35"/>
      <c r="X866" s="35"/>
      <c r="Y866" s="35"/>
      <c r="Z866" s="35"/>
      <c r="AA866" s="35"/>
      <c r="AB866" s="35"/>
      <c r="AC866" s="35"/>
      <c r="AD866" s="35"/>
      <c r="AE866" s="35"/>
      <c r="AR866" s="203" t="s">
        <v>306</v>
      </c>
      <c r="AT866" s="203" t="s">
        <v>241</v>
      </c>
      <c r="AU866" s="203" t="s">
        <v>86</v>
      </c>
      <c r="AY866" s="18" t="s">
        <v>239</v>
      </c>
      <c r="BE866" s="204">
        <f>IF(N866="základní",J866,0)</f>
        <v>0</v>
      </c>
      <c r="BF866" s="204">
        <f>IF(N866="snížená",J866,0)</f>
        <v>0</v>
      </c>
      <c r="BG866" s="204">
        <f>IF(N866="zákl. přenesená",J866,0)</f>
        <v>0</v>
      </c>
      <c r="BH866" s="204">
        <f>IF(N866="sníž. přenesená",J866,0)</f>
        <v>0</v>
      </c>
      <c r="BI866" s="204">
        <f>IF(N866="nulová",J866,0)</f>
        <v>0</v>
      </c>
      <c r="BJ866" s="18" t="s">
        <v>84</v>
      </c>
      <c r="BK866" s="204">
        <f>ROUND(I866*H866,2)</f>
        <v>0</v>
      </c>
      <c r="BL866" s="18" t="s">
        <v>306</v>
      </c>
      <c r="BM866" s="203" t="s">
        <v>1555</v>
      </c>
    </row>
    <row r="867" spans="1:65" s="13" customFormat="1" ht="11.25">
      <c r="B867" s="205"/>
      <c r="C867" s="206"/>
      <c r="D867" s="207" t="s">
        <v>266</v>
      </c>
      <c r="E867" s="206"/>
      <c r="F867" s="208" t="s">
        <v>1556</v>
      </c>
      <c r="G867" s="206"/>
      <c r="H867" s="209">
        <v>3366.4879999999998</v>
      </c>
      <c r="I867" s="210"/>
      <c r="J867" s="206"/>
      <c r="K867" s="206"/>
      <c r="L867" s="211"/>
      <c r="M867" s="212"/>
      <c r="N867" s="213"/>
      <c r="O867" s="213"/>
      <c r="P867" s="213"/>
      <c r="Q867" s="213"/>
      <c r="R867" s="213"/>
      <c r="S867" s="213"/>
      <c r="T867" s="214"/>
      <c r="AT867" s="215" t="s">
        <v>266</v>
      </c>
      <c r="AU867" s="215" t="s">
        <v>86</v>
      </c>
      <c r="AV867" s="13" t="s">
        <v>86</v>
      </c>
      <c r="AW867" s="13" t="s">
        <v>4</v>
      </c>
      <c r="AX867" s="13" t="s">
        <v>84</v>
      </c>
      <c r="AY867" s="215" t="s">
        <v>239</v>
      </c>
    </row>
    <row r="868" spans="1:65" s="2" customFormat="1" ht="21.75" customHeight="1">
      <c r="A868" s="35"/>
      <c r="B868" s="36"/>
      <c r="C868" s="192" t="s">
        <v>1557</v>
      </c>
      <c r="D868" s="192" t="s">
        <v>241</v>
      </c>
      <c r="E868" s="193" t="s">
        <v>1558</v>
      </c>
      <c r="F868" s="194" t="s">
        <v>1559</v>
      </c>
      <c r="G868" s="195" t="s">
        <v>244</v>
      </c>
      <c r="H868" s="196">
        <v>8.9640000000000004</v>
      </c>
      <c r="I868" s="197"/>
      <c r="J868" s="198">
        <f>ROUND(I868*H868,2)</f>
        <v>0</v>
      </c>
      <c r="K868" s="194" t="s">
        <v>245</v>
      </c>
      <c r="L868" s="40"/>
      <c r="M868" s="199" t="s">
        <v>1</v>
      </c>
      <c r="N868" s="200" t="s">
        <v>41</v>
      </c>
      <c r="O868" s="72"/>
      <c r="P868" s="201">
        <f>O868*H868</f>
        <v>0</v>
      </c>
      <c r="Q868" s="201">
        <v>5.8500000000000003E-2</v>
      </c>
      <c r="R868" s="201">
        <f>Q868*H868</f>
        <v>0.52439400000000003</v>
      </c>
      <c r="S868" s="201">
        <v>0</v>
      </c>
      <c r="T868" s="202">
        <f>S868*H868</f>
        <v>0</v>
      </c>
      <c r="U868" s="35"/>
      <c r="V868" s="35"/>
      <c r="W868" s="35"/>
      <c r="X868" s="35"/>
      <c r="Y868" s="35"/>
      <c r="Z868" s="35"/>
      <c r="AA868" s="35"/>
      <c r="AB868" s="35"/>
      <c r="AC868" s="35"/>
      <c r="AD868" s="35"/>
      <c r="AE868" s="35"/>
      <c r="AR868" s="203" t="s">
        <v>306</v>
      </c>
      <c r="AT868" s="203" t="s">
        <v>241</v>
      </c>
      <c r="AU868" s="203" t="s">
        <v>86</v>
      </c>
      <c r="AY868" s="18" t="s">
        <v>239</v>
      </c>
      <c r="BE868" s="204">
        <f>IF(N868="základní",J868,0)</f>
        <v>0</v>
      </c>
      <c r="BF868" s="204">
        <f>IF(N868="snížená",J868,0)</f>
        <v>0</v>
      </c>
      <c r="BG868" s="204">
        <f>IF(N868="zákl. přenesená",J868,0)</f>
        <v>0</v>
      </c>
      <c r="BH868" s="204">
        <f>IF(N868="sníž. přenesená",J868,0)</f>
        <v>0</v>
      </c>
      <c r="BI868" s="204">
        <f>IF(N868="nulová",J868,0)</f>
        <v>0</v>
      </c>
      <c r="BJ868" s="18" t="s">
        <v>84</v>
      </c>
      <c r="BK868" s="204">
        <f>ROUND(I868*H868,2)</f>
        <v>0</v>
      </c>
      <c r="BL868" s="18" t="s">
        <v>306</v>
      </c>
      <c r="BM868" s="203" t="s">
        <v>1560</v>
      </c>
    </row>
    <row r="869" spans="1:65" s="13" customFormat="1" ht="11.25">
      <c r="B869" s="205"/>
      <c r="C869" s="206"/>
      <c r="D869" s="207" t="s">
        <v>266</v>
      </c>
      <c r="E869" s="225" t="s">
        <v>1</v>
      </c>
      <c r="F869" s="208" t="s">
        <v>1561</v>
      </c>
      <c r="G869" s="206"/>
      <c r="H869" s="209">
        <v>8.9640000000000004</v>
      </c>
      <c r="I869" s="210"/>
      <c r="J869" s="206"/>
      <c r="K869" s="206"/>
      <c r="L869" s="211"/>
      <c r="M869" s="212"/>
      <c r="N869" s="213"/>
      <c r="O869" s="213"/>
      <c r="P869" s="213"/>
      <c r="Q869" s="213"/>
      <c r="R869" s="213"/>
      <c r="S869" s="213"/>
      <c r="T869" s="214"/>
      <c r="AT869" s="215" t="s">
        <v>266</v>
      </c>
      <c r="AU869" s="215" t="s">
        <v>86</v>
      </c>
      <c r="AV869" s="13" t="s">
        <v>86</v>
      </c>
      <c r="AW869" s="13" t="s">
        <v>32</v>
      </c>
      <c r="AX869" s="13" t="s">
        <v>76</v>
      </c>
      <c r="AY869" s="215" t="s">
        <v>239</v>
      </c>
    </row>
    <row r="870" spans="1:65" s="14" customFormat="1" ht="11.25">
      <c r="B870" s="226"/>
      <c r="C870" s="227"/>
      <c r="D870" s="207" t="s">
        <v>266</v>
      </c>
      <c r="E870" s="228" t="s">
        <v>1</v>
      </c>
      <c r="F870" s="229" t="s">
        <v>383</v>
      </c>
      <c r="G870" s="227"/>
      <c r="H870" s="230">
        <v>8.9640000000000004</v>
      </c>
      <c r="I870" s="231"/>
      <c r="J870" s="227"/>
      <c r="K870" s="227"/>
      <c r="L870" s="232"/>
      <c r="M870" s="233"/>
      <c r="N870" s="234"/>
      <c r="O870" s="234"/>
      <c r="P870" s="234"/>
      <c r="Q870" s="234"/>
      <c r="R870" s="234"/>
      <c r="S870" s="234"/>
      <c r="T870" s="235"/>
      <c r="AT870" s="236" t="s">
        <v>266</v>
      </c>
      <c r="AU870" s="236" t="s">
        <v>86</v>
      </c>
      <c r="AV870" s="14" t="s">
        <v>110</v>
      </c>
      <c r="AW870" s="14" t="s">
        <v>32</v>
      </c>
      <c r="AX870" s="14" t="s">
        <v>84</v>
      </c>
      <c r="AY870" s="236" t="s">
        <v>239</v>
      </c>
    </row>
    <row r="871" spans="1:65" s="2" customFormat="1" ht="24.2" customHeight="1">
      <c r="A871" s="35"/>
      <c r="B871" s="36"/>
      <c r="C871" s="192" t="s">
        <v>1562</v>
      </c>
      <c r="D871" s="192" t="s">
        <v>241</v>
      </c>
      <c r="E871" s="193" t="s">
        <v>1563</v>
      </c>
      <c r="F871" s="194" t="s">
        <v>1564</v>
      </c>
      <c r="G871" s="195" t="s">
        <v>244</v>
      </c>
      <c r="H871" s="196">
        <v>268.27600000000001</v>
      </c>
      <c r="I871" s="197"/>
      <c r="J871" s="198">
        <f>ROUND(I871*H871,2)</f>
        <v>0</v>
      </c>
      <c r="K871" s="194" t="s">
        <v>245</v>
      </c>
      <c r="L871" s="40"/>
      <c r="M871" s="199" t="s">
        <v>1</v>
      </c>
      <c r="N871" s="200" t="s">
        <v>41</v>
      </c>
      <c r="O871" s="72"/>
      <c r="P871" s="201">
        <f>O871*H871</f>
        <v>0</v>
      </c>
      <c r="Q871" s="201">
        <v>1.7819999999999999E-2</v>
      </c>
      <c r="R871" s="201">
        <f>Q871*H871</f>
        <v>4.7806783199999998</v>
      </c>
      <c r="S871" s="201">
        <v>0</v>
      </c>
      <c r="T871" s="202">
        <f>S871*H871</f>
        <v>0</v>
      </c>
      <c r="U871" s="35"/>
      <c r="V871" s="35"/>
      <c r="W871" s="35"/>
      <c r="X871" s="35"/>
      <c r="Y871" s="35"/>
      <c r="Z871" s="35"/>
      <c r="AA871" s="35"/>
      <c r="AB871" s="35"/>
      <c r="AC871" s="35"/>
      <c r="AD871" s="35"/>
      <c r="AE871" s="35"/>
      <c r="AR871" s="203" t="s">
        <v>306</v>
      </c>
      <c r="AT871" s="203" t="s">
        <v>241</v>
      </c>
      <c r="AU871" s="203" t="s">
        <v>86</v>
      </c>
      <c r="AY871" s="18" t="s">
        <v>239</v>
      </c>
      <c r="BE871" s="204">
        <f>IF(N871="základní",J871,0)</f>
        <v>0</v>
      </c>
      <c r="BF871" s="204">
        <f>IF(N871="snížená",J871,0)</f>
        <v>0</v>
      </c>
      <c r="BG871" s="204">
        <f>IF(N871="zákl. přenesená",J871,0)</f>
        <v>0</v>
      </c>
      <c r="BH871" s="204">
        <f>IF(N871="sníž. přenesená",J871,0)</f>
        <v>0</v>
      </c>
      <c r="BI871" s="204">
        <f>IF(N871="nulová",J871,0)</f>
        <v>0</v>
      </c>
      <c r="BJ871" s="18" t="s">
        <v>84</v>
      </c>
      <c r="BK871" s="204">
        <f>ROUND(I871*H871,2)</f>
        <v>0</v>
      </c>
      <c r="BL871" s="18" t="s">
        <v>306</v>
      </c>
      <c r="BM871" s="203" t="s">
        <v>1565</v>
      </c>
    </row>
    <row r="872" spans="1:65" s="13" customFormat="1" ht="11.25">
      <c r="B872" s="205"/>
      <c r="C872" s="206"/>
      <c r="D872" s="207" t="s">
        <v>266</v>
      </c>
      <c r="E872" s="225" t="s">
        <v>1</v>
      </c>
      <c r="F872" s="208" t="s">
        <v>1566</v>
      </c>
      <c r="G872" s="206"/>
      <c r="H872" s="209">
        <v>268.27600000000001</v>
      </c>
      <c r="I872" s="210"/>
      <c r="J872" s="206"/>
      <c r="K872" s="206"/>
      <c r="L872" s="211"/>
      <c r="M872" s="212"/>
      <c r="N872" s="213"/>
      <c r="O872" s="213"/>
      <c r="P872" s="213"/>
      <c r="Q872" s="213"/>
      <c r="R872" s="213"/>
      <c r="S872" s="213"/>
      <c r="T872" s="214"/>
      <c r="AT872" s="215" t="s">
        <v>266</v>
      </c>
      <c r="AU872" s="215" t="s">
        <v>86</v>
      </c>
      <c r="AV872" s="13" t="s">
        <v>86</v>
      </c>
      <c r="AW872" s="13" t="s">
        <v>32</v>
      </c>
      <c r="AX872" s="13" t="s">
        <v>76</v>
      </c>
      <c r="AY872" s="215" t="s">
        <v>239</v>
      </c>
    </row>
    <row r="873" spans="1:65" s="14" customFormat="1" ht="11.25">
      <c r="B873" s="226"/>
      <c r="C873" s="227"/>
      <c r="D873" s="207" t="s">
        <v>266</v>
      </c>
      <c r="E873" s="228" t="s">
        <v>1</v>
      </c>
      <c r="F873" s="229" t="s">
        <v>383</v>
      </c>
      <c r="G873" s="227"/>
      <c r="H873" s="230">
        <v>268.27600000000001</v>
      </c>
      <c r="I873" s="231"/>
      <c r="J873" s="227"/>
      <c r="K873" s="227"/>
      <c r="L873" s="232"/>
      <c r="M873" s="233"/>
      <c r="N873" s="234"/>
      <c r="O873" s="234"/>
      <c r="P873" s="234"/>
      <c r="Q873" s="234"/>
      <c r="R873" s="234"/>
      <c r="S873" s="234"/>
      <c r="T873" s="235"/>
      <c r="AT873" s="236" t="s">
        <v>266</v>
      </c>
      <c r="AU873" s="236" t="s">
        <v>86</v>
      </c>
      <c r="AV873" s="14" t="s">
        <v>110</v>
      </c>
      <c r="AW873" s="14" t="s">
        <v>32</v>
      </c>
      <c r="AX873" s="14" t="s">
        <v>84</v>
      </c>
      <c r="AY873" s="236" t="s">
        <v>239</v>
      </c>
    </row>
    <row r="874" spans="1:65" s="2" customFormat="1" ht="16.5" customHeight="1">
      <c r="A874" s="35"/>
      <c r="B874" s="36"/>
      <c r="C874" s="192" t="s">
        <v>1567</v>
      </c>
      <c r="D874" s="192" t="s">
        <v>241</v>
      </c>
      <c r="E874" s="193" t="s">
        <v>1568</v>
      </c>
      <c r="F874" s="194" t="s">
        <v>1569</v>
      </c>
      <c r="G874" s="195" t="s">
        <v>244</v>
      </c>
      <c r="H874" s="196">
        <v>125.756</v>
      </c>
      <c r="I874" s="197"/>
      <c r="J874" s="198">
        <f>ROUND(I874*H874,2)</f>
        <v>0</v>
      </c>
      <c r="K874" s="194" t="s">
        <v>277</v>
      </c>
      <c r="L874" s="40"/>
      <c r="M874" s="199" t="s">
        <v>1</v>
      </c>
      <c r="N874" s="200" t="s">
        <v>41</v>
      </c>
      <c r="O874" s="72"/>
      <c r="P874" s="201">
        <f>O874*H874</f>
        <v>0</v>
      </c>
      <c r="Q874" s="201">
        <v>2.8729999999999999E-2</v>
      </c>
      <c r="R874" s="201">
        <f>Q874*H874</f>
        <v>3.6129698799999996</v>
      </c>
      <c r="S874" s="201">
        <v>0</v>
      </c>
      <c r="T874" s="202">
        <f>S874*H874</f>
        <v>0</v>
      </c>
      <c r="U874" s="35"/>
      <c r="V874" s="35"/>
      <c r="W874" s="35"/>
      <c r="X874" s="35"/>
      <c r="Y874" s="35"/>
      <c r="Z874" s="35"/>
      <c r="AA874" s="35"/>
      <c r="AB874" s="35"/>
      <c r="AC874" s="35"/>
      <c r="AD874" s="35"/>
      <c r="AE874" s="35"/>
      <c r="AR874" s="203" t="s">
        <v>306</v>
      </c>
      <c r="AT874" s="203" t="s">
        <v>241</v>
      </c>
      <c r="AU874" s="203" t="s">
        <v>86</v>
      </c>
      <c r="AY874" s="18" t="s">
        <v>239</v>
      </c>
      <c r="BE874" s="204">
        <f>IF(N874="základní",J874,0)</f>
        <v>0</v>
      </c>
      <c r="BF874" s="204">
        <f>IF(N874="snížená",J874,0)</f>
        <v>0</v>
      </c>
      <c r="BG874" s="204">
        <f>IF(N874="zákl. přenesená",J874,0)</f>
        <v>0</v>
      </c>
      <c r="BH874" s="204">
        <f>IF(N874="sníž. přenesená",J874,0)</f>
        <v>0</v>
      </c>
      <c r="BI874" s="204">
        <f>IF(N874="nulová",J874,0)</f>
        <v>0</v>
      </c>
      <c r="BJ874" s="18" t="s">
        <v>84</v>
      </c>
      <c r="BK874" s="204">
        <f>ROUND(I874*H874,2)</f>
        <v>0</v>
      </c>
      <c r="BL874" s="18" t="s">
        <v>306</v>
      </c>
      <c r="BM874" s="203" t="s">
        <v>1570</v>
      </c>
    </row>
    <row r="875" spans="1:65" s="2" customFormat="1" ht="29.25">
      <c r="A875" s="35"/>
      <c r="B875" s="36"/>
      <c r="C875" s="37"/>
      <c r="D875" s="207" t="s">
        <v>284</v>
      </c>
      <c r="E875" s="37"/>
      <c r="F875" s="216" t="s">
        <v>1138</v>
      </c>
      <c r="G875" s="37"/>
      <c r="H875" s="37"/>
      <c r="I875" s="217"/>
      <c r="J875" s="37"/>
      <c r="K875" s="37"/>
      <c r="L875" s="40"/>
      <c r="M875" s="218"/>
      <c r="N875" s="219"/>
      <c r="O875" s="72"/>
      <c r="P875" s="72"/>
      <c r="Q875" s="72"/>
      <c r="R875" s="72"/>
      <c r="S875" s="72"/>
      <c r="T875" s="73"/>
      <c r="U875" s="35"/>
      <c r="V875" s="35"/>
      <c r="W875" s="35"/>
      <c r="X875" s="35"/>
      <c r="Y875" s="35"/>
      <c r="Z875" s="35"/>
      <c r="AA875" s="35"/>
      <c r="AB875" s="35"/>
      <c r="AC875" s="35"/>
      <c r="AD875" s="35"/>
      <c r="AE875" s="35"/>
      <c r="AT875" s="18" t="s">
        <v>284</v>
      </c>
      <c r="AU875" s="18" t="s">
        <v>86</v>
      </c>
    </row>
    <row r="876" spans="1:65" s="13" customFormat="1" ht="11.25">
      <c r="B876" s="205"/>
      <c r="C876" s="206"/>
      <c r="D876" s="207" t="s">
        <v>266</v>
      </c>
      <c r="E876" s="225" t="s">
        <v>1</v>
      </c>
      <c r="F876" s="208" t="s">
        <v>1571</v>
      </c>
      <c r="G876" s="206"/>
      <c r="H876" s="209">
        <v>125.756</v>
      </c>
      <c r="I876" s="210"/>
      <c r="J876" s="206"/>
      <c r="K876" s="206"/>
      <c r="L876" s="211"/>
      <c r="M876" s="212"/>
      <c r="N876" s="213"/>
      <c r="O876" s="213"/>
      <c r="P876" s="213"/>
      <c r="Q876" s="213"/>
      <c r="R876" s="213"/>
      <c r="S876" s="213"/>
      <c r="T876" s="214"/>
      <c r="AT876" s="215" t="s">
        <v>266</v>
      </c>
      <c r="AU876" s="215" t="s">
        <v>86</v>
      </c>
      <c r="AV876" s="13" t="s">
        <v>86</v>
      </c>
      <c r="AW876" s="13" t="s">
        <v>32</v>
      </c>
      <c r="AX876" s="13" t="s">
        <v>76</v>
      </c>
      <c r="AY876" s="215" t="s">
        <v>239</v>
      </c>
    </row>
    <row r="877" spans="1:65" s="14" customFormat="1" ht="11.25">
      <c r="B877" s="226"/>
      <c r="C877" s="227"/>
      <c r="D877" s="207" t="s">
        <v>266</v>
      </c>
      <c r="E877" s="228" t="s">
        <v>1</v>
      </c>
      <c r="F877" s="229" t="s">
        <v>383</v>
      </c>
      <c r="G877" s="227"/>
      <c r="H877" s="230">
        <v>125.756</v>
      </c>
      <c r="I877" s="231"/>
      <c r="J877" s="227"/>
      <c r="K877" s="227"/>
      <c r="L877" s="232"/>
      <c r="M877" s="233"/>
      <c r="N877" s="234"/>
      <c r="O877" s="234"/>
      <c r="P877" s="234"/>
      <c r="Q877" s="234"/>
      <c r="R877" s="234"/>
      <c r="S877" s="234"/>
      <c r="T877" s="235"/>
      <c r="AT877" s="236" t="s">
        <v>266</v>
      </c>
      <c r="AU877" s="236" t="s">
        <v>86</v>
      </c>
      <c r="AV877" s="14" t="s">
        <v>110</v>
      </c>
      <c r="AW877" s="14" t="s">
        <v>32</v>
      </c>
      <c r="AX877" s="14" t="s">
        <v>84</v>
      </c>
      <c r="AY877" s="236" t="s">
        <v>239</v>
      </c>
    </row>
    <row r="878" spans="1:65" s="2" customFormat="1" ht="21.75" customHeight="1">
      <c r="A878" s="35"/>
      <c r="B878" s="36"/>
      <c r="C878" s="192" t="s">
        <v>1572</v>
      </c>
      <c r="D878" s="192" t="s">
        <v>241</v>
      </c>
      <c r="E878" s="193" t="s">
        <v>1573</v>
      </c>
      <c r="F878" s="194" t="s">
        <v>1574</v>
      </c>
      <c r="G878" s="195" t="s">
        <v>244</v>
      </c>
      <c r="H878" s="196">
        <v>82.89</v>
      </c>
      <c r="I878" s="197"/>
      <c r="J878" s="198">
        <f>ROUND(I878*H878,2)</f>
        <v>0</v>
      </c>
      <c r="K878" s="194" t="s">
        <v>245</v>
      </c>
      <c r="L878" s="40"/>
      <c r="M878" s="199" t="s">
        <v>1</v>
      </c>
      <c r="N878" s="200" t="s">
        <v>41</v>
      </c>
      <c r="O878" s="72"/>
      <c r="P878" s="201">
        <f>O878*H878</f>
        <v>0</v>
      </c>
      <c r="Q878" s="201">
        <v>2.964E-2</v>
      </c>
      <c r="R878" s="201">
        <f>Q878*H878</f>
        <v>2.4568596</v>
      </c>
      <c r="S878" s="201">
        <v>0</v>
      </c>
      <c r="T878" s="202">
        <f>S878*H878</f>
        <v>0</v>
      </c>
      <c r="U878" s="35"/>
      <c r="V878" s="35"/>
      <c r="W878" s="35"/>
      <c r="X878" s="35"/>
      <c r="Y878" s="35"/>
      <c r="Z878" s="35"/>
      <c r="AA878" s="35"/>
      <c r="AB878" s="35"/>
      <c r="AC878" s="35"/>
      <c r="AD878" s="35"/>
      <c r="AE878" s="35"/>
      <c r="AR878" s="203" t="s">
        <v>306</v>
      </c>
      <c r="AT878" s="203" t="s">
        <v>241</v>
      </c>
      <c r="AU878" s="203" t="s">
        <v>86</v>
      </c>
      <c r="AY878" s="18" t="s">
        <v>239</v>
      </c>
      <c r="BE878" s="204">
        <f>IF(N878="základní",J878,0)</f>
        <v>0</v>
      </c>
      <c r="BF878" s="204">
        <f>IF(N878="snížená",J878,0)</f>
        <v>0</v>
      </c>
      <c r="BG878" s="204">
        <f>IF(N878="zákl. přenesená",J878,0)</f>
        <v>0</v>
      </c>
      <c r="BH878" s="204">
        <f>IF(N878="sníž. přenesená",J878,0)</f>
        <v>0</v>
      </c>
      <c r="BI878" s="204">
        <f>IF(N878="nulová",J878,0)</f>
        <v>0</v>
      </c>
      <c r="BJ878" s="18" t="s">
        <v>84</v>
      </c>
      <c r="BK878" s="204">
        <f>ROUND(I878*H878,2)</f>
        <v>0</v>
      </c>
      <c r="BL878" s="18" t="s">
        <v>306</v>
      </c>
      <c r="BM878" s="203" t="s">
        <v>1575</v>
      </c>
    </row>
    <row r="879" spans="1:65" s="2" customFormat="1" ht="16.5" customHeight="1">
      <c r="A879" s="35"/>
      <c r="B879" s="36"/>
      <c r="C879" s="192" t="s">
        <v>1576</v>
      </c>
      <c r="D879" s="192" t="s">
        <v>241</v>
      </c>
      <c r="E879" s="193" t="s">
        <v>1577</v>
      </c>
      <c r="F879" s="194" t="s">
        <v>1578</v>
      </c>
      <c r="G879" s="195" t="s">
        <v>244</v>
      </c>
      <c r="H879" s="196">
        <v>394.03199999999998</v>
      </c>
      <c r="I879" s="197"/>
      <c r="J879" s="198">
        <f>ROUND(I879*H879,2)</f>
        <v>0</v>
      </c>
      <c r="K879" s="194" t="s">
        <v>245</v>
      </c>
      <c r="L879" s="40"/>
      <c r="M879" s="199" t="s">
        <v>1</v>
      </c>
      <c r="N879" s="200" t="s">
        <v>41</v>
      </c>
      <c r="O879" s="72"/>
      <c r="P879" s="201">
        <f>O879*H879</f>
        <v>0</v>
      </c>
      <c r="Q879" s="201">
        <v>1E-4</v>
      </c>
      <c r="R879" s="201">
        <f>Q879*H879</f>
        <v>3.9403199999999999E-2</v>
      </c>
      <c r="S879" s="201">
        <v>0</v>
      </c>
      <c r="T879" s="202">
        <f>S879*H879</f>
        <v>0</v>
      </c>
      <c r="U879" s="35"/>
      <c r="V879" s="35"/>
      <c r="W879" s="35"/>
      <c r="X879" s="35"/>
      <c r="Y879" s="35"/>
      <c r="Z879" s="35"/>
      <c r="AA879" s="35"/>
      <c r="AB879" s="35"/>
      <c r="AC879" s="35"/>
      <c r="AD879" s="35"/>
      <c r="AE879" s="35"/>
      <c r="AR879" s="203" t="s">
        <v>306</v>
      </c>
      <c r="AT879" s="203" t="s">
        <v>241</v>
      </c>
      <c r="AU879" s="203" t="s">
        <v>86</v>
      </c>
      <c r="AY879" s="18" t="s">
        <v>239</v>
      </c>
      <c r="BE879" s="204">
        <f>IF(N879="základní",J879,0)</f>
        <v>0</v>
      </c>
      <c r="BF879" s="204">
        <f>IF(N879="snížená",J879,0)</f>
        <v>0</v>
      </c>
      <c r="BG879" s="204">
        <f>IF(N879="zákl. přenesená",J879,0)</f>
        <v>0</v>
      </c>
      <c r="BH879" s="204">
        <f>IF(N879="sníž. přenesená",J879,0)</f>
        <v>0</v>
      </c>
      <c r="BI879" s="204">
        <f>IF(N879="nulová",J879,0)</f>
        <v>0</v>
      </c>
      <c r="BJ879" s="18" t="s">
        <v>84</v>
      </c>
      <c r="BK879" s="204">
        <f>ROUND(I879*H879,2)</f>
        <v>0</v>
      </c>
      <c r="BL879" s="18" t="s">
        <v>306</v>
      </c>
      <c r="BM879" s="203" t="s">
        <v>1579</v>
      </c>
    </row>
    <row r="880" spans="1:65" s="13" customFormat="1" ht="11.25">
      <c r="B880" s="205"/>
      <c r="C880" s="206"/>
      <c r="D880" s="207" t="s">
        <v>266</v>
      </c>
      <c r="E880" s="225" t="s">
        <v>1</v>
      </c>
      <c r="F880" s="208" t="s">
        <v>1580</v>
      </c>
      <c r="G880" s="206"/>
      <c r="H880" s="209">
        <v>394.03199999999998</v>
      </c>
      <c r="I880" s="210"/>
      <c r="J880" s="206"/>
      <c r="K880" s="206"/>
      <c r="L880" s="211"/>
      <c r="M880" s="212"/>
      <c r="N880" s="213"/>
      <c r="O880" s="213"/>
      <c r="P880" s="213"/>
      <c r="Q880" s="213"/>
      <c r="R880" s="213"/>
      <c r="S880" s="213"/>
      <c r="T880" s="214"/>
      <c r="AT880" s="215" t="s">
        <v>266</v>
      </c>
      <c r="AU880" s="215" t="s">
        <v>86</v>
      </c>
      <c r="AV880" s="13" t="s">
        <v>86</v>
      </c>
      <c r="AW880" s="13" t="s">
        <v>32</v>
      </c>
      <c r="AX880" s="13" t="s">
        <v>76</v>
      </c>
      <c r="AY880" s="215" t="s">
        <v>239</v>
      </c>
    </row>
    <row r="881" spans="1:65" s="14" customFormat="1" ht="11.25">
      <c r="B881" s="226"/>
      <c r="C881" s="227"/>
      <c r="D881" s="207" t="s">
        <v>266</v>
      </c>
      <c r="E881" s="228" t="s">
        <v>1</v>
      </c>
      <c r="F881" s="229" t="s">
        <v>383</v>
      </c>
      <c r="G881" s="227"/>
      <c r="H881" s="230">
        <v>394.03199999999998</v>
      </c>
      <c r="I881" s="231"/>
      <c r="J881" s="227"/>
      <c r="K881" s="227"/>
      <c r="L881" s="232"/>
      <c r="M881" s="233"/>
      <c r="N881" s="234"/>
      <c r="O881" s="234"/>
      <c r="P881" s="234"/>
      <c r="Q881" s="234"/>
      <c r="R881" s="234"/>
      <c r="S881" s="234"/>
      <c r="T881" s="235"/>
      <c r="AT881" s="236" t="s">
        <v>266</v>
      </c>
      <c r="AU881" s="236" t="s">
        <v>86</v>
      </c>
      <c r="AV881" s="14" t="s">
        <v>110</v>
      </c>
      <c r="AW881" s="14" t="s">
        <v>32</v>
      </c>
      <c r="AX881" s="14" t="s">
        <v>84</v>
      </c>
      <c r="AY881" s="236" t="s">
        <v>239</v>
      </c>
    </row>
    <row r="882" spans="1:65" s="2" customFormat="1" ht="16.5" customHeight="1">
      <c r="A882" s="35"/>
      <c r="B882" s="36"/>
      <c r="C882" s="192" t="s">
        <v>1581</v>
      </c>
      <c r="D882" s="192" t="s">
        <v>241</v>
      </c>
      <c r="E882" s="193" t="s">
        <v>1582</v>
      </c>
      <c r="F882" s="194" t="s">
        <v>1583</v>
      </c>
      <c r="G882" s="195" t="s">
        <v>244</v>
      </c>
      <c r="H882" s="196">
        <v>394.03199999999998</v>
      </c>
      <c r="I882" s="197"/>
      <c r="J882" s="198">
        <f>ROUND(I882*H882,2)</f>
        <v>0</v>
      </c>
      <c r="K882" s="194" t="s">
        <v>245</v>
      </c>
      <c r="L882" s="40"/>
      <c r="M882" s="199" t="s">
        <v>1</v>
      </c>
      <c r="N882" s="200" t="s">
        <v>41</v>
      </c>
      <c r="O882" s="72"/>
      <c r="P882" s="201">
        <f>O882*H882</f>
        <v>0</v>
      </c>
      <c r="Q882" s="201">
        <v>6.9999999999999999E-4</v>
      </c>
      <c r="R882" s="201">
        <f>Q882*H882</f>
        <v>0.27582239999999997</v>
      </c>
      <c r="S882" s="201">
        <v>0</v>
      </c>
      <c r="T882" s="202">
        <f>S882*H882</f>
        <v>0</v>
      </c>
      <c r="U882" s="35"/>
      <c r="V882" s="35"/>
      <c r="W882" s="35"/>
      <c r="X882" s="35"/>
      <c r="Y882" s="35"/>
      <c r="Z882" s="35"/>
      <c r="AA882" s="35"/>
      <c r="AB882" s="35"/>
      <c r="AC882" s="35"/>
      <c r="AD882" s="35"/>
      <c r="AE882" s="35"/>
      <c r="AR882" s="203" t="s">
        <v>306</v>
      </c>
      <c r="AT882" s="203" t="s">
        <v>241</v>
      </c>
      <c r="AU882" s="203" t="s">
        <v>86</v>
      </c>
      <c r="AY882" s="18" t="s">
        <v>239</v>
      </c>
      <c r="BE882" s="204">
        <f>IF(N882="základní",J882,0)</f>
        <v>0</v>
      </c>
      <c r="BF882" s="204">
        <f>IF(N882="snížená",J882,0)</f>
        <v>0</v>
      </c>
      <c r="BG882" s="204">
        <f>IF(N882="zákl. přenesená",J882,0)</f>
        <v>0</v>
      </c>
      <c r="BH882" s="204">
        <f>IF(N882="sníž. přenesená",J882,0)</f>
        <v>0</v>
      </c>
      <c r="BI882" s="204">
        <f>IF(N882="nulová",J882,0)</f>
        <v>0</v>
      </c>
      <c r="BJ882" s="18" t="s">
        <v>84</v>
      </c>
      <c r="BK882" s="204">
        <f>ROUND(I882*H882,2)</f>
        <v>0</v>
      </c>
      <c r="BL882" s="18" t="s">
        <v>306</v>
      </c>
      <c r="BM882" s="203" t="s">
        <v>1584</v>
      </c>
    </row>
    <row r="883" spans="1:65" s="2" customFormat="1" ht="16.5" customHeight="1">
      <c r="A883" s="35"/>
      <c r="B883" s="36"/>
      <c r="C883" s="192" t="s">
        <v>1585</v>
      </c>
      <c r="D883" s="192" t="s">
        <v>241</v>
      </c>
      <c r="E883" s="193" t="s">
        <v>1586</v>
      </c>
      <c r="F883" s="194" t="s">
        <v>1587</v>
      </c>
      <c r="G883" s="195" t="s">
        <v>244</v>
      </c>
      <c r="H883" s="196">
        <v>2.68</v>
      </c>
      <c r="I883" s="197"/>
      <c r="J883" s="198">
        <f>ROUND(I883*H883,2)</f>
        <v>0</v>
      </c>
      <c r="K883" s="194" t="s">
        <v>245</v>
      </c>
      <c r="L883" s="40"/>
      <c r="M883" s="199" t="s">
        <v>1</v>
      </c>
      <c r="N883" s="200" t="s">
        <v>41</v>
      </c>
      <c r="O883" s="72"/>
      <c r="P883" s="201">
        <f>O883*H883</f>
        <v>0</v>
      </c>
      <c r="Q883" s="201">
        <v>1.5769999999999999E-2</v>
      </c>
      <c r="R883" s="201">
        <f>Q883*H883</f>
        <v>4.2263599999999998E-2</v>
      </c>
      <c r="S883" s="201">
        <v>0</v>
      </c>
      <c r="T883" s="202">
        <f>S883*H883</f>
        <v>0</v>
      </c>
      <c r="U883" s="35"/>
      <c r="V883" s="35"/>
      <c r="W883" s="35"/>
      <c r="X883" s="35"/>
      <c r="Y883" s="35"/>
      <c r="Z883" s="35"/>
      <c r="AA883" s="35"/>
      <c r="AB883" s="35"/>
      <c r="AC883" s="35"/>
      <c r="AD883" s="35"/>
      <c r="AE883" s="35"/>
      <c r="AR883" s="203" t="s">
        <v>306</v>
      </c>
      <c r="AT883" s="203" t="s">
        <v>241</v>
      </c>
      <c r="AU883" s="203" t="s">
        <v>86</v>
      </c>
      <c r="AY883" s="18" t="s">
        <v>239</v>
      </c>
      <c r="BE883" s="204">
        <f>IF(N883="základní",J883,0)</f>
        <v>0</v>
      </c>
      <c r="BF883" s="204">
        <f>IF(N883="snížená",J883,0)</f>
        <v>0</v>
      </c>
      <c r="BG883" s="204">
        <f>IF(N883="zákl. přenesená",J883,0)</f>
        <v>0</v>
      </c>
      <c r="BH883" s="204">
        <f>IF(N883="sníž. přenesená",J883,0)</f>
        <v>0</v>
      </c>
      <c r="BI883" s="204">
        <f>IF(N883="nulová",J883,0)</f>
        <v>0</v>
      </c>
      <c r="BJ883" s="18" t="s">
        <v>84</v>
      </c>
      <c r="BK883" s="204">
        <f>ROUND(I883*H883,2)</f>
        <v>0</v>
      </c>
      <c r="BL883" s="18" t="s">
        <v>306</v>
      </c>
      <c r="BM883" s="203" t="s">
        <v>1588</v>
      </c>
    </row>
    <row r="884" spans="1:65" s="15" customFormat="1" ht="11.25">
      <c r="B884" s="237"/>
      <c r="C884" s="238"/>
      <c r="D884" s="207" t="s">
        <v>266</v>
      </c>
      <c r="E884" s="239" t="s">
        <v>1</v>
      </c>
      <c r="F884" s="240" t="s">
        <v>1589</v>
      </c>
      <c r="G884" s="238"/>
      <c r="H884" s="239" t="s">
        <v>1</v>
      </c>
      <c r="I884" s="241"/>
      <c r="J884" s="238"/>
      <c r="K884" s="238"/>
      <c r="L884" s="242"/>
      <c r="M884" s="243"/>
      <c r="N884" s="244"/>
      <c r="O884" s="244"/>
      <c r="P884" s="244"/>
      <c r="Q884" s="244"/>
      <c r="R884" s="244"/>
      <c r="S884" s="244"/>
      <c r="T884" s="245"/>
      <c r="AT884" s="246" t="s">
        <v>266</v>
      </c>
      <c r="AU884" s="246" t="s">
        <v>86</v>
      </c>
      <c r="AV884" s="15" t="s">
        <v>84</v>
      </c>
      <c r="AW884" s="15" t="s">
        <v>32</v>
      </c>
      <c r="AX884" s="15" t="s">
        <v>76</v>
      </c>
      <c r="AY884" s="246" t="s">
        <v>239</v>
      </c>
    </row>
    <row r="885" spans="1:65" s="13" customFormat="1" ht="11.25">
      <c r="B885" s="205"/>
      <c r="C885" s="206"/>
      <c r="D885" s="207" t="s">
        <v>266</v>
      </c>
      <c r="E885" s="225" t="s">
        <v>1</v>
      </c>
      <c r="F885" s="208" t="s">
        <v>1590</v>
      </c>
      <c r="G885" s="206"/>
      <c r="H885" s="209">
        <v>2.68</v>
      </c>
      <c r="I885" s="210"/>
      <c r="J885" s="206"/>
      <c r="K885" s="206"/>
      <c r="L885" s="211"/>
      <c r="M885" s="212"/>
      <c r="N885" s="213"/>
      <c r="O885" s="213"/>
      <c r="P885" s="213"/>
      <c r="Q885" s="213"/>
      <c r="R885" s="213"/>
      <c r="S885" s="213"/>
      <c r="T885" s="214"/>
      <c r="AT885" s="215" t="s">
        <v>266</v>
      </c>
      <c r="AU885" s="215" t="s">
        <v>86</v>
      </c>
      <c r="AV885" s="13" t="s">
        <v>86</v>
      </c>
      <c r="AW885" s="13" t="s">
        <v>32</v>
      </c>
      <c r="AX885" s="13" t="s">
        <v>76</v>
      </c>
      <c r="AY885" s="215" t="s">
        <v>239</v>
      </c>
    </row>
    <row r="886" spans="1:65" s="13" customFormat="1" ht="11.25">
      <c r="B886" s="205"/>
      <c r="C886" s="206"/>
      <c r="D886" s="207" t="s">
        <v>266</v>
      </c>
      <c r="E886" s="225" t="s">
        <v>1</v>
      </c>
      <c r="F886" s="208" t="s">
        <v>1591</v>
      </c>
      <c r="G886" s="206"/>
      <c r="H886" s="209">
        <v>0</v>
      </c>
      <c r="I886" s="210"/>
      <c r="J886" s="206"/>
      <c r="K886" s="206"/>
      <c r="L886" s="211"/>
      <c r="M886" s="212"/>
      <c r="N886" s="213"/>
      <c r="O886" s="213"/>
      <c r="P886" s="213"/>
      <c r="Q886" s="213"/>
      <c r="R886" s="213"/>
      <c r="S886" s="213"/>
      <c r="T886" s="214"/>
      <c r="AT886" s="215" t="s">
        <v>266</v>
      </c>
      <c r="AU886" s="215" t="s">
        <v>86</v>
      </c>
      <c r="AV886" s="13" t="s">
        <v>86</v>
      </c>
      <c r="AW886" s="13" t="s">
        <v>32</v>
      </c>
      <c r="AX886" s="13" t="s">
        <v>76</v>
      </c>
      <c r="AY886" s="215" t="s">
        <v>239</v>
      </c>
    </row>
    <row r="887" spans="1:65" s="14" customFormat="1" ht="11.25">
      <c r="B887" s="226"/>
      <c r="C887" s="227"/>
      <c r="D887" s="207" t="s">
        <v>266</v>
      </c>
      <c r="E887" s="228" t="s">
        <v>1</v>
      </c>
      <c r="F887" s="229" t="s">
        <v>383</v>
      </c>
      <c r="G887" s="227"/>
      <c r="H887" s="230">
        <v>2.68</v>
      </c>
      <c r="I887" s="231"/>
      <c r="J887" s="227"/>
      <c r="K887" s="227"/>
      <c r="L887" s="232"/>
      <c r="M887" s="233"/>
      <c r="N887" s="234"/>
      <c r="O887" s="234"/>
      <c r="P887" s="234"/>
      <c r="Q887" s="234"/>
      <c r="R887" s="234"/>
      <c r="S887" s="234"/>
      <c r="T887" s="235"/>
      <c r="AT887" s="236" t="s">
        <v>266</v>
      </c>
      <c r="AU887" s="236" t="s">
        <v>86</v>
      </c>
      <c r="AV887" s="14" t="s">
        <v>110</v>
      </c>
      <c r="AW887" s="14" t="s">
        <v>32</v>
      </c>
      <c r="AX887" s="14" t="s">
        <v>84</v>
      </c>
      <c r="AY887" s="236" t="s">
        <v>239</v>
      </c>
    </row>
    <row r="888" spans="1:65" s="2" customFormat="1" ht="16.5" customHeight="1">
      <c r="A888" s="35"/>
      <c r="B888" s="36"/>
      <c r="C888" s="192" t="s">
        <v>1592</v>
      </c>
      <c r="D888" s="192" t="s">
        <v>241</v>
      </c>
      <c r="E888" s="193" t="s">
        <v>1593</v>
      </c>
      <c r="F888" s="194" t="s">
        <v>1594</v>
      </c>
      <c r="G888" s="195" t="s">
        <v>244</v>
      </c>
      <c r="H888" s="196">
        <v>5.44</v>
      </c>
      <c r="I888" s="197"/>
      <c r="J888" s="198">
        <f>ROUND(I888*H888,2)</f>
        <v>0</v>
      </c>
      <c r="K888" s="194" t="s">
        <v>245</v>
      </c>
      <c r="L888" s="40"/>
      <c r="M888" s="199" t="s">
        <v>1</v>
      </c>
      <c r="N888" s="200" t="s">
        <v>41</v>
      </c>
      <c r="O888" s="72"/>
      <c r="P888" s="201">
        <f>O888*H888</f>
        <v>0</v>
      </c>
      <c r="Q888" s="201">
        <v>1.6920000000000001E-2</v>
      </c>
      <c r="R888" s="201">
        <f>Q888*H888</f>
        <v>9.204480000000001E-2</v>
      </c>
      <c r="S888" s="201">
        <v>0</v>
      </c>
      <c r="T888" s="202">
        <f>S888*H888</f>
        <v>0</v>
      </c>
      <c r="U888" s="35"/>
      <c r="V888" s="35"/>
      <c r="W888" s="35"/>
      <c r="X888" s="35"/>
      <c r="Y888" s="35"/>
      <c r="Z888" s="35"/>
      <c r="AA888" s="35"/>
      <c r="AB888" s="35"/>
      <c r="AC888" s="35"/>
      <c r="AD888" s="35"/>
      <c r="AE888" s="35"/>
      <c r="AR888" s="203" t="s">
        <v>306</v>
      </c>
      <c r="AT888" s="203" t="s">
        <v>241</v>
      </c>
      <c r="AU888" s="203" t="s">
        <v>86</v>
      </c>
      <c r="AY888" s="18" t="s">
        <v>239</v>
      </c>
      <c r="BE888" s="204">
        <f>IF(N888="základní",J888,0)</f>
        <v>0</v>
      </c>
      <c r="BF888" s="204">
        <f>IF(N888="snížená",J888,0)</f>
        <v>0</v>
      </c>
      <c r="BG888" s="204">
        <f>IF(N888="zákl. přenesená",J888,0)</f>
        <v>0</v>
      </c>
      <c r="BH888" s="204">
        <f>IF(N888="sníž. přenesená",J888,0)</f>
        <v>0</v>
      </c>
      <c r="BI888" s="204">
        <f>IF(N888="nulová",J888,0)</f>
        <v>0</v>
      </c>
      <c r="BJ888" s="18" t="s">
        <v>84</v>
      </c>
      <c r="BK888" s="204">
        <f>ROUND(I888*H888,2)</f>
        <v>0</v>
      </c>
      <c r="BL888" s="18" t="s">
        <v>306</v>
      </c>
      <c r="BM888" s="203" t="s">
        <v>1595</v>
      </c>
    </row>
    <row r="889" spans="1:65" s="15" customFormat="1" ht="11.25">
      <c r="B889" s="237"/>
      <c r="C889" s="238"/>
      <c r="D889" s="207" t="s">
        <v>266</v>
      </c>
      <c r="E889" s="239" t="s">
        <v>1</v>
      </c>
      <c r="F889" s="240" t="s">
        <v>1589</v>
      </c>
      <c r="G889" s="238"/>
      <c r="H889" s="239" t="s">
        <v>1</v>
      </c>
      <c r="I889" s="241"/>
      <c r="J889" s="238"/>
      <c r="K889" s="238"/>
      <c r="L889" s="242"/>
      <c r="M889" s="243"/>
      <c r="N889" s="244"/>
      <c r="O889" s="244"/>
      <c r="P889" s="244"/>
      <c r="Q889" s="244"/>
      <c r="R889" s="244"/>
      <c r="S889" s="244"/>
      <c r="T889" s="245"/>
      <c r="AT889" s="246" t="s">
        <v>266</v>
      </c>
      <c r="AU889" s="246" t="s">
        <v>86</v>
      </c>
      <c r="AV889" s="15" t="s">
        <v>84</v>
      </c>
      <c r="AW889" s="15" t="s">
        <v>32</v>
      </c>
      <c r="AX889" s="15" t="s">
        <v>76</v>
      </c>
      <c r="AY889" s="246" t="s">
        <v>239</v>
      </c>
    </row>
    <row r="890" spans="1:65" s="13" customFormat="1" ht="11.25">
      <c r="B890" s="205"/>
      <c r="C890" s="206"/>
      <c r="D890" s="207" t="s">
        <v>266</v>
      </c>
      <c r="E890" s="225" t="s">
        <v>1</v>
      </c>
      <c r="F890" s="208" t="s">
        <v>1596</v>
      </c>
      <c r="G890" s="206"/>
      <c r="H890" s="209">
        <v>0</v>
      </c>
      <c r="I890" s="210"/>
      <c r="J890" s="206"/>
      <c r="K890" s="206"/>
      <c r="L890" s="211"/>
      <c r="M890" s="212"/>
      <c r="N890" s="213"/>
      <c r="O890" s="213"/>
      <c r="P890" s="213"/>
      <c r="Q890" s="213"/>
      <c r="R890" s="213"/>
      <c r="S890" s="213"/>
      <c r="T890" s="214"/>
      <c r="AT890" s="215" t="s">
        <v>266</v>
      </c>
      <c r="AU890" s="215" t="s">
        <v>86</v>
      </c>
      <c r="AV890" s="13" t="s">
        <v>86</v>
      </c>
      <c r="AW890" s="13" t="s">
        <v>32</v>
      </c>
      <c r="AX890" s="13" t="s">
        <v>76</v>
      </c>
      <c r="AY890" s="215" t="s">
        <v>239</v>
      </c>
    </row>
    <row r="891" spans="1:65" s="13" customFormat="1" ht="11.25">
      <c r="B891" s="205"/>
      <c r="C891" s="206"/>
      <c r="D891" s="207" t="s">
        <v>266</v>
      </c>
      <c r="E891" s="225" t="s">
        <v>1</v>
      </c>
      <c r="F891" s="208" t="s">
        <v>1597</v>
      </c>
      <c r="G891" s="206"/>
      <c r="H891" s="209">
        <v>5.44</v>
      </c>
      <c r="I891" s="210"/>
      <c r="J891" s="206"/>
      <c r="K891" s="206"/>
      <c r="L891" s="211"/>
      <c r="M891" s="212"/>
      <c r="N891" s="213"/>
      <c r="O891" s="213"/>
      <c r="P891" s="213"/>
      <c r="Q891" s="213"/>
      <c r="R891" s="213"/>
      <c r="S891" s="213"/>
      <c r="T891" s="214"/>
      <c r="AT891" s="215" t="s">
        <v>266</v>
      </c>
      <c r="AU891" s="215" t="s">
        <v>86</v>
      </c>
      <c r="AV891" s="13" t="s">
        <v>86</v>
      </c>
      <c r="AW891" s="13" t="s">
        <v>32</v>
      </c>
      <c r="AX891" s="13" t="s">
        <v>76</v>
      </c>
      <c r="AY891" s="215" t="s">
        <v>239</v>
      </c>
    </row>
    <row r="892" spans="1:65" s="14" customFormat="1" ht="11.25">
      <c r="B892" s="226"/>
      <c r="C892" s="227"/>
      <c r="D892" s="207" t="s">
        <v>266</v>
      </c>
      <c r="E892" s="228" t="s">
        <v>1</v>
      </c>
      <c r="F892" s="229" t="s">
        <v>383</v>
      </c>
      <c r="G892" s="227"/>
      <c r="H892" s="230">
        <v>5.44</v>
      </c>
      <c r="I892" s="231"/>
      <c r="J892" s="227"/>
      <c r="K892" s="227"/>
      <c r="L892" s="232"/>
      <c r="M892" s="233"/>
      <c r="N892" s="234"/>
      <c r="O892" s="234"/>
      <c r="P892" s="234"/>
      <c r="Q892" s="234"/>
      <c r="R892" s="234"/>
      <c r="S892" s="234"/>
      <c r="T892" s="235"/>
      <c r="AT892" s="236" t="s">
        <v>266</v>
      </c>
      <c r="AU892" s="236" t="s">
        <v>86</v>
      </c>
      <c r="AV892" s="14" t="s">
        <v>110</v>
      </c>
      <c r="AW892" s="14" t="s">
        <v>32</v>
      </c>
      <c r="AX892" s="14" t="s">
        <v>84</v>
      </c>
      <c r="AY892" s="236" t="s">
        <v>239</v>
      </c>
    </row>
    <row r="893" spans="1:65" s="2" customFormat="1" ht="16.5" customHeight="1">
      <c r="A893" s="35"/>
      <c r="B893" s="36"/>
      <c r="C893" s="192" t="s">
        <v>1598</v>
      </c>
      <c r="D893" s="192" t="s">
        <v>241</v>
      </c>
      <c r="E893" s="193" t="s">
        <v>1599</v>
      </c>
      <c r="F893" s="194" t="s">
        <v>1600</v>
      </c>
      <c r="G893" s="195" t="s">
        <v>244</v>
      </c>
      <c r="H893" s="196">
        <v>8.1199999999999992</v>
      </c>
      <c r="I893" s="197"/>
      <c r="J893" s="198">
        <f>ROUND(I893*H893,2)</f>
        <v>0</v>
      </c>
      <c r="K893" s="194" t="s">
        <v>245</v>
      </c>
      <c r="L893" s="40"/>
      <c r="M893" s="199" t="s">
        <v>1</v>
      </c>
      <c r="N893" s="200" t="s">
        <v>41</v>
      </c>
      <c r="O893" s="72"/>
      <c r="P893" s="201">
        <f>O893*H893</f>
        <v>0</v>
      </c>
      <c r="Q893" s="201">
        <v>1E-4</v>
      </c>
      <c r="R893" s="201">
        <f>Q893*H893</f>
        <v>8.12E-4</v>
      </c>
      <c r="S893" s="201">
        <v>0</v>
      </c>
      <c r="T893" s="202">
        <f>S893*H893</f>
        <v>0</v>
      </c>
      <c r="U893" s="35"/>
      <c r="V893" s="35"/>
      <c r="W893" s="35"/>
      <c r="X893" s="35"/>
      <c r="Y893" s="35"/>
      <c r="Z893" s="35"/>
      <c r="AA893" s="35"/>
      <c r="AB893" s="35"/>
      <c r="AC893" s="35"/>
      <c r="AD893" s="35"/>
      <c r="AE893" s="35"/>
      <c r="AR893" s="203" t="s">
        <v>306</v>
      </c>
      <c r="AT893" s="203" t="s">
        <v>241</v>
      </c>
      <c r="AU893" s="203" t="s">
        <v>86</v>
      </c>
      <c r="AY893" s="18" t="s">
        <v>239</v>
      </c>
      <c r="BE893" s="204">
        <f>IF(N893="základní",J893,0)</f>
        <v>0</v>
      </c>
      <c r="BF893" s="204">
        <f>IF(N893="snížená",J893,0)</f>
        <v>0</v>
      </c>
      <c r="BG893" s="204">
        <f>IF(N893="zákl. přenesená",J893,0)</f>
        <v>0</v>
      </c>
      <c r="BH893" s="204">
        <f>IF(N893="sníž. přenesená",J893,0)</f>
        <v>0</v>
      </c>
      <c r="BI893" s="204">
        <f>IF(N893="nulová",J893,0)</f>
        <v>0</v>
      </c>
      <c r="BJ893" s="18" t="s">
        <v>84</v>
      </c>
      <c r="BK893" s="204">
        <f>ROUND(I893*H893,2)</f>
        <v>0</v>
      </c>
      <c r="BL893" s="18" t="s">
        <v>306</v>
      </c>
      <c r="BM893" s="203" t="s">
        <v>1601</v>
      </c>
    </row>
    <row r="894" spans="1:65" s="2" customFormat="1" ht="16.5" customHeight="1">
      <c r="A894" s="35"/>
      <c r="B894" s="36"/>
      <c r="C894" s="192" t="s">
        <v>1602</v>
      </c>
      <c r="D894" s="192" t="s">
        <v>241</v>
      </c>
      <c r="E894" s="193" t="s">
        <v>1603</v>
      </c>
      <c r="F894" s="194" t="s">
        <v>1604</v>
      </c>
      <c r="G894" s="195" t="s">
        <v>476</v>
      </c>
      <c r="H894" s="196">
        <v>86.22</v>
      </c>
      <c r="I894" s="197"/>
      <c r="J894" s="198">
        <f>ROUND(I894*H894,2)</f>
        <v>0</v>
      </c>
      <c r="K894" s="194" t="s">
        <v>245</v>
      </c>
      <c r="L894" s="40"/>
      <c r="M894" s="199" t="s">
        <v>1</v>
      </c>
      <c r="N894" s="200" t="s">
        <v>41</v>
      </c>
      <c r="O894" s="72"/>
      <c r="P894" s="201">
        <f>O894*H894</f>
        <v>0</v>
      </c>
      <c r="Q894" s="201">
        <v>4.3800000000000002E-3</v>
      </c>
      <c r="R894" s="201">
        <f>Q894*H894</f>
        <v>0.37764360000000002</v>
      </c>
      <c r="S894" s="201">
        <v>0</v>
      </c>
      <c r="T894" s="202">
        <f>S894*H894</f>
        <v>0</v>
      </c>
      <c r="U894" s="35"/>
      <c r="V894" s="35"/>
      <c r="W894" s="35"/>
      <c r="X894" s="35"/>
      <c r="Y894" s="35"/>
      <c r="Z894" s="35"/>
      <c r="AA894" s="35"/>
      <c r="AB894" s="35"/>
      <c r="AC894" s="35"/>
      <c r="AD894" s="35"/>
      <c r="AE894" s="35"/>
      <c r="AR894" s="203" t="s">
        <v>306</v>
      </c>
      <c r="AT894" s="203" t="s">
        <v>241</v>
      </c>
      <c r="AU894" s="203" t="s">
        <v>86</v>
      </c>
      <c r="AY894" s="18" t="s">
        <v>239</v>
      </c>
      <c r="BE894" s="204">
        <f>IF(N894="základní",J894,0)</f>
        <v>0</v>
      </c>
      <c r="BF894" s="204">
        <f>IF(N894="snížená",J894,0)</f>
        <v>0</v>
      </c>
      <c r="BG894" s="204">
        <f>IF(N894="zákl. přenesená",J894,0)</f>
        <v>0</v>
      </c>
      <c r="BH894" s="204">
        <f>IF(N894="sníž. přenesená",J894,0)</f>
        <v>0</v>
      </c>
      <c r="BI894" s="204">
        <f>IF(N894="nulová",J894,0)</f>
        <v>0</v>
      </c>
      <c r="BJ894" s="18" t="s">
        <v>84</v>
      </c>
      <c r="BK894" s="204">
        <f>ROUND(I894*H894,2)</f>
        <v>0</v>
      </c>
      <c r="BL894" s="18" t="s">
        <v>306</v>
      </c>
      <c r="BM894" s="203" t="s">
        <v>1605</v>
      </c>
    </row>
    <row r="895" spans="1:65" s="13" customFormat="1" ht="11.25">
      <c r="B895" s="205"/>
      <c r="C895" s="206"/>
      <c r="D895" s="207" t="s">
        <v>266</v>
      </c>
      <c r="E895" s="225" t="s">
        <v>1</v>
      </c>
      <c r="F895" s="208" t="s">
        <v>1606</v>
      </c>
      <c r="G895" s="206"/>
      <c r="H895" s="209">
        <v>86.22</v>
      </c>
      <c r="I895" s="210"/>
      <c r="J895" s="206"/>
      <c r="K895" s="206"/>
      <c r="L895" s="211"/>
      <c r="M895" s="212"/>
      <c r="N895" s="213"/>
      <c r="O895" s="213"/>
      <c r="P895" s="213"/>
      <c r="Q895" s="213"/>
      <c r="R895" s="213"/>
      <c r="S895" s="213"/>
      <c r="T895" s="214"/>
      <c r="AT895" s="215" t="s">
        <v>266</v>
      </c>
      <c r="AU895" s="215" t="s">
        <v>86</v>
      </c>
      <c r="AV895" s="13" t="s">
        <v>86</v>
      </c>
      <c r="AW895" s="13" t="s">
        <v>32</v>
      </c>
      <c r="AX895" s="13" t="s">
        <v>76</v>
      </c>
      <c r="AY895" s="215" t="s">
        <v>239</v>
      </c>
    </row>
    <row r="896" spans="1:65" s="14" customFormat="1" ht="11.25">
      <c r="B896" s="226"/>
      <c r="C896" s="227"/>
      <c r="D896" s="207" t="s">
        <v>266</v>
      </c>
      <c r="E896" s="228" t="s">
        <v>1</v>
      </c>
      <c r="F896" s="229" t="s">
        <v>383</v>
      </c>
      <c r="G896" s="227"/>
      <c r="H896" s="230">
        <v>86.22</v>
      </c>
      <c r="I896" s="231"/>
      <c r="J896" s="227"/>
      <c r="K896" s="227"/>
      <c r="L896" s="232"/>
      <c r="M896" s="233"/>
      <c r="N896" s="234"/>
      <c r="O896" s="234"/>
      <c r="P896" s="234"/>
      <c r="Q896" s="234"/>
      <c r="R896" s="234"/>
      <c r="S896" s="234"/>
      <c r="T896" s="235"/>
      <c r="AT896" s="236" t="s">
        <v>266</v>
      </c>
      <c r="AU896" s="236" t="s">
        <v>86</v>
      </c>
      <c r="AV896" s="14" t="s">
        <v>110</v>
      </c>
      <c r="AW896" s="14" t="s">
        <v>32</v>
      </c>
      <c r="AX896" s="14" t="s">
        <v>84</v>
      </c>
      <c r="AY896" s="236" t="s">
        <v>239</v>
      </c>
    </row>
    <row r="897" spans="1:65" s="2" customFormat="1" ht="16.5" customHeight="1">
      <c r="A897" s="35"/>
      <c r="B897" s="36"/>
      <c r="C897" s="192" t="s">
        <v>1607</v>
      </c>
      <c r="D897" s="192" t="s">
        <v>241</v>
      </c>
      <c r="E897" s="193" t="s">
        <v>1608</v>
      </c>
      <c r="F897" s="194" t="s">
        <v>1609</v>
      </c>
      <c r="G897" s="195" t="s">
        <v>244</v>
      </c>
      <c r="H897" s="196">
        <v>8.1199999999999992</v>
      </c>
      <c r="I897" s="197"/>
      <c r="J897" s="198">
        <f>ROUND(I897*H897,2)</f>
        <v>0</v>
      </c>
      <c r="K897" s="194" t="s">
        <v>245</v>
      </c>
      <c r="L897" s="40"/>
      <c r="M897" s="199" t="s">
        <v>1</v>
      </c>
      <c r="N897" s="200" t="s">
        <v>41</v>
      </c>
      <c r="O897" s="72"/>
      <c r="P897" s="201">
        <f>O897*H897</f>
        <v>0</v>
      </c>
      <c r="Q897" s="201">
        <v>0</v>
      </c>
      <c r="R897" s="201">
        <f>Q897*H897</f>
        <v>0</v>
      </c>
      <c r="S897" s="201">
        <v>0</v>
      </c>
      <c r="T897" s="202">
        <f>S897*H897</f>
        <v>0</v>
      </c>
      <c r="U897" s="35"/>
      <c r="V897" s="35"/>
      <c r="W897" s="35"/>
      <c r="X897" s="35"/>
      <c r="Y897" s="35"/>
      <c r="Z897" s="35"/>
      <c r="AA897" s="35"/>
      <c r="AB897" s="35"/>
      <c r="AC897" s="35"/>
      <c r="AD897" s="35"/>
      <c r="AE897" s="35"/>
      <c r="AR897" s="203" t="s">
        <v>306</v>
      </c>
      <c r="AT897" s="203" t="s">
        <v>241</v>
      </c>
      <c r="AU897" s="203" t="s">
        <v>86</v>
      </c>
      <c r="AY897" s="18" t="s">
        <v>239</v>
      </c>
      <c r="BE897" s="204">
        <f>IF(N897="základní",J897,0)</f>
        <v>0</v>
      </c>
      <c r="BF897" s="204">
        <f>IF(N897="snížená",J897,0)</f>
        <v>0</v>
      </c>
      <c r="BG897" s="204">
        <f>IF(N897="zákl. přenesená",J897,0)</f>
        <v>0</v>
      </c>
      <c r="BH897" s="204">
        <f>IF(N897="sníž. přenesená",J897,0)</f>
        <v>0</v>
      </c>
      <c r="BI897" s="204">
        <f>IF(N897="nulová",J897,0)</f>
        <v>0</v>
      </c>
      <c r="BJ897" s="18" t="s">
        <v>84</v>
      </c>
      <c r="BK897" s="204">
        <f>ROUND(I897*H897,2)</f>
        <v>0</v>
      </c>
      <c r="BL897" s="18" t="s">
        <v>306</v>
      </c>
      <c r="BM897" s="203" t="s">
        <v>1610</v>
      </c>
    </row>
    <row r="898" spans="1:65" s="2" customFormat="1" ht="16.5" customHeight="1">
      <c r="A898" s="35"/>
      <c r="B898" s="36"/>
      <c r="C898" s="247" t="s">
        <v>1611</v>
      </c>
      <c r="D898" s="247" t="s">
        <v>438</v>
      </c>
      <c r="E898" s="248" t="s">
        <v>1612</v>
      </c>
      <c r="F898" s="249" t="s">
        <v>1613</v>
      </c>
      <c r="G898" s="250" t="s">
        <v>244</v>
      </c>
      <c r="H898" s="251">
        <v>9.1229999999999993</v>
      </c>
      <c r="I898" s="252"/>
      <c r="J898" s="253">
        <f>ROUND(I898*H898,2)</f>
        <v>0</v>
      </c>
      <c r="K898" s="249" t="s">
        <v>277</v>
      </c>
      <c r="L898" s="254"/>
      <c r="M898" s="255" t="s">
        <v>1</v>
      </c>
      <c r="N898" s="256" t="s">
        <v>41</v>
      </c>
      <c r="O898" s="72"/>
      <c r="P898" s="201">
        <f>O898*H898</f>
        <v>0</v>
      </c>
      <c r="Q898" s="201">
        <v>1.1E-4</v>
      </c>
      <c r="R898" s="201">
        <f>Q898*H898</f>
        <v>1.0035299999999999E-3</v>
      </c>
      <c r="S898" s="201">
        <v>0</v>
      </c>
      <c r="T898" s="202">
        <f>S898*H898</f>
        <v>0</v>
      </c>
      <c r="U898" s="35"/>
      <c r="V898" s="35"/>
      <c r="W898" s="35"/>
      <c r="X898" s="35"/>
      <c r="Y898" s="35"/>
      <c r="Z898" s="35"/>
      <c r="AA898" s="35"/>
      <c r="AB898" s="35"/>
      <c r="AC898" s="35"/>
      <c r="AD898" s="35"/>
      <c r="AE898" s="35"/>
      <c r="AR898" s="203" t="s">
        <v>506</v>
      </c>
      <c r="AT898" s="203" t="s">
        <v>438</v>
      </c>
      <c r="AU898" s="203" t="s">
        <v>86</v>
      </c>
      <c r="AY898" s="18" t="s">
        <v>239</v>
      </c>
      <c r="BE898" s="204">
        <f>IF(N898="základní",J898,0)</f>
        <v>0</v>
      </c>
      <c r="BF898" s="204">
        <f>IF(N898="snížená",J898,0)</f>
        <v>0</v>
      </c>
      <c r="BG898" s="204">
        <f>IF(N898="zákl. přenesená",J898,0)</f>
        <v>0</v>
      </c>
      <c r="BH898" s="204">
        <f>IF(N898="sníž. přenesená",J898,0)</f>
        <v>0</v>
      </c>
      <c r="BI898" s="204">
        <f>IF(N898="nulová",J898,0)</f>
        <v>0</v>
      </c>
      <c r="BJ898" s="18" t="s">
        <v>84</v>
      </c>
      <c r="BK898" s="204">
        <f>ROUND(I898*H898,2)</f>
        <v>0</v>
      </c>
      <c r="BL898" s="18" t="s">
        <v>306</v>
      </c>
      <c r="BM898" s="203" t="s">
        <v>1614</v>
      </c>
    </row>
    <row r="899" spans="1:65" s="13" customFormat="1" ht="11.25">
      <c r="B899" s="205"/>
      <c r="C899" s="206"/>
      <c r="D899" s="207" t="s">
        <v>266</v>
      </c>
      <c r="E899" s="206"/>
      <c r="F899" s="208" t="s">
        <v>1615</v>
      </c>
      <c r="G899" s="206"/>
      <c r="H899" s="209">
        <v>9.1229999999999993</v>
      </c>
      <c r="I899" s="210"/>
      <c r="J899" s="206"/>
      <c r="K899" s="206"/>
      <c r="L899" s="211"/>
      <c r="M899" s="212"/>
      <c r="N899" s="213"/>
      <c r="O899" s="213"/>
      <c r="P899" s="213"/>
      <c r="Q899" s="213"/>
      <c r="R899" s="213"/>
      <c r="S899" s="213"/>
      <c r="T899" s="214"/>
      <c r="AT899" s="215" t="s">
        <v>266</v>
      </c>
      <c r="AU899" s="215" t="s">
        <v>86</v>
      </c>
      <c r="AV899" s="13" t="s">
        <v>86</v>
      </c>
      <c r="AW899" s="13" t="s">
        <v>4</v>
      </c>
      <c r="AX899" s="13" t="s">
        <v>84</v>
      </c>
      <c r="AY899" s="215" t="s">
        <v>239</v>
      </c>
    </row>
    <row r="900" spans="1:65" s="2" customFormat="1" ht="16.5" customHeight="1">
      <c r="A900" s="35"/>
      <c r="B900" s="36"/>
      <c r="C900" s="192" t="s">
        <v>1616</v>
      </c>
      <c r="D900" s="192" t="s">
        <v>241</v>
      </c>
      <c r="E900" s="193" t="s">
        <v>1617</v>
      </c>
      <c r="F900" s="194" t="s">
        <v>1618</v>
      </c>
      <c r="G900" s="195" t="s">
        <v>244</v>
      </c>
      <c r="H900" s="196">
        <v>8.1199999999999992</v>
      </c>
      <c r="I900" s="197"/>
      <c r="J900" s="198">
        <f>ROUND(I900*H900,2)</f>
        <v>0</v>
      </c>
      <c r="K900" s="194" t="s">
        <v>245</v>
      </c>
      <c r="L900" s="40"/>
      <c r="M900" s="199" t="s">
        <v>1</v>
      </c>
      <c r="N900" s="200" t="s">
        <v>41</v>
      </c>
      <c r="O900" s="72"/>
      <c r="P900" s="201">
        <f>O900*H900</f>
        <v>0</v>
      </c>
      <c r="Q900" s="201">
        <v>0</v>
      </c>
      <c r="R900" s="201">
        <f>Q900*H900</f>
        <v>0</v>
      </c>
      <c r="S900" s="201">
        <v>0</v>
      </c>
      <c r="T900" s="202">
        <f>S900*H900</f>
        <v>0</v>
      </c>
      <c r="U900" s="35"/>
      <c r="V900" s="35"/>
      <c r="W900" s="35"/>
      <c r="X900" s="35"/>
      <c r="Y900" s="35"/>
      <c r="Z900" s="35"/>
      <c r="AA900" s="35"/>
      <c r="AB900" s="35"/>
      <c r="AC900" s="35"/>
      <c r="AD900" s="35"/>
      <c r="AE900" s="35"/>
      <c r="AR900" s="203" t="s">
        <v>306</v>
      </c>
      <c r="AT900" s="203" t="s">
        <v>241</v>
      </c>
      <c r="AU900" s="203" t="s">
        <v>86</v>
      </c>
      <c r="AY900" s="18" t="s">
        <v>239</v>
      </c>
      <c r="BE900" s="204">
        <f>IF(N900="základní",J900,0)</f>
        <v>0</v>
      </c>
      <c r="BF900" s="204">
        <f>IF(N900="snížená",J900,0)</f>
        <v>0</v>
      </c>
      <c r="BG900" s="204">
        <f>IF(N900="zákl. přenesená",J900,0)</f>
        <v>0</v>
      </c>
      <c r="BH900" s="204">
        <f>IF(N900="sníž. přenesená",J900,0)</f>
        <v>0</v>
      </c>
      <c r="BI900" s="204">
        <f>IF(N900="nulová",J900,0)</f>
        <v>0</v>
      </c>
      <c r="BJ900" s="18" t="s">
        <v>84</v>
      </c>
      <c r="BK900" s="204">
        <f>ROUND(I900*H900,2)</f>
        <v>0</v>
      </c>
      <c r="BL900" s="18" t="s">
        <v>306</v>
      </c>
      <c r="BM900" s="203" t="s">
        <v>1619</v>
      </c>
    </row>
    <row r="901" spans="1:65" s="2" customFormat="1" ht="16.5" customHeight="1">
      <c r="A901" s="35"/>
      <c r="B901" s="36"/>
      <c r="C901" s="247" t="s">
        <v>1620</v>
      </c>
      <c r="D901" s="247" t="s">
        <v>438</v>
      </c>
      <c r="E901" s="248" t="s">
        <v>1621</v>
      </c>
      <c r="F901" s="249" t="s">
        <v>1622</v>
      </c>
      <c r="G901" s="250" t="s">
        <v>244</v>
      </c>
      <c r="H901" s="251">
        <v>8.9320000000000004</v>
      </c>
      <c r="I901" s="252"/>
      <c r="J901" s="253">
        <f>ROUND(I901*H901,2)</f>
        <v>0</v>
      </c>
      <c r="K901" s="249" t="s">
        <v>277</v>
      </c>
      <c r="L901" s="254"/>
      <c r="M901" s="255" t="s">
        <v>1</v>
      </c>
      <c r="N901" s="256" t="s">
        <v>41</v>
      </c>
      <c r="O901" s="72"/>
      <c r="P901" s="201">
        <f>O901*H901</f>
        <v>0</v>
      </c>
      <c r="Q901" s="201">
        <v>1.6800000000000001E-3</v>
      </c>
      <c r="R901" s="201">
        <f>Q901*H901</f>
        <v>1.5005760000000002E-2</v>
      </c>
      <c r="S901" s="201">
        <v>0</v>
      </c>
      <c r="T901" s="202">
        <f>S901*H901</f>
        <v>0</v>
      </c>
      <c r="U901" s="35"/>
      <c r="V901" s="35"/>
      <c r="W901" s="35"/>
      <c r="X901" s="35"/>
      <c r="Y901" s="35"/>
      <c r="Z901" s="35"/>
      <c r="AA901" s="35"/>
      <c r="AB901" s="35"/>
      <c r="AC901" s="35"/>
      <c r="AD901" s="35"/>
      <c r="AE901" s="35"/>
      <c r="AR901" s="203" t="s">
        <v>506</v>
      </c>
      <c r="AT901" s="203" t="s">
        <v>438</v>
      </c>
      <c r="AU901" s="203" t="s">
        <v>86</v>
      </c>
      <c r="AY901" s="18" t="s">
        <v>239</v>
      </c>
      <c r="BE901" s="204">
        <f>IF(N901="základní",J901,0)</f>
        <v>0</v>
      </c>
      <c r="BF901" s="204">
        <f>IF(N901="snížená",J901,0)</f>
        <v>0</v>
      </c>
      <c r="BG901" s="204">
        <f>IF(N901="zákl. přenesená",J901,0)</f>
        <v>0</v>
      </c>
      <c r="BH901" s="204">
        <f>IF(N901="sníž. přenesená",J901,0)</f>
        <v>0</v>
      </c>
      <c r="BI901" s="204">
        <f>IF(N901="nulová",J901,0)</f>
        <v>0</v>
      </c>
      <c r="BJ901" s="18" t="s">
        <v>84</v>
      </c>
      <c r="BK901" s="204">
        <f>ROUND(I901*H901,2)</f>
        <v>0</v>
      </c>
      <c r="BL901" s="18" t="s">
        <v>306</v>
      </c>
      <c r="BM901" s="203" t="s">
        <v>1623</v>
      </c>
    </row>
    <row r="902" spans="1:65" s="13" customFormat="1" ht="11.25">
      <c r="B902" s="205"/>
      <c r="C902" s="206"/>
      <c r="D902" s="207" t="s">
        <v>266</v>
      </c>
      <c r="E902" s="206"/>
      <c r="F902" s="208" t="s">
        <v>1624</v>
      </c>
      <c r="G902" s="206"/>
      <c r="H902" s="209">
        <v>8.9320000000000004</v>
      </c>
      <c r="I902" s="210"/>
      <c r="J902" s="206"/>
      <c r="K902" s="206"/>
      <c r="L902" s="211"/>
      <c r="M902" s="212"/>
      <c r="N902" s="213"/>
      <c r="O902" s="213"/>
      <c r="P902" s="213"/>
      <c r="Q902" s="213"/>
      <c r="R902" s="213"/>
      <c r="S902" s="213"/>
      <c r="T902" s="214"/>
      <c r="AT902" s="215" t="s">
        <v>266</v>
      </c>
      <c r="AU902" s="215" t="s">
        <v>86</v>
      </c>
      <c r="AV902" s="13" t="s">
        <v>86</v>
      </c>
      <c r="AW902" s="13" t="s">
        <v>4</v>
      </c>
      <c r="AX902" s="13" t="s">
        <v>84</v>
      </c>
      <c r="AY902" s="215" t="s">
        <v>239</v>
      </c>
    </row>
    <row r="903" spans="1:65" s="2" customFormat="1" ht="16.5" customHeight="1">
      <c r="A903" s="35"/>
      <c r="B903" s="36"/>
      <c r="C903" s="192" t="s">
        <v>1625</v>
      </c>
      <c r="D903" s="192" t="s">
        <v>241</v>
      </c>
      <c r="E903" s="193" t="s">
        <v>1626</v>
      </c>
      <c r="F903" s="194" t="s">
        <v>1627</v>
      </c>
      <c r="G903" s="195" t="s">
        <v>244</v>
      </c>
      <c r="H903" s="196">
        <v>8.1199999999999992</v>
      </c>
      <c r="I903" s="197"/>
      <c r="J903" s="198">
        <f>ROUND(I903*H903,2)</f>
        <v>0</v>
      </c>
      <c r="K903" s="194" t="s">
        <v>245</v>
      </c>
      <c r="L903" s="40"/>
      <c r="M903" s="199" t="s">
        <v>1</v>
      </c>
      <c r="N903" s="200" t="s">
        <v>41</v>
      </c>
      <c r="O903" s="72"/>
      <c r="P903" s="201">
        <f>O903*H903</f>
        <v>0</v>
      </c>
      <c r="Q903" s="201">
        <v>1.4999999999999999E-4</v>
      </c>
      <c r="R903" s="201">
        <f>Q903*H903</f>
        <v>1.2179999999999997E-3</v>
      </c>
      <c r="S903" s="201">
        <v>0</v>
      </c>
      <c r="T903" s="202">
        <f>S903*H903</f>
        <v>0</v>
      </c>
      <c r="U903" s="35"/>
      <c r="V903" s="35"/>
      <c r="W903" s="35"/>
      <c r="X903" s="35"/>
      <c r="Y903" s="35"/>
      <c r="Z903" s="35"/>
      <c r="AA903" s="35"/>
      <c r="AB903" s="35"/>
      <c r="AC903" s="35"/>
      <c r="AD903" s="35"/>
      <c r="AE903" s="35"/>
      <c r="AR903" s="203" t="s">
        <v>306</v>
      </c>
      <c r="AT903" s="203" t="s">
        <v>241</v>
      </c>
      <c r="AU903" s="203" t="s">
        <v>86</v>
      </c>
      <c r="AY903" s="18" t="s">
        <v>239</v>
      </c>
      <c r="BE903" s="204">
        <f>IF(N903="základní",J903,0)</f>
        <v>0</v>
      </c>
      <c r="BF903" s="204">
        <f>IF(N903="snížená",J903,0)</f>
        <v>0</v>
      </c>
      <c r="BG903" s="204">
        <f>IF(N903="zákl. přenesená",J903,0)</f>
        <v>0</v>
      </c>
      <c r="BH903" s="204">
        <f>IF(N903="sníž. přenesená",J903,0)</f>
        <v>0</v>
      </c>
      <c r="BI903" s="204">
        <f>IF(N903="nulová",J903,0)</f>
        <v>0</v>
      </c>
      <c r="BJ903" s="18" t="s">
        <v>84</v>
      </c>
      <c r="BK903" s="204">
        <f>ROUND(I903*H903,2)</f>
        <v>0</v>
      </c>
      <c r="BL903" s="18" t="s">
        <v>306</v>
      </c>
      <c r="BM903" s="203" t="s">
        <v>1628</v>
      </c>
    </row>
    <row r="904" spans="1:65" s="13" customFormat="1" ht="11.25">
      <c r="B904" s="205"/>
      <c r="C904" s="206"/>
      <c r="D904" s="207" t="s">
        <v>266</v>
      </c>
      <c r="E904" s="225" t="s">
        <v>1</v>
      </c>
      <c r="F904" s="208" t="s">
        <v>1629</v>
      </c>
      <c r="G904" s="206"/>
      <c r="H904" s="209">
        <v>8.1199999999999992</v>
      </c>
      <c r="I904" s="210"/>
      <c r="J904" s="206"/>
      <c r="K904" s="206"/>
      <c r="L904" s="211"/>
      <c r="M904" s="212"/>
      <c r="N904" s="213"/>
      <c r="O904" s="213"/>
      <c r="P904" s="213"/>
      <c r="Q904" s="213"/>
      <c r="R904" s="213"/>
      <c r="S904" s="213"/>
      <c r="T904" s="214"/>
      <c r="AT904" s="215" t="s">
        <v>266</v>
      </c>
      <c r="AU904" s="215" t="s">
        <v>86</v>
      </c>
      <c r="AV904" s="13" t="s">
        <v>86</v>
      </c>
      <c r="AW904" s="13" t="s">
        <v>32</v>
      </c>
      <c r="AX904" s="13" t="s">
        <v>76</v>
      </c>
      <c r="AY904" s="215" t="s">
        <v>239</v>
      </c>
    </row>
    <row r="905" spans="1:65" s="14" customFormat="1" ht="11.25">
      <c r="B905" s="226"/>
      <c r="C905" s="227"/>
      <c r="D905" s="207" t="s">
        <v>266</v>
      </c>
      <c r="E905" s="228" t="s">
        <v>1</v>
      </c>
      <c r="F905" s="229" t="s">
        <v>383</v>
      </c>
      <c r="G905" s="227"/>
      <c r="H905" s="230">
        <v>8.1199999999999992</v>
      </c>
      <c r="I905" s="231"/>
      <c r="J905" s="227"/>
      <c r="K905" s="227"/>
      <c r="L905" s="232"/>
      <c r="M905" s="233"/>
      <c r="N905" s="234"/>
      <c r="O905" s="234"/>
      <c r="P905" s="234"/>
      <c r="Q905" s="234"/>
      <c r="R905" s="234"/>
      <c r="S905" s="234"/>
      <c r="T905" s="235"/>
      <c r="AT905" s="236" t="s">
        <v>266</v>
      </c>
      <c r="AU905" s="236" t="s">
        <v>86</v>
      </c>
      <c r="AV905" s="14" t="s">
        <v>110</v>
      </c>
      <c r="AW905" s="14" t="s">
        <v>32</v>
      </c>
      <c r="AX905" s="14" t="s">
        <v>84</v>
      </c>
      <c r="AY905" s="236" t="s">
        <v>239</v>
      </c>
    </row>
    <row r="906" spans="1:65" s="2" customFormat="1" ht="16.5" customHeight="1">
      <c r="A906" s="35"/>
      <c r="B906" s="36"/>
      <c r="C906" s="192" t="s">
        <v>1630</v>
      </c>
      <c r="D906" s="192" t="s">
        <v>241</v>
      </c>
      <c r="E906" s="193" t="s">
        <v>1631</v>
      </c>
      <c r="F906" s="194" t="s">
        <v>1632</v>
      </c>
      <c r="G906" s="195" t="s">
        <v>244</v>
      </c>
      <c r="H906" s="196">
        <v>8.1199999999999992</v>
      </c>
      <c r="I906" s="197"/>
      <c r="J906" s="198">
        <f>ROUND(I906*H906,2)</f>
        <v>0</v>
      </c>
      <c r="K906" s="194" t="s">
        <v>245</v>
      </c>
      <c r="L906" s="40"/>
      <c r="M906" s="199" t="s">
        <v>1</v>
      </c>
      <c r="N906" s="200" t="s">
        <v>41</v>
      </c>
      <c r="O906" s="72"/>
      <c r="P906" s="201">
        <f>O906*H906</f>
        <v>0</v>
      </c>
      <c r="Q906" s="201">
        <v>6.9999999999999999E-4</v>
      </c>
      <c r="R906" s="201">
        <f>Q906*H906</f>
        <v>5.6839999999999998E-3</v>
      </c>
      <c r="S906" s="201">
        <v>0</v>
      </c>
      <c r="T906" s="202">
        <f>S906*H906</f>
        <v>0</v>
      </c>
      <c r="U906" s="35"/>
      <c r="V906" s="35"/>
      <c r="W906" s="35"/>
      <c r="X906" s="35"/>
      <c r="Y906" s="35"/>
      <c r="Z906" s="35"/>
      <c r="AA906" s="35"/>
      <c r="AB906" s="35"/>
      <c r="AC906" s="35"/>
      <c r="AD906" s="35"/>
      <c r="AE906" s="35"/>
      <c r="AR906" s="203" t="s">
        <v>306</v>
      </c>
      <c r="AT906" s="203" t="s">
        <v>241</v>
      </c>
      <c r="AU906" s="203" t="s">
        <v>86</v>
      </c>
      <c r="AY906" s="18" t="s">
        <v>239</v>
      </c>
      <c r="BE906" s="204">
        <f>IF(N906="základní",J906,0)</f>
        <v>0</v>
      </c>
      <c r="BF906" s="204">
        <f>IF(N906="snížená",J906,0)</f>
        <v>0</v>
      </c>
      <c r="BG906" s="204">
        <f>IF(N906="zákl. přenesená",J906,0)</f>
        <v>0</v>
      </c>
      <c r="BH906" s="204">
        <f>IF(N906="sníž. přenesená",J906,0)</f>
        <v>0</v>
      </c>
      <c r="BI906" s="204">
        <f>IF(N906="nulová",J906,0)</f>
        <v>0</v>
      </c>
      <c r="BJ906" s="18" t="s">
        <v>84</v>
      </c>
      <c r="BK906" s="204">
        <f>ROUND(I906*H906,2)</f>
        <v>0</v>
      </c>
      <c r="BL906" s="18" t="s">
        <v>306</v>
      </c>
      <c r="BM906" s="203" t="s">
        <v>1633</v>
      </c>
    </row>
    <row r="907" spans="1:65" s="2" customFormat="1" ht="16.5" customHeight="1">
      <c r="A907" s="35"/>
      <c r="B907" s="36"/>
      <c r="C907" s="192" t="s">
        <v>1634</v>
      </c>
      <c r="D907" s="192" t="s">
        <v>241</v>
      </c>
      <c r="E907" s="193" t="s">
        <v>1635</v>
      </c>
      <c r="F907" s="194" t="s">
        <v>1636</v>
      </c>
      <c r="G907" s="195" t="s">
        <v>244</v>
      </c>
      <c r="H907" s="196">
        <v>205.11</v>
      </c>
      <c r="I907" s="197"/>
      <c r="J907" s="198">
        <f>ROUND(I907*H907,2)</f>
        <v>0</v>
      </c>
      <c r="K907" s="194" t="s">
        <v>245</v>
      </c>
      <c r="L907" s="40"/>
      <c r="M907" s="199" t="s">
        <v>1</v>
      </c>
      <c r="N907" s="200" t="s">
        <v>41</v>
      </c>
      <c r="O907" s="72"/>
      <c r="P907" s="201">
        <f>O907*H907</f>
        <v>0</v>
      </c>
      <c r="Q907" s="201">
        <v>0</v>
      </c>
      <c r="R907" s="201">
        <f>Q907*H907</f>
        <v>0</v>
      </c>
      <c r="S907" s="201">
        <v>1.721E-2</v>
      </c>
      <c r="T907" s="202">
        <f>S907*H907</f>
        <v>3.5299431000000001</v>
      </c>
      <c r="U907" s="35"/>
      <c r="V907" s="35"/>
      <c r="W907" s="35"/>
      <c r="X907" s="35"/>
      <c r="Y907" s="35"/>
      <c r="Z907" s="35"/>
      <c r="AA907" s="35"/>
      <c r="AB907" s="35"/>
      <c r="AC907" s="35"/>
      <c r="AD907" s="35"/>
      <c r="AE907" s="35"/>
      <c r="AR907" s="203" t="s">
        <v>306</v>
      </c>
      <c r="AT907" s="203" t="s">
        <v>241</v>
      </c>
      <c r="AU907" s="203" t="s">
        <v>86</v>
      </c>
      <c r="AY907" s="18" t="s">
        <v>239</v>
      </c>
      <c r="BE907" s="204">
        <f>IF(N907="základní",J907,0)</f>
        <v>0</v>
      </c>
      <c r="BF907" s="204">
        <f>IF(N907="snížená",J907,0)</f>
        <v>0</v>
      </c>
      <c r="BG907" s="204">
        <f>IF(N907="zákl. přenesená",J907,0)</f>
        <v>0</v>
      </c>
      <c r="BH907" s="204">
        <f>IF(N907="sníž. přenesená",J907,0)</f>
        <v>0</v>
      </c>
      <c r="BI907" s="204">
        <f>IF(N907="nulová",J907,0)</f>
        <v>0</v>
      </c>
      <c r="BJ907" s="18" t="s">
        <v>84</v>
      </c>
      <c r="BK907" s="204">
        <f>ROUND(I907*H907,2)</f>
        <v>0</v>
      </c>
      <c r="BL907" s="18" t="s">
        <v>306</v>
      </c>
      <c r="BM907" s="203" t="s">
        <v>1637</v>
      </c>
    </row>
    <row r="908" spans="1:65" s="13" customFormat="1" ht="11.25">
      <c r="B908" s="205"/>
      <c r="C908" s="206"/>
      <c r="D908" s="207" t="s">
        <v>266</v>
      </c>
      <c r="E908" s="225" t="s">
        <v>1</v>
      </c>
      <c r="F908" s="208" t="s">
        <v>1638</v>
      </c>
      <c r="G908" s="206"/>
      <c r="H908" s="209">
        <v>205.11</v>
      </c>
      <c r="I908" s="210"/>
      <c r="J908" s="206"/>
      <c r="K908" s="206"/>
      <c r="L908" s="211"/>
      <c r="M908" s="212"/>
      <c r="N908" s="213"/>
      <c r="O908" s="213"/>
      <c r="P908" s="213"/>
      <c r="Q908" s="213"/>
      <c r="R908" s="213"/>
      <c r="S908" s="213"/>
      <c r="T908" s="214"/>
      <c r="AT908" s="215" t="s">
        <v>266</v>
      </c>
      <c r="AU908" s="215" t="s">
        <v>86</v>
      </c>
      <c r="AV908" s="13" t="s">
        <v>86</v>
      </c>
      <c r="AW908" s="13" t="s">
        <v>32</v>
      </c>
      <c r="AX908" s="13" t="s">
        <v>76</v>
      </c>
      <c r="AY908" s="215" t="s">
        <v>239</v>
      </c>
    </row>
    <row r="909" spans="1:65" s="14" customFormat="1" ht="11.25">
      <c r="B909" s="226"/>
      <c r="C909" s="227"/>
      <c r="D909" s="207" t="s">
        <v>266</v>
      </c>
      <c r="E909" s="228" t="s">
        <v>1</v>
      </c>
      <c r="F909" s="229" t="s">
        <v>383</v>
      </c>
      <c r="G909" s="227"/>
      <c r="H909" s="230">
        <v>205.11</v>
      </c>
      <c r="I909" s="231"/>
      <c r="J909" s="227"/>
      <c r="K909" s="227"/>
      <c r="L909" s="232"/>
      <c r="M909" s="233"/>
      <c r="N909" s="234"/>
      <c r="O909" s="234"/>
      <c r="P909" s="234"/>
      <c r="Q909" s="234"/>
      <c r="R909" s="234"/>
      <c r="S909" s="234"/>
      <c r="T909" s="235"/>
      <c r="AT909" s="236" t="s">
        <v>266</v>
      </c>
      <c r="AU909" s="236" t="s">
        <v>86</v>
      </c>
      <c r="AV909" s="14" t="s">
        <v>110</v>
      </c>
      <c r="AW909" s="14" t="s">
        <v>32</v>
      </c>
      <c r="AX909" s="14" t="s">
        <v>84</v>
      </c>
      <c r="AY909" s="236" t="s">
        <v>239</v>
      </c>
    </row>
    <row r="910" spans="1:65" s="2" customFormat="1" ht="24.2" customHeight="1">
      <c r="A910" s="35"/>
      <c r="B910" s="36"/>
      <c r="C910" s="192" t="s">
        <v>1639</v>
      </c>
      <c r="D910" s="192" t="s">
        <v>241</v>
      </c>
      <c r="E910" s="193" t="s">
        <v>1640</v>
      </c>
      <c r="F910" s="194" t="s">
        <v>1641</v>
      </c>
      <c r="G910" s="195" t="s">
        <v>244</v>
      </c>
      <c r="H910" s="196">
        <v>958.96</v>
      </c>
      <c r="I910" s="197"/>
      <c r="J910" s="198">
        <f>ROUND(I910*H910,2)</f>
        <v>0</v>
      </c>
      <c r="K910" s="194" t="s">
        <v>277</v>
      </c>
      <c r="L910" s="40"/>
      <c r="M910" s="199" t="s">
        <v>1</v>
      </c>
      <c r="N910" s="200" t="s">
        <v>41</v>
      </c>
      <c r="O910" s="72"/>
      <c r="P910" s="201">
        <f>O910*H910</f>
        <v>0</v>
      </c>
      <c r="Q910" s="201">
        <v>0.08</v>
      </c>
      <c r="R910" s="201">
        <f>Q910*H910</f>
        <v>76.716800000000006</v>
      </c>
      <c r="S910" s="201">
        <v>0</v>
      </c>
      <c r="T910" s="202">
        <f>S910*H910</f>
        <v>0</v>
      </c>
      <c r="U910" s="35"/>
      <c r="V910" s="35"/>
      <c r="W910" s="35"/>
      <c r="X910" s="35"/>
      <c r="Y910" s="35"/>
      <c r="Z910" s="35"/>
      <c r="AA910" s="35"/>
      <c r="AB910" s="35"/>
      <c r="AC910" s="35"/>
      <c r="AD910" s="35"/>
      <c r="AE910" s="35"/>
      <c r="AR910" s="203" t="s">
        <v>306</v>
      </c>
      <c r="AT910" s="203" t="s">
        <v>241</v>
      </c>
      <c r="AU910" s="203" t="s">
        <v>86</v>
      </c>
      <c r="AY910" s="18" t="s">
        <v>239</v>
      </c>
      <c r="BE910" s="204">
        <f>IF(N910="základní",J910,0)</f>
        <v>0</v>
      </c>
      <c r="BF910" s="204">
        <f>IF(N910="snížená",J910,0)</f>
        <v>0</v>
      </c>
      <c r="BG910" s="204">
        <f>IF(N910="zákl. přenesená",J910,0)</f>
        <v>0</v>
      </c>
      <c r="BH910" s="204">
        <f>IF(N910="sníž. přenesená",J910,0)</f>
        <v>0</v>
      </c>
      <c r="BI910" s="204">
        <f>IF(N910="nulová",J910,0)</f>
        <v>0</v>
      </c>
      <c r="BJ910" s="18" t="s">
        <v>84</v>
      </c>
      <c r="BK910" s="204">
        <f>ROUND(I910*H910,2)</f>
        <v>0</v>
      </c>
      <c r="BL910" s="18" t="s">
        <v>306</v>
      </c>
      <c r="BM910" s="203" t="s">
        <v>1642</v>
      </c>
    </row>
    <row r="911" spans="1:65" s="2" customFormat="1" ht="39">
      <c r="A911" s="35"/>
      <c r="B911" s="36"/>
      <c r="C911" s="37"/>
      <c r="D911" s="207" t="s">
        <v>284</v>
      </c>
      <c r="E911" s="37"/>
      <c r="F911" s="216" t="s">
        <v>1643</v>
      </c>
      <c r="G911" s="37"/>
      <c r="H911" s="37"/>
      <c r="I911" s="217"/>
      <c r="J911" s="37"/>
      <c r="K911" s="37"/>
      <c r="L911" s="40"/>
      <c r="M911" s="218"/>
      <c r="N911" s="219"/>
      <c r="O911" s="72"/>
      <c r="P911" s="72"/>
      <c r="Q911" s="72"/>
      <c r="R911" s="72"/>
      <c r="S911" s="72"/>
      <c r="T911" s="73"/>
      <c r="U911" s="35"/>
      <c r="V911" s="35"/>
      <c r="W911" s="35"/>
      <c r="X911" s="35"/>
      <c r="Y911" s="35"/>
      <c r="Z911" s="35"/>
      <c r="AA911" s="35"/>
      <c r="AB911" s="35"/>
      <c r="AC911" s="35"/>
      <c r="AD911" s="35"/>
      <c r="AE911" s="35"/>
      <c r="AT911" s="18" t="s">
        <v>284</v>
      </c>
      <c r="AU911" s="18" t="s">
        <v>86</v>
      </c>
    </row>
    <row r="912" spans="1:65" s="15" customFormat="1" ht="11.25">
      <c r="B912" s="237"/>
      <c r="C912" s="238"/>
      <c r="D912" s="207" t="s">
        <v>266</v>
      </c>
      <c r="E912" s="239" t="s">
        <v>1</v>
      </c>
      <c r="F912" s="240" t="s">
        <v>1589</v>
      </c>
      <c r="G912" s="238"/>
      <c r="H912" s="239" t="s">
        <v>1</v>
      </c>
      <c r="I912" s="241"/>
      <c r="J912" s="238"/>
      <c r="K912" s="238"/>
      <c r="L912" s="242"/>
      <c r="M912" s="243"/>
      <c r="N912" s="244"/>
      <c r="O912" s="244"/>
      <c r="P912" s="244"/>
      <c r="Q912" s="244"/>
      <c r="R912" s="244"/>
      <c r="S912" s="244"/>
      <c r="T912" s="245"/>
      <c r="AT912" s="246" t="s">
        <v>266</v>
      </c>
      <c r="AU912" s="246" t="s">
        <v>86</v>
      </c>
      <c r="AV912" s="15" t="s">
        <v>84</v>
      </c>
      <c r="AW912" s="15" t="s">
        <v>32</v>
      </c>
      <c r="AX912" s="15" t="s">
        <v>76</v>
      </c>
      <c r="AY912" s="246" t="s">
        <v>239</v>
      </c>
    </row>
    <row r="913" spans="1:65" s="13" customFormat="1" ht="11.25">
      <c r="B913" s="205"/>
      <c r="C913" s="206"/>
      <c r="D913" s="207" t="s">
        <v>266</v>
      </c>
      <c r="E913" s="225" t="s">
        <v>1</v>
      </c>
      <c r="F913" s="208" t="s">
        <v>1644</v>
      </c>
      <c r="G913" s="206"/>
      <c r="H913" s="209">
        <v>441.7</v>
      </c>
      <c r="I913" s="210"/>
      <c r="J913" s="206"/>
      <c r="K913" s="206"/>
      <c r="L913" s="211"/>
      <c r="M913" s="212"/>
      <c r="N913" s="213"/>
      <c r="O913" s="213"/>
      <c r="P913" s="213"/>
      <c r="Q913" s="213"/>
      <c r="R913" s="213"/>
      <c r="S913" s="213"/>
      <c r="T913" s="214"/>
      <c r="AT913" s="215" t="s">
        <v>266</v>
      </c>
      <c r="AU913" s="215" t="s">
        <v>86</v>
      </c>
      <c r="AV913" s="13" t="s">
        <v>86</v>
      </c>
      <c r="AW913" s="13" t="s">
        <v>32</v>
      </c>
      <c r="AX913" s="13" t="s">
        <v>76</v>
      </c>
      <c r="AY913" s="215" t="s">
        <v>239</v>
      </c>
    </row>
    <row r="914" spans="1:65" s="13" customFormat="1" ht="11.25">
      <c r="B914" s="205"/>
      <c r="C914" s="206"/>
      <c r="D914" s="207" t="s">
        <v>266</v>
      </c>
      <c r="E914" s="225" t="s">
        <v>1</v>
      </c>
      <c r="F914" s="208" t="s">
        <v>1645</v>
      </c>
      <c r="G914" s="206"/>
      <c r="H914" s="209">
        <v>517.26</v>
      </c>
      <c r="I914" s="210"/>
      <c r="J914" s="206"/>
      <c r="K914" s="206"/>
      <c r="L914" s="211"/>
      <c r="M914" s="212"/>
      <c r="N914" s="213"/>
      <c r="O914" s="213"/>
      <c r="P914" s="213"/>
      <c r="Q914" s="213"/>
      <c r="R914" s="213"/>
      <c r="S914" s="213"/>
      <c r="T914" s="214"/>
      <c r="AT914" s="215" t="s">
        <v>266</v>
      </c>
      <c r="AU914" s="215" t="s">
        <v>86</v>
      </c>
      <c r="AV914" s="13" t="s">
        <v>86</v>
      </c>
      <c r="AW914" s="13" t="s">
        <v>32</v>
      </c>
      <c r="AX914" s="13" t="s">
        <v>76</v>
      </c>
      <c r="AY914" s="215" t="s">
        <v>239</v>
      </c>
    </row>
    <row r="915" spans="1:65" s="14" customFormat="1" ht="11.25">
      <c r="B915" s="226"/>
      <c r="C915" s="227"/>
      <c r="D915" s="207" t="s">
        <v>266</v>
      </c>
      <c r="E915" s="228" t="s">
        <v>1</v>
      </c>
      <c r="F915" s="229" t="s">
        <v>383</v>
      </c>
      <c r="G915" s="227"/>
      <c r="H915" s="230">
        <v>958.96</v>
      </c>
      <c r="I915" s="231"/>
      <c r="J915" s="227"/>
      <c r="K915" s="227"/>
      <c r="L915" s="232"/>
      <c r="M915" s="233"/>
      <c r="N915" s="234"/>
      <c r="O915" s="234"/>
      <c r="P915" s="234"/>
      <c r="Q915" s="234"/>
      <c r="R915" s="234"/>
      <c r="S915" s="234"/>
      <c r="T915" s="235"/>
      <c r="AT915" s="236" t="s">
        <v>266</v>
      </c>
      <c r="AU915" s="236" t="s">
        <v>86</v>
      </c>
      <c r="AV915" s="14" t="s">
        <v>110</v>
      </c>
      <c r="AW915" s="14" t="s">
        <v>32</v>
      </c>
      <c r="AX915" s="14" t="s">
        <v>84</v>
      </c>
      <c r="AY915" s="236" t="s">
        <v>239</v>
      </c>
    </row>
    <row r="916" spans="1:65" s="2" customFormat="1" ht="24.2" customHeight="1">
      <c r="A916" s="35"/>
      <c r="B916" s="36"/>
      <c r="C916" s="192" t="s">
        <v>1646</v>
      </c>
      <c r="D916" s="192" t="s">
        <v>241</v>
      </c>
      <c r="E916" s="193" t="s">
        <v>1647</v>
      </c>
      <c r="F916" s="194" t="s">
        <v>1648</v>
      </c>
      <c r="G916" s="195" t="s">
        <v>244</v>
      </c>
      <c r="H916" s="196">
        <v>49.01</v>
      </c>
      <c r="I916" s="197"/>
      <c r="J916" s="198">
        <f>ROUND(I916*H916,2)</f>
        <v>0</v>
      </c>
      <c r="K916" s="194" t="s">
        <v>277</v>
      </c>
      <c r="L916" s="40"/>
      <c r="M916" s="199" t="s">
        <v>1</v>
      </c>
      <c r="N916" s="200" t="s">
        <v>41</v>
      </c>
      <c r="O916" s="72"/>
      <c r="P916" s="201">
        <f>O916*H916</f>
        <v>0</v>
      </c>
      <c r="Q916" s="201">
        <v>0.08</v>
      </c>
      <c r="R916" s="201">
        <f>Q916*H916</f>
        <v>3.9207999999999998</v>
      </c>
      <c r="S916" s="201">
        <v>0</v>
      </c>
      <c r="T916" s="202">
        <f>S916*H916</f>
        <v>0</v>
      </c>
      <c r="U916" s="35"/>
      <c r="V916" s="35"/>
      <c r="W916" s="35"/>
      <c r="X916" s="35"/>
      <c r="Y916" s="35"/>
      <c r="Z916" s="35"/>
      <c r="AA916" s="35"/>
      <c r="AB916" s="35"/>
      <c r="AC916" s="35"/>
      <c r="AD916" s="35"/>
      <c r="AE916" s="35"/>
      <c r="AR916" s="203" t="s">
        <v>306</v>
      </c>
      <c r="AT916" s="203" t="s">
        <v>241</v>
      </c>
      <c r="AU916" s="203" t="s">
        <v>86</v>
      </c>
      <c r="AY916" s="18" t="s">
        <v>239</v>
      </c>
      <c r="BE916" s="204">
        <f>IF(N916="základní",J916,0)</f>
        <v>0</v>
      </c>
      <c r="BF916" s="204">
        <f>IF(N916="snížená",J916,0)</f>
        <v>0</v>
      </c>
      <c r="BG916" s="204">
        <f>IF(N916="zákl. přenesená",J916,0)</f>
        <v>0</v>
      </c>
      <c r="BH916" s="204">
        <f>IF(N916="sníž. přenesená",J916,0)</f>
        <v>0</v>
      </c>
      <c r="BI916" s="204">
        <f>IF(N916="nulová",J916,0)</f>
        <v>0</v>
      </c>
      <c r="BJ916" s="18" t="s">
        <v>84</v>
      </c>
      <c r="BK916" s="204">
        <f>ROUND(I916*H916,2)</f>
        <v>0</v>
      </c>
      <c r="BL916" s="18" t="s">
        <v>306</v>
      </c>
      <c r="BM916" s="203" t="s">
        <v>1649</v>
      </c>
    </row>
    <row r="917" spans="1:65" s="2" customFormat="1" ht="39">
      <c r="A917" s="35"/>
      <c r="B917" s="36"/>
      <c r="C917" s="37"/>
      <c r="D917" s="207" t="s">
        <v>284</v>
      </c>
      <c r="E917" s="37"/>
      <c r="F917" s="216" t="s">
        <v>1643</v>
      </c>
      <c r="G917" s="37"/>
      <c r="H917" s="37"/>
      <c r="I917" s="217"/>
      <c r="J917" s="37"/>
      <c r="K917" s="37"/>
      <c r="L917" s="40"/>
      <c r="M917" s="218"/>
      <c r="N917" s="219"/>
      <c r="O917" s="72"/>
      <c r="P917" s="72"/>
      <c r="Q917" s="72"/>
      <c r="R917" s="72"/>
      <c r="S917" s="72"/>
      <c r="T917" s="73"/>
      <c r="U917" s="35"/>
      <c r="V917" s="35"/>
      <c r="W917" s="35"/>
      <c r="X917" s="35"/>
      <c r="Y917" s="35"/>
      <c r="Z917" s="35"/>
      <c r="AA917" s="35"/>
      <c r="AB917" s="35"/>
      <c r="AC917" s="35"/>
      <c r="AD917" s="35"/>
      <c r="AE917" s="35"/>
      <c r="AT917" s="18" t="s">
        <v>284</v>
      </c>
      <c r="AU917" s="18" t="s">
        <v>86</v>
      </c>
    </row>
    <row r="918" spans="1:65" s="15" customFormat="1" ht="11.25">
      <c r="B918" s="237"/>
      <c r="C918" s="238"/>
      <c r="D918" s="207" t="s">
        <v>266</v>
      </c>
      <c r="E918" s="239" t="s">
        <v>1</v>
      </c>
      <c r="F918" s="240" t="s">
        <v>1589</v>
      </c>
      <c r="G918" s="238"/>
      <c r="H918" s="239" t="s">
        <v>1</v>
      </c>
      <c r="I918" s="241"/>
      <c r="J918" s="238"/>
      <c r="K918" s="238"/>
      <c r="L918" s="242"/>
      <c r="M918" s="243"/>
      <c r="N918" s="244"/>
      <c r="O918" s="244"/>
      <c r="P918" s="244"/>
      <c r="Q918" s="244"/>
      <c r="R918" s="244"/>
      <c r="S918" s="244"/>
      <c r="T918" s="245"/>
      <c r="AT918" s="246" t="s">
        <v>266</v>
      </c>
      <c r="AU918" s="246" t="s">
        <v>86</v>
      </c>
      <c r="AV918" s="15" t="s">
        <v>84</v>
      </c>
      <c r="AW918" s="15" t="s">
        <v>32</v>
      </c>
      <c r="AX918" s="15" t="s">
        <v>76</v>
      </c>
      <c r="AY918" s="246" t="s">
        <v>239</v>
      </c>
    </row>
    <row r="919" spans="1:65" s="13" customFormat="1" ht="11.25">
      <c r="B919" s="205"/>
      <c r="C919" s="206"/>
      <c r="D919" s="207" t="s">
        <v>266</v>
      </c>
      <c r="E919" s="225" t="s">
        <v>1</v>
      </c>
      <c r="F919" s="208" t="s">
        <v>1650</v>
      </c>
      <c r="G919" s="206"/>
      <c r="H919" s="209">
        <v>9.32</v>
      </c>
      <c r="I919" s="210"/>
      <c r="J919" s="206"/>
      <c r="K919" s="206"/>
      <c r="L919" s="211"/>
      <c r="M919" s="212"/>
      <c r="N919" s="213"/>
      <c r="O919" s="213"/>
      <c r="P919" s="213"/>
      <c r="Q919" s="213"/>
      <c r="R919" s="213"/>
      <c r="S919" s="213"/>
      <c r="T919" s="214"/>
      <c r="AT919" s="215" t="s">
        <v>266</v>
      </c>
      <c r="AU919" s="215" t="s">
        <v>86</v>
      </c>
      <c r="AV919" s="13" t="s">
        <v>86</v>
      </c>
      <c r="AW919" s="13" t="s">
        <v>32</v>
      </c>
      <c r="AX919" s="13" t="s">
        <v>76</v>
      </c>
      <c r="AY919" s="215" t="s">
        <v>239</v>
      </c>
    </row>
    <row r="920" spans="1:65" s="13" customFormat="1" ht="11.25">
      <c r="B920" s="205"/>
      <c r="C920" s="206"/>
      <c r="D920" s="207" t="s">
        <v>266</v>
      </c>
      <c r="E920" s="225" t="s">
        <v>1</v>
      </c>
      <c r="F920" s="208" t="s">
        <v>1651</v>
      </c>
      <c r="G920" s="206"/>
      <c r="H920" s="209">
        <v>39.69</v>
      </c>
      <c r="I920" s="210"/>
      <c r="J920" s="206"/>
      <c r="K920" s="206"/>
      <c r="L920" s="211"/>
      <c r="M920" s="212"/>
      <c r="N920" s="213"/>
      <c r="O920" s="213"/>
      <c r="P920" s="213"/>
      <c r="Q920" s="213"/>
      <c r="R920" s="213"/>
      <c r="S920" s="213"/>
      <c r="T920" s="214"/>
      <c r="AT920" s="215" t="s">
        <v>266</v>
      </c>
      <c r="AU920" s="215" t="s">
        <v>86</v>
      </c>
      <c r="AV920" s="13" t="s">
        <v>86</v>
      </c>
      <c r="AW920" s="13" t="s">
        <v>32</v>
      </c>
      <c r="AX920" s="13" t="s">
        <v>76</v>
      </c>
      <c r="AY920" s="215" t="s">
        <v>239</v>
      </c>
    </row>
    <row r="921" spans="1:65" s="14" customFormat="1" ht="11.25">
      <c r="B921" s="226"/>
      <c r="C921" s="227"/>
      <c r="D921" s="207" t="s">
        <v>266</v>
      </c>
      <c r="E921" s="228" t="s">
        <v>1</v>
      </c>
      <c r="F921" s="229" t="s">
        <v>383</v>
      </c>
      <c r="G921" s="227"/>
      <c r="H921" s="230">
        <v>49.01</v>
      </c>
      <c r="I921" s="231"/>
      <c r="J921" s="227"/>
      <c r="K921" s="227"/>
      <c r="L921" s="232"/>
      <c r="M921" s="233"/>
      <c r="N921" s="234"/>
      <c r="O921" s="234"/>
      <c r="P921" s="234"/>
      <c r="Q921" s="234"/>
      <c r="R921" s="234"/>
      <c r="S921" s="234"/>
      <c r="T921" s="235"/>
      <c r="AT921" s="236" t="s">
        <v>266</v>
      </c>
      <c r="AU921" s="236" t="s">
        <v>86</v>
      </c>
      <c r="AV921" s="14" t="s">
        <v>110</v>
      </c>
      <c r="AW921" s="14" t="s">
        <v>32</v>
      </c>
      <c r="AX921" s="14" t="s">
        <v>84</v>
      </c>
      <c r="AY921" s="236" t="s">
        <v>239</v>
      </c>
    </row>
    <row r="922" spans="1:65" s="2" customFormat="1" ht="24.2" customHeight="1">
      <c r="A922" s="35"/>
      <c r="B922" s="36"/>
      <c r="C922" s="192" t="s">
        <v>1652</v>
      </c>
      <c r="D922" s="192" t="s">
        <v>241</v>
      </c>
      <c r="E922" s="193" t="s">
        <v>1653</v>
      </c>
      <c r="F922" s="194" t="s">
        <v>1654</v>
      </c>
      <c r="G922" s="195" t="s">
        <v>244</v>
      </c>
      <c r="H922" s="196">
        <v>56.08</v>
      </c>
      <c r="I922" s="197"/>
      <c r="J922" s="198">
        <f>ROUND(I922*H922,2)</f>
        <v>0</v>
      </c>
      <c r="K922" s="194" t="s">
        <v>277</v>
      </c>
      <c r="L922" s="40"/>
      <c r="M922" s="199" t="s">
        <v>1</v>
      </c>
      <c r="N922" s="200" t="s">
        <v>41</v>
      </c>
      <c r="O922" s="72"/>
      <c r="P922" s="201">
        <f>O922*H922</f>
        <v>0</v>
      </c>
      <c r="Q922" s="201">
        <v>0.08</v>
      </c>
      <c r="R922" s="201">
        <f>Q922*H922</f>
        <v>4.4863999999999997</v>
      </c>
      <c r="S922" s="201">
        <v>0</v>
      </c>
      <c r="T922" s="202">
        <f>S922*H922</f>
        <v>0</v>
      </c>
      <c r="U922" s="35"/>
      <c r="V922" s="35"/>
      <c r="W922" s="35"/>
      <c r="X922" s="35"/>
      <c r="Y922" s="35"/>
      <c r="Z922" s="35"/>
      <c r="AA922" s="35"/>
      <c r="AB922" s="35"/>
      <c r="AC922" s="35"/>
      <c r="AD922" s="35"/>
      <c r="AE922" s="35"/>
      <c r="AR922" s="203" t="s">
        <v>306</v>
      </c>
      <c r="AT922" s="203" t="s">
        <v>241</v>
      </c>
      <c r="AU922" s="203" t="s">
        <v>86</v>
      </c>
      <c r="AY922" s="18" t="s">
        <v>239</v>
      </c>
      <c r="BE922" s="204">
        <f>IF(N922="základní",J922,0)</f>
        <v>0</v>
      </c>
      <c r="BF922" s="204">
        <f>IF(N922="snížená",J922,0)</f>
        <v>0</v>
      </c>
      <c r="BG922" s="204">
        <f>IF(N922="zákl. přenesená",J922,0)</f>
        <v>0</v>
      </c>
      <c r="BH922" s="204">
        <f>IF(N922="sníž. přenesená",J922,0)</f>
        <v>0</v>
      </c>
      <c r="BI922" s="204">
        <f>IF(N922="nulová",J922,0)</f>
        <v>0</v>
      </c>
      <c r="BJ922" s="18" t="s">
        <v>84</v>
      </c>
      <c r="BK922" s="204">
        <f>ROUND(I922*H922,2)</f>
        <v>0</v>
      </c>
      <c r="BL922" s="18" t="s">
        <v>306</v>
      </c>
      <c r="BM922" s="203" t="s">
        <v>1655</v>
      </c>
    </row>
    <row r="923" spans="1:65" s="2" customFormat="1" ht="39">
      <c r="A923" s="35"/>
      <c r="B923" s="36"/>
      <c r="C923" s="37"/>
      <c r="D923" s="207" t="s">
        <v>284</v>
      </c>
      <c r="E923" s="37"/>
      <c r="F923" s="216" t="s">
        <v>1643</v>
      </c>
      <c r="G923" s="37"/>
      <c r="H923" s="37"/>
      <c r="I923" s="217"/>
      <c r="J923" s="37"/>
      <c r="K923" s="37"/>
      <c r="L923" s="40"/>
      <c r="M923" s="218"/>
      <c r="N923" s="219"/>
      <c r="O923" s="72"/>
      <c r="P923" s="72"/>
      <c r="Q923" s="72"/>
      <c r="R923" s="72"/>
      <c r="S923" s="72"/>
      <c r="T923" s="73"/>
      <c r="U923" s="35"/>
      <c r="V923" s="35"/>
      <c r="W923" s="35"/>
      <c r="X923" s="35"/>
      <c r="Y923" s="35"/>
      <c r="Z923" s="35"/>
      <c r="AA923" s="35"/>
      <c r="AB923" s="35"/>
      <c r="AC923" s="35"/>
      <c r="AD923" s="35"/>
      <c r="AE923" s="35"/>
      <c r="AT923" s="18" t="s">
        <v>284</v>
      </c>
      <c r="AU923" s="18" t="s">
        <v>86</v>
      </c>
    </row>
    <row r="924" spans="1:65" s="15" customFormat="1" ht="11.25">
      <c r="B924" s="237"/>
      <c r="C924" s="238"/>
      <c r="D924" s="207" t="s">
        <v>266</v>
      </c>
      <c r="E924" s="239" t="s">
        <v>1</v>
      </c>
      <c r="F924" s="240" t="s">
        <v>1589</v>
      </c>
      <c r="G924" s="238"/>
      <c r="H924" s="239" t="s">
        <v>1</v>
      </c>
      <c r="I924" s="241"/>
      <c r="J924" s="238"/>
      <c r="K924" s="238"/>
      <c r="L924" s="242"/>
      <c r="M924" s="243"/>
      <c r="N924" s="244"/>
      <c r="O924" s="244"/>
      <c r="P924" s="244"/>
      <c r="Q924" s="244"/>
      <c r="R924" s="244"/>
      <c r="S924" s="244"/>
      <c r="T924" s="245"/>
      <c r="AT924" s="246" t="s">
        <v>266</v>
      </c>
      <c r="AU924" s="246" t="s">
        <v>86</v>
      </c>
      <c r="AV924" s="15" t="s">
        <v>84</v>
      </c>
      <c r="AW924" s="15" t="s">
        <v>32</v>
      </c>
      <c r="AX924" s="15" t="s">
        <v>76</v>
      </c>
      <c r="AY924" s="246" t="s">
        <v>239</v>
      </c>
    </row>
    <row r="925" spans="1:65" s="13" customFormat="1" ht="11.25">
      <c r="B925" s="205"/>
      <c r="C925" s="206"/>
      <c r="D925" s="207" t="s">
        <v>266</v>
      </c>
      <c r="E925" s="225" t="s">
        <v>1</v>
      </c>
      <c r="F925" s="208" t="s">
        <v>1656</v>
      </c>
      <c r="G925" s="206"/>
      <c r="H925" s="209">
        <v>15.63</v>
      </c>
      <c r="I925" s="210"/>
      <c r="J925" s="206"/>
      <c r="K925" s="206"/>
      <c r="L925" s="211"/>
      <c r="M925" s="212"/>
      <c r="N925" s="213"/>
      <c r="O925" s="213"/>
      <c r="P925" s="213"/>
      <c r="Q925" s="213"/>
      <c r="R925" s="213"/>
      <c r="S925" s="213"/>
      <c r="T925" s="214"/>
      <c r="AT925" s="215" t="s">
        <v>266</v>
      </c>
      <c r="AU925" s="215" t="s">
        <v>86</v>
      </c>
      <c r="AV925" s="13" t="s">
        <v>86</v>
      </c>
      <c r="AW925" s="13" t="s">
        <v>32</v>
      </c>
      <c r="AX925" s="13" t="s">
        <v>76</v>
      </c>
      <c r="AY925" s="215" t="s">
        <v>239</v>
      </c>
    </row>
    <row r="926" spans="1:65" s="13" customFormat="1" ht="11.25">
      <c r="B926" s="205"/>
      <c r="C926" s="206"/>
      <c r="D926" s="207" t="s">
        <v>266</v>
      </c>
      <c r="E926" s="225" t="s">
        <v>1</v>
      </c>
      <c r="F926" s="208" t="s">
        <v>1657</v>
      </c>
      <c r="G926" s="206"/>
      <c r="H926" s="209">
        <v>40.450000000000003</v>
      </c>
      <c r="I926" s="210"/>
      <c r="J926" s="206"/>
      <c r="K926" s="206"/>
      <c r="L926" s="211"/>
      <c r="M926" s="212"/>
      <c r="N926" s="213"/>
      <c r="O926" s="213"/>
      <c r="P926" s="213"/>
      <c r="Q926" s="213"/>
      <c r="R926" s="213"/>
      <c r="S926" s="213"/>
      <c r="T926" s="214"/>
      <c r="AT926" s="215" t="s">
        <v>266</v>
      </c>
      <c r="AU926" s="215" t="s">
        <v>86</v>
      </c>
      <c r="AV926" s="13" t="s">
        <v>86</v>
      </c>
      <c r="AW926" s="13" t="s">
        <v>32</v>
      </c>
      <c r="AX926" s="13" t="s">
        <v>76</v>
      </c>
      <c r="AY926" s="215" t="s">
        <v>239</v>
      </c>
    </row>
    <row r="927" spans="1:65" s="14" customFormat="1" ht="11.25">
      <c r="B927" s="226"/>
      <c r="C927" s="227"/>
      <c r="D927" s="207" t="s">
        <v>266</v>
      </c>
      <c r="E927" s="228" t="s">
        <v>1</v>
      </c>
      <c r="F927" s="229" t="s">
        <v>383</v>
      </c>
      <c r="G927" s="227"/>
      <c r="H927" s="230">
        <v>56.08</v>
      </c>
      <c r="I927" s="231"/>
      <c r="J927" s="227"/>
      <c r="K927" s="227"/>
      <c r="L927" s="232"/>
      <c r="M927" s="233"/>
      <c r="N927" s="234"/>
      <c r="O927" s="234"/>
      <c r="P927" s="234"/>
      <c r="Q927" s="234"/>
      <c r="R927" s="234"/>
      <c r="S927" s="234"/>
      <c r="T927" s="235"/>
      <c r="AT927" s="236" t="s">
        <v>266</v>
      </c>
      <c r="AU927" s="236" t="s">
        <v>86</v>
      </c>
      <c r="AV927" s="14" t="s">
        <v>110</v>
      </c>
      <c r="AW927" s="14" t="s">
        <v>32</v>
      </c>
      <c r="AX927" s="14" t="s">
        <v>84</v>
      </c>
      <c r="AY927" s="236" t="s">
        <v>239</v>
      </c>
    </row>
    <row r="928" spans="1:65" s="2" customFormat="1" ht="24.2" customHeight="1">
      <c r="A928" s="35"/>
      <c r="B928" s="36"/>
      <c r="C928" s="192" t="s">
        <v>1658</v>
      </c>
      <c r="D928" s="192" t="s">
        <v>241</v>
      </c>
      <c r="E928" s="193" t="s">
        <v>1659</v>
      </c>
      <c r="F928" s="194" t="s">
        <v>1660</v>
      </c>
      <c r="G928" s="195" t="s">
        <v>244</v>
      </c>
      <c r="H928" s="196">
        <v>261.69</v>
      </c>
      <c r="I928" s="197"/>
      <c r="J928" s="198">
        <f>ROUND(I928*H928,2)</f>
        <v>0</v>
      </c>
      <c r="K928" s="194" t="s">
        <v>277</v>
      </c>
      <c r="L928" s="40"/>
      <c r="M928" s="199" t="s">
        <v>1</v>
      </c>
      <c r="N928" s="200" t="s">
        <v>41</v>
      </c>
      <c r="O928" s="72"/>
      <c r="P928" s="201">
        <f>O928*H928</f>
        <v>0</v>
      </c>
      <c r="Q928" s="201">
        <v>0.08</v>
      </c>
      <c r="R928" s="201">
        <f>Q928*H928</f>
        <v>20.935200000000002</v>
      </c>
      <c r="S928" s="201">
        <v>0</v>
      </c>
      <c r="T928" s="202">
        <f>S928*H928</f>
        <v>0</v>
      </c>
      <c r="U928" s="35"/>
      <c r="V928" s="35"/>
      <c r="W928" s="35"/>
      <c r="X928" s="35"/>
      <c r="Y928" s="35"/>
      <c r="Z928" s="35"/>
      <c r="AA928" s="35"/>
      <c r="AB928" s="35"/>
      <c r="AC928" s="35"/>
      <c r="AD928" s="35"/>
      <c r="AE928" s="35"/>
      <c r="AR928" s="203" t="s">
        <v>306</v>
      </c>
      <c r="AT928" s="203" t="s">
        <v>241</v>
      </c>
      <c r="AU928" s="203" t="s">
        <v>86</v>
      </c>
      <c r="AY928" s="18" t="s">
        <v>239</v>
      </c>
      <c r="BE928" s="204">
        <f>IF(N928="základní",J928,0)</f>
        <v>0</v>
      </c>
      <c r="BF928" s="204">
        <f>IF(N928="snížená",J928,0)</f>
        <v>0</v>
      </c>
      <c r="BG928" s="204">
        <f>IF(N928="zákl. přenesená",J928,0)</f>
        <v>0</v>
      </c>
      <c r="BH928" s="204">
        <f>IF(N928="sníž. přenesená",J928,0)</f>
        <v>0</v>
      </c>
      <c r="BI928" s="204">
        <f>IF(N928="nulová",J928,0)</f>
        <v>0</v>
      </c>
      <c r="BJ928" s="18" t="s">
        <v>84</v>
      </c>
      <c r="BK928" s="204">
        <f>ROUND(I928*H928,2)</f>
        <v>0</v>
      </c>
      <c r="BL928" s="18" t="s">
        <v>306</v>
      </c>
      <c r="BM928" s="203" t="s">
        <v>1661</v>
      </c>
    </row>
    <row r="929" spans="1:65" s="2" customFormat="1" ht="39">
      <c r="A929" s="35"/>
      <c r="B929" s="36"/>
      <c r="C929" s="37"/>
      <c r="D929" s="207" t="s">
        <v>284</v>
      </c>
      <c r="E929" s="37"/>
      <c r="F929" s="216" t="s">
        <v>1643</v>
      </c>
      <c r="G929" s="37"/>
      <c r="H929" s="37"/>
      <c r="I929" s="217"/>
      <c r="J929" s="37"/>
      <c r="K929" s="37"/>
      <c r="L929" s="40"/>
      <c r="M929" s="218"/>
      <c r="N929" s="219"/>
      <c r="O929" s="72"/>
      <c r="P929" s="72"/>
      <c r="Q929" s="72"/>
      <c r="R929" s="72"/>
      <c r="S929" s="72"/>
      <c r="T929" s="73"/>
      <c r="U929" s="35"/>
      <c r="V929" s="35"/>
      <c r="W929" s="35"/>
      <c r="X929" s="35"/>
      <c r="Y929" s="35"/>
      <c r="Z929" s="35"/>
      <c r="AA929" s="35"/>
      <c r="AB929" s="35"/>
      <c r="AC929" s="35"/>
      <c r="AD929" s="35"/>
      <c r="AE929" s="35"/>
      <c r="AT929" s="18" t="s">
        <v>284</v>
      </c>
      <c r="AU929" s="18" t="s">
        <v>86</v>
      </c>
    </row>
    <row r="930" spans="1:65" s="15" customFormat="1" ht="11.25">
      <c r="B930" s="237"/>
      <c r="C930" s="238"/>
      <c r="D930" s="207" t="s">
        <v>266</v>
      </c>
      <c r="E930" s="239" t="s">
        <v>1</v>
      </c>
      <c r="F930" s="240" t="s">
        <v>1589</v>
      </c>
      <c r="G930" s="238"/>
      <c r="H930" s="239" t="s">
        <v>1</v>
      </c>
      <c r="I930" s="241"/>
      <c r="J930" s="238"/>
      <c r="K930" s="238"/>
      <c r="L930" s="242"/>
      <c r="M930" s="243"/>
      <c r="N930" s="244"/>
      <c r="O930" s="244"/>
      <c r="P930" s="244"/>
      <c r="Q930" s="244"/>
      <c r="R930" s="244"/>
      <c r="S930" s="244"/>
      <c r="T930" s="245"/>
      <c r="AT930" s="246" t="s">
        <v>266</v>
      </c>
      <c r="AU930" s="246" t="s">
        <v>86</v>
      </c>
      <c r="AV930" s="15" t="s">
        <v>84</v>
      </c>
      <c r="AW930" s="15" t="s">
        <v>32</v>
      </c>
      <c r="AX930" s="15" t="s">
        <v>76</v>
      </c>
      <c r="AY930" s="246" t="s">
        <v>239</v>
      </c>
    </row>
    <row r="931" spans="1:65" s="13" customFormat="1" ht="11.25">
      <c r="B931" s="205"/>
      <c r="C931" s="206"/>
      <c r="D931" s="207" t="s">
        <v>266</v>
      </c>
      <c r="E931" s="225" t="s">
        <v>1</v>
      </c>
      <c r="F931" s="208" t="s">
        <v>1596</v>
      </c>
      <c r="G931" s="206"/>
      <c r="H931" s="209">
        <v>0</v>
      </c>
      <c r="I931" s="210"/>
      <c r="J931" s="206"/>
      <c r="K931" s="206"/>
      <c r="L931" s="211"/>
      <c r="M931" s="212"/>
      <c r="N931" s="213"/>
      <c r="O931" s="213"/>
      <c r="P931" s="213"/>
      <c r="Q931" s="213"/>
      <c r="R931" s="213"/>
      <c r="S931" s="213"/>
      <c r="T931" s="214"/>
      <c r="AT931" s="215" t="s">
        <v>266</v>
      </c>
      <c r="AU931" s="215" t="s">
        <v>86</v>
      </c>
      <c r="AV931" s="13" t="s">
        <v>86</v>
      </c>
      <c r="AW931" s="13" t="s">
        <v>32</v>
      </c>
      <c r="AX931" s="13" t="s">
        <v>76</v>
      </c>
      <c r="AY931" s="215" t="s">
        <v>239</v>
      </c>
    </row>
    <row r="932" spans="1:65" s="13" customFormat="1" ht="11.25">
      <c r="B932" s="205"/>
      <c r="C932" s="206"/>
      <c r="D932" s="207" t="s">
        <v>266</v>
      </c>
      <c r="E932" s="225" t="s">
        <v>1</v>
      </c>
      <c r="F932" s="208" t="s">
        <v>1662</v>
      </c>
      <c r="G932" s="206"/>
      <c r="H932" s="209">
        <v>261.69</v>
      </c>
      <c r="I932" s="210"/>
      <c r="J932" s="206"/>
      <c r="K932" s="206"/>
      <c r="L932" s="211"/>
      <c r="M932" s="212"/>
      <c r="N932" s="213"/>
      <c r="O932" s="213"/>
      <c r="P932" s="213"/>
      <c r="Q932" s="213"/>
      <c r="R932" s="213"/>
      <c r="S932" s="213"/>
      <c r="T932" s="214"/>
      <c r="AT932" s="215" t="s">
        <v>266</v>
      </c>
      <c r="AU932" s="215" t="s">
        <v>86</v>
      </c>
      <c r="AV932" s="13" t="s">
        <v>86</v>
      </c>
      <c r="AW932" s="13" t="s">
        <v>32</v>
      </c>
      <c r="AX932" s="13" t="s">
        <v>76</v>
      </c>
      <c r="AY932" s="215" t="s">
        <v>239</v>
      </c>
    </row>
    <row r="933" spans="1:65" s="14" customFormat="1" ht="11.25">
      <c r="B933" s="226"/>
      <c r="C933" s="227"/>
      <c r="D933" s="207" t="s">
        <v>266</v>
      </c>
      <c r="E933" s="228" t="s">
        <v>1</v>
      </c>
      <c r="F933" s="229" t="s">
        <v>383</v>
      </c>
      <c r="G933" s="227"/>
      <c r="H933" s="230">
        <v>261.69</v>
      </c>
      <c r="I933" s="231"/>
      <c r="J933" s="227"/>
      <c r="K933" s="227"/>
      <c r="L933" s="232"/>
      <c r="M933" s="233"/>
      <c r="N933" s="234"/>
      <c r="O933" s="234"/>
      <c r="P933" s="234"/>
      <c r="Q933" s="234"/>
      <c r="R933" s="234"/>
      <c r="S933" s="234"/>
      <c r="T933" s="235"/>
      <c r="AT933" s="236" t="s">
        <v>266</v>
      </c>
      <c r="AU933" s="236" t="s">
        <v>86</v>
      </c>
      <c r="AV933" s="14" t="s">
        <v>110</v>
      </c>
      <c r="AW933" s="14" t="s">
        <v>32</v>
      </c>
      <c r="AX933" s="14" t="s">
        <v>84</v>
      </c>
      <c r="AY933" s="236" t="s">
        <v>239</v>
      </c>
    </row>
    <row r="934" spans="1:65" s="2" customFormat="1" ht="16.5" customHeight="1">
      <c r="A934" s="35"/>
      <c r="B934" s="36"/>
      <c r="C934" s="192" t="s">
        <v>1663</v>
      </c>
      <c r="D934" s="192" t="s">
        <v>241</v>
      </c>
      <c r="E934" s="193" t="s">
        <v>1664</v>
      </c>
      <c r="F934" s="194" t="s">
        <v>1665</v>
      </c>
      <c r="G934" s="195" t="s">
        <v>244</v>
      </c>
      <c r="H934" s="196">
        <v>156.06299999999999</v>
      </c>
      <c r="I934" s="197"/>
      <c r="J934" s="198">
        <f>ROUND(I934*H934,2)</f>
        <v>0</v>
      </c>
      <c r="K934" s="194" t="s">
        <v>245</v>
      </c>
      <c r="L934" s="40"/>
      <c r="M934" s="199" t="s">
        <v>1</v>
      </c>
      <c r="N934" s="200" t="s">
        <v>41</v>
      </c>
      <c r="O934" s="72"/>
      <c r="P934" s="201">
        <f>O934*H934</f>
        <v>0</v>
      </c>
      <c r="Q934" s="201">
        <v>0</v>
      </c>
      <c r="R934" s="201">
        <f>Q934*H934</f>
        <v>0</v>
      </c>
      <c r="S934" s="201">
        <v>1.065E-2</v>
      </c>
      <c r="T934" s="202">
        <f>S934*H934</f>
        <v>1.6620709499999999</v>
      </c>
      <c r="U934" s="35"/>
      <c r="V934" s="35"/>
      <c r="W934" s="35"/>
      <c r="X934" s="35"/>
      <c r="Y934" s="35"/>
      <c r="Z934" s="35"/>
      <c r="AA934" s="35"/>
      <c r="AB934" s="35"/>
      <c r="AC934" s="35"/>
      <c r="AD934" s="35"/>
      <c r="AE934" s="35"/>
      <c r="AR934" s="203" t="s">
        <v>306</v>
      </c>
      <c r="AT934" s="203" t="s">
        <v>241</v>
      </c>
      <c r="AU934" s="203" t="s">
        <v>86</v>
      </c>
      <c r="AY934" s="18" t="s">
        <v>239</v>
      </c>
      <c r="BE934" s="204">
        <f>IF(N934="základní",J934,0)</f>
        <v>0</v>
      </c>
      <c r="BF934" s="204">
        <f>IF(N934="snížená",J934,0)</f>
        <v>0</v>
      </c>
      <c r="BG934" s="204">
        <f>IF(N934="zákl. přenesená",J934,0)</f>
        <v>0</v>
      </c>
      <c r="BH934" s="204">
        <f>IF(N934="sníž. přenesená",J934,0)</f>
        <v>0</v>
      </c>
      <c r="BI934" s="204">
        <f>IF(N934="nulová",J934,0)</f>
        <v>0</v>
      </c>
      <c r="BJ934" s="18" t="s">
        <v>84</v>
      </c>
      <c r="BK934" s="204">
        <f>ROUND(I934*H934,2)</f>
        <v>0</v>
      </c>
      <c r="BL934" s="18" t="s">
        <v>306</v>
      </c>
      <c r="BM934" s="203" t="s">
        <v>1666</v>
      </c>
    </row>
    <row r="935" spans="1:65" s="13" customFormat="1" ht="11.25">
      <c r="B935" s="205"/>
      <c r="C935" s="206"/>
      <c r="D935" s="207" t="s">
        <v>266</v>
      </c>
      <c r="E935" s="225" t="s">
        <v>1</v>
      </c>
      <c r="F935" s="208" t="s">
        <v>1667</v>
      </c>
      <c r="G935" s="206"/>
      <c r="H935" s="209">
        <v>156.06299999999999</v>
      </c>
      <c r="I935" s="210"/>
      <c r="J935" s="206"/>
      <c r="K935" s="206"/>
      <c r="L935" s="211"/>
      <c r="M935" s="212"/>
      <c r="N935" s="213"/>
      <c r="O935" s="213"/>
      <c r="P935" s="213"/>
      <c r="Q935" s="213"/>
      <c r="R935" s="213"/>
      <c r="S935" s="213"/>
      <c r="T935" s="214"/>
      <c r="AT935" s="215" t="s">
        <v>266</v>
      </c>
      <c r="AU935" s="215" t="s">
        <v>86</v>
      </c>
      <c r="AV935" s="13" t="s">
        <v>86</v>
      </c>
      <c r="AW935" s="13" t="s">
        <v>32</v>
      </c>
      <c r="AX935" s="13" t="s">
        <v>76</v>
      </c>
      <c r="AY935" s="215" t="s">
        <v>239</v>
      </c>
    </row>
    <row r="936" spans="1:65" s="14" customFormat="1" ht="11.25">
      <c r="B936" s="226"/>
      <c r="C936" s="227"/>
      <c r="D936" s="207" t="s">
        <v>266</v>
      </c>
      <c r="E936" s="228" t="s">
        <v>1</v>
      </c>
      <c r="F936" s="229" t="s">
        <v>383</v>
      </c>
      <c r="G936" s="227"/>
      <c r="H936" s="230">
        <v>156.06299999999999</v>
      </c>
      <c r="I936" s="231"/>
      <c r="J936" s="227"/>
      <c r="K936" s="227"/>
      <c r="L936" s="232"/>
      <c r="M936" s="233"/>
      <c r="N936" s="234"/>
      <c r="O936" s="234"/>
      <c r="P936" s="234"/>
      <c r="Q936" s="234"/>
      <c r="R936" s="234"/>
      <c r="S936" s="234"/>
      <c r="T936" s="235"/>
      <c r="AT936" s="236" t="s">
        <v>266</v>
      </c>
      <c r="AU936" s="236" t="s">
        <v>86</v>
      </c>
      <c r="AV936" s="14" t="s">
        <v>110</v>
      </c>
      <c r="AW936" s="14" t="s">
        <v>32</v>
      </c>
      <c r="AX936" s="14" t="s">
        <v>84</v>
      </c>
      <c r="AY936" s="236" t="s">
        <v>239</v>
      </c>
    </row>
    <row r="937" spans="1:65" s="2" customFormat="1" ht="16.5" customHeight="1">
      <c r="A937" s="35"/>
      <c r="B937" s="36"/>
      <c r="C937" s="192" t="s">
        <v>1668</v>
      </c>
      <c r="D937" s="192" t="s">
        <v>241</v>
      </c>
      <c r="E937" s="193" t="s">
        <v>1669</v>
      </c>
      <c r="F937" s="194" t="s">
        <v>1670</v>
      </c>
      <c r="G937" s="195" t="s">
        <v>244</v>
      </c>
      <c r="H937" s="196">
        <v>2085.3960000000002</v>
      </c>
      <c r="I937" s="197"/>
      <c r="J937" s="198">
        <f>ROUND(I937*H937,2)</f>
        <v>0</v>
      </c>
      <c r="K937" s="194" t="s">
        <v>277</v>
      </c>
      <c r="L937" s="40"/>
      <c r="M937" s="199" t="s">
        <v>1</v>
      </c>
      <c r="N937" s="200" t="s">
        <v>41</v>
      </c>
      <c r="O937" s="72"/>
      <c r="P937" s="201">
        <f>O937*H937</f>
        <v>0</v>
      </c>
      <c r="Q937" s="201">
        <v>0</v>
      </c>
      <c r="R937" s="201">
        <f>Q937*H937</f>
        <v>0</v>
      </c>
      <c r="S937" s="201">
        <v>0</v>
      </c>
      <c r="T937" s="202">
        <f>S937*H937</f>
        <v>0</v>
      </c>
      <c r="U937" s="35"/>
      <c r="V937" s="35"/>
      <c r="W937" s="35"/>
      <c r="X937" s="35"/>
      <c r="Y937" s="35"/>
      <c r="Z937" s="35"/>
      <c r="AA937" s="35"/>
      <c r="AB937" s="35"/>
      <c r="AC937" s="35"/>
      <c r="AD937" s="35"/>
      <c r="AE937" s="35"/>
      <c r="AR937" s="203" t="s">
        <v>306</v>
      </c>
      <c r="AT937" s="203" t="s">
        <v>241</v>
      </c>
      <c r="AU937" s="203" t="s">
        <v>86</v>
      </c>
      <c r="AY937" s="18" t="s">
        <v>239</v>
      </c>
      <c r="BE937" s="204">
        <f>IF(N937="základní",J937,0)</f>
        <v>0</v>
      </c>
      <c r="BF937" s="204">
        <f>IF(N937="snížená",J937,0)</f>
        <v>0</v>
      </c>
      <c r="BG937" s="204">
        <f>IF(N937="zákl. přenesená",J937,0)</f>
        <v>0</v>
      </c>
      <c r="BH937" s="204">
        <f>IF(N937="sníž. přenesená",J937,0)</f>
        <v>0</v>
      </c>
      <c r="BI937" s="204">
        <f>IF(N937="nulová",J937,0)</f>
        <v>0</v>
      </c>
      <c r="BJ937" s="18" t="s">
        <v>84</v>
      </c>
      <c r="BK937" s="204">
        <f>ROUND(I937*H937,2)</f>
        <v>0</v>
      </c>
      <c r="BL937" s="18" t="s">
        <v>306</v>
      </c>
      <c r="BM937" s="203" t="s">
        <v>1671</v>
      </c>
    </row>
    <row r="938" spans="1:65" s="2" customFormat="1" ht="97.5">
      <c r="A938" s="35"/>
      <c r="B938" s="36"/>
      <c r="C938" s="37"/>
      <c r="D938" s="207" t="s">
        <v>284</v>
      </c>
      <c r="E938" s="37"/>
      <c r="F938" s="216" t="s">
        <v>1672</v>
      </c>
      <c r="G938" s="37"/>
      <c r="H938" s="37"/>
      <c r="I938" s="217"/>
      <c r="J938" s="37"/>
      <c r="K938" s="37"/>
      <c r="L938" s="40"/>
      <c r="M938" s="218"/>
      <c r="N938" s="219"/>
      <c r="O938" s="72"/>
      <c r="P938" s="72"/>
      <c r="Q938" s="72"/>
      <c r="R938" s="72"/>
      <c r="S938" s="72"/>
      <c r="T938" s="73"/>
      <c r="U938" s="35"/>
      <c r="V938" s="35"/>
      <c r="W938" s="35"/>
      <c r="X938" s="35"/>
      <c r="Y938" s="35"/>
      <c r="Z938" s="35"/>
      <c r="AA938" s="35"/>
      <c r="AB938" s="35"/>
      <c r="AC938" s="35"/>
      <c r="AD938" s="35"/>
      <c r="AE938" s="35"/>
      <c r="AT938" s="18" t="s">
        <v>284</v>
      </c>
      <c r="AU938" s="18" t="s">
        <v>86</v>
      </c>
    </row>
    <row r="939" spans="1:65" s="2" customFormat="1" ht="24.2" customHeight="1">
      <c r="A939" s="35"/>
      <c r="B939" s="36"/>
      <c r="C939" s="192" t="s">
        <v>1673</v>
      </c>
      <c r="D939" s="192" t="s">
        <v>241</v>
      </c>
      <c r="E939" s="193" t="s">
        <v>1674</v>
      </c>
      <c r="F939" s="194" t="s">
        <v>1675</v>
      </c>
      <c r="G939" s="195" t="s">
        <v>331</v>
      </c>
      <c r="H939" s="196">
        <v>221.35300000000001</v>
      </c>
      <c r="I939" s="197"/>
      <c r="J939" s="198">
        <f>ROUND(I939*H939,2)</f>
        <v>0</v>
      </c>
      <c r="K939" s="194" t="s">
        <v>245</v>
      </c>
      <c r="L939" s="40"/>
      <c r="M939" s="199" t="s">
        <v>1</v>
      </c>
      <c r="N939" s="200" t="s">
        <v>41</v>
      </c>
      <c r="O939" s="72"/>
      <c r="P939" s="201">
        <f>O939*H939</f>
        <v>0</v>
      </c>
      <c r="Q939" s="201">
        <v>0</v>
      </c>
      <c r="R939" s="201">
        <f>Q939*H939</f>
        <v>0</v>
      </c>
      <c r="S939" s="201">
        <v>0</v>
      </c>
      <c r="T939" s="202">
        <f>S939*H939</f>
        <v>0</v>
      </c>
      <c r="U939" s="35"/>
      <c r="V939" s="35"/>
      <c r="W939" s="35"/>
      <c r="X939" s="35"/>
      <c r="Y939" s="35"/>
      <c r="Z939" s="35"/>
      <c r="AA939" s="35"/>
      <c r="AB939" s="35"/>
      <c r="AC939" s="35"/>
      <c r="AD939" s="35"/>
      <c r="AE939" s="35"/>
      <c r="AR939" s="203" t="s">
        <v>306</v>
      </c>
      <c r="AT939" s="203" t="s">
        <v>241</v>
      </c>
      <c r="AU939" s="203" t="s">
        <v>86</v>
      </c>
      <c r="AY939" s="18" t="s">
        <v>239</v>
      </c>
      <c r="BE939" s="204">
        <f>IF(N939="základní",J939,0)</f>
        <v>0</v>
      </c>
      <c r="BF939" s="204">
        <f>IF(N939="snížená",J939,0)</f>
        <v>0</v>
      </c>
      <c r="BG939" s="204">
        <f>IF(N939="zákl. přenesená",J939,0)</f>
        <v>0</v>
      </c>
      <c r="BH939" s="204">
        <f>IF(N939="sníž. přenesená",J939,0)</f>
        <v>0</v>
      </c>
      <c r="BI939" s="204">
        <f>IF(N939="nulová",J939,0)</f>
        <v>0</v>
      </c>
      <c r="BJ939" s="18" t="s">
        <v>84</v>
      </c>
      <c r="BK939" s="204">
        <f>ROUND(I939*H939,2)</f>
        <v>0</v>
      </c>
      <c r="BL939" s="18" t="s">
        <v>306</v>
      </c>
      <c r="BM939" s="203" t="s">
        <v>1676</v>
      </c>
    </row>
    <row r="940" spans="1:65" s="12" customFormat="1" ht="22.9" customHeight="1">
      <c r="B940" s="176"/>
      <c r="C940" s="177"/>
      <c r="D940" s="178" t="s">
        <v>75</v>
      </c>
      <c r="E940" s="190" t="s">
        <v>1677</v>
      </c>
      <c r="F940" s="190" t="s">
        <v>1678</v>
      </c>
      <c r="G940" s="177"/>
      <c r="H940" s="177"/>
      <c r="I940" s="180"/>
      <c r="J940" s="191">
        <f>BK940</f>
        <v>0</v>
      </c>
      <c r="K940" s="177"/>
      <c r="L940" s="182"/>
      <c r="M940" s="183"/>
      <c r="N940" s="184"/>
      <c r="O940" s="184"/>
      <c r="P940" s="185">
        <f>SUM(P941:P959)</f>
        <v>0</v>
      </c>
      <c r="Q940" s="184"/>
      <c r="R940" s="185">
        <f>SUM(R941:R959)</f>
        <v>0</v>
      </c>
      <c r="S940" s="184"/>
      <c r="T940" s="186">
        <f>SUM(T941:T959)</f>
        <v>0</v>
      </c>
      <c r="AR940" s="187" t="s">
        <v>86</v>
      </c>
      <c r="AT940" s="188" t="s">
        <v>75</v>
      </c>
      <c r="AU940" s="188" t="s">
        <v>84</v>
      </c>
      <c r="AY940" s="187" t="s">
        <v>239</v>
      </c>
      <c r="BK940" s="189">
        <f>SUM(BK941:BK959)</f>
        <v>0</v>
      </c>
    </row>
    <row r="941" spans="1:65" s="2" customFormat="1" ht="16.5" customHeight="1">
      <c r="A941" s="35"/>
      <c r="B941" s="36"/>
      <c r="C941" s="192" t="s">
        <v>1679</v>
      </c>
      <c r="D941" s="192" t="s">
        <v>241</v>
      </c>
      <c r="E941" s="193" t="s">
        <v>1680</v>
      </c>
      <c r="F941" s="194" t="s">
        <v>1681</v>
      </c>
      <c r="G941" s="195" t="s">
        <v>1682</v>
      </c>
      <c r="H941" s="196">
        <v>41.25</v>
      </c>
      <c r="I941" s="197"/>
      <c r="J941" s="198">
        <f>ROUND(I941*H941,2)</f>
        <v>0</v>
      </c>
      <c r="K941" s="194" t="s">
        <v>277</v>
      </c>
      <c r="L941" s="40"/>
      <c r="M941" s="199" t="s">
        <v>1</v>
      </c>
      <c r="N941" s="200" t="s">
        <v>41</v>
      </c>
      <c r="O941" s="72"/>
      <c r="P941" s="201">
        <f>O941*H941</f>
        <v>0</v>
      </c>
      <c r="Q941" s="201">
        <v>0</v>
      </c>
      <c r="R941" s="201">
        <f>Q941*H941</f>
        <v>0</v>
      </c>
      <c r="S941" s="201">
        <v>0</v>
      </c>
      <c r="T941" s="202">
        <f>S941*H941</f>
        <v>0</v>
      </c>
      <c r="U941" s="35"/>
      <c r="V941" s="35"/>
      <c r="W941" s="35"/>
      <c r="X941" s="35"/>
      <c r="Y941" s="35"/>
      <c r="Z941" s="35"/>
      <c r="AA941" s="35"/>
      <c r="AB941" s="35"/>
      <c r="AC941" s="35"/>
      <c r="AD941" s="35"/>
      <c r="AE941" s="35"/>
      <c r="AR941" s="203" t="s">
        <v>306</v>
      </c>
      <c r="AT941" s="203" t="s">
        <v>241</v>
      </c>
      <c r="AU941" s="203" t="s">
        <v>86</v>
      </c>
      <c r="AY941" s="18" t="s">
        <v>239</v>
      </c>
      <c r="BE941" s="204">
        <f>IF(N941="základní",J941,0)</f>
        <v>0</v>
      </c>
      <c r="BF941" s="204">
        <f>IF(N941="snížená",J941,0)</f>
        <v>0</v>
      </c>
      <c r="BG941" s="204">
        <f>IF(N941="zákl. přenesená",J941,0)</f>
        <v>0</v>
      </c>
      <c r="BH941" s="204">
        <f>IF(N941="sníž. přenesená",J941,0)</f>
        <v>0</v>
      </c>
      <c r="BI941" s="204">
        <f>IF(N941="nulová",J941,0)</f>
        <v>0</v>
      </c>
      <c r="BJ941" s="18" t="s">
        <v>84</v>
      </c>
      <c r="BK941" s="204">
        <f>ROUND(I941*H941,2)</f>
        <v>0</v>
      </c>
      <c r="BL941" s="18" t="s">
        <v>306</v>
      </c>
      <c r="BM941" s="203" t="s">
        <v>1683</v>
      </c>
    </row>
    <row r="942" spans="1:65" s="2" customFormat="1" ht="39">
      <c r="A942" s="35"/>
      <c r="B942" s="36"/>
      <c r="C942" s="37"/>
      <c r="D942" s="207" t="s">
        <v>284</v>
      </c>
      <c r="E942" s="37"/>
      <c r="F942" s="216" t="s">
        <v>1684</v>
      </c>
      <c r="G942" s="37"/>
      <c r="H942" s="37"/>
      <c r="I942" s="217"/>
      <c r="J942" s="37"/>
      <c r="K942" s="37"/>
      <c r="L942" s="40"/>
      <c r="M942" s="218"/>
      <c r="N942" s="219"/>
      <c r="O942" s="72"/>
      <c r="P942" s="72"/>
      <c r="Q942" s="72"/>
      <c r="R942" s="72"/>
      <c r="S942" s="72"/>
      <c r="T942" s="73"/>
      <c r="U942" s="35"/>
      <c r="V942" s="35"/>
      <c r="W942" s="35"/>
      <c r="X942" s="35"/>
      <c r="Y942" s="35"/>
      <c r="Z942" s="35"/>
      <c r="AA942" s="35"/>
      <c r="AB942" s="35"/>
      <c r="AC942" s="35"/>
      <c r="AD942" s="35"/>
      <c r="AE942" s="35"/>
      <c r="AT942" s="18" t="s">
        <v>284</v>
      </c>
      <c r="AU942" s="18" t="s">
        <v>86</v>
      </c>
    </row>
    <row r="943" spans="1:65" s="2" customFormat="1" ht="16.5" customHeight="1">
      <c r="A943" s="35"/>
      <c r="B943" s="36"/>
      <c r="C943" s="192" t="s">
        <v>1685</v>
      </c>
      <c r="D943" s="192" t="s">
        <v>241</v>
      </c>
      <c r="E943" s="193" t="s">
        <v>1686</v>
      </c>
      <c r="F943" s="194" t="s">
        <v>1687</v>
      </c>
      <c r="G943" s="195" t="s">
        <v>1682</v>
      </c>
      <c r="H943" s="196">
        <v>1.42</v>
      </c>
      <c r="I943" s="197"/>
      <c r="J943" s="198">
        <f>ROUND(I943*H943,2)</f>
        <v>0</v>
      </c>
      <c r="K943" s="194" t="s">
        <v>277</v>
      </c>
      <c r="L943" s="40"/>
      <c r="M943" s="199" t="s">
        <v>1</v>
      </c>
      <c r="N943" s="200" t="s">
        <v>41</v>
      </c>
      <c r="O943" s="72"/>
      <c r="P943" s="201">
        <f>O943*H943</f>
        <v>0</v>
      </c>
      <c r="Q943" s="201">
        <v>0</v>
      </c>
      <c r="R943" s="201">
        <f>Q943*H943</f>
        <v>0</v>
      </c>
      <c r="S943" s="201">
        <v>0</v>
      </c>
      <c r="T943" s="202">
        <f>S943*H943</f>
        <v>0</v>
      </c>
      <c r="U943" s="35"/>
      <c r="V943" s="35"/>
      <c r="W943" s="35"/>
      <c r="X943" s="35"/>
      <c r="Y943" s="35"/>
      <c r="Z943" s="35"/>
      <c r="AA943" s="35"/>
      <c r="AB943" s="35"/>
      <c r="AC943" s="35"/>
      <c r="AD943" s="35"/>
      <c r="AE943" s="35"/>
      <c r="AR943" s="203" t="s">
        <v>306</v>
      </c>
      <c r="AT943" s="203" t="s">
        <v>241</v>
      </c>
      <c r="AU943" s="203" t="s">
        <v>86</v>
      </c>
      <c r="AY943" s="18" t="s">
        <v>239</v>
      </c>
      <c r="BE943" s="204">
        <f>IF(N943="základní",J943,0)</f>
        <v>0</v>
      </c>
      <c r="BF943" s="204">
        <f>IF(N943="snížená",J943,0)</f>
        <v>0</v>
      </c>
      <c r="BG943" s="204">
        <f>IF(N943="zákl. přenesená",J943,0)</f>
        <v>0</v>
      </c>
      <c r="BH943" s="204">
        <f>IF(N943="sníž. přenesená",J943,0)</f>
        <v>0</v>
      </c>
      <c r="BI943" s="204">
        <f>IF(N943="nulová",J943,0)</f>
        <v>0</v>
      </c>
      <c r="BJ943" s="18" t="s">
        <v>84</v>
      </c>
      <c r="BK943" s="204">
        <f>ROUND(I943*H943,2)</f>
        <v>0</v>
      </c>
      <c r="BL943" s="18" t="s">
        <v>306</v>
      </c>
      <c r="BM943" s="203" t="s">
        <v>1688</v>
      </c>
    </row>
    <row r="944" spans="1:65" s="2" customFormat="1" ht="39">
      <c r="A944" s="35"/>
      <c r="B944" s="36"/>
      <c r="C944" s="37"/>
      <c r="D944" s="207" t="s">
        <v>284</v>
      </c>
      <c r="E944" s="37"/>
      <c r="F944" s="216" t="s">
        <v>1684</v>
      </c>
      <c r="G944" s="37"/>
      <c r="H944" s="37"/>
      <c r="I944" s="217"/>
      <c r="J944" s="37"/>
      <c r="K944" s="37"/>
      <c r="L944" s="40"/>
      <c r="M944" s="218"/>
      <c r="N944" s="219"/>
      <c r="O944" s="72"/>
      <c r="P944" s="72"/>
      <c r="Q944" s="72"/>
      <c r="R944" s="72"/>
      <c r="S944" s="72"/>
      <c r="T944" s="73"/>
      <c r="U944" s="35"/>
      <c r="V944" s="35"/>
      <c r="W944" s="35"/>
      <c r="X944" s="35"/>
      <c r="Y944" s="35"/>
      <c r="Z944" s="35"/>
      <c r="AA944" s="35"/>
      <c r="AB944" s="35"/>
      <c r="AC944" s="35"/>
      <c r="AD944" s="35"/>
      <c r="AE944" s="35"/>
      <c r="AT944" s="18" t="s">
        <v>284</v>
      </c>
      <c r="AU944" s="18" t="s">
        <v>86</v>
      </c>
    </row>
    <row r="945" spans="1:65" s="2" customFormat="1" ht="16.5" customHeight="1">
      <c r="A945" s="35"/>
      <c r="B945" s="36"/>
      <c r="C945" s="192" t="s">
        <v>1689</v>
      </c>
      <c r="D945" s="192" t="s">
        <v>241</v>
      </c>
      <c r="E945" s="193" t="s">
        <v>1690</v>
      </c>
      <c r="F945" s="194" t="s">
        <v>1691</v>
      </c>
      <c r="G945" s="195" t="s">
        <v>1682</v>
      </c>
      <c r="H945" s="196">
        <v>2.3149999999999999</v>
      </c>
      <c r="I945" s="197"/>
      <c r="J945" s="198">
        <f>ROUND(I945*H945,2)</f>
        <v>0</v>
      </c>
      <c r="K945" s="194" t="s">
        <v>277</v>
      </c>
      <c r="L945" s="40"/>
      <c r="M945" s="199" t="s">
        <v>1</v>
      </c>
      <c r="N945" s="200" t="s">
        <v>41</v>
      </c>
      <c r="O945" s="72"/>
      <c r="P945" s="201">
        <f>O945*H945</f>
        <v>0</v>
      </c>
      <c r="Q945" s="201">
        <v>0</v>
      </c>
      <c r="R945" s="201">
        <f>Q945*H945</f>
        <v>0</v>
      </c>
      <c r="S945" s="201">
        <v>0</v>
      </c>
      <c r="T945" s="202">
        <f>S945*H945</f>
        <v>0</v>
      </c>
      <c r="U945" s="35"/>
      <c r="V945" s="35"/>
      <c r="W945" s="35"/>
      <c r="X945" s="35"/>
      <c r="Y945" s="35"/>
      <c r="Z945" s="35"/>
      <c r="AA945" s="35"/>
      <c r="AB945" s="35"/>
      <c r="AC945" s="35"/>
      <c r="AD945" s="35"/>
      <c r="AE945" s="35"/>
      <c r="AR945" s="203" t="s">
        <v>306</v>
      </c>
      <c r="AT945" s="203" t="s">
        <v>241</v>
      </c>
      <c r="AU945" s="203" t="s">
        <v>86</v>
      </c>
      <c r="AY945" s="18" t="s">
        <v>239</v>
      </c>
      <c r="BE945" s="204">
        <f>IF(N945="základní",J945,0)</f>
        <v>0</v>
      </c>
      <c r="BF945" s="204">
        <f>IF(N945="snížená",J945,0)</f>
        <v>0</v>
      </c>
      <c r="BG945" s="204">
        <f>IF(N945="zákl. přenesená",J945,0)</f>
        <v>0</v>
      </c>
      <c r="BH945" s="204">
        <f>IF(N945="sníž. přenesená",J945,0)</f>
        <v>0</v>
      </c>
      <c r="BI945" s="204">
        <f>IF(N945="nulová",J945,0)</f>
        <v>0</v>
      </c>
      <c r="BJ945" s="18" t="s">
        <v>84</v>
      </c>
      <c r="BK945" s="204">
        <f>ROUND(I945*H945,2)</f>
        <v>0</v>
      </c>
      <c r="BL945" s="18" t="s">
        <v>306</v>
      </c>
      <c r="BM945" s="203" t="s">
        <v>1692</v>
      </c>
    </row>
    <row r="946" spans="1:65" s="2" customFormat="1" ht="39">
      <c r="A946" s="35"/>
      <c r="B946" s="36"/>
      <c r="C946" s="37"/>
      <c r="D946" s="207" t="s">
        <v>284</v>
      </c>
      <c r="E946" s="37"/>
      <c r="F946" s="216" t="s">
        <v>1684</v>
      </c>
      <c r="G946" s="37"/>
      <c r="H946" s="37"/>
      <c r="I946" s="217"/>
      <c r="J946" s="37"/>
      <c r="K946" s="37"/>
      <c r="L946" s="40"/>
      <c r="M946" s="218"/>
      <c r="N946" s="219"/>
      <c r="O946" s="72"/>
      <c r="P946" s="72"/>
      <c r="Q946" s="72"/>
      <c r="R946" s="72"/>
      <c r="S946" s="72"/>
      <c r="T946" s="73"/>
      <c r="U946" s="35"/>
      <c r="V946" s="35"/>
      <c r="W946" s="35"/>
      <c r="X946" s="35"/>
      <c r="Y946" s="35"/>
      <c r="Z946" s="35"/>
      <c r="AA946" s="35"/>
      <c r="AB946" s="35"/>
      <c r="AC946" s="35"/>
      <c r="AD946" s="35"/>
      <c r="AE946" s="35"/>
      <c r="AT946" s="18" t="s">
        <v>284</v>
      </c>
      <c r="AU946" s="18" t="s">
        <v>86</v>
      </c>
    </row>
    <row r="947" spans="1:65" s="2" customFormat="1" ht="16.5" customHeight="1">
      <c r="A947" s="35"/>
      <c r="B947" s="36"/>
      <c r="C947" s="192" t="s">
        <v>1693</v>
      </c>
      <c r="D947" s="192" t="s">
        <v>241</v>
      </c>
      <c r="E947" s="193" t="s">
        <v>1694</v>
      </c>
      <c r="F947" s="194" t="s">
        <v>1695</v>
      </c>
      <c r="G947" s="195" t="s">
        <v>1682</v>
      </c>
      <c r="H947" s="196">
        <v>2.625</v>
      </c>
      <c r="I947" s="197"/>
      <c r="J947" s="198">
        <f>ROUND(I947*H947,2)</f>
        <v>0</v>
      </c>
      <c r="K947" s="194" t="s">
        <v>277</v>
      </c>
      <c r="L947" s="40"/>
      <c r="M947" s="199" t="s">
        <v>1</v>
      </c>
      <c r="N947" s="200" t="s">
        <v>41</v>
      </c>
      <c r="O947" s="72"/>
      <c r="P947" s="201">
        <f>O947*H947</f>
        <v>0</v>
      </c>
      <c r="Q947" s="201">
        <v>0</v>
      </c>
      <c r="R947" s="201">
        <f>Q947*H947</f>
        <v>0</v>
      </c>
      <c r="S947" s="201">
        <v>0</v>
      </c>
      <c r="T947" s="202">
        <f>S947*H947</f>
        <v>0</v>
      </c>
      <c r="U947" s="35"/>
      <c r="V947" s="35"/>
      <c r="W947" s="35"/>
      <c r="X947" s="35"/>
      <c r="Y947" s="35"/>
      <c r="Z947" s="35"/>
      <c r="AA947" s="35"/>
      <c r="AB947" s="35"/>
      <c r="AC947" s="35"/>
      <c r="AD947" s="35"/>
      <c r="AE947" s="35"/>
      <c r="AR947" s="203" t="s">
        <v>306</v>
      </c>
      <c r="AT947" s="203" t="s">
        <v>241</v>
      </c>
      <c r="AU947" s="203" t="s">
        <v>86</v>
      </c>
      <c r="AY947" s="18" t="s">
        <v>239</v>
      </c>
      <c r="BE947" s="204">
        <f>IF(N947="základní",J947,0)</f>
        <v>0</v>
      </c>
      <c r="BF947" s="204">
        <f>IF(N947="snížená",J947,0)</f>
        <v>0</v>
      </c>
      <c r="BG947" s="204">
        <f>IF(N947="zákl. přenesená",J947,0)</f>
        <v>0</v>
      </c>
      <c r="BH947" s="204">
        <f>IF(N947="sníž. přenesená",J947,0)</f>
        <v>0</v>
      </c>
      <c r="BI947" s="204">
        <f>IF(N947="nulová",J947,0)</f>
        <v>0</v>
      </c>
      <c r="BJ947" s="18" t="s">
        <v>84</v>
      </c>
      <c r="BK947" s="204">
        <f>ROUND(I947*H947,2)</f>
        <v>0</v>
      </c>
      <c r="BL947" s="18" t="s">
        <v>306</v>
      </c>
      <c r="BM947" s="203" t="s">
        <v>1696</v>
      </c>
    </row>
    <row r="948" spans="1:65" s="2" customFormat="1" ht="39">
      <c r="A948" s="35"/>
      <c r="B948" s="36"/>
      <c r="C948" s="37"/>
      <c r="D948" s="207" t="s">
        <v>284</v>
      </c>
      <c r="E948" s="37"/>
      <c r="F948" s="216" t="s">
        <v>1684</v>
      </c>
      <c r="G948" s="37"/>
      <c r="H948" s="37"/>
      <c r="I948" s="217"/>
      <c r="J948" s="37"/>
      <c r="K948" s="37"/>
      <c r="L948" s="40"/>
      <c r="M948" s="218"/>
      <c r="N948" s="219"/>
      <c r="O948" s="72"/>
      <c r="P948" s="72"/>
      <c r="Q948" s="72"/>
      <c r="R948" s="72"/>
      <c r="S948" s="72"/>
      <c r="T948" s="73"/>
      <c r="U948" s="35"/>
      <c r="V948" s="35"/>
      <c r="W948" s="35"/>
      <c r="X948" s="35"/>
      <c r="Y948" s="35"/>
      <c r="Z948" s="35"/>
      <c r="AA948" s="35"/>
      <c r="AB948" s="35"/>
      <c r="AC948" s="35"/>
      <c r="AD948" s="35"/>
      <c r="AE948" s="35"/>
      <c r="AT948" s="18" t="s">
        <v>284</v>
      </c>
      <c r="AU948" s="18" t="s">
        <v>86</v>
      </c>
    </row>
    <row r="949" spans="1:65" s="2" customFormat="1" ht="16.5" customHeight="1">
      <c r="A949" s="35"/>
      <c r="B949" s="36"/>
      <c r="C949" s="192" t="s">
        <v>1697</v>
      </c>
      <c r="D949" s="192" t="s">
        <v>241</v>
      </c>
      <c r="E949" s="193" t="s">
        <v>1698</v>
      </c>
      <c r="F949" s="194" t="s">
        <v>1699</v>
      </c>
      <c r="G949" s="195" t="s">
        <v>1682</v>
      </c>
      <c r="H949" s="196">
        <v>57</v>
      </c>
      <c r="I949" s="197"/>
      <c r="J949" s="198">
        <f>ROUND(I949*H949,2)</f>
        <v>0</v>
      </c>
      <c r="K949" s="194" t="s">
        <v>277</v>
      </c>
      <c r="L949" s="40"/>
      <c r="M949" s="199" t="s">
        <v>1</v>
      </c>
      <c r="N949" s="200" t="s">
        <v>41</v>
      </c>
      <c r="O949" s="72"/>
      <c r="P949" s="201">
        <f>O949*H949</f>
        <v>0</v>
      </c>
      <c r="Q949" s="201">
        <v>0</v>
      </c>
      <c r="R949" s="201">
        <f>Q949*H949</f>
        <v>0</v>
      </c>
      <c r="S949" s="201">
        <v>0</v>
      </c>
      <c r="T949" s="202">
        <f>S949*H949</f>
        <v>0</v>
      </c>
      <c r="U949" s="35"/>
      <c r="V949" s="35"/>
      <c r="W949" s="35"/>
      <c r="X949" s="35"/>
      <c r="Y949" s="35"/>
      <c r="Z949" s="35"/>
      <c r="AA949" s="35"/>
      <c r="AB949" s="35"/>
      <c r="AC949" s="35"/>
      <c r="AD949" s="35"/>
      <c r="AE949" s="35"/>
      <c r="AR949" s="203" t="s">
        <v>306</v>
      </c>
      <c r="AT949" s="203" t="s">
        <v>241</v>
      </c>
      <c r="AU949" s="203" t="s">
        <v>86</v>
      </c>
      <c r="AY949" s="18" t="s">
        <v>239</v>
      </c>
      <c r="BE949" s="204">
        <f>IF(N949="základní",J949,0)</f>
        <v>0</v>
      </c>
      <c r="BF949" s="204">
        <f>IF(N949="snížená",J949,0)</f>
        <v>0</v>
      </c>
      <c r="BG949" s="204">
        <f>IF(N949="zákl. přenesená",J949,0)</f>
        <v>0</v>
      </c>
      <c r="BH949" s="204">
        <f>IF(N949="sníž. přenesená",J949,0)</f>
        <v>0</v>
      </c>
      <c r="BI949" s="204">
        <f>IF(N949="nulová",J949,0)</f>
        <v>0</v>
      </c>
      <c r="BJ949" s="18" t="s">
        <v>84</v>
      </c>
      <c r="BK949" s="204">
        <f>ROUND(I949*H949,2)</f>
        <v>0</v>
      </c>
      <c r="BL949" s="18" t="s">
        <v>306</v>
      </c>
      <c r="BM949" s="203" t="s">
        <v>1700</v>
      </c>
    </row>
    <row r="950" spans="1:65" s="2" customFormat="1" ht="39">
      <c r="A950" s="35"/>
      <c r="B950" s="36"/>
      <c r="C950" s="37"/>
      <c r="D950" s="207" t="s">
        <v>284</v>
      </c>
      <c r="E950" s="37"/>
      <c r="F950" s="216" t="s">
        <v>1684</v>
      </c>
      <c r="G950" s="37"/>
      <c r="H950" s="37"/>
      <c r="I950" s="217"/>
      <c r="J950" s="37"/>
      <c r="K950" s="37"/>
      <c r="L950" s="40"/>
      <c r="M950" s="218"/>
      <c r="N950" s="219"/>
      <c r="O950" s="72"/>
      <c r="P950" s="72"/>
      <c r="Q950" s="72"/>
      <c r="R950" s="72"/>
      <c r="S950" s="72"/>
      <c r="T950" s="73"/>
      <c r="U950" s="35"/>
      <c r="V950" s="35"/>
      <c r="W950" s="35"/>
      <c r="X950" s="35"/>
      <c r="Y950" s="35"/>
      <c r="Z950" s="35"/>
      <c r="AA950" s="35"/>
      <c r="AB950" s="35"/>
      <c r="AC950" s="35"/>
      <c r="AD950" s="35"/>
      <c r="AE950" s="35"/>
      <c r="AT950" s="18" t="s">
        <v>284</v>
      </c>
      <c r="AU950" s="18" t="s">
        <v>86</v>
      </c>
    </row>
    <row r="951" spans="1:65" s="2" customFormat="1" ht="16.5" customHeight="1">
      <c r="A951" s="35"/>
      <c r="B951" s="36"/>
      <c r="C951" s="192" t="s">
        <v>1701</v>
      </c>
      <c r="D951" s="192" t="s">
        <v>241</v>
      </c>
      <c r="E951" s="193" t="s">
        <v>1702</v>
      </c>
      <c r="F951" s="194" t="s">
        <v>1703</v>
      </c>
      <c r="G951" s="195" t="s">
        <v>1682</v>
      </c>
      <c r="H951" s="196">
        <v>33</v>
      </c>
      <c r="I951" s="197"/>
      <c r="J951" s="198">
        <f>ROUND(I951*H951,2)</f>
        <v>0</v>
      </c>
      <c r="K951" s="194" t="s">
        <v>277</v>
      </c>
      <c r="L951" s="40"/>
      <c r="M951" s="199" t="s">
        <v>1</v>
      </c>
      <c r="N951" s="200" t="s">
        <v>41</v>
      </c>
      <c r="O951" s="72"/>
      <c r="P951" s="201">
        <f>O951*H951</f>
        <v>0</v>
      </c>
      <c r="Q951" s="201">
        <v>0</v>
      </c>
      <c r="R951" s="201">
        <f>Q951*H951</f>
        <v>0</v>
      </c>
      <c r="S951" s="201">
        <v>0</v>
      </c>
      <c r="T951" s="202">
        <f>S951*H951</f>
        <v>0</v>
      </c>
      <c r="U951" s="35"/>
      <c r="V951" s="35"/>
      <c r="W951" s="35"/>
      <c r="X951" s="35"/>
      <c r="Y951" s="35"/>
      <c r="Z951" s="35"/>
      <c r="AA951" s="35"/>
      <c r="AB951" s="35"/>
      <c r="AC951" s="35"/>
      <c r="AD951" s="35"/>
      <c r="AE951" s="35"/>
      <c r="AR951" s="203" t="s">
        <v>306</v>
      </c>
      <c r="AT951" s="203" t="s">
        <v>241</v>
      </c>
      <c r="AU951" s="203" t="s">
        <v>86</v>
      </c>
      <c r="AY951" s="18" t="s">
        <v>239</v>
      </c>
      <c r="BE951" s="204">
        <f>IF(N951="základní",J951,0)</f>
        <v>0</v>
      </c>
      <c r="BF951" s="204">
        <f>IF(N951="snížená",J951,0)</f>
        <v>0</v>
      </c>
      <c r="BG951" s="204">
        <f>IF(N951="zákl. přenesená",J951,0)</f>
        <v>0</v>
      </c>
      <c r="BH951" s="204">
        <f>IF(N951="sníž. přenesená",J951,0)</f>
        <v>0</v>
      </c>
      <c r="BI951" s="204">
        <f>IF(N951="nulová",J951,0)</f>
        <v>0</v>
      </c>
      <c r="BJ951" s="18" t="s">
        <v>84</v>
      </c>
      <c r="BK951" s="204">
        <f>ROUND(I951*H951,2)</f>
        <v>0</v>
      </c>
      <c r="BL951" s="18" t="s">
        <v>306</v>
      </c>
      <c r="BM951" s="203" t="s">
        <v>1704</v>
      </c>
    </row>
    <row r="952" spans="1:65" s="2" customFormat="1" ht="39">
      <c r="A952" s="35"/>
      <c r="B952" s="36"/>
      <c r="C952" s="37"/>
      <c r="D952" s="207" t="s">
        <v>284</v>
      </c>
      <c r="E952" s="37"/>
      <c r="F952" s="216" t="s">
        <v>1684</v>
      </c>
      <c r="G952" s="37"/>
      <c r="H952" s="37"/>
      <c r="I952" s="217"/>
      <c r="J952" s="37"/>
      <c r="K952" s="37"/>
      <c r="L952" s="40"/>
      <c r="M952" s="218"/>
      <c r="N952" s="219"/>
      <c r="O952" s="72"/>
      <c r="P952" s="72"/>
      <c r="Q952" s="72"/>
      <c r="R952" s="72"/>
      <c r="S952" s="72"/>
      <c r="T952" s="73"/>
      <c r="U952" s="35"/>
      <c r="V952" s="35"/>
      <c r="W952" s="35"/>
      <c r="X952" s="35"/>
      <c r="Y952" s="35"/>
      <c r="Z952" s="35"/>
      <c r="AA952" s="35"/>
      <c r="AB952" s="35"/>
      <c r="AC952" s="35"/>
      <c r="AD952" s="35"/>
      <c r="AE952" s="35"/>
      <c r="AT952" s="18" t="s">
        <v>284</v>
      </c>
      <c r="AU952" s="18" t="s">
        <v>86</v>
      </c>
    </row>
    <row r="953" spans="1:65" s="2" customFormat="1" ht="16.5" customHeight="1">
      <c r="A953" s="35"/>
      <c r="B953" s="36"/>
      <c r="C953" s="192" t="s">
        <v>1705</v>
      </c>
      <c r="D953" s="192" t="s">
        <v>241</v>
      </c>
      <c r="E953" s="193" t="s">
        <v>1706</v>
      </c>
      <c r="F953" s="194" t="s">
        <v>1707</v>
      </c>
      <c r="G953" s="195" t="s">
        <v>1682</v>
      </c>
      <c r="H953" s="196">
        <v>27</v>
      </c>
      <c r="I953" s="197"/>
      <c r="J953" s="198">
        <f>ROUND(I953*H953,2)</f>
        <v>0</v>
      </c>
      <c r="K953" s="194" t="s">
        <v>277</v>
      </c>
      <c r="L953" s="40"/>
      <c r="M953" s="199" t="s">
        <v>1</v>
      </c>
      <c r="N953" s="200" t="s">
        <v>41</v>
      </c>
      <c r="O953" s="72"/>
      <c r="P953" s="201">
        <f>O953*H953</f>
        <v>0</v>
      </c>
      <c r="Q953" s="201">
        <v>0</v>
      </c>
      <c r="R953" s="201">
        <f>Q953*H953</f>
        <v>0</v>
      </c>
      <c r="S953" s="201">
        <v>0</v>
      </c>
      <c r="T953" s="202">
        <f>S953*H953</f>
        <v>0</v>
      </c>
      <c r="U953" s="35"/>
      <c r="V953" s="35"/>
      <c r="W953" s="35"/>
      <c r="X953" s="35"/>
      <c r="Y953" s="35"/>
      <c r="Z953" s="35"/>
      <c r="AA953" s="35"/>
      <c r="AB953" s="35"/>
      <c r="AC953" s="35"/>
      <c r="AD953" s="35"/>
      <c r="AE953" s="35"/>
      <c r="AR953" s="203" t="s">
        <v>306</v>
      </c>
      <c r="AT953" s="203" t="s">
        <v>241</v>
      </c>
      <c r="AU953" s="203" t="s">
        <v>86</v>
      </c>
      <c r="AY953" s="18" t="s">
        <v>239</v>
      </c>
      <c r="BE953" s="204">
        <f>IF(N953="základní",J953,0)</f>
        <v>0</v>
      </c>
      <c r="BF953" s="204">
        <f>IF(N953="snížená",J953,0)</f>
        <v>0</v>
      </c>
      <c r="BG953" s="204">
        <f>IF(N953="zákl. přenesená",J953,0)</f>
        <v>0</v>
      </c>
      <c r="BH953" s="204">
        <f>IF(N953="sníž. přenesená",J953,0)</f>
        <v>0</v>
      </c>
      <c r="BI953" s="204">
        <f>IF(N953="nulová",J953,0)</f>
        <v>0</v>
      </c>
      <c r="BJ953" s="18" t="s">
        <v>84</v>
      </c>
      <c r="BK953" s="204">
        <f>ROUND(I953*H953,2)</f>
        <v>0</v>
      </c>
      <c r="BL953" s="18" t="s">
        <v>306</v>
      </c>
      <c r="BM953" s="203" t="s">
        <v>1708</v>
      </c>
    </row>
    <row r="954" spans="1:65" s="2" customFormat="1" ht="39">
      <c r="A954" s="35"/>
      <c r="B954" s="36"/>
      <c r="C954" s="37"/>
      <c r="D954" s="207" t="s">
        <v>284</v>
      </c>
      <c r="E954" s="37"/>
      <c r="F954" s="216" t="s">
        <v>1684</v>
      </c>
      <c r="G954" s="37"/>
      <c r="H954" s="37"/>
      <c r="I954" s="217"/>
      <c r="J954" s="37"/>
      <c r="K954" s="37"/>
      <c r="L954" s="40"/>
      <c r="M954" s="218"/>
      <c r="N954" s="219"/>
      <c r="O954" s="72"/>
      <c r="P954" s="72"/>
      <c r="Q954" s="72"/>
      <c r="R954" s="72"/>
      <c r="S954" s="72"/>
      <c r="T954" s="73"/>
      <c r="U954" s="35"/>
      <c r="V954" s="35"/>
      <c r="W954" s="35"/>
      <c r="X954" s="35"/>
      <c r="Y954" s="35"/>
      <c r="Z954" s="35"/>
      <c r="AA954" s="35"/>
      <c r="AB954" s="35"/>
      <c r="AC954" s="35"/>
      <c r="AD954" s="35"/>
      <c r="AE954" s="35"/>
      <c r="AT954" s="18" t="s">
        <v>284</v>
      </c>
      <c r="AU954" s="18" t="s">
        <v>86</v>
      </c>
    </row>
    <row r="955" spans="1:65" s="2" customFormat="1" ht="16.5" customHeight="1">
      <c r="A955" s="35"/>
      <c r="B955" s="36"/>
      <c r="C955" s="192" t="s">
        <v>1709</v>
      </c>
      <c r="D955" s="192" t="s">
        <v>241</v>
      </c>
      <c r="E955" s="193" t="s">
        <v>1710</v>
      </c>
      <c r="F955" s="194" t="s">
        <v>1711</v>
      </c>
      <c r="G955" s="195" t="s">
        <v>1682</v>
      </c>
      <c r="H955" s="196">
        <v>10</v>
      </c>
      <c r="I955" s="197"/>
      <c r="J955" s="198">
        <f>ROUND(I955*H955,2)</f>
        <v>0</v>
      </c>
      <c r="K955" s="194" t="s">
        <v>277</v>
      </c>
      <c r="L955" s="40"/>
      <c r="M955" s="199" t="s">
        <v>1</v>
      </c>
      <c r="N955" s="200" t="s">
        <v>41</v>
      </c>
      <c r="O955" s="72"/>
      <c r="P955" s="201">
        <f>O955*H955</f>
        <v>0</v>
      </c>
      <c r="Q955" s="201">
        <v>0</v>
      </c>
      <c r="R955" s="201">
        <f>Q955*H955</f>
        <v>0</v>
      </c>
      <c r="S955" s="201">
        <v>0</v>
      </c>
      <c r="T955" s="202">
        <f>S955*H955</f>
        <v>0</v>
      </c>
      <c r="U955" s="35"/>
      <c r="V955" s="35"/>
      <c r="W955" s="35"/>
      <c r="X955" s="35"/>
      <c r="Y955" s="35"/>
      <c r="Z955" s="35"/>
      <c r="AA955" s="35"/>
      <c r="AB955" s="35"/>
      <c r="AC955" s="35"/>
      <c r="AD955" s="35"/>
      <c r="AE955" s="35"/>
      <c r="AR955" s="203" t="s">
        <v>306</v>
      </c>
      <c r="AT955" s="203" t="s">
        <v>241</v>
      </c>
      <c r="AU955" s="203" t="s">
        <v>86</v>
      </c>
      <c r="AY955" s="18" t="s">
        <v>239</v>
      </c>
      <c r="BE955" s="204">
        <f>IF(N955="základní",J955,0)</f>
        <v>0</v>
      </c>
      <c r="BF955" s="204">
        <f>IF(N955="snížená",J955,0)</f>
        <v>0</v>
      </c>
      <c r="BG955" s="204">
        <f>IF(N955="zákl. přenesená",J955,0)</f>
        <v>0</v>
      </c>
      <c r="BH955" s="204">
        <f>IF(N955="sníž. přenesená",J955,0)</f>
        <v>0</v>
      </c>
      <c r="BI955" s="204">
        <f>IF(N955="nulová",J955,0)</f>
        <v>0</v>
      </c>
      <c r="BJ955" s="18" t="s">
        <v>84</v>
      </c>
      <c r="BK955" s="204">
        <f>ROUND(I955*H955,2)</f>
        <v>0</v>
      </c>
      <c r="BL955" s="18" t="s">
        <v>306</v>
      </c>
      <c r="BM955" s="203" t="s">
        <v>1712</v>
      </c>
    </row>
    <row r="956" spans="1:65" s="2" customFormat="1" ht="39">
      <c r="A956" s="35"/>
      <c r="B956" s="36"/>
      <c r="C956" s="37"/>
      <c r="D956" s="207" t="s">
        <v>284</v>
      </c>
      <c r="E956" s="37"/>
      <c r="F956" s="216" t="s">
        <v>1684</v>
      </c>
      <c r="G956" s="37"/>
      <c r="H956" s="37"/>
      <c r="I956" s="217"/>
      <c r="J956" s="37"/>
      <c r="K956" s="37"/>
      <c r="L956" s="40"/>
      <c r="M956" s="218"/>
      <c r="N956" s="219"/>
      <c r="O956" s="72"/>
      <c r="P956" s="72"/>
      <c r="Q956" s="72"/>
      <c r="R956" s="72"/>
      <c r="S956" s="72"/>
      <c r="T956" s="73"/>
      <c r="U956" s="35"/>
      <c r="V956" s="35"/>
      <c r="W956" s="35"/>
      <c r="X956" s="35"/>
      <c r="Y956" s="35"/>
      <c r="Z956" s="35"/>
      <c r="AA956" s="35"/>
      <c r="AB956" s="35"/>
      <c r="AC956" s="35"/>
      <c r="AD956" s="35"/>
      <c r="AE956" s="35"/>
      <c r="AT956" s="18" t="s">
        <v>284</v>
      </c>
      <c r="AU956" s="18" t="s">
        <v>86</v>
      </c>
    </row>
    <row r="957" spans="1:65" s="2" customFormat="1" ht="16.5" customHeight="1">
      <c r="A957" s="35"/>
      <c r="B957" s="36"/>
      <c r="C957" s="192" t="s">
        <v>1713</v>
      </c>
      <c r="D957" s="192" t="s">
        <v>241</v>
      </c>
      <c r="E957" s="193" t="s">
        <v>1714</v>
      </c>
      <c r="F957" s="194" t="s">
        <v>1715</v>
      </c>
      <c r="G957" s="195" t="s">
        <v>1682</v>
      </c>
      <c r="H957" s="196">
        <v>72</v>
      </c>
      <c r="I957" s="197"/>
      <c r="J957" s="198">
        <f>ROUND(I957*H957,2)</f>
        <v>0</v>
      </c>
      <c r="K957" s="194" t="s">
        <v>277</v>
      </c>
      <c r="L957" s="40"/>
      <c r="M957" s="199" t="s">
        <v>1</v>
      </c>
      <c r="N957" s="200" t="s">
        <v>41</v>
      </c>
      <c r="O957" s="72"/>
      <c r="P957" s="201">
        <f>O957*H957</f>
        <v>0</v>
      </c>
      <c r="Q957" s="201">
        <v>0</v>
      </c>
      <c r="R957" s="201">
        <f>Q957*H957</f>
        <v>0</v>
      </c>
      <c r="S957" s="201">
        <v>0</v>
      </c>
      <c r="T957" s="202">
        <f>S957*H957</f>
        <v>0</v>
      </c>
      <c r="U957" s="35"/>
      <c r="V957" s="35"/>
      <c r="W957" s="35"/>
      <c r="X957" s="35"/>
      <c r="Y957" s="35"/>
      <c r="Z957" s="35"/>
      <c r="AA957" s="35"/>
      <c r="AB957" s="35"/>
      <c r="AC957" s="35"/>
      <c r="AD957" s="35"/>
      <c r="AE957" s="35"/>
      <c r="AR957" s="203" t="s">
        <v>306</v>
      </c>
      <c r="AT957" s="203" t="s">
        <v>241</v>
      </c>
      <c r="AU957" s="203" t="s">
        <v>86</v>
      </c>
      <c r="AY957" s="18" t="s">
        <v>239</v>
      </c>
      <c r="BE957" s="204">
        <f>IF(N957="základní",J957,0)</f>
        <v>0</v>
      </c>
      <c r="BF957" s="204">
        <f>IF(N957="snížená",J957,0)</f>
        <v>0</v>
      </c>
      <c r="BG957" s="204">
        <f>IF(N957="zákl. přenesená",J957,0)</f>
        <v>0</v>
      </c>
      <c r="BH957" s="204">
        <f>IF(N957="sníž. přenesená",J957,0)</f>
        <v>0</v>
      </c>
      <c r="BI957" s="204">
        <f>IF(N957="nulová",J957,0)</f>
        <v>0</v>
      </c>
      <c r="BJ957" s="18" t="s">
        <v>84</v>
      </c>
      <c r="BK957" s="204">
        <f>ROUND(I957*H957,2)</f>
        <v>0</v>
      </c>
      <c r="BL957" s="18" t="s">
        <v>306</v>
      </c>
      <c r="BM957" s="203" t="s">
        <v>1716</v>
      </c>
    </row>
    <row r="958" spans="1:65" s="2" customFormat="1" ht="39">
      <c r="A958" s="35"/>
      <c r="B958" s="36"/>
      <c r="C958" s="37"/>
      <c r="D958" s="207" t="s">
        <v>284</v>
      </c>
      <c r="E958" s="37"/>
      <c r="F958" s="216" t="s">
        <v>1684</v>
      </c>
      <c r="G958" s="37"/>
      <c r="H958" s="37"/>
      <c r="I958" s="217"/>
      <c r="J958" s="37"/>
      <c r="K958" s="37"/>
      <c r="L958" s="40"/>
      <c r="M958" s="218"/>
      <c r="N958" s="219"/>
      <c r="O958" s="72"/>
      <c r="P958" s="72"/>
      <c r="Q958" s="72"/>
      <c r="R958" s="72"/>
      <c r="S958" s="72"/>
      <c r="T958" s="73"/>
      <c r="U958" s="35"/>
      <c r="V958" s="35"/>
      <c r="W958" s="35"/>
      <c r="X958" s="35"/>
      <c r="Y958" s="35"/>
      <c r="Z958" s="35"/>
      <c r="AA958" s="35"/>
      <c r="AB958" s="35"/>
      <c r="AC958" s="35"/>
      <c r="AD958" s="35"/>
      <c r="AE958" s="35"/>
      <c r="AT958" s="18" t="s">
        <v>284</v>
      </c>
      <c r="AU958" s="18" t="s">
        <v>86</v>
      </c>
    </row>
    <row r="959" spans="1:65" s="2" customFormat="1" ht="21.75" customHeight="1">
      <c r="A959" s="35"/>
      <c r="B959" s="36"/>
      <c r="C959" s="192" t="s">
        <v>1717</v>
      </c>
      <c r="D959" s="192" t="s">
        <v>241</v>
      </c>
      <c r="E959" s="193" t="s">
        <v>1718</v>
      </c>
      <c r="F959" s="194" t="s">
        <v>1719</v>
      </c>
      <c r="G959" s="195" t="s">
        <v>1720</v>
      </c>
      <c r="H959" s="268"/>
      <c r="I959" s="197"/>
      <c r="J959" s="198">
        <f>ROUND(I959*H959,2)</f>
        <v>0</v>
      </c>
      <c r="K959" s="194" t="s">
        <v>245</v>
      </c>
      <c r="L959" s="40"/>
      <c r="M959" s="199" t="s">
        <v>1</v>
      </c>
      <c r="N959" s="200" t="s">
        <v>41</v>
      </c>
      <c r="O959" s="72"/>
      <c r="P959" s="201">
        <f>O959*H959</f>
        <v>0</v>
      </c>
      <c r="Q959" s="201">
        <v>0</v>
      </c>
      <c r="R959" s="201">
        <f>Q959*H959</f>
        <v>0</v>
      </c>
      <c r="S959" s="201">
        <v>0</v>
      </c>
      <c r="T959" s="202">
        <f>S959*H959</f>
        <v>0</v>
      </c>
      <c r="U959" s="35"/>
      <c r="V959" s="35"/>
      <c r="W959" s="35"/>
      <c r="X959" s="35"/>
      <c r="Y959" s="35"/>
      <c r="Z959" s="35"/>
      <c r="AA959" s="35"/>
      <c r="AB959" s="35"/>
      <c r="AC959" s="35"/>
      <c r="AD959" s="35"/>
      <c r="AE959" s="35"/>
      <c r="AR959" s="203" t="s">
        <v>306</v>
      </c>
      <c r="AT959" s="203" t="s">
        <v>241</v>
      </c>
      <c r="AU959" s="203" t="s">
        <v>86</v>
      </c>
      <c r="AY959" s="18" t="s">
        <v>239</v>
      </c>
      <c r="BE959" s="204">
        <f>IF(N959="základní",J959,0)</f>
        <v>0</v>
      </c>
      <c r="BF959" s="204">
        <f>IF(N959="snížená",J959,0)</f>
        <v>0</v>
      </c>
      <c r="BG959" s="204">
        <f>IF(N959="zákl. přenesená",J959,0)</f>
        <v>0</v>
      </c>
      <c r="BH959" s="204">
        <f>IF(N959="sníž. přenesená",J959,0)</f>
        <v>0</v>
      </c>
      <c r="BI959" s="204">
        <f>IF(N959="nulová",J959,0)</f>
        <v>0</v>
      </c>
      <c r="BJ959" s="18" t="s">
        <v>84</v>
      </c>
      <c r="BK959" s="204">
        <f>ROUND(I959*H959,2)</f>
        <v>0</v>
      </c>
      <c r="BL959" s="18" t="s">
        <v>306</v>
      </c>
      <c r="BM959" s="203" t="s">
        <v>1721</v>
      </c>
    </row>
    <row r="960" spans="1:65" s="12" customFormat="1" ht="22.9" customHeight="1">
      <c r="B960" s="176"/>
      <c r="C960" s="177"/>
      <c r="D960" s="178" t="s">
        <v>75</v>
      </c>
      <c r="E960" s="190" t="s">
        <v>1722</v>
      </c>
      <c r="F960" s="190" t="s">
        <v>1723</v>
      </c>
      <c r="G960" s="177"/>
      <c r="H960" s="177"/>
      <c r="I960" s="180"/>
      <c r="J960" s="191">
        <f>BK960</f>
        <v>0</v>
      </c>
      <c r="K960" s="177"/>
      <c r="L960" s="182"/>
      <c r="M960" s="183"/>
      <c r="N960" s="184"/>
      <c r="O960" s="184"/>
      <c r="P960" s="185">
        <f>SUM(P961:P1040)</f>
        <v>0</v>
      </c>
      <c r="Q960" s="184"/>
      <c r="R960" s="185">
        <f>SUM(R961:R1040)</f>
        <v>5.9219999999999995E-2</v>
      </c>
      <c r="S960" s="184"/>
      <c r="T960" s="186">
        <f>SUM(T961:T1040)</f>
        <v>0.16600000000000001</v>
      </c>
      <c r="AR960" s="187" t="s">
        <v>86</v>
      </c>
      <c r="AT960" s="188" t="s">
        <v>75</v>
      </c>
      <c r="AU960" s="188" t="s">
        <v>84</v>
      </c>
      <c r="AY960" s="187" t="s">
        <v>239</v>
      </c>
      <c r="BK960" s="189">
        <f>SUM(BK961:BK1040)</f>
        <v>0</v>
      </c>
    </row>
    <row r="961" spans="1:65" s="2" customFormat="1" ht="16.5" customHeight="1">
      <c r="A961" s="35"/>
      <c r="B961" s="36"/>
      <c r="C961" s="192" t="s">
        <v>1724</v>
      </c>
      <c r="D961" s="192" t="s">
        <v>241</v>
      </c>
      <c r="E961" s="193" t="s">
        <v>1725</v>
      </c>
      <c r="F961" s="194" t="s">
        <v>1726</v>
      </c>
      <c r="G961" s="195" t="s">
        <v>476</v>
      </c>
      <c r="H961" s="196">
        <v>211.5</v>
      </c>
      <c r="I961" s="197"/>
      <c r="J961" s="198">
        <f>ROUND(I961*H961,2)</f>
        <v>0</v>
      </c>
      <c r="K961" s="194" t="s">
        <v>245</v>
      </c>
      <c r="L961" s="40"/>
      <c r="M961" s="199" t="s">
        <v>1</v>
      </c>
      <c r="N961" s="200" t="s">
        <v>41</v>
      </c>
      <c r="O961" s="72"/>
      <c r="P961" s="201">
        <f>O961*H961</f>
        <v>0</v>
      </c>
      <c r="Q961" s="201">
        <v>2.7999999999999998E-4</v>
      </c>
      <c r="R961" s="201">
        <f>Q961*H961</f>
        <v>5.9219999999999995E-2</v>
      </c>
      <c r="S961" s="201">
        <v>0</v>
      </c>
      <c r="T961" s="202">
        <f>S961*H961</f>
        <v>0</v>
      </c>
      <c r="U961" s="35"/>
      <c r="V961" s="35"/>
      <c r="W961" s="35"/>
      <c r="X961" s="35"/>
      <c r="Y961" s="35"/>
      <c r="Z961" s="35"/>
      <c r="AA961" s="35"/>
      <c r="AB961" s="35"/>
      <c r="AC961" s="35"/>
      <c r="AD961" s="35"/>
      <c r="AE961" s="35"/>
      <c r="AR961" s="203" t="s">
        <v>306</v>
      </c>
      <c r="AT961" s="203" t="s">
        <v>241</v>
      </c>
      <c r="AU961" s="203" t="s">
        <v>86</v>
      </c>
      <c r="AY961" s="18" t="s">
        <v>239</v>
      </c>
      <c r="BE961" s="204">
        <f>IF(N961="základní",J961,0)</f>
        <v>0</v>
      </c>
      <c r="BF961" s="204">
        <f>IF(N961="snížená",J961,0)</f>
        <v>0</v>
      </c>
      <c r="BG961" s="204">
        <f>IF(N961="zákl. přenesená",J961,0)</f>
        <v>0</v>
      </c>
      <c r="BH961" s="204">
        <f>IF(N961="sníž. přenesená",J961,0)</f>
        <v>0</v>
      </c>
      <c r="BI961" s="204">
        <f>IF(N961="nulová",J961,0)</f>
        <v>0</v>
      </c>
      <c r="BJ961" s="18" t="s">
        <v>84</v>
      </c>
      <c r="BK961" s="204">
        <f>ROUND(I961*H961,2)</f>
        <v>0</v>
      </c>
      <c r="BL961" s="18" t="s">
        <v>306</v>
      </c>
      <c r="BM961" s="203" t="s">
        <v>1727</v>
      </c>
    </row>
    <row r="962" spans="1:65" s="2" customFormat="1" ht="39">
      <c r="A962" s="35"/>
      <c r="B962" s="36"/>
      <c r="C962" s="37"/>
      <c r="D962" s="207" t="s">
        <v>284</v>
      </c>
      <c r="E962" s="37"/>
      <c r="F962" s="216" t="s">
        <v>1728</v>
      </c>
      <c r="G962" s="37"/>
      <c r="H962" s="37"/>
      <c r="I962" s="217"/>
      <c r="J962" s="37"/>
      <c r="K962" s="37"/>
      <c r="L962" s="40"/>
      <c r="M962" s="218"/>
      <c r="N962" s="219"/>
      <c r="O962" s="72"/>
      <c r="P962" s="72"/>
      <c r="Q962" s="72"/>
      <c r="R962" s="72"/>
      <c r="S962" s="72"/>
      <c r="T962" s="73"/>
      <c r="U962" s="35"/>
      <c r="V962" s="35"/>
      <c r="W962" s="35"/>
      <c r="X962" s="35"/>
      <c r="Y962" s="35"/>
      <c r="Z962" s="35"/>
      <c r="AA962" s="35"/>
      <c r="AB962" s="35"/>
      <c r="AC962" s="35"/>
      <c r="AD962" s="35"/>
      <c r="AE962" s="35"/>
      <c r="AT962" s="18" t="s">
        <v>284</v>
      </c>
      <c r="AU962" s="18" t="s">
        <v>86</v>
      </c>
    </row>
    <row r="963" spans="1:65" s="2" customFormat="1" ht="16.5" customHeight="1">
      <c r="A963" s="35"/>
      <c r="B963" s="36"/>
      <c r="C963" s="192" t="s">
        <v>1729</v>
      </c>
      <c r="D963" s="192" t="s">
        <v>241</v>
      </c>
      <c r="E963" s="193" t="s">
        <v>1730</v>
      </c>
      <c r="F963" s="194" t="s">
        <v>1731</v>
      </c>
      <c r="G963" s="195" t="s">
        <v>249</v>
      </c>
      <c r="H963" s="196">
        <v>1</v>
      </c>
      <c r="I963" s="197"/>
      <c r="J963" s="198">
        <f>ROUND(I963*H963,2)</f>
        <v>0</v>
      </c>
      <c r="K963" s="194" t="s">
        <v>245</v>
      </c>
      <c r="L963" s="40"/>
      <c r="M963" s="199" t="s">
        <v>1</v>
      </c>
      <c r="N963" s="200" t="s">
        <v>41</v>
      </c>
      <c r="O963" s="72"/>
      <c r="P963" s="201">
        <f>O963*H963</f>
        <v>0</v>
      </c>
      <c r="Q963" s="201">
        <v>0</v>
      </c>
      <c r="R963" s="201">
        <f>Q963*H963</f>
        <v>0</v>
      </c>
      <c r="S963" s="201">
        <v>0.16600000000000001</v>
      </c>
      <c r="T963" s="202">
        <f>S963*H963</f>
        <v>0.16600000000000001</v>
      </c>
      <c r="U963" s="35"/>
      <c r="V963" s="35"/>
      <c r="W963" s="35"/>
      <c r="X963" s="35"/>
      <c r="Y963" s="35"/>
      <c r="Z963" s="35"/>
      <c r="AA963" s="35"/>
      <c r="AB963" s="35"/>
      <c r="AC963" s="35"/>
      <c r="AD963" s="35"/>
      <c r="AE963" s="35"/>
      <c r="AR963" s="203" t="s">
        <v>306</v>
      </c>
      <c r="AT963" s="203" t="s">
        <v>241</v>
      </c>
      <c r="AU963" s="203" t="s">
        <v>86</v>
      </c>
      <c r="AY963" s="18" t="s">
        <v>239</v>
      </c>
      <c r="BE963" s="204">
        <f>IF(N963="základní",J963,0)</f>
        <v>0</v>
      </c>
      <c r="BF963" s="204">
        <f>IF(N963="snížená",J963,0)</f>
        <v>0</v>
      </c>
      <c r="BG963" s="204">
        <f>IF(N963="zákl. přenesená",J963,0)</f>
        <v>0</v>
      </c>
      <c r="BH963" s="204">
        <f>IF(N963="sníž. přenesená",J963,0)</f>
        <v>0</v>
      </c>
      <c r="BI963" s="204">
        <f>IF(N963="nulová",J963,0)</f>
        <v>0</v>
      </c>
      <c r="BJ963" s="18" t="s">
        <v>84</v>
      </c>
      <c r="BK963" s="204">
        <f>ROUND(I963*H963,2)</f>
        <v>0</v>
      </c>
      <c r="BL963" s="18" t="s">
        <v>306</v>
      </c>
      <c r="BM963" s="203" t="s">
        <v>1732</v>
      </c>
    </row>
    <row r="964" spans="1:65" s="2" customFormat="1" ht="16.5" customHeight="1">
      <c r="A964" s="35"/>
      <c r="B964" s="36"/>
      <c r="C964" s="192" t="s">
        <v>1733</v>
      </c>
      <c r="D964" s="192" t="s">
        <v>241</v>
      </c>
      <c r="E964" s="193" t="s">
        <v>1734</v>
      </c>
      <c r="F964" s="194" t="s">
        <v>1735</v>
      </c>
      <c r="G964" s="195" t="s">
        <v>1736</v>
      </c>
      <c r="H964" s="196">
        <v>2</v>
      </c>
      <c r="I964" s="197"/>
      <c r="J964" s="198">
        <f>ROUND(I964*H964,2)</f>
        <v>0</v>
      </c>
      <c r="K964" s="194" t="s">
        <v>277</v>
      </c>
      <c r="L964" s="40"/>
      <c r="M964" s="199" t="s">
        <v>1</v>
      </c>
      <c r="N964" s="200" t="s">
        <v>41</v>
      </c>
      <c r="O964" s="72"/>
      <c r="P964" s="201">
        <f>O964*H964</f>
        <v>0</v>
      </c>
      <c r="Q964" s="201">
        <v>0</v>
      </c>
      <c r="R964" s="201">
        <f>Q964*H964</f>
        <v>0</v>
      </c>
      <c r="S964" s="201">
        <v>0</v>
      </c>
      <c r="T964" s="202">
        <f>S964*H964</f>
        <v>0</v>
      </c>
      <c r="U964" s="35"/>
      <c r="V964" s="35"/>
      <c r="W964" s="35"/>
      <c r="X964" s="35"/>
      <c r="Y964" s="35"/>
      <c r="Z964" s="35"/>
      <c r="AA964" s="35"/>
      <c r="AB964" s="35"/>
      <c r="AC964" s="35"/>
      <c r="AD964" s="35"/>
      <c r="AE964" s="35"/>
      <c r="AR964" s="203" t="s">
        <v>306</v>
      </c>
      <c r="AT964" s="203" t="s">
        <v>241</v>
      </c>
      <c r="AU964" s="203" t="s">
        <v>86</v>
      </c>
      <c r="AY964" s="18" t="s">
        <v>239</v>
      </c>
      <c r="BE964" s="204">
        <f>IF(N964="základní",J964,0)</f>
        <v>0</v>
      </c>
      <c r="BF964" s="204">
        <f>IF(N964="snížená",J964,0)</f>
        <v>0</v>
      </c>
      <c r="BG964" s="204">
        <f>IF(N964="zákl. přenesená",J964,0)</f>
        <v>0</v>
      </c>
      <c r="BH964" s="204">
        <f>IF(N964="sníž. přenesená",J964,0)</f>
        <v>0</v>
      </c>
      <c r="BI964" s="204">
        <f>IF(N964="nulová",J964,0)</f>
        <v>0</v>
      </c>
      <c r="BJ964" s="18" t="s">
        <v>84</v>
      </c>
      <c r="BK964" s="204">
        <f>ROUND(I964*H964,2)</f>
        <v>0</v>
      </c>
      <c r="BL964" s="18" t="s">
        <v>306</v>
      </c>
      <c r="BM964" s="203" t="s">
        <v>1737</v>
      </c>
    </row>
    <row r="965" spans="1:65" s="2" customFormat="1" ht="39">
      <c r="A965" s="35"/>
      <c r="B965" s="36"/>
      <c r="C965" s="37"/>
      <c r="D965" s="207" t="s">
        <v>284</v>
      </c>
      <c r="E965" s="37"/>
      <c r="F965" s="216" t="s">
        <v>1738</v>
      </c>
      <c r="G965" s="37"/>
      <c r="H965" s="37"/>
      <c r="I965" s="217"/>
      <c r="J965" s="37"/>
      <c r="K965" s="37"/>
      <c r="L965" s="40"/>
      <c r="M965" s="218"/>
      <c r="N965" s="219"/>
      <c r="O965" s="72"/>
      <c r="P965" s="72"/>
      <c r="Q965" s="72"/>
      <c r="R965" s="72"/>
      <c r="S965" s="72"/>
      <c r="T965" s="73"/>
      <c r="U965" s="35"/>
      <c r="V965" s="35"/>
      <c r="W965" s="35"/>
      <c r="X965" s="35"/>
      <c r="Y965" s="35"/>
      <c r="Z965" s="35"/>
      <c r="AA965" s="35"/>
      <c r="AB965" s="35"/>
      <c r="AC965" s="35"/>
      <c r="AD965" s="35"/>
      <c r="AE965" s="35"/>
      <c r="AT965" s="18" t="s">
        <v>284</v>
      </c>
      <c r="AU965" s="18" t="s">
        <v>86</v>
      </c>
    </row>
    <row r="966" spans="1:65" s="2" customFormat="1" ht="16.5" customHeight="1">
      <c r="A966" s="35"/>
      <c r="B966" s="36"/>
      <c r="C966" s="192" t="s">
        <v>1739</v>
      </c>
      <c r="D966" s="192" t="s">
        <v>241</v>
      </c>
      <c r="E966" s="193" t="s">
        <v>1740</v>
      </c>
      <c r="F966" s="194" t="s">
        <v>1741</v>
      </c>
      <c r="G966" s="195" t="s">
        <v>1736</v>
      </c>
      <c r="H966" s="196">
        <v>1</v>
      </c>
      <c r="I966" s="197"/>
      <c r="J966" s="198">
        <f>ROUND(I966*H966,2)</f>
        <v>0</v>
      </c>
      <c r="K966" s="194" t="s">
        <v>277</v>
      </c>
      <c r="L966" s="40"/>
      <c r="M966" s="199" t="s">
        <v>1</v>
      </c>
      <c r="N966" s="200" t="s">
        <v>41</v>
      </c>
      <c r="O966" s="72"/>
      <c r="P966" s="201">
        <f>O966*H966</f>
        <v>0</v>
      </c>
      <c r="Q966" s="201">
        <v>0</v>
      </c>
      <c r="R966" s="201">
        <f>Q966*H966</f>
        <v>0</v>
      </c>
      <c r="S966" s="201">
        <v>0</v>
      </c>
      <c r="T966" s="202">
        <f>S966*H966</f>
        <v>0</v>
      </c>
      <c r="U966" s="35"/>
      <c r="V966" s="35"/>
      <c r="W966" s="35"/>
      <c r="X966" s="35"/>
      <c r="Y966" s="35"/>
      <c r="Z966" s="35"/>
      <c r="AA966" s="35"/>
      <c r="AB966" s="35"/>
      <c r="AC966" s="35"/>
      <c r="AD966" s="35"/>
      <c r="AE966" s="35"/>
      <c r="AR966" s="203" t="s">
        <v>306</v>
      </c>
      <c r="AT966" s="203" t="s">
        <v>241</v>
      </c>
      <c r="AU966" s="203" t="s">
        <v>86</v>
      </c>
      <c r="AY966" s="18" t="s">
        <v>239</v>
      </c>
      <c r="BE966" s="204">
        <f>IF(N966="základní",J966,0)</f>
        <v>0</v>
      </c>
      <c r="BF966" s="204">
        <f>IF(N966="snížená",J966,0)</f>
        <v>0</v>
      </c>
      <c r="BG966" s="204">
        <f>IF(N966="zákl. přenesená",J966,0)</f>
        <v>0</v>
      </c>
      <c r="BH966" s="204">
        <f>IF(N966="sníž. přenesená",J966,0)</f>
        <v>0</v>
      </c>
      <c r="BI966" s="204">
        <f>IF(N966="nulová",J966,0)</f>
        <v>0</v>
      </c>
      <c r="BJ966" s="18" t="s">
        <v>84</v>
      </c>
      <c r="BK966" s="204">
        <f>ROUND(I966*H966,2)</f>
        <v>0</v>
      </c>
      <c r="BL966" s="18" t="s">
        <v>306</v>
      </c>
      <c r="BM966" s="203" t="s">
        <v>1742</v>
      </c>
    </row>
    <row r="967" spans="1:65" s="2" customFormat="1" ht="39">
      <c r="A967" s="35"/>
      <c r="B967" s="36"/>
      <c r="C967" s="37"/>
      <c r="D967" s="207" t="s">
        <v>284</v>
      </c>
      <c r="E967" s="37"/>
      <c r="F967" s="216" t="s">
        <v>1738</v>
      </c>
      <c r="G967" s="37"/>
      <c r="H967" s="37"/>
      <c r="I967" s="217"/>
      <c r="J967" s="37"/>
      <c r="K967" s="37"/>
      <c r="L967" s="40"/>
      <c r="M967" s="218"/>
      <c r="N967" s="219"/>
      <c r="O967" s="72"/>
      <c r="P967" s="72"/>
      <c r="Q967" s="72"/>
      <c r="R967" s="72"/>
      <c r="S967" s="72"/>
      <c r="T967" s="73"/>
      <c r="U967" s="35"/>
      <c r="V967" s="35"/>
      <c r="W967" s="35"/>
      <c r="X967" s="35"/>
      <c r="Y967" s="35"/>
      <c r="Z967" s="35"/>
      <c r="AA967" s="35"/>
      <c r="AB967" s="35"/>
      <c r="AC967" s="35"/>
      <c r="AD967" s="35"/>
      <c r="AE967" s="35"/>
      <c r="AT967" s="18" t="s">
        <v>284</v>
      </c>
      <c r="AU967" s="18" t="s">
        <v>86</v>
      </c>
    </row>
    <row r="968" spans="1:65" s="2" customFormat="1" ht="16.5" customHeight="1">
      <c r="A968" s="35"/>
      <c r="B968" s="36"/>
      <c r="C968" s="192" t="s">
        <v>1743</v>
      </c>
      <c r="D968" s="192" t="s">
        <v>241</v>
      </c>
      <c r="E968" s="193" t="s">
        <v>1744</v>
      </c>
      <c r="F968" s="194" t="s">
        <v>1745</v>
      </c>
      <c r="G968" s="195" t="s">
        <v>1736</v>
      </c>
      <c r="H968" s="196">
        <v>4</v>
      </c>
      <c r="I968" s="197"/>
      <c r="J968" s="198">
        <f>ROUND(I968*H968,2)</f>
        <v>0</v>
      </c>
      <c r="K968" s="194" t="s">
        <v>277</v>
      </c>
      <c r="L968" s="40"/>
      <c r="M968" s="199" t="s">
        <v>1</v>
      </c>
      <c r="N968" s="200" t="s">
        <v>41</v>
      </c>
      <c r="O968" s="72"/>
      <c r="P968" s="201">
        <f>O968*H968</f>
        <v>0</v>
      </c>
      <c r="Q968" s="201">
        <v>0</v>
      </c>
      <c r="R968" s="201">
        <f>Q968*H968</f>
        <v>0</v>
      </c>
      <c r="S968" s="201">
        <v>0</v>
      </c>
      <c r="T968" s="202">
        <f>S968*H968</f>
        <v>0</v>
      </c>
      <c r="U968" s="35"/>
      <c r="V968" s="35"/>
      <c r="W968" s="35"/>
      <c r="X968" s="35"/>
      <c r="Y968" s="35"/>
      <c r="Z968" s="35"/>
      <c r="AA968" s="35"/>
      <c r="AB968" s="35"/>
      <c r="AC968" s="35"/>
      <c r="AD968" s="35"/>
      <c r="AE968" s="35"/>
      <c r="AR968" s="203" t="s">
        <v>306</v>
      </c>
      <c r="AT968" s="203" t="s">
        <v>241</v>
      </c>
      <c r="AU968" s="203" t="s">
        <v>86</v>
      </c>
      <c r="AY968" s="18" t="s">
        <v>239</v>
      </c>
      <c r="BE968" s="204">
        <f>IF(N968="základní",J968,0)</f>
        <v>0</v>
      </c>
      <c r="BF968" s="204">
        <f>IF(N968="snížená",J968,0)</f>
        <v>0</v>
      </c>
      <c r="BG968" s="204">
        <f>IF(N968="zákl. přenesená",J968,0)</f>
        <v>0</v>
      </c>
      <c r="BH968" s="204">
        <f>IF(N968="sníž. přenesená",J968,0)</f>
        <v>0</v>
      </c>
      <c r="BI968" s="204">
        <f>IF(N968="nulová",J968,0)</f>
        <v>0</v>
      </c>
      <c r="BJ968" s="18" t="s">
        <v>84</v>
      </c>
      <c r="BK968" s="204">
        <f>ROUND(I968*H968,2)</f>
        <v>0</v>
      </c>
      <c r="BL968" s="18" t="s">
        <v>306</v>
      </c>
      <c r="BM968" s="203" t="s">
        <v>1746</v>
      </c>
    </row>
    <row r="969" spans="1:65" s="2" customFormat="1" ht="39">
      <c r="A969" s="35"/>
      <c r="B969" s="36"/>
      <c r="C969" s="37"/>
      <c r="D969" s="207" t="s">
        <v>284</v>
      </c>
      <c r="E969" s="37"/>
      <c r="F969" s="216" t="s">
        <v>1738</v>
      </c>
      <c r="G969" s="37"/>
      <c r="H969" s="37"/>
      <c r="I969" s="217"/>
      <c r="J969" s="37"/>
      <c r="K969" s="37"/>
      <c r="L969" s="40"/>
      <c r="M969" s="218"/>
      <c r="N969" s="219"/>
      <c r="O969" s="72"/>
      <c r="P969" s="72"/>
      <c r="Q969" s="72"/>
      <c r="R969" s="72"/>
      <c r="S969" s="72"/>
      <c r="T969" s="73"/>
      <c r="U969" s="35"/>
      <c r="V969" s="35"/>
      <c r="W969" s="35"/>
      <c r="X969" s="35"/>
      <c r="Y969" s="35"/>
      <c r="Z969" s="35"/>
      <c r="AA969" s="35"/>
      <c r="AB969" s="35"/>
      <c r="AC969" s="35"/>
      <c r="AD969" s="35"/>
      <c r="AE969" s="35"/>
      <c r="AT969" s="18" t="s">
        <v>284</v>
      </c>
      <c r="AU969" s="18" t="s">
        <v>86</v>
      </c>
    </row>
    <row r="970" spans="1:65" s="2" customFormat="1" ht="16.5" customHeight="1">
      <c r="A970" s="35"/>
      <c r="B970" s="36"/>
      <c r="C970" s="192" t="s">
        <v>1747</v>
      </c>
      <c r="D970" s="192" t="s">
        <v>241</v>
      </c>
      <c r="E970" s="193" t="s">
        <v>1748</v>
      </c>
      <c r="F970" s="194" t="s">
        <v>1749</v>
      </c>
      <c r="G970" s="195" t="s">
        <v>1736</v>
      </c>
      <c r="H970" s="196">
        <v>2</v>
      </c>
      <c r="I970" s="197"/>
      <c r="J970" s="198">
        <f>ROUND(I970*H970,2)</f>
        <v>0</v>
      </c>
      <c r="K970" s="194" t="s">
        <v>277</v>
      </c>
      <c r="L970" s="40"/>
      <c r="M970" s="199" t="s">
        <v>1</v>
      </c>
      <c r="N970" s="200" t="s">
        <v>41</v>
      </c>
      <c r="O970" s="72"/>
      <c r="P970" s="201">
        <f>O970*H970</f>
        <v>0</v>
      </c>
      <c r="Q970" s="201">
        <v>0</v>
      </c>
      <c r="R970" s="201">
        <f>Q970*H970</f>
        <v>0</v>
      </c>
      <c r="S970" s="201">
        <v>0</v>
      </c>
      <c r="T970" s="202">
        <f>S970*H970</f>
        <v>0</v>
      </c>
      <c r="U970" s="35"/>
      <c r="V970" s="35"/>
      <c r="W970" s="35"/>
      <c r="X970" s="35"/>
      <c r="Y970" s="35"/>
      <c r="Z970" s="35"/>
      <c r="AA970" s="35"/>
      <c r="AB970" s="35"/>
      <c r="AC970" s="35"/>
      <c r="AD970" s="35"/>
      <c r="AE970" s="35"/>
      <c r="AR970" s="203" t="s">
        <v>306</v>
      </c>
      <c r="AT970" s="203" t="s">
        <v>241</v>
      </c>
      <c r="AU970" s="203" t="s">
        <v>86</v>
      </c>
      <c r="AY970" s="18" t="s">
        <v>239</v>
      </c>
      <c r="BE970" s="204">
        <f>IF(N970="základní",J970,0)</f>
        <v>0</v>
      </c>
      <c r="BF970" s="204">
        <f>IF(N970="snížená",J970,0)</f>
        <v>0</v>
      </c>
      <c r="BG970" s="204">
        <f>IF(N970="zákl. přenesená",J970,0)</f>
        <v>0</v>
      </c>
      <c r="BH970" s="204">
        <f>IF(N970="sníž. přenesená",J970,0)</f>
        <v>0</v>
      </c>
      <c r="BI970" s="204">
        <f>IF(N970="nulová",J970,0)</f>
        <v>0</v>
      </c>
      <c r="BJ970" s="18" t="s">
        <v>84</v>
      </c>
      <c r="BK970" s="204">
        <f>ROUND(I970*H970,2)</f>
        <v>0</v>
      </c>
      <c r="BL970" s="18" t="s">
        <v>306</v>
      </c>
      <c r="BM970" s="203" t="s">
        <v>1750</v>
      </c>
    </row>
    <row r="971" spans="1:65" s="2" customFormat="1" ht="39">
      <c r="A971" s="35"/>
      <c r="B971" s="36"/>
      <c r="C971" s="37"/>
      <c r="D971" s="207" t="s">
        <v>284</v>
      </c>
      <c r="E971" s="37"/>
      <c r="F971" s="216" t="s">
        <v>1738</v>
      </c>
      <c r="G971" s="37"/>
      <c r="H971" s="37"/>
      <c r="I971" s="217"/>
      <c r="J971" s="37"/>
      <c r="K971" s="37"/>
      <c r="L971" s="40"/>
      <c r="M971" s="218"/>
      <c r="N971" s="219"/>
      <c r="O971" s="72"/>
      <c r="P971" s="72"/>
      <c r="Q971" s="72"/>
      <c r="R971" s="72"/>
      <c r="S971" s="72"/>
      <c r="T971" s="73"/>
      <c r="U971" s="35"/>
      <c r="V971" s="35"/>
      <c r="W971" s="35"/>
      <c r="X971" s="35"/>
      <c r="Y971" s="35"/>
      <c r="Z971" s="35"/>
      <c r="AA971" s="35"/>
      <c r="AB971" s="35"/>
      <c r="AC971" s="35"/>
      <c r="AD971" s="35"/>
      <c r="AE971" s="35"/>
      <c r="AT971" s="18" t="s">
        <v>284</v>
      </c>
      <c r="AU971" s="18" t="s">
        <v>86</v>
      </c>
    </row>
    <row r="972" spans="1:65" s="2" customFormat="1" ht="16.5" customHeight="1">
      <c r="A972" s="35"/>
      <c r="B972" s="36"/>
      <c r="C972" s="192" t="s">
        <v>1751</v>
      </c>
      <c r="D972" s="192" t="s">
        <v>241</v>
      </c>
      <c r="E972" s="193" t="s">
        <v>1752</v>
      </c>
      <c r="F972" s="194" t="s">
        <v>1753</v>
      </c>
      <c r="G972" s="195" t="s">
        <v>1736</v>
      </c>
      <c r="H972" s="196">
        <v>1</v>
      </c>
      <c r="I972" s="197"/>
      <c r="J972" s="198">
        <f>ROUND(I972*H972,2)</f>
        <v>0</v>
      </c>
      <c r="K972" s="194" t="s">
        <v>277</v>
      </c>
      <c r="L972" s="40"/>
      <c r="M972" s="199" t="s">
        <v>1</v>
      </c>
      <c r="N972" s="200" t="s">
        <v>41</v>
      </c>
      <c r="O972" s="72"/>
      <c r="P972" s="201">
        <f>O972*H972</f>
        <v>0</v>
      </c>
      <c r="Q972" s="201">
        <v>0</v>
      </c>
      <c r="R972" s="201">
        <f>Q972*H972</f>
        <v>0</v>
      </c>
      <c r="S972" s="201">
        <v>0</v>
      </c>
      <c r="T972" s="202">
        <f>S972*H972</f>
        <v>0</v>
      </c>
      <c r="U972" s="35"/>
      <c r="V972" s="35"/>
      <c r="W972" s="35"/>
      <c r="X972" s="35"/>
      <c r="Y972" s="35"/>
      <c r="Z972" s="35"/>
      <c r="AA972" s="35"/>
      <c r="AB972" s="35"/>
      <c r="AC972" s="35"/>
      <c r="AD972" s="35"/>
      <c r="AE972" s="35"/>
      <c r="AR972" s="203" t="s">
        <v>306</v>
      </c>
      <c r="AT972" s="203" t="s">
        <v>241</v>
      </c>
      <c r="AU972" s="203" t="s">
        <v>86</v>
      </c>
      <c r="AY972" s="18" t="s">
        <v>239</v>
      </c>
      <c r="BE972" s="204">
        <f>IF(N972="základní",J972,0)</f>
        <v>0</v>
      </c>
      <c r="BF972" s="204">
        <f>IF(N972="snížená",J972,0)</f>
        <v>0</v>
      </c>
      <c r="BG972" s="204">
        <f>IF(N972="zákl. přenesená",J972,0)</f>
        <v>0</v>
      </c>
      <c r="BH972" s="204">
        <f>IF(N972="sníž. přenesená",J972,0)</f>
        <v>0</v>
      </c>
      <c r="BI972" s="204">
        <f>IF(N972="nulová",J972,0)</f>
        <v>0</v>
      </c>
      <c r="BJ972" s="18" t="s">
        <v>84</v>
      </c>
      <c r="BK972" s="204">
        <f>ROUND(I972*H972,2)</f>
        <v>0</v>
      </c>
      <c r="BL972" s="18" t="s">
        <v>306</v>
      </c>
      <c r="BM972" s="203" t="s">
        <v>1754</v>
      </c>
    </row>
    <row r="973" spans="1:65" s="2" customFormat="1" ht="39">
      <c r="A973" s="35"/>
      <c r="B973" s="36"/>
      <c r="C973" s="37"/>
      <c r="D973" s="207" t="s">
        <v>284</v>
      </c>
      <c r="E973" s="37"/>
      <c r="F973" s="216" t="s">
        <v>1738</v>
      </c>
      <c r="G973" s="37"/>
      <c r="H973" s="37"/>
      <c r="I973" s="217"/>
      <c r="J973" s="37"/>
      <c r="K973" s="37"/>
      <c r="L973" s="40"/>
      <c r="M973" s="218"/>
      <c r="N973" s="219"/>
      <c r="O973" s="72"/>
      <c r="P973" s="72"/>
      <c r="Q973" s="72"/>
      <c r="R973" s="72"/>
      <c r="S973" s="72"/>
      <c r="T973" s="73"/>
      <c r="U973" s="35"/>
      <c r="V973" s="35"/>
      <c r="W973" s="35"/>
      <c r="X973" s="35"/>
      <c r="Y973" s="35"/>
      <c r="Z973" s="35"/>
      <c r="AA973" s="35"/>
      <c r="AB973" s="35"/>
      <c r="AC973" s="35"/>
      <c r="AD973" s="35"/>
      <c r="AE973" s="35"/>
      <c r="AT973" s="18" t="s">
        <v>284</v>
      </c>
      <c r="AU973" s="18" t="s">
        <v>86</v>
      </c>
    </row>
    <row r="974" spans="1:65" s="2" customFormat="1" ht="16.5" customHeight="1">
      <c r="A974" s="35"/>
      <c r="B974" s="36"/>
      <c r="C974" s="192" t="s">
        <v>1755</v>
      </c>
      <c r="D974" s="192" t="s">
        <v>241</v>
      </c>
      <c r="E974" s="193" t="s">
        <v>1756</v>
      </c>
      <c r="F974" s="194" t="s">
        <v>1757</v>
      </c>
      <c r="G974" s="195" t="s">
        <v>1736</v>
      </c>
      <c r="H974" s="196">
        <v>1</v>
      </c>
      <c r="I974" s="197"/>
      <c r="J974" s="198">
        <f>ROUND(I974*H974,2)</f>
        <v>0</v>
      </c>
      <c r="K974" s="194" t="s">
        <v>277</v>
      </c>
      <c r="L974" s="40"/>
      <c r="M974" s="199" t="s">
        <v>1</v>
      </c>
      <c r="N974" s="200" t="s">
        <v>41</v>
      </c>
      <c r="O974" s="72"/>
      <c r="P974" s="201">
        <f>O974*H974</f>
        <v>0</v>
      </c>
      <c r="Q974" s="201">
        <v>0</v>
      </c>
      <c r="R974" s="201">
        <f>Q974*H974</f>
        <v>0</v>
      </c>
      <c r="S974" s="201">
        <v>0</v>
      </c>
      <c r="T974" s="202">
        <f>S974*H974</f>
        <v>0</v>
      </c>
      <c r="U974" s="35"/>
      <c r="V974" s="35"/>
      <c r="W974" s="35"/>
      <c r="X974" s="35"/>
      <c r="Y974" s="35"/>
      <c r="Z974" s="35"/>
      <c r="AA974" s="35"/>
      <c r="AB974" s="35"/>
      <c r="AC974" s="35"/>
      <c r="AD974" s="35"/>
      <c r="AE974" s="35"/>
      <c r="AR974" s="203" t="s">
        <v>306</v>
      </c>
      <c r="AT974" s="203" t="s">
        <v>241</v>
      </c>
      <c r="AU974" s="203" t="s">
        <v>86</v>
      </c>
      <c r="AY974" s="18" t="s">
        <v>239</v>
      </c>
      <c r="BE974" s="204">
        <f>IF(N974="základní",J974,0)</f>
        <v>0</v>
      </c>
      <c r="BF974" s="204">
        <f>IF(N974="snížená",J974,0)</f>
        <v>0</v>
      </c>
      <c r="BG974" s="204">
        <f>IF(N974="zákl. přenesená",J974,0)</f>
        <v>0</v>
      </c>
      <c r="BH974" s="204">
        <f>IF(N974="sníž. přenesená",J974,0)</f>
        <v>0</v>
      </c>
      <c r="BI974" s="204">
        <f>IF(N974="nulová",J974,0)</f>
        <v>0</v>
      </c>
      <c r="BJ974" s="18" t="s">
        <v>84</v>
      </c>
      <c r="BK974" s="204">
        <f>ROUND(I974*H974,2)</f>
        <v>0</v>
      </c>
      <c r="BL974" s="18" t="s">
        <v>306</v>
      </c>
      <c r="BM974" s="203" t="s">
        <v>1758</v>
      </c>
    </row>
    <row r="975" spans="1:65" s="2" customFormat="1" ht="39">
      <c r="A975" s="35"/>
      <c r="B975" s="36"/>
      <c r="C975" s="37"/>
      <c r="D975" s="207" t="s">
        <v>284</v>
      </c>
      <c r="E975" s="37"/>
      <c r="F975" s="216" t="s">
        <v>1738</v>
      </c>
      <c r="G975" s="37"/>
      <c r="H975" s="37"/>
      <c r="I975" s="217"/>
      <c r="J975" s="37"/>
      <c r="K975" s="37"/>
      <c r="L975" s="40"/>
      <c r="M975" s="218"/>
      <c r="N975" s="219"/>
      <c r="O975" s="72"/>
      <c r="P975" s="72"/>
      <c r="Q975" s="72"/>
      <c r="R975" s="72"/>
      <c r="S975" s="72"/>
      <c r="T975" s="73"/>
      <c r="U975" s="35"/>
      <c r="V975" s="35"/>
      <c r="W975" s="35"/>
      <c r="X975" s="35"/>
      <c r="Y975" s="35"/>
      <c r="Z975" s="35"/>
      <c r="AA975" s="35"/>
      <c r="AB975" s="35"/>
      <c r="AC975" s="35"/>
      <c r="AD975" s="35"/>
      <c r="AE975" s="35"/>
      <c r="AT975" s="18" t="s">
        <v>284</v>
      </c>
      <c r="AU975" s="18" t="s">
        <v>86</v>
      </c>
    </row>
    <row r="976" spans="1:65" s="2" customFormat="1" ht="16.5" customHeight="1">
      <c r="A976" s="35"/>
      <c r="B976" s="36"/>
      <c r="C976" s="192" t="s">
        <v>1759</v>
      </c>
      <c r="D976" s="192" t="s">
        <v>241</v>
      </c>
      <c r="E976" s="193" t="s">
        <v>1760</v>
      </c>
      <c r="F976" s="194" t="s">
        <v>1761</v>
      </c>
      <c r="G976" s="195" t="s">
        <v>1736</v>
      </c>
      <c r="H976" s="196">
        <v>1</v>
      </c>
      <c r="I976" s="197"/>
      <c r="J976" s="198">
        <f>ROUND(I976*H976,2)</f>
        <v>0</v>
      </c>
      <c r="K976" s="194" t="s">
        <v>277</v>
      </c>
      <c r="L976" s="40"/>
      <c r="M976" s="199" t="s">
        <v>1</v>
      </c>
      <c r="N976" s="200" t="s">
        <v>41</v>
      </c>
      <c r="O976" s="72"/>
      <c r="P976" s="201">
        <f>O976*H976</f>
        <v>0</v>
      </c>
      <c r="Q976" s="201">
        <v>0</v>
      </c>
      <c r="R976" s="201">
        <f>Q976*H976</f>
        <v>0</v>
      </c>
      <c r="S976" s="201">
        <v>0</v>
      </c>
      <c r="T976" s="202">
        <f>S976*H976</f>
        <v>0</v>
      </c>
      <c r="U976" s="35"/>
      <c r="V976" s="35"/>
      <c r="W976" s="35"/>
      <c r="X976" s="35"/>
      <c r="Y976" s="35"/>
      <c r="Z976" s="35"/>
      <c r="AA976" s="35"/>
      <c r="AB976" s="35"/>
      <c r="AC976" s="35"/>
      <c r="AD976" s="35"/>
      <c r="AE976" s="35"/>
      <c r="AR976" s="203" t="s">
        <v>306</v>
      </c>
      <c r="AT976" s="203" t="s">
        <v>241</v>
      </c>
      <c r="AU976" s="203" t="s">
        <v>86</v>
      </c>
      <c r="AY976" s="18" t="s">
        <v>239</v>
      </c>
      <c r="BE976" s="204">
        <f>IF(N976="základní",J976,0)</f>
        <v>0</v>
      </c>
      <c r="BF976" s="204">
        <f>IF(N976="snížená",J976,0)</f>
        <v>0</v>
      </c>
      <c r="BG976" s="204">
        <f>IF(N976="zákl. přenesená",J976,0)</f>
        <v>0</v>
      </c>
      <c r="BH976" s="204">
        <f>IF(N976="sníž. přenesená",J976,0)</f>
        <v>0</v>
      </c>
      <c r="BI976" s="204">
        <f>IF(N976="nulová",J976,0)</f>
        <v>0</v>
      </c>
      <c r="BJ976" s="18" t="s">
        <v>84</v>
      </c>
      <c r="BK976" s="204">
        <f>ROUND(I976*H976,2)</f>
        <v>0</v>
      </c>
      <c r="BL976" s="18" t="s">
        <v>306</v>
      </c>
      <c r="BM976" s="203" t="s">
        <v>1762</v>
      </c>
    </row>
    <row r="977" spans="1:65" s="2" customFormat="1" ht="39">
      <c r="A977" s="35"/>
      <c r="B977" s="36"/>
      <c r="C977" s="37"/>
      <c r="D977" s="207" t="s">
        <v>284</v>
      </c>
      <c r="E977" s="37"/>
      <c r="F977" s="216" t="s">
        <v>1738</v>
      </c>
      <c r="G977" s="37"/>
      <c r="H977" s="37"/>
      <c r="I977" s="217"/>
      <c r="J977" s="37"/>
      <c r="K977" s="37"/>
      <c r="L977" s="40"/>
      <c r="M977" s="218"/>
      <c r="N977" s="219"/>
      <c r="O977" s="72"/>
      <c r="P977" s="72"/>
      <c r="Q977" s="72"/>
      <c r="R977" s="72"/>
      <c r="S977" s="72"/>
      <c r="T977" s="73"/>
      <c r="U977" s="35"/>
      <c r="V977" s="35"/>
      <c r="W977" s="35"/>
      <c r="X977" s="35"/>
      <c r="Y977" s="35"/>
      <c r="Z977" s="35"/>
      <c r="AA977" s="35"/>
      <c r="AB977" s="35"/>
      <c r="AC977" s="35"/>
      <c r="AD977" s="35"/>
      <c r="AE977" s="35"/>
      <c r="AT977" s="18" t="s">
        <v>284</v>
      </c>
      <c r="AU977" s="18" t="s">
        <v>86</v>
      </c>
    </row>
    <row r="978" spans="1:65" s="2" customFormat="1" ht="16.5" customHeight="1">
      <c r="A978" s="35"/>
      <c r="B978" s="36"/>
      <c r="C978" s="192" t="s">
        <v>1763</v>
      </c>
      <c r="D978" s="192" t="s">
        <v>241</v>
      </c>
      <c r="E978" s="193" t="s">
        <v>1764</v>
      </c>
      <c r="F978" s="194" t="s">
        <v>1765</v>
      </c>
      <c r="G978" s="195" t="s">
        <v>1736</v>
      </c>
      <c r="H978" s="196">
        <v>1</v>
      </c>
      <c r="I978" s="197"/>
      <c r="J978" s="198">
        <f>ROUND(I978*H978,2)</f>
        <v>0</v>
      </c>
      <c r="K978" s="194" t="s">
        <v>277</v>
      </c>
      <c r="L978" s="40"/>
      <c r="M978" s="199" t="s">
        <v>1</v>
      </c>
      <c r="N978" s="200" t="s">
        <v>41</v>
      </c>
      <c r="O978" s="72"/>
      <c r="P978" s="201">
        <f>O978*H978</f>
        <v>0</v>
      </c>
      <c r="Q978" s="201">
        <v>0</v>
      </c>
      <c r="R978" s="201">
        <f>Q978*H978</f>
        <v>0</v>
      </c>
      <c r="S978" s="201">
        <v>0</v>
      </c>
      <c r="T978" s="202">
        <f>S978*H978</f>
        <v>0</v>
      </c>
      <c r="U978" s="35"/>
      <c r="V978" s="35"/>
      <c r="W978" s="35"/>
      <c r="X978" s="35"/>
      <c r="Y978" s="35"/>
      <c r="Z978" s="35"/>
      <c r="AA978" s="35"/>
      <c r="AB978" s="35"/>
      <c r="AC978" s="35"/>
      <c r="AD978" s="35"/>
      <c r="AE978" s="35"/>
      <c r="AR978" s="203" t="s">
        <v>306</v>
      </c>
      <c r="AT978" s="203" t="s">
        <v>241</v>
      </c>
      <c r="AU978" s="203" t="s">
        <v>86</v>
      </c>
      <c r="AY978" s="18" t="s">
        <v>239</v>
      </c>
      <c r="BE978" s="204">
        <f>IF(N978="základní",J978,0)</f>
        <v>0</v>
      </c>
      <c r="BF978" s="204">
        <f>IF(N978="snížená",J978,0)</f>
        <v>0</v>
      </c>
      <c r="BG978" s="204">
        <f>IF(N978="zákl. přenesená",J978,0)</f>
        <v>0</v>
      </c>
      <c r="BH978" s="204">
        <f>IF(N978="sníž. přenesená",J978,0)</f>
        <v>0</v>
      </c>
      <c r="BI978" s="204">
        <f>IF(N978="nulová",J978,0)</f>
        <v>0</v>
      </c>
      <c r="BJ978" s="18" t="s">
        <v>84</v>
      </c>
      <c r="BK978" s="204">
        <f>ROUND(I978*H978,2)</f>
        <v>0</v>
      </c>
      <c r="BL978" s="18" t="s">
        <v>306</v>
      </c>
      <c r="BM978" s="203" t="s">
        <v>1766</v>
      </c>
    </row>
    <row r="979" spans="1:65" s="2" customFormat="1" ht="39">
      <c r="A979" s="35"/>
      <c r="B979" s="36"/>
      <c r="C979" s="37"/>
      <c r="D979" s="207" t="s">
        <v>284</v>
      </c>
      <c r="E979" s="37"/>
      <c r="F979" s="216" t="s">
        <v>1738</v>
      </c>
      <c r="G979" s="37"/>
      <c r="H979" s="37"/>
      <c r="I979" s="217"/>
      <c r="J979" s="37"/>
      <c r="K979" s="37"/>
      <c r="L979" s="40"/>
      <c r="M979" s="218"/>
      <c r="N979" s="219"/>
      <c r="O979" s="72"/>
      <c r="P979" s="72"/>
      <c r="Q979" s="72"/>
      <c r="R979" s="72"/>
      <c r="S979" s="72"/>
      <c r="T979" s="73"/>
      <c r="U979" s="35"/>
      <c r="V979" s="35"/>
      <c r="W979" s="35"/>
      <c r="X979" s="35"/>
      <c r="Y979" s="35"/>
      <c r="Z979" s="35"/>
      <c r="AA979" s="35"/>
      <c r="AB979" s="35"/>
      <c r="AC979" s="35"/>
      <c r="AD979" s="35"/>
      <c r="AE979" s="35"/>
      <c r="AT979" s="18" t="s">
        <v>284</v>
      </c>
      <c r="AU979" s="18" t="s">
        <v>86</v>
      </c>
    </row>
    <row r="980" spans="1:65" s="2" customFormat="1" ht="16.5" customHeight="1">
      <c r="A980" s="35"/>
      <c r="B980" s="36"/>
      <c r="C980" s="192" t="s">
        <v>1767</v>
      </c>
      <c r="D980" s="192" t="s">
        <v>241</v>
      </c>
      <c r="E980" s="193" t="s">
        <v>1768</v>
      </c>
      <c r="F980" s="194" t="s">
        <v>1769</v>
      </c>
      <c r="G980" s="195" t="s">
        <v>1736</v>
      </c>
      <c r="H980" s="196">
        <v>1</v>
      </c>
      <c r="I980" s="197"/>
      <c r="J980" s="198">
        <f>ROUND(I980*H980,2)</f>
        <v>0</v>
      </c>
      <c r="K980" s="194" t="s">
        <v>277</v>
      </c>
      <c r="L980" s="40"/>
      <c r="M980" s="199" t="s">
        <v>1</v>
      </c>
      <c r="N980" s="200" t="s">
        <v>41</v>
      </c>
      <c r="O980" s="72"/>
      <c r="P980" s="201">
        <f>O980*H980</f>
        <v>0</v>
      </c>
      <c r="Q980" s="201">
        <v>0</v>
      </c>
      <c r="R980" s="201">
        <f>Q980*H980</f>
        <v>0</v>
      </c>
      <c r="S980" s="201">
        <v>0</v>
      </c>
      <c r="T980" s="202">
        <f>S980*H980</f>
        <v>0</v>
      </c>
      <c r="U980" s="35"/>
      <c r="V980" s="35"/>
      <c r="W980" s="35"/>
      <c r="X980" s="35"/>
      <c r="Y980" s="35"/>
      <c r="Z980" s="35"/>
      <c r="AA980" s="35"/>
      <c r="AB980" s="35"/>
      <c r="AC980" s="35"/>
      <c r="AD980" s="35"/>
      <c r="AE980" s="35"/>
      <c r="AR980" s="203" t="s">
        <v>306</v>
      </c>
      <c r="AT980" s="203" t="s">
        <v>241</v>
      </c>
      <c r="AU980" s="203" t="s">
        <v>86</v>
      </c>
      <c r="AY980" s="18" t="s">
        <v>239</v>
      </c>
      <c r="BE980" s="204">
        <f>IF(N980="základní",J980,0)</f>
        <v>0</v>
      </c>
      <c r="BF980" s="204">
        <f>IF(N980="snížená",J980,0)</f>
        <v>0</v>
      </c>
      <c r="BG980" s="204">
        <f>IF(N980="zákl. přenesená",J980,0)</f>
        <v>0</v>
      </c>
      <c r="BH980" s="204">
        <f>IF(N980="sníž. přenesená",J980,0)</f>
        <v>0</v>
      </c>
      <c r="BI980" s="204">
        <f>IF(N980="nulová",J980,0)</f>
        <v>0</v>
      </c>
      <c r="BJ980" s="18" t="s">
        <v>84</v>
      </c>
      <c r="BK980" s="204">
        <f>ROUND(I980*H980,2)</f>
        <v>0</v>
      </c>
      <c r="BL980" s="18" t="s">
        <v>306</v>
      </c>
      <c r="BM980" s="203" t="s">
        <v>1770</v>
      </c>
    </row>
    <row r="981" spans="1:65" s="2" customFormat="1" ht="39">
      <c r="A981" s="35"/>
      <c r="B981" s="36"/>
      <c r="C981" s="37"/>
      <c r="D981" s="207" t="s">
        <v>284</v>
      </c>
      <c r="E981" s="37"/>
      <c r="F981" s="216" t="s">
        <v>1738</v>
      </c>
      <c r="G981" s="37"/>
      <c r="H981" s="37"/>
      <c r="I981" s="217"/>
      <c r="J981" s="37"/>
      <c r="K981" s="37"/>
      <c r="L981" s="40"/>
      <c r="M981" s="218"/>
      <c r="N981" s="219"/>
      <c r="O981" s="72"/>
      <c r="P981" s="72"/>
      <c r="Q981" s="72"/>
      <c r="R981" s="72"/>
      <c r="S981" s="72"/>
      <c r="T981" s="73"/>
      <c r="U981" s="35"/>
      <c r="V981" s="35"/>
      <c r="W981" s="35"/>
      <c r="X981" s="35"/>
      <c r="Y981" s="35"/>
      <c r="Z981" s="35"/>
      <c r="AA981" s="35"/>
      <c r="AB981" s="35"/>
      <c r="AC981" s="35"/>
      <c r="AD981" s="35"/>
      <c r="AE981" s="35"/>
      <c r="AT981" s="18" t="s">
        <v>284</v>
      </c>
      <c r="AU981" s="18" t="s">
        <v>86</v>
      </c>
    </row>
    <row r="982" spans="1:65" s="2" customFormat="1" ht="21.75" customHeight="1">
      <c r="A982" s="35"/>
      <c r="B982" s="36"/>
      <c r="C982" s="192" t="s">
        <v>1771</v>
      </c>
      <c r="D982" s="192" t="s">
        <v>241</v>
      </c>
      <c r="E982" s="193" t="s">
        <v>1772</v>
      </c>
      <c r="F982" s="194" t="s">
        <v>1773</v>
      </c>
      <c r="G982" s="195" t="s">
        <v>1736</v>
      </c>
      <c r="H982" s="196">
        <v>2</v>
      </c>
      <c r="I982" s="197"/>
      <c r="J982" s="198">
        <f>ROUND(I982*H982,2)</f>
        <v>0</v>
      </c>
      <c r="K982" s="194" t="s">
        <v>277</v>
      </c>
      <c r="L982" s="40"/>
      <c r="M982" s="199" t="s">
        <v>1</v>
      </c>
      <c r="N982" s="200" t="s">
        <v>41</v>
      </c>
      <c r="O982" s="72"/>
      <c r="P982" s="201">
        <f>O982*H982</f>
        <v>0</v>
      </c>
      <c r="Q982" s="201">
        <v>0</v>
      </c>
      <c r="R982" s="201">
        <f>Q982*H982</f>
        <v>0</v>
      </c>
      <c r="S982" s="201">
        <v>0</v>
      </c>
      <c r="T982" s="202">
        <f>S982*H982</f>
        <v>0</v>
      </c>
      <c r="U982" s="35"/>
      <c r="V982" s="35"/>
      <c r="W982" s="35"/>
      <c r="X982" s="35"/>
      <c r="Y982" s="35"/>
      <c r="Z982" s="35"/>
      <c r="AA982" s="35"/>
      <c r="AB982" s="35"/>
      <c r="AC982" s="35"/>
      <c r="AD982" s="35"/>
      <c r="AE982" s="35"/>
      <c r="AR982" s="203" t="s">
        <v>306</v>
      </c>
      <c r="AT982" s="203" t="s">
        <v>241</v>
      </c>
      <c r="AU982" s="203" t="s">
        <v>86</v>
      </c>
      <c r="AY982" s="18" t="s">
        <v>239</v>
      </c>
      <c r="BE982" s="204">
        <f>IF(N982="základní",J982,0)</f>
        <v>0</v>
      </c>
      <c r="BF982" s="204">
        <f>IF(N982="snížená",J982,0)</f>
        <v>0</v>
      </c>
      <c r="BG982" s="204">
        <f>IF(N982="zákl. přenesená",J982,0)</f>
        <v>0</v>
      </c>
      <c r="BH982" s="204">
        <f>IF(N982="sníž. přenesená",J982,0)</f>
        <v>0</v>
      </c>
      <c r="BI982" s="204">
        <f>IF(N982="nulová",J982,0)</f>
        <v>0</v>
      </c>
      <c r="BJ982" s="18" t="s">
        <v>84</v>
      </c>
      <c r="BK982" s="204">
        <f>ROUND(I982*H982,2)</f>
        <v>0</v>
      </c>
      <c r="BL982" s="18" t="s">
        <v>306</v>
      </c>
      <c r="BM982" s="203" t="s">
        <v>1774</v>
      </c>
    </row>
    <row r="983" spans="1:65" s="2" customFormat="1" ht="39">
      <c r="A983" s="35"/>
      <c r="B983" s="36"/>
      <c r="C983" s="37"/>
      <c r="D983" s="207" t="s">
        <v>284</v>
      </c>
      <c r="E983" s="37"/>
      <c r="F983" s="216" t="s">
        <v>1738</v>
      </c>
      <c r="G983" s="37"/>
      <c r="H983" s="37"/>
      <c r="I983" s="217"/>
      <c r="J983" s="37"/>
      <c r="K983" s="37"/>
      <c r="L983" s="40"/>
      <c r="M983" s="218"/>
      <c r="N983" s="219"/>
      <c r="O983" s="72"/>
      <c r="P983" s="72"/>
      <c r="Q983" s="72"/>
      <c r="R983" s="72"/>
      <c r="S983" s="72"/>
      <c r="T983" s="73"/>
      <c r="U983" s="35"/>
      <c r="V983" s="35"/>
      <c r="W983" s="35"/>
      <c r="X983" s="35"/>
      <c r="Y983" s="35"/>
      <c r="Z983" s="35"/>
      <c r="AA983" s="35"/>
      <c r="AB983" s="35"/>
      <c r="AC983" s="35"/>
      <c r="AD983" s="35"/>
      <c r="AE983" s="35"/>
      <c r="AT983" s="18" t="s">
        <v>284</v>
      </c>
      <c r="AU983" s="18" t="s">
        <v>86</v>
      </c>
    </row>
    <row r="984" spans="1:65" s="2" customFormat="1" ht="16.5" customHeight="1">
      <c r="A984" s="35"/>
      <c r="B984" s="36"/>
      <c r="C984" s="192" t="s">
        <v>1775</v>
      </c>
      <c r="D984" s="192" t="s">
        <v>241</v>
      </c>
      <c r="E984" s="193" t="s">
        <v>1776</v>
      </c>
      <c r="F984" s="194" t="s">
        <v>1777</v>
      </c>
      <c r="G984" s="195" t="s">
        <v>1736</v>
      </c>
      <c r="H984" s="196">
        <v>1</v>
      </c>
      <c r="I984" s="197"/>
      <c r="J984" s="198">
        <f>ROUND(I984*H984,2)</f>
        <v>0</v>
      </c>
      <c r="K984" s="194" t="s">
        <v>277</v>
      </c>
      <c r="L984" s="40"/>
      <c r="M984" s="199" t="s">
        <v>1</v>
      </c>
      <c r="N984" s="200" t="s">
        <v>41</v>
      </c>
      <c r="O984" s="72"/>
      <c r="P984" s="201">
        <f>O984*H984</f>
        <v>0</v>
      </c>
      <c r="Q984" s="201">
        <v>0</v>
      </c>
      <c r="R984" s="201">
        <f>Q984*H984</f>
        <v>0</v>
      </c>
      <c r="S984" s="201">
        <v>0</v>
      </c>
      <c r="T984" s="202">
        <f>S984*H984</f>
        <v>0</v>
      </c>
      <c r="U984" s="35"/>
      <c r="V984" s="35"/>
      <c r="W984" s="35"/>
      <c r="X984" s="35"/>
      <c r="Y984" s="35"/>
      <c r="Z984" s="35"/>
      <c r="AA984" s="35"/>
      <c r="AB984" s="35"/>
      <c r="AC984" s="35"/>
      <c r="AD984" s="35"/>
      <c r="AE984" s="35"/>
      <c r="AR984" s="203" t="s">
        <v>306</v>
      </c>
      <c r="AT984" s="203" t="s">
        <v>241</v>
      </c>
      <c r="AU984" s="203" t="s">
        <v>86</v>
      </c>
      <c r="AY984" s="18" t="s">
        <v>239</v>
      </c>
      <c r="BE984" s="204">
        <f>IF(N984="základní",J984,0)</f>
        <v>0</v>
      </c>
      <c r="BF984" s="204">
        <f>IF(N984="snížená",J984,0)</f>
        <v>0</v>
      </c>
      <c r="BG984" s="204">
        <f>IF(N984="zákl. přenesená",J984,0)</f>
        <v>0</v>
      </c>
      <c r="BH984" s="204">
        <f>IF(N984="sníž. přenesená",J984,0)</f>
        <v>0</v>
      </c>
      <c r="BI984" s="204">
        <f>IF(N984="nulová",J984,0)</f>
        <v>0</v>
      </c>
      <c r="BJ984" s="18" t="s">
        <v>84</v>
      </c>
      <c r="BK984" s="204">
        <f>ROUND(I984*H984,2)</f>
        <v>0</v>
      </c>
      <c r="BL984" s="18" t="s">
        <v>306</v>
      </c>
      <c r="BM984" s="203" t="s">
        <v>1778</v>
      </c>
    </row>
    <row r="985" spans="1:65" s="2" customFormat="1" ht="39">
      <c r="A985" s="35"/>
      <c r="B985" s="36"/>
      <c r="C985" s="37"/>
      <c r="D985" s="207" t="s">
        <v>284</v>
      </c>
      <c r="E985" s="37"/>
      <c r="F985" s="216" t="s">
        <v>1738</v>
      </c>
      <c r="G985" s="37"/>
      <c r="H985" s="37"/>
      <c r="I985" s="217"/>
      <c r="J985" s="37"/>
      <c r="K985" s="37"/>
      <c r="L985" s="40"/>
      <c r="M985" s="218"/>
      <c r="N985" s="219"/>
      <c r="O985" s="72"/>
      <c r="P985" s="72"/>
      <c r="Q985" s="72"/>
      <c r="R985" s="72"/>
      <c r="S985" s="72"/>
      <c r="T985" s="73"/>
      <c r="U985" s="35"/>
      <c r="V985" s="35"/>
      <c r="W985" s="35"/>
      <c r="X985" s="35"/>
      <c r="Y985" s="35"/>
      <c r="Z985" s="35"/>
      <c r="AA985" s="35"/>
      <c r="AB985" s="35"/>
      <c r="AC985" s="35"/>
      <c r="AD985" s="35"/>
      <c r="AE985" s="35"/>
      <c r="AT985" s="18" t="s">
        <v>284</v>
      </c>
      <c r="AU985" s="18" t="s">
        <v>86</v>
      </c>
    </row>
    <row r="986" spans="1:65" s="2" customFormat="1" ht="16.5" customHeight="1">
      <c r="A986" s="35"/>
      <c r="B986" s="36"/>
      <c r="C986" s="192" t="s">
        <v>1779</v>
      </c>
      <c r="D986" s="192" t="s">
        <v>241</v>
      </c>
      <c r="E986" s="193" t="s">
        <v>1780</v>
      </c>
      <c r="F986" s="194" t="s">
        <v>1781</v>
      </c>
      <c r="G986" s="195" t="s">
        <v>1736</v>
      </c>
      <c r="H986" s="196">
        <v>1</v>
      </c>
      <c r="I986" s="197"/>
      <c r="J986" s="198">
        <f>ROUND(I986*H986,2)</f>
        <v>0</v>
      </c>
      <c r="K986" s="194" t="s">
        <v>277</v>
      </c>
      <c r="L986" s="40"/>
      <c r="M986" s="199" t="s">
        <v>1</v>
      </c>
      <c r="N986" s="200" t="s">
        <v>41</v>
      </c>
      <c r="O986" s="72"/>
      <c r="P986" s="201">
        <f>O986*H986</f>
        <v>0</v>
      </c>
      <c r="Q986" s="201">
        <v>0</v>
      </c>
      <c r="R986" s="201">
        <f>Q986*H986</f>
        <v>0</v>
      </c>
      <c r="S986" s="201">
        <v>0</v>
      </c>
      <c r="T986" s="202">
        <f>S986*H986</f>
        <v>0</v>
      </c>
      <c r="U986" s="35"/>
      <c r="V986" s="35"/>
      <c r="W986" s="35"/>
      <c r="X986" s="35"/>
      <c r="Y986" s="35"/>
      <c r="Z986" s="35"/>
      <c r="AA986" s="35"/>
      <c r="AB986" s="35"/>
      <c r="AC986" s="35"/>
      <c r="AD986" s="35"/>
      <c r="AE986" s="35"/>
      <c r="AR986" s="203" t="s">
        <v>306</v>
      </c>
      <c r="AT986" s="203" t="s">
        <v>241</v>
      </c>
      <c r="AU986" s="203" t="s">
        <v>86</v>
      </c>
      <c r="AY986" s="18" t="s">
        <v>239</v>
      </c>
      <c r="BE986" s="204">
        <f>IF(N986="základní",J986,0)</f>
        <v>0</v>
      </c>
      <c r="BF986" s="204">
        <f>IF(N986="snížená",J986,0)</f>
        <v>0</v>
      </c>
      <c r="BG986" s="204">
        <f>IF(N986="zákl. přenesená",J986,0)</f>
        <v>0</v>
      </c>
      <c r="BH986" s="204">
        <f>IF(N986="sníž. přenesená",J986,0)</f>
        <v>0</v>
      </c>
      <c r="BI986" s="204">
        <f>IF(N986="nulová",J986,0)</f>
        <v>0</v>
      </c>
      <c r="BJ986" s="18" t="s">
        <v>84</v>
      </c>
      <c r="BK986" s="204">
        <f>ROUND(I986*H986,2)</f>
        <v>0</v>
      </c>
      <c r="BL986" s="18" t="s">
        <v>306</v>
      </c>
      <c r="BM986" s="203" t="s">
        <v>1782</v>
      </c>
    </row>
    <row r="987" spans="1:65" s="2" customFormat="1" ht="39">
      <c r="A987" s="35"/>
      <c r="B987" s="36"/>
      <c r="C987" s="37"/>
      <c r="D987" s="207" t="s">
        <v>284</v>
      </c>
      <c r="E987" s="37"/>
      <c r="F987" s="216" t="s">
        <v>1738</v>
      </c>
      <c r="G987" s="37"/>
      <c r="H987" s="37"/>
      <c r="I987" s="217"/>
      <c r="J987" s="37"/>
      <c r="K987" s="37"/>
      <c r="L987" s="40"/>
      <c r="M987" s="218"/>
      <c r="N987" s="219"/>
      <c r="O987" s="72"/>
      <c r="P987" s="72"/>
      <c r="Q987" s="72"/>
      <c r="R987" s="72"/>
      <c r="S987" s="72"/>
      <c r="T987" s="73"/>
      <c r="U987" s="35"/>
      <c r="V987" s="35"/>
      <c r="W987" s="35"/>
      <c r="X987" s="35"/>
      <c r="Y987" s="35"/>
      <c r="Z987" s="35"/>
      <c r="AA987" s="35"/>
      <c r="AB987" s="35"/>
      <c r="AC987" s="35"/>
      <c r="AD987" s="35"/>
      <c r="AE987" s="35"/>
      <c r="AT987" s="18" t="s">
        <v>284</v>
      </c>
      <c r="AU987" s="18" t="s">
        <v>86</v>
      </c>
    </row>
    <row r="988" spans="1:65" s="2" customFormat="1" ht="16.5" customHeight="1">
      <c r="A988" s="35"/>
      <c r="B988" s="36"/>
      <c r="C988" s="192" t="s">
        <v>1783</v>
      </c>
      <c r="D988" s="192" t="s">
        <v>241</v>
      </c>
      <c r="E988" s="193" t="s">
        <v>1784</v>
      </c>
      <c r="F988" s="194" t="s">
        <v>1785</v>
      </c>
      <c r="G988" s="195" t="s">
        <v>1736</v>
      </c>
      <c r="H988" s="196">
        <v>4</v>
      </c>
      <c r="I988" s="197"/>
      <c r="J988" s="198">
        <f>ROUND(I988*H988,2)</f>
        <v>0</v>
      </c>
      <c r="K988" s="194" t="s">
        <v>277</v>
      </c>
      <c r="L988" s="40"/>
      <c r="M988" s="199" t="s">
        <v>1</v>
      </c>
      <c r="N988" s="200" t="s">
        <v>41</v>
      </c>
      <c r="O988" s="72"/>
      <c r="P988" s="201">
        <f>O988*H988</f>
        <v>0</v>
      </c>
      <c r="Q988" s="201">
        <v>0</v>
      </c>
      <c r="R988" s="201">
        <f>Q988*H988</f>
        <v>0</v>
      </c>
      <c r="S988" s="201">
        <v>0</v>
      </c>
      <c r="T988" s="202">
        <f>S988*H988</f>
        <v>0</v>
      </c>
      <c r="U988" s="35"/>
      <c r="V988" s="35"/>
      <c r="W988" s="35"/>
      <c r="X988" s="35"/>
      <c r="Y988" s="35"/>
      <c r="Z988" s="35"/>
      <c r="AA988" s="35"/>
      <c r="AB988" s="35"/>
      <c r="AC988" s="35"/>
      <c r="AD988" s="35"/>
      <c r="AE988" s="35"/>
      <c r="AR988" s="203" t="s">
        <v>306</v>
      </c>
      <c r="AT988" s="203" t="s">
        <v>241</v>
      </c>
      <c r="AU988" s="203" t="s">
        <v>86</v>
      </c>
      <c r="AY988" s="18" t="s">
        <v>239</v>
      </c>
      <c r="BE988" s="204">
        <f>IF(N988="základní",J988,0)</f>
        <v>0</v>
      </c>
      <c r="BF988" s="204">
        <f>IF(N988="snížená",J988,0)</f>
        <v>0</v>
      </c>
      <c r="BG988" s="204">
        <f>IF(N988="zákl. přenesená",J988,0)</f>
        <v>0</v>
      </c>
      <c r="BH988" s="204">
        <f>IF(N988="sníž. přenesená",J988,0)</f>
        <v>0</v>
      </c>
      <c r="BI988" s="204">
        <f>IF(N988="nulová",J988,0)</f>
        <v>0</v>
      </c>
      <c r="BJ988" s="18" t="s">
        <v>84</v>
      </c>
      <c r="BK988" s="204">
        <f>ROUND(I988*H988,2)</f>
        <v>0</v>
      </c>
      <c r="BL988" s="18" t="s">
        <v>306</v>
      </c>
      <c r="BM988" s="203" t="s">
        <v>1786</v>
      </c>
    </row>
    <row r="989" spans="1:65" s="2" customFormat="1" ht="39">
      <c r="A989" s="35"/>
      <c r="B989" s="36"/>
      <c r="C989" s="37"/>
      <c r="D989" s="207" t="s">
        <v>284</v>
      </c>
      <c r="E989" s="37"/>
      <c r="F989" s="216" t="s">
        <v>1738</v>
      </c>
      <c r="G989" s="37"/>
      <c r="H989" s="37"/>
      <c r="I989" s="217"/>
      <c r="J989" s="37"/>
      <c r="K989" s="37"/>
      <c r="L989" s="40"/>
      <c r="M989" s="218"/>
      <c r="N989" s="219"/>
      <c r="O989" s="72"/>
      <c r="P989" s="72"/>
      <c r="Q989" s="72"/>
      <c r="R989" s="72"/>
      <c r="S989" s="72"/>
      <c r="T989" s="73"/>
      <c r="U989" s="35"/>
      <c r="V989" s="35"/>
      <c r="W989" s="35"/>
      <c r="X989" s="35"/>
      <c r="Y989" s="35"/>
      <c r="Z989" s="35"/>
      <c r="AA989" s="35"/>
      <c r="AB989" s="35"/>
      <c r="AC989" s="35"/>
      <c r="AD989" s="35"/>
      <c r="AE989" s="35"/>
      <c r="AT989" s="18" t="s">
        <v>284</v>
      </c>
      <c r="AU989" s="18" t="s">
        <v>86</v>
      </c>
    </row>
    <row r="990" spans="1:65" s="2" customFormat="1" ht="16.5" customHeight="1">
      <c r="A990" s="35"/>
      <c r="B990" s="36"/>
      <c r="C990" s="192" t="s">
        <v>1787</v>
      </c>
      <c r="D990" s="192" t="s">
        <v>241</v>
      </c>
      <c r="E990" s="193" t="s">
        <v>1788</v>
      </c>
      <c r="F990" s="194" t="s">
        <v>1789</v>
      </c>
      <c r="G990" s="195" t="s">
        <v>1736</v>
      </c>
      <c r="H990" s="196">
        <v>1</v>
      </c>
      <c r="I990" s="197"/>
      <c r="J990" s="198">
        <f>ROUND(I990*H990,2)</f>
        <v>0</v>
      </c>
      <c r="K990" s="194" t="s">
        <v>277</v>
      </c>
      <c r="L990" s="40"/>
      <c r="M990" s="199" t="s">
        <v>1</v>
      </c>
      <c r="N990" s="200" t="s">
        <v>41</v>
      </c>
      <c r="O990" s="72"/>
      <c r="P990" s="201">
        <f>O990*H990</f>
        <v>0</v>
      </c>
      <c r="Q990" s="201">
        <v>0</v>
      </c>
      <c r="R990" s="201">
        <f>Q990*H990</f>
        <v>0</v>
      </c>
      <c r="S990" s="201">
        <v>0</v>
      </c>
      <c r="T990" s="202">
        <f>S990*H990</f>
        <v>0</v>
      </c>
      <c r="U990" s="35"/>
      <c r="V990" s="35"/>
      <c r="W990" s="35"/>
      <c r="X990" s="35"/>
      <c r="Y990" s="35"/>
      <c r="Z990" s="35"/>
      <c r="AA990" s="35"/>
      <c r="AB990" s="35"/>
      <c r="AC990" s="35"/>
      <c r="AD990" s="35"/>
      <c r="AE990" s="35"/>
      <c r="AR990" s="203" t="s">
        <v>306</v>
      </c>
      <c r="AT990" s="203" t="s">
        <v>241</v>
      </c>
      <c r="AU990" s="203" t="s">
        <v>86</v>
      </c>
      <c r="AY990" s="18" t="s">
        <v>239</v>
      </c>
      <c r="BE990" s="204">
        <f>IF(N990="základní",J990,0)</f>
        <v>0</v>
      </c>
      <c r="BF990" s="204">
        <f>IF(N990="snížená",J990,0)</f>
        <v>0</v>
      </c>
      <c r="BG990" s="204">
        <f>IF(N990="zákl. přenesená",J990,0)</f>
        <v>0</v>
      </c>
      <c r="BH990" s="204">
        <f>IF(N990="sníž. přenesená",J990,0)</f>
        <v>0</v>
      </c>
      <c r="BI990" s="204">
        <f>IF(N990="nulová",J990,0)</f>
        <v>0</v>
      </c>
      <c r="BJ990" s="18" t="s">
        <v>84</v>
      </c>
      <c r="BK990" s="204">
        <f>ROUND(I990*H990,2)</f>
        <v>0</v>
      </c>
      <c r="BL990" s="18" t="s">
        <v>306</v>
      </c>
      <c r="BM990" s="203" t="s">
        <v>1790</v>
      </c>
    </row>
    <row r="991" spans="1:65" s="2" customFormat="1" ht="39">
      <c r="A991" s="35"/>
      <c r="B991" s="36"/>
      <c r="C991" s="37"/>
      <c r="D991" s="207" t="s">
        <v>284</v>
      </c>
      <c r="E991" s="37"/>
      <c r="F991" s="216" t="s">
        <v>1738</v>
      </c>
      <c r="G991" s="37"/>
      <c r="H991" s="37"/>
      <c r="I991" s="217"/>
      <c r="J991" s="37"/>
      <c r="K991" s="37"/>
      <c r="L991" s="40"/>
      <c r="M991" s="218"/>
      <c r="N991" s="219"/>
      <c r="O991" s="72"/>
      <c r="P991" s="72"/>
      <c r="Q991" s="72"/>
      <c r="R991" s="72"/>
      <c r="S991" s="72"/>
      <c r="T991" s="73"/>
      <c r="U991" s="35"/>
      <c r="V991" s="35"/>
      <c r="W991" s="35"/>
      <c r="X991" s="35"/>
      <c r="Y991" s="35"/>
      <c r="Z991" s="35"/>
      <c r="AA991" s="35"/>
      <c r="AB991" s="35"/>
      <c r="AC991" s="35"/>
      <c r="AD991" s="35"/>
      <c r="AE991" s="35"/>
      <c r="AT991" s="18" t="s">
        <v>284</v>
      </c>
      <c r="AU991" s="18" t="s">
        <v>86</v>
      </c>
    </row>
    <row r="992" spans="1:65" s="2" customFormat="1" ht="16.5" customHeight="1">
      <c r="A992" s="35"/>
      <c r="B992" s="36"/>
      <c r="C992" s="192" t="s">
        <v>1791</v>
      </c>
      <c r="D992" s="192" t="s">
        <v>241</v>
      </c>
      <c r="E992" s="193" t="s">
        <v>1792</v>
      </c>
      <c r="F992" s="194" t="s">
        <v>1793</v>
      </c>
      <c r="G992" s="195" t="s">
        <v>1736</v>
      </c>
      <c r="H992" s="196">
        <v>2</v>
      </c>
      <c r="I992" s="197"/>
      <c r="J992" s="198">
        <f>ROUND(I992*H992,2)</f>
        <v>0</v>
      </c>
      <c r="K992" s="194" t="s">
        <v>277</v>
      </c>
      <c r="L992" s="40"/>
      <c r="M992" s="199" t="s">
        <v>1</v>
      </c>
      <c r="N992" s="200" t="s">
        <v>41</v>
      </c>
      <c r="O992" s="72"/>
      <c r="P992" s="201">
        <f>O992*H992</f>
        <v>0</v>
      </c>
      <c r="Q992" s="201">
        <v>0</v>
      </c>
      <c r="R992" s="201">
        <f>Q992*H992</f>
        <v>0</v>
      </c>
      <c r="S992" s="201">
        <v>0</v>
      </c>
      <c r="T992" s="202">
        <f>S992*H992</f>
        <v>0</v>
      </c>
      <c r="U992" s="35"/>
      <c r="V992" s="35"/>
      <c r="W992" s="35"/>
      <c r="X992" s="35"/>
      <c r="Y992" s="35"/>
      <c r="Z992" s="35"/>
      <c r="AA992" s="35"/>
      <c r="AB992" s="35"/>
      <c r="AC992" s="35"/>
      <c r="AD992" s="35"/>
      <c r="AE992" s="35"/>
      <c r="AR992" s="203" t="s">
        <v>306</v>
      </c>
      <c r="AT992" s="203" t="s">
        <v>241</v>
      </c>
      <c r="AU992" s="203" t="s">
        <v>86</v>
      </c>
      <c r="AY992" s="18" t="s">
        <v>239</v>
      </c>
      <c r="BE992" s="204">
        <f>IF(N992="základní",J992,0)</f>
        <v>0</v>
      </c>
      <c r="BF992" s="204">
        <f>IF(N992="snížená",J992,0)</f>
        <v>0</v>
      </c>
      <c r="BG992" s="204">
        <f>IF(N992="zákl. přenesená",J992,0)</f>
        <v>0</v>
      </c>
      <c r="BH992" s="204">
        <f>IF(N992="sníž. přenesená",J992,0)</f>
        <v>0</v>
      </c>
      <c r="BI992" s="204">
        <f>IF(N992="nulová",J992,0)</f>
        <v>0</v>
      </c>
      <c r="BJ992" s="18" t="s">
        <v>84</v>
      </c>
      <c r="BK992" s="204">
        <f>ROUND(I992*H992,2)</f>
        <v>0</v>
      </c>
      <c r="BL992" s="18" t="s">
        <v>306</v>
      </c>
      <c r="BM992" s="203" t="s">
        <v>1794</v>
      </c>
    </row>
    <row r="993" spans="1:65" s="2" customFormat="1" ht="39">
      <c r="A993" s="35"/>
      <c r="B993" s="36"/>
      <c r="C993" s="37"/>
      <c r="D993" s="207" t="s">
        <v>284</v>
      </c>
      <c r="E993" s="37"/>
      <c r="F993" s="216" t="s">
        <v>1738</v>
      </c>
      <c r="G993" s="37"/>
      <c r="H993" s="37"/>
      <c r="I993" s="217"/>
      <c r="J993" s="37"/>
      <c r="K993" s="37"/>
      <c r="L993" s="40"/>
      <c r="M993" s="218"/>
      <c r="N993" s="219"/>
      <c r="O993" s="72"/>
      <c r="P993" s="72"/>
      <c r="Q993" s="72"/>
      <c r="R993" s="72"/>
      <c r="S993" s="72"/>
      <c r="T993" s="73"/>
      <c r="U993" s="35"/>
      <c r="V993" s="35"/>
      <c r="W993" s="35"/>
      <c r="X993" s="35"/>
      <c r="Y993" s="35"/>
      <c r="Z993" s="35"/>
      <c r="AA993" s="35"/>
      <c r="AB993" s="35"/>
      <c r="AC993" s="35"/>
      <c r="AD993" s="35"/>
      <c r="AE993" s="35"/>
      <c r="AT993" s="18" t="s">
        <v>284</v>
      </c>
      <c r="AU993" s="18" t="s">
        <v>86</v>
      </c>
    </row>
    <row r="994" spans="1:65" s="2" customFormat="1" ht="16.5" customHeight="1">
      <c r="A994" s="35"/>
      <c r="B994" s="36"/>
      <c r="C994" s="192" t="s">
        <v>1795</v>
      </c>
      <c r="D994" s="192" t="s">
        <v>241</v>
      </c>
      <c r="E994" s="193" t="s">
        <v>1796</v>
      </c>
      <c r="F994" s="194" t="s">
        <v>1797</v>
      </c>
      <c r="G994" s="195" t="s">
        <v>1736</v>
      </c>
      <c r="H994" s="196">
        <v>6</v>
      </c>
      <c r="I994" s="197"/>
      <c r="J994" s="198">
        <f>ROUND(I994*H994,2)</f>
        <v>0</v>
      </c>
      <c r="K994" s="194" t="s">
        <v>277</v>
      </c>
      <c r="L994" s="40"/>
      <c r="M994" s="199" t="s">
        <v>1</v>
      </c>
      <c r="N994" s="200" t="s">
        <v>41</v>
      </c>
      <c r="O994" s="72"/>
      <c r="P994" s="201">
        <f>O994*H994</f>
        <v>0</v>
      </c>
      <c r="Q994" s="201">
        <v>0</v>
      </c>
      <c r="R994" s="201">
        <f>Q994*H994</f>
        <v>0</v>
      </c>
      <c r="S994" s="201">
        <v>0</v>
      </c>
      <c r="T994" s="202">
        <f>S994*H994</f>
        <v>0</v>
      </c>
      <c r="U994" s="35"/>
      <c r="V994" s="35"/>
      <c r="W994" s="35"/>
      <c r="X994" s="35"/>
      <c r="Y994" s="35"/>
      <c r="Z994" s="35"/>
      <c r="AA994" s="35"/>
      <c r="AB994" s="35"/>
      <c r="AC994" s="35"/>
      <c r="AD994" s="35"/>
      <c r="AE994" s="35"/>
      <c r="AR994" s="203" t="s">
        <v>306</v>
      </c>
      <c r="AT994" s="203" t="s">
        <v>241</v>
      </c>
      <c r="AU994" s="203" t="s">
        <v>86</v>
      </c>
      <c r="AY994" s="18" t="s">
        <v>239</v>
      </c>
      <c r="BE994" s="204">
        <f>IF(N994="základní",J994,0)</f>
        <v>0</v>
      </c>
      <c r="BF994" s="204">
        <f>IF(N994="snížená",J994,0)</f>
        <v>0</v>
      </c>
      <c r="BG994" s="204">
        <f>IF(N994="zákl. přenesená",J994,0)</f>
        <v>0</v>
      </c>
      <c r="BH994" s="204">
        <f>IF(N994="sníž. přenesená",J994,0)</f>
        <v>0</v>
      </c>
      <c r="BI994" s="204">
        <f>IF(N994="nulová",J994,0)</f>
        <v>0</v>
      </c>
      <c r="BJ994" s="18" t="s">
        <v>84</v>
      </c>
      <c r="BK994" s="204">
        <f>ROUND(I994*H994,2)</f>
        <v>0</v>
      </c>
      <c r="BL994" s="18" t="s">
        <v>306</v>
      </c>
      <c r="BM994" s="203" t="s">
        <v>1798</v>
      </c>
    </row>
    <row r="995" spans="1:65" s="2" customFormat="1" ht="39">
      <c r="A995" s="35"/>
      <c r="B995" s="36"/>
      <c r="C995" s="37"/>
      <c r="D995" s="207" t="s">
        <v>284</v>
      </c>
      <c r="E995" s="37"/>
      <c r="F995" s="216" t="s">
        <v>1738</v>
      </c>
      <c r="G995" s="37"/>
      <c r="H995" s="37"/>
      <c r="I995" s="217"/>
      <c r="J995" s="37"/>
      <c r="K995" s="37"/>
      <c r="L995" s="40"/>
      <c r="M995" s="218"/>
      <c r="N995" s="219"/>
      <c r="O995" s="72"/>
      <c r="P995" s="72"/>
      <c r="Q995" s="72"/>
      <c r="R995" s="72"/>
      <c r="S995" s="72"/>
      <c r="T995" s="73"/>
      <c r="U995" s="35"/>
      <c r="V995" s="35"/>
      <c r="W995" s="35"/>
      <c r="X995" s="35"/>
      <c r="Y995" s="35"/>
      <c r="Z995" s="35"/>
      <c r="AA995" s="35"/>
      <c r="AB995" s="35"/>
      <c r="AC995" s="35"/>
      <c r="AD995" s="35"/>
      <c r="AE995" s="35"/>
      <c r="AT995" s="18" t="s">
        <v>284</v>
      </c>
      <c r="AU995" s="18" t="s">
        <v>86</v>
      </c>
    </row>
    <row r="996" spans="1:65" s="2" customFormat="1" ht="16.5" customHeight="1">
      <c r="A996" s="35"/>
      <c r="B996" s="36"/>
      <c r="C996" s="192" t="s">
        <v>1799</v>
      </c>
      <c r="D996" s="192" t="s">
        <v>241</v>
      </c>
      <c r="E996" s="193" t="s">
        <v>1800</v>
      </c>
      <c r="F996" s="194" t="s">
        <v>1801</v>
      </c>
      <c r="G996" s="195" t="s">
        <v>1736</v>
      </c>
      <c r="H996" s="196">
        <v>2</v>
      </c>
      <c r="I996" s="197"/>
      <c r="J996" s="198">
        <f>ROUND(I996*H996,2)</f>
        <v>0</v>
      </c>
      <c r="K996" s="194" t="s">
        <v>277</v>
      </c>
      <c r="L996" s="40"/>
      <c r="M996" s="199" t="s">
        <v>1</v>
      </c>
      <c r="N996" s="200" t="s">
        <v>41</v>
      </c>
      <c r="O996" s="72"/>
      <c r="P996" s="201">
        <f>O996*H996</f>
        <v>0</v>
      </c>
      <c r="Q996" s="201">
        <v>0</v>
      </c>
      <c r="R996" s="201">
        <f>Q996*H996</f>
        <v>0</v>
      </c>
      <c r="S996" s="201">
        <v>0</v>
      </c>
      <c r="T996" s="202">
        <f>S996*H996</f>
        <v>0</v>
      </c>
      <c r="U996" s="35"/>
      <c r="V996" s="35"/>
      <c r="W996" s="35"/>
      <c r="X996" s="35"/>
      <c r="Y996" s="35"/>
      <c r="Z996" s="35"/>
      <c r="AA996" s="35"/>
      <c r="AB996" s="35"/>
      <c r="AC996" s="35"/>
      <c r="AD996" s="35"/>
      <c r="AE996" s="35"/>
      <c r="AR996" s="203" t="s">
        <v>306</v>
      </c>
      <c r="AT996" s="203" t="s">
        <v>241</v>
      </c>
      <c r="AU996" s="203" t="s">
        <v>86</v>
      </c>
      <c r="AY996" s="18" t="s">
        <v>239</v>
      </c>
      <c r="BE996" s="204">
        <f>IF(N996="základní",J996,0)</f>
        <v>0</v>
      </c>
      <c r="BF996" s="204">
        <f>IF(N996="snížená",J996,0)</f>
        <v>0</v>
      </c>
      <c r="BG996" s="204">
        <f>IF(N996="zákl. přenesená",J996,0)</f>
        <v>0</v>
      </c>
      <c r="BH996" s="204">
        <f>IF(N996="sníž. přenesená",J996,0)</f>
        <v>0</v>
      </c>
      <c r="BI996" s="204">
        <f>IF(N996="nulová",J996,0)</f>
        <v>0</v>
      </c>
      <c r="BJ996" s="18" t="s">
        <v>84</v>
      </c>
      <c r="BK996" s="204">
        <f>ROUND(I996*H996,2)</f>
        <v>0</v>
      </c>
      <c r="BL996" s="18" t="s">
        <v>306</v>
      </c>
      <c r="BM996" s="203" t="s">
        <v>1802</v>
      </c>
    </row>
    <row r="997" spans="1:65" s="2" customFormat="1" ht="39">
      <c r="A997" s="35"/>
      <c r="B997" s="36"/>
      <c r="C997" s="37"/>
      <c r="D997" s="207" t="s">
        <v>284</v>
      </c>
      <c r="E997" s="37"/>
      <c r="F997" s="216" t="s">
        <v>1738</v>
      </c>
      <c r="G997" s="37"/>
      <c r="H997" s="37"/>
      <c r="I997" s="217"/>
      <c r="J997" s="37"/>
      <c r="K997" s="37"/>
      <c r="L997" s="40"/>
      <c r="M997" s="218"/>
      <c r="N997" s="219"/>
      <c r="O997" s="72"/>
      <c r="P997" s="72"/>
      <c r="Q997" s="72"/>
      <c r="R997" s="72"/>
      <c r="S997" s="72"/>
      <c r="T997" s="73"/>
      <c r="U997" s="35"/>
      <c r="V997" s="35"/>
      <c r="W997" s="35"/>
      <c r="X997" s="35"/>
      <c r="Y997" s="35"/>
      <c r="Z997" s="35"/>
      <c r="AA997" s="35"/>
      <c r="AB997" s="35"/>
      <c r="AC997" s="35"/>
      <c r="AD997" s="35"/>
      <c r="AE997" s="35"/>
      <c r="AT997" s="18" t="s">
        <v>284</v>
      </c>
      <c r="AU997" s="18" t="s">
        <v>86</v>
      </c>
    </row>
    <row r="998" spans="1:65" s="2" customFormat="1" ht="16.5" customHeight="1">
      <c r="A998" s="35"/>
      <c r="B998" s="36"/>
      <c r="C998" s="192" t="s">
        <v>1803</v>
      </c>
      <c r="D998" s="192" t="s">
        <v>241</v>
      </c>
      <c r="E998" s="193" t="s">
        <v>1804</v>
      </c>
      <c r="F998" s="194" t="s">
        <v>1805</v>
      </c>
      <c r="G998" s="195" t="s">
        <v>1736</v>
      </c>
      <c r="H998" s="196">
        <v>3</v>
      </c>
      <c r="I998" s="197"/>
      <c r="J998" s="198">
        <f>ROUND(I998*H998,2)</f>
        <v>0</v>
      </c>
      <c r="K998" s="194" t="s">
        <v>277</v>
      </c>
      <c r="L998" s="40"/>
      <c r="M998" s="199" t="s">
        <v>1</v>
      </c>
      <c r="N998" s="200" t="s">
        <v>41</v>
      </c>
      <c r="O998" s="72"/>
      <c r="P998" s="201">
        <f>O998*H998</f>
        <v>0</v>
      </c>
      <c r="Q998" s="201">
        <v>0</v>
      </c>
      <c r="R998" s="201">
        <f>Q998*H998</f>
        <v>0</v>
      </c>
      <c r="S998" s="201">
        <v>0</v>
      </c>
      <c r="T998" s="202">
        <f>S998*H998</f>
        <v>0</v>
      </c>
      <c r="U998" s="35"/>
      <c r="V998" s="35"/>
      <c r="W998" s="35"/>
      <c r="X998" s="35"/>
      <c r="Y998" s="35"/>
      <c r="Z998" s="35"/>
      <c r="AA998" s="35"/>
      <c r="AB998" s="35"/>
      <c r="AC998" s="35"/>
      <c r="AD998" s="35"/>
      <c r="AE998" s="35"/>
      <c r="AR998" s="203" t="s">
        <v>306</v>
      </c>
      <c r="AT998" s="203" t="s">
        <v>241</v>
      </c>
      <c r="AU998" s="203" t="s">
        <v>86</v>
      </c>
      <c r="AY998" s="18" t="s">
        <v>239</v>
      </c>
      <c r="BE998" s="204">
        <f>IF(N998="základní",J998,0)</f>
        <v>0</v>
      </c>
      <c r="BF998" s="204">
        <f>IF(N998="snížená",J998,0)</f>
        <v>0</v>
      </c>
      <c r="BG998" s="204">
        <f>IF(N998="zákl. přenesená",J998,0)</f>
        <v>0</v>
      </c>
      <c r="BH998" s="204">
        <f>IF(N998="sníž. přenesená",J998,0)</f>
        <v>0</v>
      </c>
      <c r="BI998" s="204">
        <f>IF(N998="nulová",J998,0)</f>
        <v>0</v>
      </c>
      <c r="BJ998" s="18" t="s">
        <v>84</v>
      </c>
      <c r="BK998" s="204">
        <f>ROUND(I998*H998,2)</f>
        <v>0</v>
      </c>
      <c r="BL998" s="18" t="s">
        <v>306</v>
      </c>
      <c r="BM998" s="203" t="s">
        <v>1806</v>
      </c>
    </row>
    <row r="999" spans="1:65" s="2" customFormat="1" ht="39">
      <c r="A999" s="35"/>
      <c r="B999" s="36"/>
      <c r="C999" s="37"/>
      <c r="D999" s="207" t="s">
        <v>284</v>
      </c>
      <c r="E999" s="37"/>
      <c r="F999" s="216" t="s">
        <v>1738</v>
      </c>
      <c r="G999" s="37"/>
      <c r="H999" s="37"/>
      <c r="I999" s="217"/>
      <c r="J999" s="37"/>
      <c r="K999" s="37"/>
      <c r="L999" s="40"/>
      <c r="M999" s="218"/>
      <c r="N999" s="219"/>
      <c r="O999" s="72"/>
      <c r="P999" s="72"/>
      <c r="Q999" s="72"/>
      <c r="R999" s="72"/>
      <c r="S999" s="72"/>
      <c r="T999" s="73"/>
      <c r="U999" s="35"/>
      <c r="V999" s="35"/>
      <c r="W999" s="35"/>
      <c r="X999" s="35"/>
      <c r="Y999" s="35"/>
      <c r="Z999" s="35"/>
      <c r="AA999" s="35"/>
      <c r="AB999" s="35"/>
      <c r="AC999" s="35"/>
      <c r="AD999" s="35"/>
      <c r="AE999" s="35"/>
      <c r="AT999" s="18" t="s">
        <v>284</v>
      </c>
      <c r="AU999" s="18" t="s">
        <v>86</v>
      </c>
    </row>
    <row r="1000" spans="1:65" s="2" customFormat="1" ht="16.5" customHeight="1">
      <c r="A1000" s="35"/>
      <c r="B1000" s="36"/>
      <c r="C1000" s="192" t="s">
        <v>1807</v>
      </c>
      <c r="D1000" s="192" t="s">
        <v>241</v>
      </c>
      <c r="E1000" s="193" t="s">
        <v>1808</v>
      </c>
      <c r="F1000" s="194" t="s">
        <v>1809</v>
      </c>
      <c r="G1000" s="195" t="s">
        <v>1736</v>
      </c>
      <c r="H1000" s="196">
        <v>5</v>
      </c>
      <c r="I1000" s="197"/>
      <c r="J1000" s="198">
        <f>ROUND(I1000*H1000,2)</f>
        <v>0</v>
      </c>
      <c r="K1000" s="194" t="s">
        <v>277</v>
      </c>
      <c r="L1000" s="40"/>
      <c r="M1000" s="199" t="s">
        <v>1</v>
      </c>
      <c r="N1000" s="200" t="s">
        <v>41</v>
      </c>
      <c r="O1000" s="72"/>
      <c r="P1000" s="201">
        <f>O1000*H1000</f>
        <v>0</v>
      </c>
      <c r="Q1000" s="201">
        <v>0</v>
      </c>
      <c r="R1000" s="201">
        <f>Q1000*H1000</f>
        <v>0</v>
      </c>
      <c r="S1000" s="201">
        <v>0</v>
      </c>
      <c r="T1000" s="202">
        <f>S1000*H1000</f>
        <v>0</v>
      </c>
      <c r="U1000" s="35"/>
      <c r="V1000" s="35"/>
      <c r="W1000" s="35"/>
      <c r="X1000" s="35"/>
      <c r="Y1000" s="35"/>
      <c r="Z1000" s="35"/>
      <c r="AA1000" s="35"/>
      <c r="AB1000" s="35"/>
      <c r="AC1000" s="35"/>
      <c r="AD1000" s="35"/>
      <c r="AE1000" s="35"/>
      <c r="AR1000" s="203" t="s">
        <v>306</v>
      </c>
      <c r="AT1000" s="203" t="s">
        <v>241</v>
      </c>
      <c r="AU1000" s="203" t="s">
        <v>86</v>
      </c>
      <c r="AY1000" s="18" t="s">
        <v>239</v>
      </c>
      <c r="BE1000" s="204">
        <f>IF(N1000="základní",J1000,0)</f>
        <v>0</v>
      </c>
      <c r="BF1000" s="204">
        <f>IF(N1000="snížená",J1000,0)</f>
        <v>0</v>
      </c>
      <c r="BG1000" s="204">
        <f>IF(N1000="zákl. přenesená",J1000,0)</f>
        <v>0</v>
      </c>
      <c r="BH1000" s="204">
        <f>IF(N1000="sníž. přenesená",J1000,0)</f>
        <v>0</v>
      </c>
      <c r="BI1000" s="204">
        <f>IF(N1000="nulová",J1000,0)</f>
        <v>0</v>
      </c>
      <c r="BJ1000" s="18" t="s">
        <v>84</v>
      </c>
      <c r="BK1000" s="204">
        <f>ROUND(I1000*H1000,2)</f>
        <v>0</v>
      </c>
      <c r="BL1000" s="18" t="s">
        <v>306</v>
      </c>
      <c r="BM1000" s="203" t="s">
        <v>1810</v>
      </c>
    </row>
    <row r="1001" spans="1:65" s="2" customFormat="1" ht="39">
      <c r="A1001" s="35"/>
      <c r="B1001" s="36"/>
      <c r="C1001" s="37"/>
      <c r="D1001" s="207" t="s">
        <v>284</v>
      </c>
      <c r="E1001" s="37"/>
      <c r="F1001" s="216" t="s">
        <v>1738</v>
      </c>
      <c r="G1001" s="37"/>
      <c r="H1001" s="37"/>
      <c r="I1001" s="217"/>
      <c r="J1001" s="37"/>
      <c r="K1001" s="37"/>
      <c r="L1001" s="40"/>
      <c r="M1001" s="218"/>
      <c r="N1001" s="219"/>
      <c r="O1001" s="72"/>
      <c r="P1001" s="72"/>
      <c r="Q1001" s="72"/>
      <c r="R1001" s="72"/>
      <c r="S1001" s="72"/>
      <c r="T1001" s="73"/>
      <c r="U1001" s="35"/>
      <c r="V1001" s="35"/>
      <c r="W1001" s="35"/>
      <c r="X1001" s="35"/>
      <c r="Y1001" s="35"/>
      <c r="Z1001" s="35"/>
      <c r="AA1001" s="35"/>
      <c r="AB1001" s="35"/>
      <c r="AC1001" s="35"/>
      <c r="AD1001" s="35"/>
      <c r="AE1001" s="35"/>
      <c r="AT1001" s="18" t="s">
        <v>284</v>
      </c>
      <c r="AU1001" s="18" t="s">
        <v>86</v>
      </c>
    </row>
    <row r="1002" spans="1:65" s="2" customFormat="1" ht="16.5" customHeight="1">
      <c r="A1002" s="35"/>
      <c r="B1002" s="36"/>
      <c r="C1002" s="192" t="s">
        <v>1811</v>
      </c>
      <c r="D1002" s="192" t="s">
        <v>241</v>
      </c>
      <c r="E1002" s="193" t="s">
        <v>1812</v>
      </c>
      <c r="F1002" s="194" t="s">
        <v>1813</v>
      </c>
      <c r="G1002" s="195" t="s">
        <v>1736</v>
      </c>
      <c r="H1002" s="196">
        <v>3</v>
      </c>
      <c r="I1002" s="197"/>
      <c r="J1002" s="198">
        <f>ROUND(I1002*H1002,2)</f>
        <v>0</v>
      </c>
      <c r="K1002" s="194" t="s">
        <v>277</v>
      </c>
      <c r="L1002" s="40"/>
      <c r="M1002" s="199" t="s">
        <v>1</v>
      </c>
      <c r="N1002" s="200" t="s">
        <v>41</v>
      </c>
      <c r="O1002" s="72"/>
      <c r="P1002" s="201">
        <f>O1002*H1002</f>
        <v>0</v>
      </c>
      <c r="Q1002" s="201">
        <v>0</v>
      </c>
      <c r="R1002" s="201">
        <f>Q1002*H1002</f>
        <v>0</v>
      </c>
      <c r="S1002" s="201">
        <v>0</v>
      </c>
      <c r="T1002" s="202">
        <f>S1002*H1002</f>
        <v>0</v>
      </c>
      <c r="U1002" s="35"/>
      <c r="V1002" s="35"/>
      <c r="W1002" s="35"/>
      <c r="X1002" s="35"/>
      <c r="Y1002" s="35"/>
      <c r="Z1002" s="35"/>
      <c r="AA1002" s="35"/>
      <c r="AB1002" s="35"/>
      <c r="AC1002" s="35"/>
      <c r="AD1002" s="35"/>
      <c r="AE1002" s="35"/>
      <c r="AR1002" s="203" t="s">
        <v>306</v>
      </c>
      <c r="AT1002" s="203" t="s">
        <v>241</v>
      </c>
      <c r="AU1002" s="203" t="s">
        <v>86</v>
      </c>
      <c r="AY1002" s="18" t="s">
        <v>239</v>
      </c>
      <c r="BE1002" s="204">
        <f>IF(N1002="základní",J1002,0)</f>
        <v>0</v>
      </c>
      <c r="BF1002" s="204">
        <f>IF(N1002="snížená",J1002,0)</f>
        <v>0</v>
      </c>
      <c r="BG1002" s="204">
        <f>IF(N1002="zákl. přenesená",J1002,0)</f>
        <v>0</v>
      </c>
      <c r="BH1002" s="204">
        <f>IF(N1002="sníž. přenesená",J1002,0)</f>
        <v>0</v>
      </c>
      <c r="BI1002" s="204">
        <f>IF(N1002="nulová",J1002,0)</f>
        <v>0</v>
      </c>
      <c r="BJ1002" s="18" t="s">
        <v>84</v>
      </c>
      <c r="BK1002" s="204">
        <f>ROUND(I1002*H1002,2)</f>
        <v>0</v>
      </c>
      <c r="BL1002" s="18" t="s">
        <v>306</v>
      </c>
      <c r="BM1002" s="203" t="s">
        <v>1814</v>
      </c>
    </row>
    <row r="1003" spans="1:65" s="2" customFormat="1" ht="39">
      <c r="A1003" s="35"/>
      <c r="B1003" s="36"/>
      <c r="C1003" s="37"/>
      <c r="D1003" s="207" t="s">
        <v>284</v>
      </c>
      <c r="E1003" s="37"/>
      <c r="F1003" s="216" t="s">
        <v>1738</v>
      </c>
      <c r="G1003" s="37"/>
      <c r="H1003" s="37"/>
      <c r="I1003" s="217"/>
      <c r="J1003" s="37"/>
      <c r="K1003" s="37"/>
      <c r="L1003" s="40"/>
      <c r="M1003" s="218"/>
      <c r="N1003" s="219"/>
      <c r="O1003" s="72"/>
      <c r="P1003" s="72"/>
      <c r="Q1003" s="72"/>
      <c r="R1003" s="72"/>
      <c r="S1003" s="72"/>
      <c r="T1003" s="73"/>
      <c r="U1003" s="35"/>
      <c r="V1003" s="35"/>
      <c r="W1003" s="35"/>
      <c r="X1003" s="35"/>
      <c r="Y1003" s="35"/>
      <c r="Z1003" s="35"/>
      <c r="AA1003" s="35"/>
      <c r="AB1003" s="35"/>
      <c r="AC1003" s="35"/>
      <c r="AD1003" s="35"/>
      <c r="AE1003" s="35"/>
      <c r="AT1003" s="18" t="s">
        <v>284</v>
      </c>
      <c r="AU1003" s="18" t="s">
        <v>86</v>
      </c>
    </row>
    <row r="1004" spans="1:65" s="2" customFormat="1" ht="16.5" customHeight="1">
      <c r="A1004" s="35"/>
      <c r="B1004" s="36"/>
      <c r="C1004" s="192" t="s">
        <v>1815</v>
      </c>
      <c r="D1004" s="192" t="s">
        <v>241</v>
      </c>
      <c r="E1004" s="193" t="s">
        <v>1816</v>
      </c>
      <c r="F1004" s="194" t="s">
        <v>1817</v>
      </c>
      <c r="G1004" s="195" t="s">
        <v>1736</v>
      </c>
      <c r="H1004" s="196">
        <v>1</v>
      </c>
      <c r="I1004" s="197"/>
      <c r="J1004" s="198">
        <f>ROUND(I1004*H1004,2)</f>
        <v>0</v>
      </c>
      <c r="K1004" s="194" t="s">
        <v>277</v>
      </c>
      <c r="L1004" s="40"/>
      <c r="M1004" s="199" t="s">
        <v>1</v>
      </c>
      <c r="N1004" s="200" t="s">
        <v>41</v>
      </c>
      <c r="O1004" s="72"/>
      <c r="P1004" s="201">
        <f>O1004*H1004</f>
        <v>0</v>
      </c>
      <c r="Q1004" s="201">
        <v>0</v>
      </c>
      <c r="R1004" s="201">
        <f>Q1004*H1004</f>
        <v>0</v>
      </c>
      <c r="S1004" s="201">
        <v>0</v>
      </c>
      <c r="T1004" s="202">
        <f>S1004*H1004</f>
        <v>0</v>
      </c>
      <c r="U1004" s="35"/>
      <c r="V1004" s="35"/>
      <c r="W1004" s="35"/>
      <c r="X1004" s="35"/>
      <c r="Y1004" s="35"/>
      <c r="Z1004" s="35"/>
      <c r="AA1004" s="35"/>
      <c r="AB1004" s="35"/>
      <c r="AC1004" s="35"/>
      <c r="AD1004" s="35"/>
      <c r="AE1004" s="35"/>
      <c r="AR1004" s="203" t="s">
        <v>306</v>
      </c>
      <c r="AT1004" s="203" t="s">
        <v>241</v>
      </c>
      <c r="AU1004" s="203" t="s">
        <v>86</v>
      </c>
      <c r="AY1004" s="18" t="s">
        <v>239</v>
      </c>
      <c r="BE1004" s="204">
        <f>IF(N1004="základní",J1004,0)</f>
        <v>0</v>
      </c>
      <c r="BF1004" s="204">
        <f>IF(N1004="snížená",J1004,0)</f>
        <v>0</v>
      </c>
      <c r="BG1004" s="204">
        <f>IF(N1004="zákl. přenesená",J1004,0)</f>
        <v>0</v>
      </c>
      <c r="BH1004" s="204">
        <f>IF(N1004="sníž. přenesená",J1004,0)</f>
        <v>0</v>
      </c>
      <c r="BI1004" s="204">
        <f>IF(N1004="nulová",J1004,0)</f>
        <v>0</v>
      </c>
      <c r="BJ1004" s="18" t="s">
        <v>84</v>
      </c>
      <c r="BK1004" s="204">
        <f>ROUND(I1004*H1004,2)</f>
        <v>0</v>
      </c>
      <c r="BL1004" s="18" t="s">
        <v>306</v>
      </c>
      <c r="BM1004" s="203" t="s">
        <v>1818</v>
      </c>
    </row>
    <row r="1005" spans="1:65" s="2" customFormat="1" ht="39">
      <c r="A1005" s="35"/>
      <c r="B1005" s="36"/>
      <c r="C1005" s="37"/>
      <c r="D1005" s="207" t="s">
        <v>284</v>
      </c>
      <c r="E1005" s="37"/>
      <c r="F1005" s="216" t="s">
        <v>1738</v>
      </c>
      <c r="G1005" s="37"/>
      <c r="H1005" s="37"/>
      <c r="I1005" s="217"/>
      <c r="J1005" s="37"/>
      <c r="K1005" s="37"/>
      <c r="L1005" s="40"/>
      <c r="M1005" s="218"/>
      <c r="N1005" s="219"/>
      <c r="O1005" s="72"/>
      <c r="P1005" s="72"/>
      <c r="Q1005" s="72"/>
      <c r="R1005" s="72"/>
      <c r="S1005" s="72"/>
      <c r="T1005" s="73"/>
      <c r="U1005" s="35"/>
      <c r="V1005" s="35"/>
      <c r="W1005" s="35"/>
      <c r="X1005" s="35"/>
      <c r="Y1005" s="35"/>
      <c r="Z1005" s="35"/>
      <c r="AA1005" s="35"/>
      <c r="AB1005" s="35"/>
      <c r="AC1005" s="35"/>
      <c r="AD1005" s="35"/>
      <c r="AE1005" s="35"/>
      <c r="AT1005" s="18" t="s">
        <v>284</v>
      </c>
      <c r="AU1005" s="18" t="s">
        <v>86</v>
      </c>
    </row>
    <row r="1006" spans="1:65" s="2" customFormat="1" ht="16.5" customHeight="1">
      <c r="A1006" s="35"/>
      <c r="B1006" s="36"/>
      <c r="C1006" s="192" t="s">
        <v>1819</v>
      </c>
      <c r="D1006" s="192" t="s">
        <v>241</v>
      </c>
      <c r="E1006" s="193" t="s">
        <v>1820</v>
      </c>
      <c r="F1006" s="194" t="s">
        <v>1821</v>
      </c>
      <c r="G1006" s="195" t="s">
        <v>1736</v>
      </c>
      <c r="H1006" s="196">
        <v>5</v>
      </c>
      <c r="I1006" s="197"/>
      <c r="J1006" s="198">
        <f>ROUND(I1006*H1006,2)</f>
        <v>0</v>
      </c>
      <c r="K1006" s="194" t="s">
        <v>277</v>
      </c>
      <c r="L1006" s="40"/>
      <c r="M1006" s="199" t="s">
        <v>1</v>
      </c>
      <c r="N1006" s="200" t="s">
        <v>41</v>
      </c>
      <c r="O1006" s="72"/>
      <c r="P1006" s="201">
        <f>O1006*H1006</f>
        <v>0</v>
      </c>
      <c r="Q1006" s="201">
        <v>0</v>
      </c>
      <c r="R1006" s="201">
        <f>Q1006*H1006</f>
        <v>0</v>
      </c>
      <c r="S1006" s="201">
        <v>0</v>
      </c>
      <c r="T1006" s="202">
        <f>S1006*H1006</f>
        <v>0</v>
      </c>
      <c r="U1006" s="35"/>
      <c r="V1006" s="35"/>
      <c r="W1006" s="35"/>
      <c r="X1006" s="35"/>
      <c r="Y1006" s="35"/>
      <c r="Z1006" s="35"/>
      <c r="AA1006" s="35"/>
      <c r="AB1006" s="35"/>
      <c r="AC1006" s="35"/>
      <c r="AD1006" s="35"/>
      <c r="AE1006" s="35"/>
      <c r="AR1006" s="203" t="s">
        <v>306</v>
      </c>
      <c r="AT1006" s="203" t="s">
        <v>241</v>
      </c>
      <c r="AU1006" s="203" t="s">
        <v>86</v>
      </c>
      <c r="AY1006" s="18" t="s">
        <v>239</v>
      </c>
      <c r="BE1006" s="204">
        <f>IF(N1006="základní",J1006,0)</f>
        <v>0</v>
      </c>
      <c r="BF1006" s="204">
        <f>IF(N1006="snížená",J1006,0)</f>
        <v>0</v>
      </c>
      <c r="BG1006" s="204">
        <f>IF(N1006="zákl. přenesená",J1006,0)</f>
        <v>0</v>
      </c>
      <c r="BH1006" s="204">
        <f>IF(N1006="sníž. přenesená",J1006,0)</f>
        <v>0</v>
      </c>
      <c r="BI1006" s="204">
        <f>IF(N1006="nulová",J1006,0)</f>
        <v>0</v>
      </c>
      <c r="BJ1006" s="18" t="s">
        <v>84</v>
      </c>
      <c r="BK1006" s="204">
        <f>ROUND(I1006*H1006,2)</f>
        <v>0</v>
      </c>
      <c r="BL1006" s="18" t="s">
        <v>306</v>
      </c>
      <c r="BM1006" s="203" t="s">
        <v>1822</v>
      </c>
    </row>
    <row r="1007" spans="1:65" s="2" customFormat="1" ht="39">
      <c r="A1007" s="35"/>
      <c r="B1007" s="36"/>
      <c r="C1007" s="37"/>
      <c r="D1007" s="207" t="s">
        <v>284</v>
      </c>
      <c r="E1007" s="37"/>
      <c r="F1007" s="216" t="s">
        <v>1738</v>
      </c>
      <c r="G1007" s="37"/>
      <c r="H1007" s="37"/>
      <c r="I1007" s="217"/>
      <c r="J1007" s="37"/>
      <c r="K1007" s="37"/>
      <c r="L1007" s="40"/>
      <c r="M1007" s="218"/>
      <c r="N1007" s="219"/>
      <c r="O1007" s="72"/>
      <c r="P1007" s="72"/>
      <c r="Q1007" s="72"/>
      <c r="R1007" s="72"/>
      <c r="S1007" s="72"/>
      <c r="T1007" s="73"/>
      <c r="U1007" s="35"/>
      <c r="V1007" s="35"/>
      <c r="W1007" s="35"/>
      <c r="X1007" s="35"/>
      <c r="Y1007" s="35"/>
      <c r="Z1007" s="35"/>
      <c r="AA1007" s="35"/>
      <c r="AB1007" s="35"/>
      <c r="AC1007" s="35"/>
      <c r="AD1007" s="35"/>
      <c r="AE1007" s="35"/>
      <c r="AT1007" s="18" t="s">
        <v>284</v>
      </c>
      <c r="AU1007" s="18" t="s">
        <v>86</v>
      </c>
    </row>
    <row r="1008" spans="1:65" s="2" customFormat="1" ht="16.5" customHeight="1">
      <c r="A1008" s="35"/>
      <c r="B1008" s="36"/>
      <c r="C1008" s="192" t="s">
        <v>1823</v>
      </c>
      <c r="D1008" s="192" t="s">
        <v>241</v>
      </c>
      <c r="E1008" s="193" t="s">
        <v>1824</v>
      </c>
      <c r="F1008" s="194" t="s">
        <v>1825</v>
      </c>
      <c r="G1008" s="195" t="s">
        <v>1736</v>
      </c>
      <c r="H1008" s="196">
        <v>4</v>
      </c>
      <c r="I1008" s="197"/>
      <c r="J1008" s="198">
        <f>ROUND(I1008*H1008,2)</f>
        <v>0</v>
      </c>
      <c r="K1008" s="194" t="s">
        <v>277</v>
      </c>
      <c r="L1008" s="40"/>
      <c r="M1008" s="199" t="s">
        <v>1</v>
      </c>
      <c r="N1008" s="200" t="s">
        <v>41</v>
      </c>
      <c r="O1008" s="72"/>
      <c r="P1008" s="201">
        <f>O1008*H1008</f>
        <v>0</v>
      </c>
      <c r="Q1008" s="201">
        <v>0</v>
      </c>
      <c r="R1008" s="201">
        <f>Q1008*H1008</f>
        <v>0</v>
      </c>
      <c r="S1008" s="201">
        <v>0</v>
      </c>
      <c r="T1008" s="202">
        <f>S1008*H1008</f>
        <v>0</v>
      </c>
      <c r="U1008" s="35"/>
      <c r="V1008" s="35"/>
      <c r="W1008" s="35"/>
      <c r="X1008" s="35"/>
      <c r="Y1008" s="35"/>
      <c r="Z1008" s="35"/>
      <c r="AA1008" s="35"/>
      <c r="AB1008" s="35"/>
      <c r="AC1008" s="35"/>
      <c r="AD1008" s="35"/>
      <c r="AE1008" s="35"/>
      <c r="AR1008" s="203" t="s">
        <v>306</v>
      </c>
      <c r="AT1008" s="203" t="s">
        <v>241</v>
      </c>
      <c r="AU1008" s="203" t="s">
        <v>86</v>
      </c>
      <c r="AY1008" s="18" t="s">
        <v>239</v>
      </c>
      <c r="BE1008" s="204">
        <f>IF(N1008="základní",J1008,0)</f>
        <v>0</v>
      </c>
      <c r="BF1008" s="204">
        <f>IF(N1008="snížená",J1008,0)</f>
        <v>0</v>
      </c>
      <c r="BG1008" s="204">
        <f>IF(N1008="zákl. přenesená",J1008,0)</f>
        <v>0</v>
      </c>
      <c r="BH1008" s="204">
        <f>IF(N1008="sníž. přenesená",J1008,0)</f>
        <v>0</v>
      </c>
      <c r="BI1008" s="204">
        <f>IF(N1008="nulová",J1008,0)</f>
        <v>0</v>
      </c>
      <c r="BJ1008" s="18" t="s">
        <v>84</v>
      </c>
      <c r="BK1008" s="204">
        <f>ROUND(I1008*H1008,2)</f>
        <v>0</v>
      </c>
      <c r="BL1008" s="18" t="s">
        <v>306</v>
      </c>
      <c r="BM1008" s="203" t="s">
        <v>1826</v>
      </c>
    </row>
    <row r="1009" spans="1:65" s="2" customFormat="1" ht="39">
      <c r="A1009" s="35"/>
      <c r="B1009" s="36"/>
      <c r="C1009" s="37"/>
      <c r="D1009" s="207" t="s">
        <v>284</v>
      </c>
      <c r="E1009" s="37"/>
      <c r="F1009" s="216" t="s">
        <v>1738</v>
      </c>
      <c r="G1009" s="37"/>
      <c r="H1009" s="37"/>
      <c r="I1009" s="217"/>
      <c r="J1009" s="37"/>
      <c r="K1009" s="37"/>
      <c r="L1009" s="40"/>
      <c r="M1009" s="218"/>
      <c r="N1009" s="219"/>
      <c r="O1009" s="72"/>
      <c r="P1009" s="72"/>
      <c r="Q1009" s="72"/>
      <c r="R1009" s="72"/>
      <c r="S1009" s="72"/>
      <c r="T1009" s="73"/>
      <c r="U1009" s="35"/>
      <c r="V1009" s="35"/>
      <c r="W1009" s="35"/>
      <c r="X1009" s="35"/>
      <c r="Y1009" s="35"/>
      <c r="Z1009" s="35"/>
      <c r="AA1009" s="35"/>
      <c r="AB1009" s="35"/>
      <c r="AC1009" s="35"/>
      <c r="AD1009" s="35"/>
      <c r="AE1009" s="35"/>
      <c r="AT1009" s="18" t="s">
        <v>284</v>
      </c>
      <c r="AU1009" s="18" t="s">
        <v>86</v>
      </c>
    </row>
    <row r="1010" spans="1:65" s="2" customFormat="1" ht="16.5" customHeight="1">
      <c r="A1010" s="35"/>
      <c r="B1010" s="36"/>
      <c r="C1010" s="192" t="s">
        <v>1827</v>
      </c>
      <c r="D1010" s="192" t="s">
        <v>241</v>
      </c>
      <c r="E1010" s="193" t="s">
        <v>1828</v>
      </c>
      <c r="F1010" s="194" t="s">
        <v>1829</v>
      </c>
      <c r="G1010" s="195" t="s">
        <v>1736</v>
      </c>
      <c r="H1010" s="196">
        <v>1</v>
      </c>
      <c r="I1010" s="197"/>
      <c r="J1010" s="198">
        <f>ROUND(I1010*H1010,2)</f>
        <v>0</v>
      </c>
      <c r="K1010" s="194" t="s">
        <v>277</v>
      </c>
      <c r="L1010" s="40"/>
      <c r="M1010" s="199" t="s">
        <v>1</v>
      </c>
      <c r="N1010" s="200" t="s">
        <v>41</v>
      </c>
      <c r="O1010" s="72"/>
      <c r="P1010" s="201">
        <f>O1010*H1010</f>
        <v>0</v>
      </c>
      <c r="Q1010" s="201">
        <v>0</v>
      </c>
      <c r="R1010" s="201">
        <f>Q1010*H1010</f>
        <v>0</v>
      </c>
      <c r="S1010" s="201">
        <v>0</v>
      </c>
      <c r="T1010" s="202">
        <f>S1010*H1010</f>
        <v>0</v>
      </c>
      <c r="U1010" s="35"/>
      <c r="V1010" s="35"/>
      <c r="W1010" s="35"/>
      <c r="X1010" s="35"/>
      <c r="Y1010" s="35"/>
      <c r="Z1010" s="35"/>
      <c r="AA1010" s="35"/>
      <c r="AB1010" s="35"/>
      <c r="AC1010" s="35"/>
      <c r="AD1010" s="35"/>
      <c r="AE1010" s="35"/>
      <c r="AR1010" s="203" t="s">
        <v>306</v>
      </c>
      <c r="AT1010" s="203" t="s">
        <v>241</v>
      </c>
      <c r="AU1010" s="203" t="s">
        <v>86</v>
      </c>
      <c r="AY1010" s="18" t="s">
        <v>239</v>
      </c>
      <c r="BE1010" s="204">
        <f>IF(N1010="základní",J1010,0)</f>
        <v>0</v>
      </c>
      <c r="BF1010" s="204">
        <f>IF(N1010="snížená",J1010,0)</f>
        <v>0</v>
      </c>
      <c r="BG1010" s="204">
        <f>IF(N1010="zákl. přenesená",J1010,0)</f>
        <v>0</v>
      </c>
      <c r="BH1010" s="204">
        <f>IF(N1010="sníž. přenesená",J1010,0)</f>
        <v>0</v>
      </c>
      <c r="BI1010" s="204">
        <f>IF(N1010="nulová",J1010,0)</f>
        <v>0</v>
      </c>
      <c r="BJ1010" s="18" t="s">
        <v>84</v>
      </c>
      <c r="BK1010" s="204">
        <f>ROUND(I1010*H1010,2)</f>
        <v>0</v>
      </c>
      <c r="BL1010" s="18" t="s">
        <v>306</v>
      </c>
      <c r="BM1010" s="203" t="s">
        <v>1830</v>
      </c>
    </row>
    <row r="1011" spans="1:65" s="2" customFormat="1" ht="39">
      <c r="A1011" s="35"/>
      <c r="B1011" s="36"/>
      <c r="C1011" s="37"/>
      <c r="D1011" s="207" t="s">
        <v>284</v>
      </c>
      <c r="E1011" s="37"/>
      <c r="F1011" s="216" t="s">
        <v>1738</v>
      </c>
      <c r="G1011" s="37"/>
      <c r="H1011" s="37"/>
      <c r="I1011" s="217"/>
      <c r="J1011" s="37"/>
      <c r="K1011" s="37"/>
      <c r="L1011" s="40"/>
      <c r="M1011" s="218"/>
      <c r="N1011" s="219"/>
      <c r="O1011" s="72"/>
      <c r="P1011" s="72"/>
      <c r="Q1011" s="72"/>
      <c r="R1011" s="72"/>
      <c r="S1011" s="72"/>
      <c r="T1011" s="73"/>
      <c r="U1011" s="35"/>
      <c r="V1011" s="35"/>
      <c r="W1011" s="35"/>
      <c r="X1011" s="35"/>
      <c r="Y1011" s="35"/>
      <c r="Z1011" s="35"/>
      <c r="AA1011" s="35"/>
      <c r="AB1011" s="35"/>
      <c r="AC1011" s="35"/>
      <c r="AD1011" s="35"/>
      <c r="AE1011" s="35"/>
      <c r="AT1011" s="18" t="s">
        <v>284</v>
      </c>
      <c r="AU1011" s="18" t="s">
        <v>86</v>
      </c>
    </row>
    <row r="1012" spans="1:65" s="2" customFormat="1" ht="16.5" customHeight="1">
      <c r="A1012" s="35"/>
      <c r="B1012" s="36"/>
      <c r="C1012" s="192" t="s">
        <v>1831</v>
      </c>
      <c r="D1012" s="192" t="s">
        <v>241</v>
      </c>
      <c r="E1012" s="193" t="s">
        <v>1832</v>
      </c>
      <c r="F1012" s="194" t="s">
        <v>1833</v>
      </c>
      <c r="G1012" s="195" t="s">
        <v>1736</v>
      </c>
      <c r="H1012" s="196">
        <v>4</v>
      </c>
      <c r="I1012" s="197"/>
      <c r="J1012" s="198">
        <f>ROUND(I1012*H1012,2)</f>
        <v>0</v>
      </c>
      <c r="K1012" s="194" t="s">
        <v>277</v>
      </c>
      <c r="L1012" s="40"/>
      <c r="M1012" s="199" t="s">
        <v>1</v>
      </c>
      <c r="N1012" s="200" t="s">
        <v>41</v>
      </c>
      <c r="O1012" s="72"/>
      <c r="P1012" s="201">
        <f>O1012*H1012</f>
        <v>0</v>
      </c>
      <c r="Q1012" s="201">
        <v>0</v>
      </c>
      <c r="R1012" s="201">
        <f>Q1012*H1012</f>
        <v>0</v>
      </c>
      <c r="S1012" s="201">
        <v>0</v>
      </c>
      <c r="T1012" s="202">
        <f>S1012*H1012</f>
        <v>0</v>
      </c>
      <c r="U1012" s="35"/>
      <c r="V1012" s="35"/>
      <c r="W1012" s="35"/>
      <c r="X1012" s="35"/>
      <c r="Y1012" s="35"/>
      <c r="Z1012" s="35"/>
      <c r="AA1012" s="35"/>
      <c r="AB1012" s="35"/>
      <c r="AC1012" s="35"/>
      <c r="AD1012" s="35"/>
      <c r="AE1012" s="35"/>
      <c r="AR1012" s="203" t="s">
        <v>306</v>
      </c>
      <c r="AT1012" s="203" t="s">
        <v>241</v>
      </c>
      <c r="AU1012" s="203" t="s">
        <v>86</v>
      </c>
      <c r="AY1012" s="18" t="s">
        <v>239</v>
      </c>
      <c r="BE1012" s="204">
        <f>IF(N1012="základní",J1012,0)</f>
        <v>0</v>
      </c>
      <c r="BF1012" s="204">
        <f>IF(N1012="snížená",J1012,0)</f>
        <v>0</v>
      </c>
      <c r="BG1012" s="204">
        <f>IF(N1012="zákl. přenesená",J1012,0)</f>
        <v>0</v>
      </c>
      <c r="BH1012" s="204">
        <f>IF(N1012="sníž. přenesená",J1012,0)</f>
        <v>0</v>
      </c>
      <c r="BI1012" s="204">
        <f>IF(N1012="nulová",J1012,0)</f>
        <v>0</v>
      </c>
      <c r="BJ1012" s="18" t="s">
        <v>84</v>
      </c>
      <c r="BK1012" s="204">
        <f>ROUND(I1012*H1012,2)</f>
        <v>0</v>
      </c>
      <c r="BL1012" s="18" t="s">
        <v>306</v>
      </c>
      <c r="BM1012" s="203" t="s">
        <v>1834</v>
      </c>
    </row>
    <row r="1013" spans="1:65" s="2" customFormat="1" ht="39">
      <c r="A1013" s="35"/>
      <c r="B1013" s="36"/>
      <c r="C1013" s="37"/>
      <c r="D1013" s="207" t="s">
        <v>284</v>
      </c>
      <c r="E1013" s="37"/>
      <c r="F1013" s="216" t="s">
        <v>1738</v>
      </c>
      <c r="G1013" s="37"/>
      <c r="H1013" s="37"/>
      <c r="I1013" s="217"/>
      <c r="J1013" s="37"/>
      <c r="K1013" s="37"/>
      <c r="L1013" s="40"/>
      <c r="M1013" s="218"/>
      <c r="N1013" s="219"/>
      <c r="O1013" s="72"/>
      <c r="P1013" s="72"/>
      <c r="Q1013" s="72"/>
      <c r="R1013" s="72"/>
      <c r="S1013" s="72"/>
      <c r="T1013" s="73"/>
      <c r="U1013" s="35"/>
      <c r="V1013" s="35"/>
      <c r="W1013" s="35"/>
      <c r="X1013" s="35"/>
      <c r="Y1013" s="35"/>
      <c r="Z1013" s="35"/>
      <c r="AA1013" s="35"/>
      <c r="AB1013" s="35"/>
      <c r="AC1013" s="35"/>
      <c r="AD1013" s="35"/>
      <c r="AE1013" s="35"/>
      <c r="AT1013" s="18" t="s">
        <v>284</v>
      </c>
      <c r="AU1013" s="18" t="s">
        <v>86</v>
      </c>
    </row>
    <row r="1014" spans="1:65" s="2" customFormat="1" ht="16.5" customHeight="1">
      <c r="A1014" s="35"/>
      <c r="B1014" s="36"/>
      <c r="C1014" s="192" t="s">
        <v>1835</v>
      </c>
      <c r="D1014" s="192" t="s">
        <v>241</v>
      </c>
      <c r="E1014" s="193" t="s">
        <v>1836</v>
      </c>
      <c r="F1014" s="194" t="s">
        <v>1837</v>
      </c>
      <c r="G1014" s="195" t="s">
        <v>1736</v>
      </c>
      <c r="H1014" s="196">
        <v>1</v>
      </c>
      <c r="I1014" s="197"/>
      <c r="J1014" s="198">
        <f>ROUND(I1014*H1014,2)</f>
        <v>0</v>
      </c>
      <c r="K1014" s="194" t="s">
        <v>277</v>
      </c>
      <c r="L1014" s="40"/>
      <c r="M1014" s="199" t="s">
        <v>1</v>
      </c>
      <c r="N1014" s="200" t="s">
        <v>41</v>
      </c>
      <c r="O1014" s="72"/>
      <c r="P1014" s="201">
        <f>O1014*H1014</f>
        <v>0</v>
      </c>
      <c r="Q1014" s="201">
        <v>0</v>
      </c>
      <c r="R1014" s="201">
        <f>Q1014*H1014</f>
        <v>0</v>
      </c>
      <c r="S1014" s="201">
        <v>0</v>
      </c>
      <c r="T1014" s="202">
        <f>S1014*H1014</f>
        <v>0</v>
      </c>
      <c r="U1014" s="35"/>
      <c r="V1014" s="35"/>
      <c r="W1014" s="35"/>
      <c r="X1014" s="35"/>
      <c r="Y1014" s="35"/>
      <c r="Z1014" s="35"/>
      <c r="AA1014" s="35"/>
      <c r="AB1014" s="35"/>
      <c r="AC1014" s="35"/>
      <c r="AD1014" s="35"/>
      <c r="AE1014" s="35"/>
      <c r="AR1014" s="203" t="s">
        <v>306</v>
      </c>
      <c r="AT1014" s="203" t="s">
        <v>241</v>
      </c>
      <c r="AU1014" s="203" t="s">
        <v>86</v>
      </c>
      <c r="AY1014" s="18" t="s">
        <v>239</v>
      </c>
      <c r="BE1014" s="204">
        <f>IF(N1014="základní",J1014,0)</f>
        <v>0</v>
      </c>
      <c r="BF1014" s="204">
        <f>IF(N1014="snížená",J1014,0)</f>
        <v>0</v>
      </c>
      <c r="BG1014" s="204">
        <f>IF(N1014="zákl. přenesená",J1014,0)</f>
        <v>0</v>
      </c>
      <c r="BH1014" s="204">
        <f>IF(N1014="sníž. přenesená",J1014,0)</f>
        <v>0</v>
      </c>
      <c r="BI1014" s="204">
        <f>IF(N1014="nulová",J1014,0)</f>
        <v>0</v>
      </c>
      <c r="BJ1014" s="18" t="s">
        <v>84</v>
      </c>
      <c r="BK1014" s="204">
        <f>ROUND(I1014*H1014,2)</f>
        <v>0</v>
      </c>
      <c r="BL1014" s="18" t="s">
        <v>306</v>
      </c>
      <c r="BM1014" s="203" t="s">
        <v>1838</v>
      </c>
    </row>
    <row r="1015" spans="1:65" s="2" customFormat="1" ht="39">
      <c r="A1015" s="35"/>
      <c r="B1015" s="36"/>
      <c r="C1015" s="37"/>
      <c r="D1015" s="207" t="s">
        <v>284</v>
      </c>
      <c r="E1015" s="37"/>
      <c r="F1015" s="216" t="s">
        <v>1738</v>
      </c>
      <c r="G1015" s="37"/>
      <c r="H1015" s="37"/>
      <c r="I1015" s="217"/>
      <c r="J1015" s="37"/>
      <c r="K1015" s="37"/>
      <c r="L1015" s="40"/>
      <c r="M1015" s="218"/>
      <c r="N1015" s="219"/>
      <c r="O1015" s="72"/>
      <c r="P1015" s="72"/>
      <c r="Q1015" s="72"/>
      <c r="R1015" s="72"/>
      <c r="S1015" s="72"/>
      <c r="T1015" s="73"/>
      <c r="U1015" s="35"/>
      <c r="V1015" s="35"/>
      <c r="W1015" s="35"/>
      <c r="X1015" s="35"/>
      <c r="Y1015" s="35"/>
      <c r="Z1015" s="35"/>
      <c r="AA1015" s="35"/>
      <c r="AB1015" s="35"/>
      <c r="AC1015" s="35"/>
      <c r="AD1015" s="35"/>
      <c r="AE1015" s="35"/>
      <c r="AT1015" s="18" t="s">
        <v>284</v>
      </c>
      <c r="AU1015" s="18" t="s">
        <v>86</v>
      </c>
    </row>
    <row r="1016" spans="1:65" s="2" customFormat="1" ht="16.5" customHeight="1">
      <c r="A1016" s="35"/>
      <c r="B1016" s="36"/>
      <c r="C1016" s="192" t="s">
        <v>1839</v>
      </c>
      <c r="D1016" s="192" t="s">
        <v>241</v>
      </c>
      <c r="E1016" s="193" t="s">
        <v>1840</v>
      </c>
      <c r="F1016" s="194" t="s">
        <v>1841</v>
      </c>
      <c r="G1016" s="195" t="s">
        <v>1736</v>
      </c>
      <c r="H1016" s="196">
        <v>2</v>
      </c>
      <c r="I1016" s="197"/>
      <c r="J1016" s="198">
        <f>ROUND(I1016*H1016,2)</f>
        <v>0</v>
      </c>
      <c r="K1016" s="194" t="s">
        <v>277</v>
      </c>
      <c r="L1016" s="40"/>
      <c r="M1016" s="199" t="s">
        <v>1</v>
      </c>
      <c r="N1016" s="200" t="s">
        <v>41</v>
      </c>
      <c r="O1016" s="72"/>
      <c r="P1016" s="201">
        <f>O1016*H1016</f>
        <v>0</v>
      </c>
      <c r="Q1016" s="201">
        <v>0</v>
      </c>
      <c r="R1016" s="201">
        <f>Q1016*H1016</f>
        <v>0</v>
      </c>
      <c r="S1016" s="201">
        <v>0</v>
      </c>
      <c r="T1016" s="202">
        <f>S1016*H1016</f>
        <v>0</v>
      </c>
      <c r="U1016" s="35"/>
      <c r="V1016" s="35"/>
      <c r="W1016" s="35"/>
      <c r="X1016" s="35"/>
      <c r="Y1016" s="35"/>
      <c r="Z1016" s="35"/>
      <c r="AA1016" s="35"/>
      <c r="AB1016" s="35"/>
      <c r="AC1016" s="35"/>
      <c r="AD1016" s="35"/>
      <c r="AE1016" s="35"/>
      <c r="AR1016" s="203" t="s">
        <v>306</v>
      </c>
      <c r="AT1016" s="203" t="s">
        <v>241</v>
      </c>
      <c r="AU1016" s="203" t="s">
        <v>86</v>
      </c>
      <c r="AY1016" s="18" t="s">
        <v>239</v>
      </c>
      <c r="BE1016" s="204">
        <f>IF(N1016="základní",J1016,0)</f>
        <v>0</v>
      </c>
      <c r="BF1016" s="204">
        <f>IF(N1016="snížená",J1016,0)</f>
        <v>0</v>
      </c>
      <c r="BG1016" s="204">
        <f>IF(N1016="zákl. přenesená",J1016,0)</f>
        <v>0</v>
      </c>
      <c r="BH1016" s="204">
        <f>IF(N1016="sníž. přenesená",J1016,0)</f>
        <v>0</v>
      </c>
      <c r="BI1016" s="204">
        <f>IF(N1016="nulová",J1016,0)</f>
        <v>0</v>
      </c>
      <c r="BJ1016" s="18" t="s">
        <v>84</v>
      </c>
      <c r="BK1016" s="204">
        <f>ROUND(I1016*H1016,2)</f>
        <v>0</v>
      </c>
      <c r="BL1016" s="18" t="s">
        <v>306</v>
      </c>
      <c r="BM1016" s="203" t="s">
        <v>1842</v>
      </c>
    </row>
    <row r="1017" spans="1:65" s="2" customFormat="1" ht="39">
      <c r="A1017" s="35"/>
      <c r="B1017" s="36"/>
      <c r="C1017" s="37"/>
      <c r="D1017" s="207" t="s">
        <v>284</v>
      </c>
      <c r="E1017" s="37"/>
      <c r="F1017" s="216" t="s">
        <v>1738</v>
      </c>
      <c r="G1017" s="37"/>
      <c r="H1017" s="37"/>
      <c r="I1017" s="217"/>
      <c r="J1017" s="37"/>
      <c r="K1017" s="37"/>
      <c r="L1017" s="40"/>
      <c r="M1017" s="218"/>
      <c r="N1017" s="219"/>
      <c r="O1017" s="72"/>
      <c r="P1017" s="72"/>
      <c r="Q1017" s="72"/>
      <c r="R1017" s="72"/>
      <c r="S1017" s="72"/>
      <c r="T1017" s="73"/>
      <c r="U1017" s="35"/>
      <c r="V1017" s="35"/>
      <c r="W1017" s="35"/>
      <c r="X1017" s="35"/>
      <c r="Y1017" s="35"/>
      <c r="Z1017" s="35"/>
      <c r="AA1017" s="35"/>
      <c r="AB1017" s="35"/>
      <c r="AC1017" s="35"/>
      <c r="AD1017" s="35"/>
      <c r="AE1017" s="35"/>
      <c r="AT1017" s="18" t="s">
        <v>284</v>
      </c>
      <c r="AU1017" s="18" t="s">
        <v>86</v>
      </c>
    </row>
    <row r="1018" spans="1:65" s="2" customFormat="1" ht="16.5" customHeight="1">
      <c r="A1018" s="35"/>
      <c r="B1018" s="36"/>
      <c r="C1018" s="192" t="s">
        <v>1843</v>
      </c>
      <c r="D1018" s="192" t="s">
        <v>241</v>
      </c>
      <c r="E1018" s="193" t="s">
        <v>1844</v>
      </c>
      <c r="F1018" s="194" t="s">
        <v>1845</v>
      </c>
      <c r="G1018" s="195" t="s">
        <v>1736</v>
      </c>
      <c r="H1018" s="196">
        <v>2</v>
      </c>
      <c r="I1018" s="197"/>
      <c r="J1018" s="198">
        <f>ROUND(I1018*H1018,2)</f>
        <v>0</v>
      </c>
      <c r="K1018" s="194" t="s">
        <v>277</v>
      </c>
      <c r="L1018" s="40"/>
      <c r="M1018" s="199" t="s">
        <v>1</v>
      </c>
      <c r="N1018" s="200" t="s">
        <v>41</v>
      </c>
      <c r="O1018" s="72"/>
      <c r="P1018" s="201">
        <f>O1018*H1018</f>
        <v>0</v>
      </c>
      <c r="Q1018" s="201">
        <v>0</v>
      </c>
      <c r="R1018" s="201">
        <f>Q1018*H1018</f>
        <v>0</v>
      </c>
      <c r="S1018" s="201">
        <v>0</v>
      </c>
      <c r="T1018" s="202">
        <f>S1018*H1018</f>
        <v>0</v>
      </c>
      <c r="U1018" s="35"/>
      <c r="V1018" s="35"/>
      <c r="W1018" s="35"/>
      <c r="X1018" s="35"/>
      <c r="Y1018" s="35"/>
      <c r="Z1018" s="35"/>
      <c r="AA1018" s="35"/>
      <c r="AB1018" s="35"/>
      <c r="AC1018" s="35"/>
      <c r="AD1018" s="35"/>
      <c r="AE1018" s="35"/>
      <c r="AR1018" s="203" t="s">
        <v>306</v>
      </c>
      <c r="AT1018" s="203" t="s">
        <v>241</v>
      </c>
      <c r="AU1018" s="203" t="s">
        <v>86</v>
      </c>
      <c r="AY1018" s="18" t="s">
        <v>239</v>
      </c>
      <c r="BE1018" s="204">
        <f>IF(N1018="základní",J1018,0)</f>
        <v>0</v>
      </c>
      <c r="BF1018" s="204">
        <f>IF(N1018="snížená",J1018,0)</f>
        <v>0</v>
      </c>
      <c r="BG1018" s="204">
        <f>IF(N1018="zákl. přenesená",J1018,0)</f>
        <v>0</v>
      </c>
      <c r="BH1018" s="204">
        <f>IF(N1018="sníž. přenesená",J1018,0)</f>
        <v>0</v>
      </c>
      <c r="BI1018" s="204">
        <f>IF(N1018="nulová",J1018,0)</f>
        <v>0</v>
      </c>
      <c r="BJ1018" s="18" t="s">
        <v>84</v>
      </c>
      <c r="BK1018" s="204">
        <f>ROUND(I1018*H1018,2)</f>
        <v>0</v>
      </c>
      <c r="BL1018" s="18" t="s">
        <v>306</v>
      </c>
      <c r="BM1018" s="203" t="s">
        <v>1846</v>
      </c>
    </row>
    <row r="1019" spans="1:65" s="2" customFormat="1" ht="39">
      <c r="A1019" s="35"/>
      <c r="B1019" s="36"/>
      <c r="C1019" s="37"/>
      <c r="D1019" s="207" t="s">
        <v>284</v>
      </c>
      <c r="E1019" s="37"/>
      <c r="F1019" s="216" t="s">
        <v>1738</v>
      </c>
      <c r="G1019" s="37"/>
      <c r="H1019" s="37"/>
      <c r="I1019" s="217"/>
      <c r="J1019" s="37"/>
      <c r="K1019" s="37"/>
      <c r="L1019" s="40"/>
      <c r="M1019" s="218"/>
      <c r="N1019" s="219"/>
      <c r="O1019" s="72"/>
      <c r="P1019" s="72"/>
      <c r="Q1019" s="72"/>
      <c r="R1019" s="72"/>
      <c r="S1019" s="72"/>
      <c r="T1019" s="73"/>
      <c r="U1019" s="35"/>
      <c r="V1019" s="35"/>
      <c r="W1019" s="35"/>
      <c r="X1019" s="35"/>
      <c r="Y1019" s="35"/>
      <c r="Z1019" s="35"/>
      <c r="AA1019" s="35"/>
      <c r="AB1019" s="35"/>
      <c r="AC1019" s="35"/>
      <c r="AD1019" s="35"/>
      <c r="AE1019" s="35"/>
      <c r="AT1019" s="18" t="s">
        <v>284</v>
      </c>
      <c r="AU1019" s="18" t="s">
        <v>86</v>
      </c>
    </row>
    <row r="1020" spans="1:65" s="2" customFormat="1" ht="16.5" customHeight="1">
      <c r="A1020" s="35"/>
      <c r="B1020" s="36"/>
      <c r="C1020" s="192" t="s">
        <v>1847</v>
      </c>
      <c r="D1020" s="192" t="s">
        <v>241</v>
      </c>
      <c r="E1020" s="193" t="s">
        <v>1848</v>
      </c>
      <c r="F1020" s="194" t="s">
        <v>1849</v>
      </c>
      <c r="G1020" s="195" t="s">
        <v>1736</v>
      </c>
      <c r="H1020" s="196">
        <v>4</v>
      </c>
      <c r="I1020" s="197"/>
      <c r="J1020" s="198">
        <f>ROUND(I1020*H1020,2)</f>
        <v>0</v>
      </c>
      <c r="K1020" s="194" t="s">
        <v>277</v>
      </c>
      <c r="L1020" s="40"/>
      <c r="M1020" s="199" t="s">
        <v>1</v>
      </c>
      <c r="N1020" s="200" t="s">
        <v>41</v>
      </c>
      <c r="O1020" s="72"/>
      <c r="P1020" s="201">
        <f>O1020*H1020</f>
        <v>0</v>
      </c>
      <c r="Q1020" s="201">
        <v>0</v>
      </c>
      <c r="R1020" s="201">
        <f>Q1020*H1020</f>
        <v>0</v>
      </c>
      <c r="S1020" s="201">
        <v>0</v>
      </c>
      <c r="T1020" s="202">
        <f>S1020*H1020</f>
        <v>0</v>
      </c>
      <c r="U1020" s="35"/>
      <c r="V1020" s="35"/>
      <c r="W1020" s="35"/>
      <c r="X1020" s="35"/>
      <c r="Y1020" s="35"/>
      <c r="Z1020" s="35"/>
      <c r="AA1020" s="35"/>
      <c r="AB1020" s="35"/>
      <c r="AC1020" s="35"/>
      <c r="AD1020" s="35"/>
      <c r="AE1020" s="35"/>
      <c r="AR1020" s="203" t="s">
        <v>306</v>
      </c>
      <c r="AT1020" s="203" t="s">
        <v>241</v>
      </c>
      <c r="AU1020" s="203" t="s">
        <v>86</v>
      </c>
      <c r="AY1020" s="18" t="s">
        <v>239</v>
      </c>
      <c r="BE1020" s="204">
        <f>IF(N1020="základní",J1020,0)</f>
        <v>0</v>
      </c>
      <c r="BF1020" s="204">
        <f>IF(N1020="snížená",J1020,0)</f>
        <v>0</v>
      </c>
      <c r="BG1020" s="204">
        <f>IF(N1020="zákl. přenesená",J1020,0)</f>
        <v>0</v>
      </c>
      <c r="BH1020" s="204">
        <f>IF(N1020="sníž. přenesená",J1020,0)</f>
        <v>0</v>
      </c>
      <c r="BI1020" s="204">
        <f>IF(N1020="nulová",J1020,0)</f>
        <v>0</v>
      </c>
      <c r="BJ1020" s="18" t="s">
        <v>84</v>
      </c>
      <c r="BK1020" s="204">
        <f>ROUND(I1020*H1020,2)</f>
        <v>0</v>
      </c>
      <c r="BL1020" s="18" t="s">
        <v>306</v>
      </c>
      <c r="BM1020" s="203" t="s">
        <v>1850</v>
      </c>
    </row>
    <row r="1021" spans="1:65" s="2" customFormat="1" ht="39">
      <c r="A1021" s="35"/>
      <c r="B1021" s="36"/>
      <c r="C1021" s="37"/>
      <c r="D1021" s="207" t="s">
        <v>284</v>
      </c>
      <c r="E1021" s="37"/>
      <c r="F1021" s="216" t="s">
        <v>1738</v>
      </c>
      <c r="G1021" s="37"/>
      <c r="H1021" s="37"/>
      <c r="I1021" s="217"/>
      <c r="J1021" s="37"/>
      <c r="K1021" s="37"/>
      <c r="L1021" s="40"/>
      <c r="M1021" s="218"/>
      <c r="N1021" s="219"/>
      <c r="O1021" s="72"/>
      <c r="P1021" s="72"/>
      <c r="Q1021" s="72"/>
      <c r="R1021" s="72"/>
      <c r="S1021" s="72"/>
      <c r="T1021" s="73"/>
      <c r="U1021" s="35"/>
      <c r="V1021" s="35"/>
      <c r="W1021" s="35"/>
      <c r="X1021" s="35"/>
      <c r="Y1021" s="35"/>
      <c r="Z1021" s="35"/>
      <c r="AA1021" s="35"/>
      <c r="AB1021" s="35"/>
      <c r="AC1021" s="35"/>
      <c r="AD1021" s="35"/>
      <c r="AE1021" s="35"/>
      <c r="AT1021" s="18" t="s">
        <v>284</v>
      </c>
      <c r="AU1021" s="18" t="s">
        <v>86</v>
      </c>
    </row>
    <row r="1022" spans="1:65" s="2" customFormat="1" ht="16.5" customHeight="1">
      <c r="A1022" s="35"/>
      <c r="B1022" s="36"/>
      <c r="C1022" s="192" t="s">
        <v>1851</v>
      </c>
      <c r="D1022" s="192" t="s">
        <v>241</v>
      </c>
      <c r="E1022" s="193" t="s">
        <v>1852</v>
      </c>
      <c r="F1022" s="194" t="s">
        <v>1853</v>
      </c>
      <c r="G1022" s="195" t="s">
        <v>1736</v>
      </c>
      <c r="H1022" s="196">
        <v>6</v>
      </c>
      <c r="I1022" s="197"/>
      <c r="J1022" s="198">
        <f>ROUND(I1022*H1022,2)</f>
        <v>0</v>
      </c>
      <c r="K1022" s="194" t="s">
        <v>277</v>
      </c>
      <c r="L1022" s="40"/>
      <c r="M1022" s="199" t="s">
        <v>1</v>
      </c>
      <c r="N1022" s="200" t="s">
        <v>41</v>
      </c>
      <c r="O1022" s="72"/>
      <c r="P1022" s="201">
        <f>O1022*H1022</f>
        <v>0</v>
      </c>
      <c r="Q1022" s="201">
        <v>0</v>
      </c>
      <c r="R1022" s="201">
        <f>Q1022*H1022</f>
        <v>0</v>
      </c>
      <c r="S1022" s="201">
        <v>0</v>
      </c>
      <c r="T1022" s="202">
        <f>S1022*H1022</f>
        <v>0</v>
      </c>
      <c r="U1022" s="35"/>
      <c r="V1022" s="35"/>
      <c r="W1022" s="35"/>
      <c r="X1022" s="35"/>
      <c r="Y1022" s="35"/>
      <c r="Z1022" s="35"/>
      <c r="AA1022" s="35"/>
      <c r="AB1022" s="35"/>
      <c r="AC1022" s="35"/>
      <c r="AD1022" s="35"/>
      <c r="AE1022" s="35"/>
      <c r="AR1022" s="203" t="s">
        <v>306</v>
      </c>
      <c r="AT1022" s="203" t="s">
        <v>241</v>
      </c>
      <c r="AU1022" s="203" t="s">
        <v>86</v>
      </c>
      <c r="AY1022" s="18" t="s">
        <v>239</v>
      </c>
      <c r="BE1022" s="204">
        <f>IF(N1022="základní",J1022,0)</f>
        <v>0</v>
      </c>
      <c r="BF1022" s="204">
        <f>IF(N1022="snížená",J1022,0)</f>
        <v>0</v>
      </c>
      <c r="BG1022" s="204">
        <f>IF(N1022="zákl. přenesená",J1022,0)</f>
        <v>0</v>
      </c>
      <c r="BH1022" s="204">
        <f>IF(N1022="sníž. přenesená",J1022,0)</f>
        <v>0</v>
      </c>
      <c r="BI1022" s="204">
        <f>IF(N1022="nulová",J1022,0)</f>
        <v>0</v>
      </c>
      <c r="BJ1022" s="18" t="s">
        <v>84</v>
      </c>
      <c r="BK1022" s="204">
        <f>ROUND(I1022*H1022,2)</f>
        <v>0</v>
      </c>
      <c r="BL1022" s="18" t="s">
        <v>306</v>
      </c>
      <c r="BM1022" s="203" t="s">
        <v>1854</v>
      </c>
    </row>
    <row r="1023" spans="1:65" s="2" customFormat="1" ht="39">
      <c r="A1023" s="35"/>
      <c r="B1023" s="36"/>
      <c r="C1023" s="37"/>
      <c r="D1023" s="207" t="s">
        <v>284</v>
      </c>
      <c r="E1023" s="37"/>
      <c r="F1023" s="216" t="s">
        <v>1738</v>
      </c>
      <c r="G1023" s="37"/>
      <c r="H1023" s="37"/>
      <c r="I1023" s="217"/>
      <c r="J1023" s="37"/>
      <c r="K1023" s="37"/>
      <c r="L1023" s="40"/>
      <c r="M1023" s="218"/>
      <c r="N1023" s="219"/>
      <c r="O1023" s="72"/>
      <c r="P1023" s="72"/>
      <c r="Q1023" s="72"/>
      <c r="R1023" s="72"/>
      <c r="S1023" s="72"/>
      <c r="T1023" s="73"/>
      <c r="U1023" s="35"/>
      <c r="V1023" s="35"/>
      <c r="W1023" s="35"/>
      <c r="X1023" s="35"/>
      <c r="Y1023" s="35"/>
      <c r="Z1023" s="35"/>
      <c r="AA1023" s="35"/>
      <c r="AB1023" s="35"/>
      <c r="AC1023" s="35"/>
      <c r="AD1023" s="35"/>
      <c r="AE1023" s="35"/>
      <c r="AT1023" s="18" t="s">
        <v>284</v>
      </c>
      <c r="AU1023" s="18" t="s">
        <v>86</v>
      </c>
    </row>
    <row r="1024" spans="1:65" s="2" customFormat="1" ht="16.5" customHeight="1">
      <c r="A1024" s="35"/>
      <c r="B1024" s="36"/>
      <c r="C1024" s="192" t="s">
        <v>1855</v>
      </c>
      <c r="D1024" s="192" t="s">
        <v>241</v>
      </c>
      <c r="E1024" s="193" t="s">
        <v>1856</v>
      </c>
      <c r="F1024" s="194" t="s">
        <v>1857</v>
      </c>
      <c r="G1024" s="195" t="s">
        <v>1736</v>
      </c>
      <c r="H1024" s="196">
        <v>1</v>
      </c>
      <c r="I1024" s="197"/>
      <c r="J1024" s="198">
        <f>ROUND(I1024*H1024,2)</f>
        <v>0</v>
      </c>
      <c r="K1024" s="194" t="s">
        <v>277</v>
      </c>
      <c r="L1024" s="40"/>
      <c r="M1024" s="199" t="s">
        <v>1</v>
      </c>
      <c r="N1024" s="200" t="s">
        <v>41</v>
      </c>
      <c r="O1024" s="72"/>
      <c r="P1024" s="201">
        <f>O1024*H1024</f>
        <v>0</v>
      </c>
      <c r="Q1024" s="201">
        <v>0</v>
      </c>
      <c r="R1024" s="201">
        <f>Q1024*H1024</f>
        <v>0</v>
      </c>
      <c r="S1024" s="201">
        <v>0</v>
      </c>
      <c r="T1024" s="202">
        <f>S1024*H1024</f>
        <v>0</v>
      </c>
      <c r="U1024" s="35"/>
      <c r="V1024" s="35"/>
      <c r="W1024" s="35"/>
      <c r="X1024" s="35"/>
      <c r="Y1024" s="35"/>
      <c r="Z1024" s="35"/>
      <c r="AA1024" s="35"/>
      <c r="AB1024" s="35"/>
      <c r="AC1024" s="35"/>
      <c r="AD1024" s="35"/>
      <c r="AE1024" s="35"/>
      <c r="AR1024" s="203" t="s">
        <v>306</v>
      </c>
      <c r="AT1024" s="203" t="s">
        <v>241</v>
      </c>
      <c r="AU1024" s="203" t="s">
        <v>86</v>
      </c>
      <c r="AY1024" s="18" t="s">
        <v>239</v>
      </c>
      <c r="BE1024" s="204">
        <f>IF(N1024="základní",J1024,0)</f>
        <v>0</v>
      </c>
      <c r="BF1024" s="204">
        <f>IF(N1024="snížená",J1024,0)</f>
        <v>0</v>
      </c>
      <c r="BG1024" s="204">
        <f>IF(N1024="zákl. přenesená",J1024,0)</f>
        <v>0</v>
      </c>
      <c r="BH1024" s="204">
        <f>IF(N1024="sníž. přenesená",J1024,0)</f>
        <v>0</v>
      </c>
      <c r="BI1024" s="204">
        <f>IF(N1024="nulová",J1024,0)</f>
        <v>0</v>
      </c>
      <c r="BJ1024" s="18" t="s">
        <v>84</v>
      </c>
      <c r="BK1024" s="204">
        <f>ROUND(I1024*H1024,2)</f>
        <v>0</v>
      </c>
      <c r="BL1024" s="18" t="s">
        <v>306</v>
      </c>
      <c r="BM1024" s="203" t="s">
        <v>1858</v>
      </c>
    </row>
    <row r="1025" spans="1:65" s="2" customFormat="1" ht="39">
      <c r="A1025" s="35"/>
      <c r="B1025" s="36"/>
      <c r="C1025" s="37"/>
      <c r="D1025" s="207" t="s">
        <v>284</v>
      </c>
      <c r="E1025" s="37"/>
      <c r="F1025" s="216" t="s">
        <v>1738</v>
      </c>
      <c r="G1025" s="37"/>
      <c r="H1025" s="37"/>
      <c r="I1025" s="217"/>
      <c r="J1025" s="37"/>
      <c r="K1025" s="37"/>
      <c r="L1025" s="40"/>
      <c r="M1025" s="218"/>
      <c r="N1025" s="219"/>
      <c r="O1025" s="72"/>
      <c r="P1025" s="72"/>
      <c r="Q1025" s="72"/>
      <c r="R1025" s="72"/>
      <c r="S1025" s="72"/>
      <c r="T1025" s="73"/>
      <c r="U1025" s="35"/>
      <c r="V1025" s="35"/>
      <c r="W1025" s="35"/>
      <c r="X1025" s="35"/>
      <c r="Y1025" s="35"/>
      <c r="Z1025" s="35"/>
      <c r="AA1025" s="35"/>
      <c r="AB1025" s="35"/>
      <c r="AC1025" s="35"/>
      <c r="AD1025" s="35"/>
      <c r="AE1025" s="35"/>
      <c r="AT1025" s="18" t="s">
        <v>284</v>
      </c>
      <c r="AU1025" s="18" t="s">
        <v>86</v>
      </c>
    </row>
    <row r="1026" spans="1:65" s="2" customFormat="1" ht="24.2" customHeight="1">
      <c r="A1026" s="35"/>
      <c r="B1026" s="36"/>
      <c r="C1026" s="192" t="s">
        <v>1859</v>
      </c>
      <c r="D1026" s="192" t="s">
        <v>241</v>
      </c>
      <c r="E1026" s="193" t="s">
        <v>1860</v>
      </c>
      <c r="F1026" s="194" t="s">
        <v>1861</v>
      </c>
      <c r="G1026" s="195" t="s">
        <v>1736</v>
      </c>
      <c r="H1026" s="196">
        <v>2</v>
      </c>
      <c r="I1026" s="197"/>
      <c r="J1026" s="198">
        <f>ROUND(I1026*H1026,2)</f>
        <v>0</v>
      </c>
      <c r="K1026" s="194" t="s">
        <v>277</v>
      </c>
      <c r="L1026" s="40"/>
      <c r="M1026" s="199" t="s">
        <v>1</v>
      </c>
      <c r="N1026" s="200" t="s">
        <v>41</v>
      </c>
      <c r="O1026" s="72"/>
      <c r="P1026" s="201">
        <f>O1026*H1026</f>
        <v>0</v>
      </c>
      <c r="Q1026" s="201">
        <v>0</v>
      </c>
      <c r="R1026" s="201">
        <f>Q1026*H1026</f>
        <v>0</v>
      </c>
      <c r="S1026" s="201">
        <v>0</v>
      </c>
      <c r="T1026" s="202">
        <f>S1026*H1026</f>
        <v>0</v>
      </c>
      <c r="U1026" s="35"/>
      <c r="V1026" s="35"/>
      <c r="W1026" s="35"/>
      <c r="X1026" s="35"/>
      <c r="Y1026" s="35"/>
      <c r="Z1026" s="35"/>
      <c r="AA1026" s="35"/>
      <c r="AB1026" s="35"/>
      <c r="AC1026" s="35"/>
      <c r="AD1026" s="35"/>
      <c r="AE1026" s="35"/>
      <c r="AR1026" s="203" t="s">
        <v>306</v>
      </c>
      <c r="AT1026" s="203" t="s">
        <v>241</v>
      </c>
      <c r="AU1026" s="203" t="s">
        <v>86</v>
      </c>
      <c r="AY1026" s="18" t="s">
        <v>239</v>
      </c>
      <c r="BE1026" s="204">
        <f>IF(N1026="základní",J1026,0)</f>
        <v>0</v>
      </c>
      <c r="BF1026" s="204">
        <f>IF(N1026="snížená",J1026,0)</f>
        <v>0</v>
      </c>
      <c r="BG1026" s="204">
        <f>IF(N1026="zákl. přenesená",J1026,0)</f>
        <v>0</v>
      </c>
      <c r="BH1026" s="204">
        <f>IF(N1026="sníž. přenesená",J1026,0)</f>
        <v>0</v>
      </c>
      <c r="BI1026" s="204">
        <f>IF(N1026="nulová",J1026,0)</f>
        <v>0</v>
      </c>
      <c r="BJ1026" s="18" t="s">
        <v>84</v>
      </c>
      <c r="BK1026" s="204">
        <f>ROUND(I1026*H1026,2)</f>
        <v>0</v>
      </c>
      <c r="BL1026" s="18" t="s">
        <v>306</v>
      </c>
      <c r="BM1026" s="203" t="s">
        <v>1862</v>
      </c>
    </row>
    <row r="1027" spans="1:65" s="2" customFormat="1" ht="39">
      <c r="A1027" s="35"/>
      <c r="B1027" s="36"/>
      <c r="C1027" s="37"/>
      <c r="D1027" s="207" t="s">
        <v>284</v>
      </c>
      <c r="E1027" s="37"/>
      <c r="F1027" s="216" t="s">
        <v>1738</v>
      </c>
      <c r="G1027" s="37"/>
      <c r="H1027" s="37"/>
      <c r="I1027" s="217"/>
      <c r="J1027" s="37"/>
      <c r="K1027" s="37"/>
      <c r="L1027" s="40"/>
      <c r="M1027" s="218"/>
      <c r="N1027" s="219"/>
      <c r="O1027" s="72"/>
      <c r="P1027" s="72"/>
      <c r="Q1027" s="72"/>
      <c r="R1027" s="72"/>
      <c r="S1027" s="72"/>
      <c r="T1027" s="73"/>
      <c r="U1027" s="35"/>
      <c r="V1027" s="35"/>
      <c r="W1027" s="35"/>
      <c r="X1027" s="35"/>
      <c r="Y1027" s="35"/>
      <c r="Z1027" s="35"/>
      <c r="AA1027" s="35"/>
      <c r="AB1027" s="35"/>
      <c r="AC1027" s="35"/>
      <c r="AD1027" s="35"/>
      <c r="AE1027" s="35"/>
      <c r="AT1027" s="18" t="s">
        <v>284</v>
      </c>
      <c r="AU1027" s="18" t="s">
        <v>86</v>
      </c>
    </row>
    <row r="1028" spans="1:65" s="2" customFormat="1" ht="21.75" customHeight="1">
      <c r="A1028" s="35"/>
      <c r="B1028" s="36"/>
      <c r="C1028" s="192" t="s">
        <v>1863</v>
      </c>
      <c r="D1028" s="192" t="s">
        <v>241</v>
      </c>
      <c r="E1028" s="193" t="s">
        <v>1864</v>
      </c>
      <c r="F1028" s="194" t="s">
        <v>1865</v>
      </c>
      <c r="G1028" s="195" t="s">
        <v>1736</v>
      </c>
      <c r="H1028" s="196">
        <v>1</v>
      </c>
      <c r="I1028" s="197"/>
      <c r="J1028" s="198">
        <f>ROUND(I1028*H1028,2)</f>
        <v>0</v>
      </c>
      <c r="K1028" s="194" t="s">
        <v>277</v>
      </c>
      <c r="L1028" s="40"/>
      <c r="M1028" s="199" t="s">
        <v>1</v>
      </c>
      <c r="N1028" s="200" t="s">
        <v>41</v>
      </c>
      <c r="O1028" s="72"/>
      <c r="P1028" s="201">
        <f>O1028*H1028</f>
        <v>0</v>
      </c>
      <c r="Q1028" s="201">
        <v>0</v>
      </c>
      <c r="R1028" s="201">
        <f>Q1028*H1028</f>
        <v>0</v>
      </c>
      <c r="S1028" s="201">
        <v>0</v>
      </c>
      <c r="T1028" s="202">
        <f>S1028*H1028</f>
        <v>0</v>
      </c>
      <c r="U1028" s="35"/>
      <c r="V1028" s="35"/>
      <c r="W1028" s="35"/>
      <c r="X1028" s="35"/>
      <c r="Y1028" s="35"/>
      <c r="Z1028" s="35"/>
      <c r="AA1028" s="35"/>
      <c r="AB1028" s="35"/>
      <c r="AC1028" s="35"/>
      <c r="AD1028" s="35"/>
      <c r="AE1028" s="35"/>
      <c r="AR1028" s="203" t="s">
        <v>306</v>
      </c>
      <c r="AT1028" s="203" t="s">
        <v>241</v>
      </c>
      <c r="AU1028" s="203" t="s">
        <v>86</v>
      </c>
      <c r="AY1028" s="18" t="s">
        <v>239</v>
      </c>
      <c r="BE1028" s="204">
        <f>IF(N1028="základní",J1028,0)</f>
        <v>0</v>
      </c>
      <c r="BF1028" s="204">
        <f>IF(N1028="snížená",J1028,0)</f>
        <v>0</v>
      </c>
      <c r="BG1028" s="204">
        <f>IF(N1028="zákl. přenesená",J1028,0)</f>
        <v>0</v>
      </c>
      <c r="BH1028" s="204">
        <f>IF(N1028="sníž. přenesená",J1028,0)</f>
        <v>0</v>
      </c>
      <c r="BI1028" s="204">
        <f>IF(N1028="nulová",J1028,0)</f>
        <v>0</v>
      </c>
      <c r="BJ1028" s="18" t="s">
        <v>84</v>
      </c>
      <c r="BK1028" s="204">
        <f>ROUND(I1028*H1028,2)</f>
        <v>0</v>
      </c>
      <c r="BL1028" s="18" t="s">
        <v>306</v>
      </c>
      <c r="BM1028" s="203" t="s">
        <v>1866</v>
      </c>
    </row>
    <row r="1029" spans="1:65" s="2" customFormat="1" ht="39">
      <c r="A1029" s="35"/>
      <c r="B1029" s="36"/>
      <c r="C1029" s="37"/>
      <c r="D1029" s="207" t="s">
        <v>284</v>
      </c>
      <c r="E1029" s="37"/>
      <c r="F1029" s="216" t="s">
        <v>1738</v>
      </c>
      <c r="G1029" s="37"/>
      <c r="H1029" s="37"/>
      <c r="I1029" s="217"/>
      <c r="J1029" s="37"/>
      <c r="K1029" s="37"/>
      <c r="L1029" s="40"/>
      <c r="M1029" s="218"/>
      <c r="N1029" s="219"/>
      <c r="O1029" s="72"/>
      <c r="P1029" s="72"/>
      <c r="Q1029" s="72"/>
      <c r="R1029" s="72"/>
      <c r="S1029" s="72"/>
      <c r="T1029" s="73"/>
      <c r="U1029" s="35"/>
      <c r="V1029" s="35"/>
      <c r="W1029" s="35"/>
      <c r="X1029" s="35"/>
      <c r="Y1029" s="35"/>
      <c r="Z1029" s="35"/>
      <c r="AA1029" s="35"/>
      <c r="AB1029" s="35"/>
      <c r="AC1029" s="35"/>
      <c r="AD1029" s="35"/>
      <c r="AE1029" s="35"/>
      <c r="AT1029" s="18" t="s">
        <v>284</v>
      </c>
      <c r="AU1029" s="18" t="s">
        <v>86</v>
      </c>
    </row>
    <row r="1030" spans="1:65" s="2" customFormat="1" ht="21.75" customHeight="1">
      <c r="A1030" s="35"/>
      <c r="B1030" s="36"/>
      <c r="C1030" s="192" t="s">
        <v>1867</v>
      </c>
      <c r="D1030" s="192" t="s">
        <v>241</v>
      </c>
      <c r="E1030" s="193" t="s">
        <v>1868</v>
      </c>
      <c r="F1030" s="194" t="s">
        <v>1869</v>
      </c>
      <c r="G1030" s="195" t="s">
        <v>1736</v>
      </c>
      <c r="H1030" s="196">
        <v>3</v>
      </c>
      <c r="I1030" s="197"/>
      <c r="J1030" s="198">
        <f>ROUND(I1030*H1030,2)</f>
        <v>0</v>
      </c>
      <c r="K1030" s="194" t="s">
        <v>277</v>
      </c>
      <c r="L1030" s="40"/>
      <c r="M1030" s="199" t="s">
        <v>1</v>
      </c>
      <c r="N1030" s="200" t="s">
        <v>41</v>
      </c>
      <c r="O1030" s="72"/>
      <c r="P1030" s="201">
        <f>O1030*H1030</f>
        <v>0</v>
      </c>
      <c r="Q1030" s="201">
        <v>0</v>
      </c>
      <c r="R1030" s="201">
        <f>Q1030*H1030</f>
        <v>0</v>
      </c>
      <c r="S1030" s="201">
        <v>0</v>
      </c>
      <c r="T1030" s="202">
        <f>S1030*H1030</f>
        <v>0</v>
      </c>
      <c r="U1030" s="35"/>
      <c r="V1030" s="35"/>
      <c r="W1030" s="35"/>
      <c r="X1030" s="35"/>
      <c r="Y1030" s="35"/>
      <c r="Z1030" s="35"/>
      <c r="AA1030" s="35"/>
      <c r="AB1030" s="35"/>
      <c r="AC1030" s="35"/>
      <c r="AD1030" s="35"/>
      <c r="AE1030" s="35"/>
      <c r="AR1030" s="203" t="s">
        <v>306</v>
      </c>
      <c r="AT1030" s="203" t="s">
        <v>241</v>
      </c>
      <c r="AU1030" s="203" t="s">
        <v>86</v>
      </c>
      <c r="AY1030" s="18" t="s">
        <v>239</v>
      </c>
      <c r="BE1030" s="204">
        <f>IF(N1030="základní",J1030,0)</f>
        <v>0</v>
      </c>
      <c r="BF1030" s="204">
        <f>IF(N1030="snížená",J1030,0)</f>
        <v>0</v>
      </c>
      <c r="BG1030" s="204">
        <f>IF(N1030="zákl. přenesená",J1030,0)</f>
        <v>0</v>
      </c>
      <c r="BH1030" s="204">
        <f>IF(N1030="sníž. přenesená",J1030,0)</f>
        <v>0</v>
      </c>
      <c r="BI1030" s="204">
        <f>IF(N1030="nulová",J1030,0)</f>
        <v>0</v>
      </c>
      <c r="BJ1030" s="18" t="s">
        <v>84</v>
      </c>
      <c r="BK1030" s="204">
        <f>ROUND(I1030*H1030,2)</f>
        <v>0</v>
      </c>
      <c r="BL1030" s="18" t="s">
        <v>306</v>
      </c>
      <c r="BM1030" s="203" t="s">
        <v>1870</v>
      </c>
    </row>
    <row r="1031" spans="1:65" s="2" customFormat="1" ht="39">
      <c r="A1031" s="35"/>
      <c r="B1031" s="36"/>
      <c r="C1031" s="37"/>
      <c r="D1031" s="207" t="s">
        <v>284</v>
      </c>
      <c r="E1031" s="37"/>
      <c r="F1031" s="216" t="s">
        <v>1738</v>
      </c>
      <c r="G1031" s="37"/>
      <c r="H1031" s="37"/>
      <c r="I1031" s="217"/>
      <c r="J1031" s="37"/>
      <c r="K1031" s="37"/>
      <c r="L1031" s="40"/>
      <c r="M1031" s="218"/>
      <c r="N1031" s="219"/>
      <c r="O1031" s="72"/>
      <c r="P1031" s="72"/>
      <c r="Q1031" s="72"/>
      <c r="R1031" s="72"/>
      <c r="S1031" s="72"/>
      <c r="T1031" s="73"/>
      <c r="U1031" s="35"/>
      <c r="V1031" s="35"/>
      <c r="W1031" s="35"/>
      <c r="X1031" s="35"/>
      <c r="Y1031" s="35"/>
      <c r="Z1031" s="35"/>
      <c r="AA1031" s="35"/>
      <c r="AB1031" s="35"/>
      <c r="AC1031" s="35"/>
      <c r="AD1031" s="35"/>
      <c r="AE1031" s="35"/>
      <c r="AT1031" s="18" t="s">
        <v>284</v>
      </c>
      <c r="AU1031" s="18" t="s">
        <v>86</v>
      </c>
    </row>
    <row r="1032" spans="1:65" s="2" customFormat="1" ht="21.75" customHeight="1">
      <c r="A1032" s="35"/>
      <c r="B1032" s="36"/>
      <c r="C1032" s="192" t="s">
        <v>1871</v>
      </c>
      <c r="D1032" s="192" t="s">
        <v>241</v>
      </c>
      <c r="E1032" s="193" t="s">
        <v>1872</v>
      </c>
      <c r="F1032" s="194" t="s">
        <v>1873</v>
      </c>
      <c r="G1032" s="195" t="s">
        <v>1736</v>
      </c>
      <c r="H1032" s="196">
        <v>1</v>
      </c>
      <c r="I1032" s="197"/>
      <c r="J1032" s="198">
        <f>ROUND(I1032*H1032,2)</f>
        <v>0</v>
      </c>
      <c r="K1032" s="194" t="s">
        <v>277</v>
      </c>
      <c r="L1032" s="40"/>
      <c r="M1032" s="199" t="s">
        <v>1</v>
      </c>
      <c r="N1032" s="200" t="s">
        <v>41</v>
      </c>
      <c r="O1032" s="72"/>
      <c r="P1032" s="201">
        <f>O1032*H1032</f>
        <v>0</v>
      </c>
      <c r="Q1032" s="201">
        <v>0</v>
      </c>
      <c r="R1032" s="201">
        <f>Q1032*H1032</f>
        <v>0</v>
      </c>
      <c r="S1032" s="201">
        <v>0</v>
      </c>
      <c r="T1032" s="202">
        <f>S1032*H1032</f>
        <v>0</v>
      </c>
      <c r="U1032" s="35"/>
      <c r="V1032" s="35"/>
      <c r="W1032" s="35"/>
      <c r="X1032" s="35"/>
      <c r="Y1032" s="35"/>
      <c r="Z1032" s="35"/>
      <c r="AA1032" s="35"/>
      <c r="AB1032" s="35"/>
      <c r="AC1032" s="35"/>
      <c r="AD1032" s="35"/>
      <c r="AE1032" s="35"/>
      <c r="AR1032" s="203" t="s">
        <v>306</v>
      </c>
      <c r="AT1032" s="203" t="s">
        <v>241</v>
      </c>
      <c r="AU1032" s="203" t="s">
        <v>86</v>
      </c>
      <c r="AY1032" s="18" t="s">
        <v>239</v>
      </c>
      <c r="BE1032" s="204">
        <f>IF(N1032="základní",J1032,0)</f>
        <v>0</v>
      </c>
      <c r="BF1032" s="204">
        <f>IF(N1032="snížená",J1032,0)</f>
        <v>0</v>
      </c>
      <c r="BG1032" s="204">
        <f>IF(N1032="zákl. přenesená",J1032,0)</f>
        <v>0</v>
      </c>
      <c r="BH1032" s="204">
        <f>IF(N1032="sníž. přenesená",J1032,0)</f>
        <v>0</v>
      </c>
      <c r="BI1032" s="204">
        <f>IF(N1032="nulová",J1032,0)</f>
        <v>0</v>
      </c>
      <c r="BJ1032" s="18" t="s">
        <v>84</v>
      </c>
      <c r="BK1032" s="204">
        <f>ROUND(I1032*H1032,2)</f>
        <v>0</v>
      </c>
      <c r="BL1032" s="18" t="s">
        <v>306</v>
      </c>
      <c r="BM1032" s="203" t="s">
        <v>1874</v>
      </c>
    </row>
    <row r="1033" spans="1:65" s="2" customFormat="1" ht="39">
      <c r="A1033" s="35"/>
      <c r="B1033" s="36"/>
      <c r="C1033" s="37"/>
      <c r="D1033" s="207" t="s">
        <v>284</v>
      </c>
      <c r="E1033" s="37"/>
      <c r="F1033" s="216" t="s">
        <v>1738</v>
      </c>
      <c r="G1033" s="37"/>
      <c r="H1033" s="37"/>
      <c r="I1033" s="217"/>
      <c r="J1033" s="37"/>
      <c r="K1033" s="37"/>
      <c r="L1033" s="40"/>
      <c r="M1033" s="218"/>
      <c r="N1033" s="219"/>
      <c r="O1033" s="72"/>
      <c r="P1033" s="72"/>
      <c r="Q1033" s="72"/>
      <c r="R1033" s="72"/>
      <c r="S1033" s="72"/>
      <c r="T1033" s="73"/>
      <c r="U1033" s="35"/>
      <c r="V1033" s="35"/>
      <c r="W1033" s="35"/>
      <c r="X1033" s="35"/>
      <c r="Y1033" s="35"/>
      <c r="Z1033" s="35"/>
      <c r="AA1033" s="35"/>
      <c r="AB1033" s="35"/>
      <c r="AC1033" s="35"/>
      <c r="AD1033" s="35"/>
      <c r="AE1033" s="35"/>
      <c r="AT1033" s="18" t="s">
        <v>284</v>
      </c>
      <c r="AU1033" s="18" t="s">
        <v>86</v>
      </c>
    </row>
    <row r="1034" spans="1:65" s="2" customFormat="1" ht="24.2" customHeight="1">
      <c r="A1034" s="35"/>
      <c r="B1034" s="36"/>
      <c r="C1034" s="192" t="s">
        <v>1875</v>
      </c>
      <c r="D1034" s="192" t="s">
        <v>241</v>
      </c>
      <c r="E1034" s="193" t="s">
        <v>1876</v>
      </c>
      <c r="F1034" s="194" t="s">
        <v>1877</v>
      </c>
      <c r="G1034" s="195" t="s">
        <v>1736</v>
      </c>
      <c r="H1034" s="196">
        <v>1</v>
      </c>
      <c r="I1034" s="197"/>
      <c r="J1034" s="198">
        <f>ROUND(I1034*H1034,2)</f>
        <v>0</v>
      </c>
      <c r="K1034" s="194" t="s">
        <v>277</v>
      </c>
      <c r="L1034" s="40"/>
      <c r="M1034" s="199" t="s">
        <v>1</v>
      </c>
      <c r="N1034" s="200" t="s">
        <v>41</v>
      </c>
      <c r="O1034" s="72"/>
      <c r="P1034" s="201">
        <f>O1034*H1034</f>
        <v>0</v>
      </c>
      <c r="Q1034" s="201">
        <v>0</v>
      </c>
      <c r="R1034" s="201">
        <f>Q1034*H1034</f>
        <v>0</v>
      </c>
      <c r="S1034" s="201">
        <v>0</v>
      </c>
      <c r="T1034" s="202">
        <f>S1034*H1034</f>
        <v>0</v>
      </c>
      <c r="U1034" s="35"/>
      <c r="V1034" s="35"/>
      <c r="W1034" s="35"/>
      <c r="X1034" s="35"/>
      <c r="Y1034" s="35"/>
      <c r="Z1034" s="35"/>
      <c r="AA1034" s="35"/>
      <c r="AB1034" s="35"/>
      <c r="AC1034" s="35"/>
      <c r="AD1034" s="35"/>
      <c r="AE1034" s="35"/>
      <c r="AR1034" s="203" t="s">
        <v>306</v>
      </c>
      <c r="AT1034" s="203" t="s">
        <v>241</v>
      </c>
      <c r="AU1034" s="203" t="s">
        <v>86</v>
      </c>
      <c r="AY1034" s="18" t="s">
        <v>239</v>
      </c>
      <c r="BE1034" s="204">
        <f>IF(N1034="základní",J1034,0)</f>
        <v>0</v>
      </c>
      <c r="BF1034" s="204">
        <f>IF(N1034="snížená",J1034,0)</f>
        <v>0</v>
      </c>
      <c r="BG1034" s="204">
        <f>IF(N1034="zákl. přenesená",J1034,0)</f>
        <v>0</v>
      </c>
      <c r="BH1034" s="204">
        <f>IF(N1034="sníž. přenesená",J1034,0)</f>
        <v>0</v>
      </c>
      <c r="BI1034" s="204">
        <f>IF(N1034="nulová",J1034,0)</f>
        <v>0</v>
      </c>
      <c r="BJ1034" s="18" t="s">
        <v>84</v>
      </c>
      <c r="BK1034" s="204">
        <f>ROUND(I1034*H1034,2)</f>
        <v>0</v>
      </c>
      <c r="BL1034" s="18" t="s">
        <v>306</v>
      </c>
      <c r="BM1034" s="203" t="s">
        <v>1878</v>
      </c>
    </row>
    <row r="1035" spans="1:65" s="2" customFormat="1" ht="39">
      <c r="A1035" s="35"/>
      <c r="B1035" s="36"/>
      <c r="C1035" s="37"/>
      <c r="D1035" s="207" t="s">
        <v>284</v>
      </c>
      <c r="E1035" s="37"/>
      <c r="F1035" s="216" t="s">
        <v>1738</v>
      </c>
      <c r="G1035" s="37"/>
      <c r="H1035" s="37"/>
      <c r="I1035" s="217"/>
      <c r="J1035" s="37"/>
      <c r="K1035" s="37"/>
      <c r="L1035" s="40"/>
      <c r="M1035" s="218"/>
      <c r="N1035" s="219"/>
      <c r="O1035" s="72"/>
      <c r="P1035" s="72"/>
      <c r="Q1035" s="72"/>
      <c r="R1035" s="72"/>
      <c r="S1035" s="72"/>
      <c r="T1035" s="73"/>
      <c r="U1035" s="35"/>
      <c r="V1035" s="35"/>
      <c r="W1035" s="35"/>
      <c r="X1035" s="35"/>
      <c r="Y1035" s="35"/>
      <c r="Z1035" s="35"/>
      <c r="AA1035" s="35"/>
      <c r="AB1035" s="35"/>
      <c r="AC1035" s="35"/>
      <c r="AD1035" s="35"/>
      <c r="AE1035" s="35"/>
      <c r="AT1035" s="18" t="s">
        <v>284</v>
      </c>
      <c r="AU1035" s="18" t="s">
        <v>86</v>
      </c>
    </row>
    <row r="1036" spans="1:65" s="2" customFormat="1" ht="24.2" customHeight="1">
      <c r="A1036" s="35"/>
      <c r="B1036" s="36"/>
      <c r="C1036" s="192" t="s">
        <v>1879</v>
      </c>
      <c r="D1036" s="192" t="s">
        <v>241</v>
      </c>
      <c r="E1036" s="193" t="s">
        <v>1880</v>
      </c>
      <c r="F1036" s="194" t="s">
        <v>1881</v>
      </c>
      <c r="G1036" s="195" t="s">
        <v>1736</v>
      </c>
      <c r="H1036" s="196">
        <v>1</v>
      </c>
      <c r="I1036" s="197"/>
      <c r="J1036" s="198">
        <f>ROUND(I1036*H1036,2)</f>
        <v>0</v>
      </c>
      <c r="K1036" s="194" t="s">
        <v>277</v>
      </c>
      <c r="L1036" s="40"/>
      <c r="M1036" s="199" t="s">
        <v>1</v>
      </c>
      <c r="N1036" s="200" t="s">
        <v>41</v>
      </c>
      <c r="O1036" s="72"/>
      <c r="P1036" s="201">
        <f>O1036*H1036</f>
        <v>0</v>
      </c>
      <c r="Q1036" s="201">
        <v>0</v>
      </c>
      <c r="R1036" s="201">
        <f>Q1036*H1036</f>
        <v>0</v>
      </c>
      <c r="S1036" s="201">
        <v>0</v>
      </c>
      <c r="T1036" s="202">
        <f>S1036*H1036</f>
        <v>0</v>
      </c>
      <c r="U1036" s="35"/>
      <c r="V1036" s="35"/>
      <c r="W1036" s="35"/>
      <c r="X1036" s="35"/>
      <c r="Y1036" s="35"/>
      <c r="Z1036" s="35"/>
      <c r="AA1036" s="35"/>
      <c r="AB1036" s="35"/>
      <c r="AC1036" s="35"/>
      <c r="AD1036" s="35"/>
      <c r="AE1036" s="35"/>
      <c r="AR1036" s="203" t="s">
        <v>306</v>
      </c>
      <c r="AT1036" s="203" t="s">
        <v>241</v>
      </c>
      <c r="AU1036" s="203" t="s">
        <v>86</v>
      </c>
      <c r="AY1036" s="18" t="s">
        <v>239</v>
      </c>
      <c r="BE1036" s="204">
        <f>IF(N1036="základní",J1036,0)</f>
        <v>0</v>
      </c>
      <c r="BF1036" s="204">
        <f>IF(N1036="snížená",J1036,0)</f>
        <v>0</v>
      </c>
      <c r="BG1036" s="204">
        <f>IF(N1036="zákl. přenesená",J1036,0)</f>
        <v>0</v>
      </c>
      <c r="BH1036" s="204">
        <f>IF(N1036="sníž. přenesená",J1036,0)</f>
        <v>0</v>
      </c>
      <c r="BI1036" s="204">
        <f>IF(N1036="nulová",J1036,0)</f>
        <v>0</v>
      </c>
      <c r="BJ1036" s="18" t="s">
        <v>84</v>
      </c>
      <c r="BK1036" s="204">
        <f>ROUND(I1036*H1036,2)</f>
        <v>0</v>
      </c>
      <c r="BL1036" s="18" t="s">
        <v>306</v>
      </c>
      <c r="BM1036" s="203" t="s">
        <v>1882</v>
      </c>
    </row>
    <row r="1037" spans="1:65" s="2" customFormat="1" ht="39">
      <c r="A1037" s="35"/>
      <c r="B1037" s="36"/>
      <c r="C1037" s="37"/>
      <c r="D1037" s="207" t="s">
        <v>284</v>
      </c>
      <c r="E1037" s="37"/>
      <c r="F1037" s="216" t="s">
        <v>1738</v>
      </c>
      <c r="G1037" s="37"/>
      <c r="H1037" s="37"/>
      <c r="I1037" s="217"/>
      <c r="J1037" s="37"/>
      <c r="K1037" s="37"/>
      <c r="L1037" s="40"/>
      <c r="M1037" s="218"/>
      <c r="N1037" s="219"/>
      <c r="O1037" s="72"/>
      <c r="P1037" s="72"/>
      <c r="Q1037" s="72"/>
      <c r="R1037" s="72"/>
      <c r="S1037" s="72"/>
      <c r="T1037" s="73"/>
      <c r="U1037" s="35"/>
      <c r="V1037" s="35"/>
      <c r="W1037" s="35"/>
      <c r="X1037" s="35"/>
      <c r="Y1037" s="35"/>
      <c r="Z1037" s="35"/>
      <c r="AA1037" s="35"/>
      <c r="AB1037" s="35"/>
      <c r="AC1037" s="35"/>
      <c r="AD1037" s="35"/>
      <c r="AE1037" s="35"/>
      <c r="AT1037" s="18" t="s">
        <v>284</v>
      </c>
      <c r="AU1037" s="18" t="s">
        <v>86</v>
      </c>
    </row>
    <row r="1038" spans="1:65" s="2" customFormat="1" ht="16.5" customHeight="1">
      <c r="A1038" s="35"/>
      <c r="B1038" s="36"/>
      <c r="C1038" s="192" t="s">
        <v>1883</v>
      </c>
      <c r="D1038" s="192" t="s">
        <v>241</v>
      </c>
      <c r="E1038" s="193" t="s">
        <v>1884</v>
      </c>
      <c r="F1038" s="194" t="s">
        <v>1885</v>
      </c>
      <c r="G1038" s="195" t="s">
        <v>1736</v>
      </c>
      <c r="H1038" s="196">
        <v>1</v>
      </c>
      <c r="I1038" s="197"/>
      <c r="J1038" s="198">
        <f>ROUND(I1038*H1038,2)</f>
        <v>0</v>
      </c>
      <c r="K1038" s="194" t="s">
        <v>277</v>
      </c>
      <c r="L1038" s="40"/>
      <c r="M1038" s="199" t="s">
        <v>1</v>
      </c>
      <c r="N1038" s="200" t="s">
        <v>41</v>
      </c>
      <c r="O1038" s="72"/>
      <c r="P1038" s="201">
        <f>O1038*H1038</f>
        <v>0</v>
      </c>
      <c r="Q1038" s="201">
        <v>0</v>
      </c>
      <c r="R1038" s="201">
        <f>Q1038*H1038</f>
        <v>0</v>
      </c>
      <c r="S1038" s="201">
        <v>0</v>
      </c>
      <c r="T1038" s="202">
        <f>S1038*H1038</f>
        <v>0</v>
      </c>
      <c r="U1038" s="35"/>
      <c r="V1038" s="35"/>
      <c r="W1038" s="35"/>
      <c r="X1038" s="35"/>
      <c r="Y1038" s="35"/>
      <c r="Z1038" s="35"/>
      <c r="AA1038" s="35"/>
      <c r="AB1038" s="35"/>
      <c r="AC1038" s="35"/>
      <c r="AD1038" s="35"/>
      <c r="AE1038" s="35"/>
      <c r="AR1038" s="203" t="s">
        <v>306</v>
      </c>
      <c r="AT1038" s="203" t="s">
        <v>241</v>
      </c>
      <c r="AU1038" s="203" t="s">
        <v>86</v>
      </c>
      <c r="AY1038" s="18" t="s">
        <v>239</v>
      </c>
      <c r="BE1038" s="204">
        <f>IF(N1038="základní",J1038,0)</f>
        <v>0</v>
      </c>
      <c r="BF1038" s="204">
        <f>IF(N1038="snížená",J1038,0)</f>
        <v>0</v>
      </c>
      <c r="BG1038" s="204">
        <f>IF(N1038="zákl. přenesená",J1038,0)</f>
        <v>0</v>
      </c>
      <c r="BH1038" s="204">
        <f>IF(N1038="sníž. přenesená",J1038,0)</f>
        <v>0</v>
      </c>
      <c r="BI1038" s="204">
        <f>IF(N1038="nulová",J1038,0)</f>
        <v>0</v>
      </c>
      <c r="BJ1038" s="18" t="s">
        <v>84</v>
      </c>
      <c r="BK1038" s="204">
        <f>ROUND(I1038*H1038,2)</f>
        <v>0</v>
      </c>
      <c r="BL1038" s="18" t="s">
        <v>306</v>
      </c>
      <c r="BM1038" s="203" t="s">
        <v>1886</v>
      </c>
    </row>
    <row r="1039" spans="1:65" s="2" customFormat="1" ht="39">
      <c r="A1039" s="35"/>
      <c r="B1039" s="36"/>
      <c r="C1039" s="37"/>
      <c r="D1039" s="207" t="s">
        <v>284</v>
      </c>
      <c r="E1039" s="37"/>
      <c r="F1039" s="216" t="s">
        <v>1738</v>
      </c>
      <c r="G1039" s="37"/>
      <c r="H1039" s="37"/>
      <c r="I1039" s="217"/>
      <c r="J1039" s="37"/>
      <c r="K1039" s="37"/>
      <c r="L1039" s="40"/>
      <c r="M1039" s="218"/>
      <c r="N1039" s="219"/>
      <c r="O1039" s="72"/>
      <c r="P1039" s="72"/>
      <c r="Q1039" s="72"/>
      <c r="R1039" s="72"/>
      <c r="S1039" s="72"/>
      <c r="T1039" s="73"/>
      <c r="U1039" s="35"/>
      <c r="V1039" s="35"/>
      <c r="W1039" s="35"/>
      <c r="X1039" s="35"/>
      <c r="Y1039" s="35"/>
      <c r="Z1039" s="35"/>
      <c r="AA1039" s="35"/>
      <c r="AB1039" s="35"/>
      <c r="AC1039" s="35"/>
      <c r="AD1039" s="35"/>
      <c r="AE1039" s="35"/>
      <c r="AT1039" s="18" t="s">
        <v>284</v>
      </c>
      <c r="AU1039" s="18" t="s">
        <v>86</v>
      </c>
    </row>
    <row r="1040" spans="1:65" s="2" customFormat="1" ht="21.75" customHeight="1">
      <c r="A1040" s="35"/>
      <c r="B1040" s="36"/>
      <c r="C1040" s="192" t="s">
        <v>1887</v>
      </c>
      <c r="D1040" s="192" t="s">
        <v>241</v>
      </c>
      <c r="E1040" s="193" t="s">
        <v>1888</v>
      </c>
      <c r="F1040" s="194" t="s">
        <v>1889</v>
      </c>
      <c r="G1040" s="195" t="s">
        <v>1720</v>
      </c>
      <c r="H1040" s="268"/>
      <c r="I1040" s="197"/>
      <c r="J1040" s="198">
        <f>ROUND(I1040*H1040,2)</f>
        <v>0</v>
      </c>
      <c r="K1040" s="194" t="s">
        <v>245</v>
      </c>
      <c r="L1040" s="40"/>
      <c r="M1040" s="199" t="s">
        <v>1</v>
      </c>
      <c r="N1040" s="200" t="s">
        <v>41</v>
      </c>
      <c r="O1040" s="72"/>
      <c r="P1040" s="201">
        <f>O1040*H1040</f>
        <v>0</v>
      </c>
      <c r="Q1040" s="201">
        <v>0</v>
      </c>
      <c r="R1040" s="201">
        <f>Q1040*H1040</f>
        <v>0</v>
      </c>
      <c r="S1040" s="201">
        <v>0</v>
      </c>
      <c r="T1040" s="202">
        <f>S1040*H1040</f>
        <v>0</v>
      </c>
      <c r="U1040" s="35"/>
      <c r="V1040" s="35"/>
      <c r="W1040" s="35"/>
      <c r="X1040" s="35"/>
      <c r="Y1040" s="35"/>
      <c r="Z1040" s="35"/>
      <c r="AA1040" s="35"/>
      <c r="AB1040" s="35"/>
      <c r="AC1040" s="35"/>
      <c r="AD1040" s="35"/>
      <c r="AE1040" s="35"/>
      <c r="AR1040" s="203" t="s">
        <v>306</v>
      </c>
      <c r="AT1040" s="203" t="s">
        <v>241</v>
      </c>
      <c r="AU1040" s="203" t="s">
        <v>86</v>
      </c>
      <c r="AY1040" s="18" t="s">
        <v>239</v>
      </c>
      <c r="BE1040" s="204">
        <f>IF(N1040="základní",J1040,0)</f>
        <v>0</v>
      </c>
      <c r="BF1040" s="204">
        <f>IF(N1040="snížená",J1040,0)</f>
        <v>0</v>
      </c>
      <c r="BG1040" s="204">
        <f>IF(N1040="zákl. přenesená",J1040,0)</f>
        <v>0</v>
      </c>
      <c r="BH1040" s="204">
        <f>IF(N1040="sníž. přenesená",J1040,0)</f>
        <v>0</v>
      </c>
      <c r="BI1040" s="204">
        <f>IF(N1040="nulová",J1040,0)</f>
        <v>0</v>
      </c>
      <c r="BJ1040" s="18" t="s">
        <v>84</v>
      </c>
      <c r="BK1040" s="204">
        <f>ROUND(I1040*H1040,2)</f>
        <v>0</v>
      </c>
      <c r="BL1040" s="18" t="s">
        <v>306</v>
      </c>
      <c r="BM1040" s="203" t="s">
        <v>1890</v>
      </c>
    </row>
    <row r="1041" spans="1:65" s="12" customFormat="1" ht="22.9" customHeight="1">
      <c r="B1041" s="176"/>
      <c r="C1041" s="177"/>
      <c r="D1041" s="178" t="s">
        <v>75</v>
      </c>
      <c r="E1041" s="190" t="s">
        <v>1891</v>
      </c>
      <c r="F1041" s="190" t="s">
        <v>1892</v>
      </c>
      <c r="G1041" s="177"/>
      <c r="H1041" s="177"/>
      <c r="I1041" s="180"/>
      <c r="J1041" s="191">
        <f>BK1041</f>
        <v>0</v>
      </c>
      <c r="K1041" s="177"/>
      <c r="L1041" s="182"/>
      <c r="M1041" s="183"/>
      <c r="N1041" s="184"/>
      <c r="O1041" s="184"/>
      <c r="P1041" s="185">
        <f>SUM(P1042:P1102)</f>
        <v>0</v>
      </c>
      <c r="Q1041" s="184"/>
      <c r="R1041" s="185">
        <f>SUM(R1042:R1102)</f>
        <v>0</v>
      </c>
      <c r="S1041" s="184"/>
      <c r="T1041" s="186">
        <f>SUM(T1042:T1102)</f>
        <v>0</v>
      </c>
      <c r="AR1041" s="187" t="s">
        <v>86</v>
      </c>
      <c r="AT1041" s="188" t="s">
        <v>75</v>
      </c>
      <c r="AU1041" s="188" t="s">
        <v>84</v>
      </c>
      <c r="AY1041" s="187" t="s">
        <v>239</v>
      </c>
      <c r="BK1041" s="189">
        <f>SUM(BK1042:BK1102)</f>
        <v>0</v>
      </c>
    </row>
    <row r="1042" spans="1:65" s="2" customFormat="1" ht="16.5" customHeight="1">
      <c r="A1042" s="35"/>
      <c r="B1042" s="36"/>
      <c r="C1042" s="192" t="s">
        <v>1893</v>
      </c>
      <c r="D1042" s="192" t="s">
        <v>241</v>
      </c>
      <c r="E1042" s="193" t="s">
        <v>1894</v>
      </c>
      <c r="F1042" s="194" t="s">
        <v>1895</v>
      </c>
      <c r="G1042" s="195" t="s">
        <v>1736</v>
      </c>
      <c r="H1042" s="196">
        <v>1</v>
      </c>
      <c r="I1042" s="197"/>
      <c r="J1042" s="198">
        <f>ROUND(I1042*H1042,2)</f>
        <v>0</v>
      </c>
      <c r="K1042" s="194" t="s">
        <v>277</v>
      </c>
      <c r="L1042" s="40"/>
      <c r="M1042" s="199" t="s">
        <v>1</v>
      </c>
      <c r="N1042" s="200" t="s">
        <v>41</v>
      </c>
      <c r="O1042" s="72"/>
      <c r="P1042" s="201">
        <f>O1042*H1042</f>
        <v>0</v>
      </c>
      <c r="Q1042" s="201">
        <v>0</v>
      </c>
      <c r="R1042" s="201">
        <f>Q1042*H1042</f>
        <v>0</v>
      </c>
      <c r="S1042" s="201">
        <v>0</v>
      </c>
      <c r="T1042" s="202">
        <f>S1042*H1042</f>
        <v>0</v>
      </c>
      <c r="U1042" s="35"/>
      <c r="V1042" s="35"/>
      <c r="W1042" s="35"/>
      <c r="X1042" s="35"/>
      <c r="Y1042" s="35"/>
      <c r="Z1042" s="35"/>
      <c r="AA1042" s="35"/>
      <c r="AB1042" s="35"/>
      <c r="AC1042" s="35"/>
      <c r="AD1042" s="35"/>
      <c r="AE1042" s="35"/>
      <c r="AR1042" s="203" t="s">
        <v>306</v>
      </c>
      <c r="AT1042" s="203" t="s">
        <v>241</v>
      </c>
      <c r="AU1042" s="203" t="s">
        <v>86</v>
      </c>
      <c r="AY1042" s="18" t="s">
        <v>239</v>
      </c>
      <c r="BE1042" s="204">
        <f>IF(N1042="základní",J1042,0)</f>
        <v>0</v>
      </c>
      <c r="BF1042" s="204">
        <f>IF(N1042="snížená",J1042,0)</f>
        <v>0</v>
      </c>
      <c r="BG1042" s="204">
        <f>IF(N1042="zákl. přenesená",J1042,0)</f>
        <v>0</v>
      </c>
      <c r="BH1042" s="204">
        <f>IF(N1042="sníž. přenesená",J1042,0)</f>
        <v>0</v>
      </c>
      <c r="BI1042" s="204">
        <f>IF(N1042="nulová",J1042,0)</f>
        <v>0</v>
      </c>
      <c r="BJ1042" s="18" t="s">
        <v>84</v>
      </c>
      <c r="BK1042" s="204">
        <f>ROUND(I1042*H1042,2)</f>
        <v>0</v>
      </c>
      <c r="BL1042" s="18" t="s">
        <v>306</v>
      </c>
      <c r="BM1042" s="203" t="s">
        <v>1896</v>
      </c>
    </row>
    <row r="1043" spans="1:65" s="2" customFormat="1" ht="39">
      <c r="A1043" s="35"/>
      <c r="B1043" s="36"/>
      <c r="C1043" s="37"/>
      <c r="D1043" s="207" t="s">
        <v>284</v>
      </c>
      <c r="E1043" s="37"/>
      <c r="F1043" s="216" t="s">
        <v>1738</v>
      </c>
      <c r="G1043" s="37"/>
      <c r="H1043" s="37"/>
      <c r="I1043" s="217"/>
      <c r="J1043" s="37"/>
      <c r="K1043" s="37"/>
      <c r="L1043" s="40"/>
      <c r="M1043" s="218"/>
      <c r="N1043" s="219"/>
      <c r="O1043" s="72"/>
      <c r="P1043" s="72"/>
      <c r="Q1043" s="72"/>
      <c r="R1043" s="72"/>
      <c r="S1043" s="72"/>
      <c r="T1043" s="73"/>
      <c r="U1043" s="35"/>
      <c r="V1043" s="35"/>
      <c r="W1043" s="35"/>
      <c r="X1043" s="35"/>
      <c r="Y1043" s="35"/>
      <c r="Z1043" s="35"/>
      <c r="AA1043" s="35"/>
      <c r="AB1043" s="35"/>
      <c r="AC1043" s="35"/>
      <c r="AD1043" s="35"/>
      <c r="AE1043" s="35"/>
      <c r="AT1043" s="18" t="s">
        <v>284</v>
      </c>
      <c r="AU1043" s="18" t="s">
        <v>86</v>
      </c>
    </row>
    <row r="1044" spans="1:65" s="2" customFormat="1" ht="16.5" customHeight="1">
      <c r="A1044" s="35"/>
      <c r="B1044" s="36"/>
      <c r="C1044" s="192" t="s">
        <v>1897</v>
      </c>
      <c r="D1044" s="192" t="s">
        <v>241</v>
      </c>
      <c r="E1044" s="193" t="s">
        <v>1898</v>
      </c>
      <c r="F1044" s="194" t="s">
        <v>1899</v>
      </c>
      <c r="G1044" s="195" t="s">
        <v>1736</v>
      </c>
      <c r="H1044" s="196">
        <v>1</v>
      </c>
      <c r="I1044" s="197"/>
      <c r="J1044" s="198">
        <f>ROUND(I1044*H1044,2)</f>
        <v>0</v>
      </c>
      <c r="K1044" s="194" t="s">
        <v>277</v>
      </c>
      <c r="L1044" s="40"/>
      <c r="M1044" s="199" t="s">
        <v>1</v>
      </c>
      <c r="N1044" s="200" t="s">
        <v>41</v>
      </c>
      <c r="O1044" s="72"/>
      <c r="P1044" s="201">
        <f>O1044*H1044</f>
        <v>0</v>
      </c>
      <c r="Q1044" s="201">
        <v>0</v>
      </c>
      <c r="R1044" s="201">
        <f>Q1044*H1044</f>
        <v>0</v>
      </c>
      <c r="S1044" s="201">
        <v>0</v>
      </c>
      <c r="T1044" s="202">
        <f>S1044*H1044</f>
        <v>0</v>
      </c>
      <c r="U1044" s="35"/>
      <c r="V1044" s="35"/>
      <c r="W1044" s="35"/>
      <c r="X1044" s="35"/>
      <c r="Y1044" s="35"/>
      <c r="Z1044" s="35"/>
      <c r="AA1044" s="35"/>
      <c r="AB1044" s="35"/>
      <c r="AC1044" s="35"/>
      <c r="AD1044" s="35"/>
      <c r="AE1044" s="35"/>
      <c r="AR1044" s="203" t="s">
        <v>306</v>
      </c>
      <c r="AT1044" s="203" t="s">
        <v>241</v>
      </c>
      <c r="AU1044" s="203" t="s">
        <v>86</v>
      </c>
      <c r="AY1044" s="18" t="s">
        <v>239</v>
      </c>
      <c r="BE1044" s="204">
        <f>IF(N1044="základní",J1044,0)</f>
        <v>0</v>
      </c>
      <c r="BF1044" s="204">
        <f>IF(N1044="snížená",J1044,0)</f>
        <v>0</v>
      </c>
      <c r="BG1044" s="204">
        <f>IF(N1044="zákl. přenesená",J1044,0)</f>
        <v>0</v>
      </c>
      <c r="BH1044" s="204">
        <f>IF(N1044="sníž. přenesená",J1044,0)</f>
        <v>0</v>
      </c>
      <c r="BI1044" s="204">
        <f>IF(N1044="nulová",J1044,0)</f>
        <v>0</v>
      </c>
      <c r="BJ1044" s="18" t="s">
        <v>84</v>
      </c>
      <c r="BK1044" s="204">
        <f>ROUND(I1044*H1044,2)</f>
        <v>0</v>
      </c>
      <c r="BL1044" s="18" t="s">
        <v>306</v>
      </c>
      <c r="BM1044" s="203" t="s">
        <v>1900</v>
      </c>
    </row>
    <row r="1045" spans="1:65" s="2" customFormat="1" ht="39">
      <c r="A1045" s="35"/>
      <c r="B1045" s="36"/>
      <c r="C1045" s="37"/>
      <c r="D1045" s="207" t="s">
        <v>284</v>
      </c>
      <c r="E1045" s="37"/>
      <c r="F1045" s="216" t="s">
        <v>1738</v>
      </c>
      <c r="G1045" s="37"/>
      <c r="H1045" s="37"/>
      <c r="I1045" s="217"/>
      <c r="J1045" s="37"/>
      <c r="K1045" s="37"/>
      <c r="L1045" s="40"/>
      <c r="M1045" s="218"/>
      <c r="N1045" s="219"/>
      <c r="O1045" s="72"/>
      <c r="P1045" s="72"/>
      <c r="Q1045" s="72"/>
      <c r="R1045" s="72"/>
      <c r="S1045" s="72"/>
      <c r="T1045" s="73"/>
      <c r="U1045" s="35"/>
      <c r="V1045" s="35"/>
      <c r="W1045" s="35"/>
      <c r="X1045" s="35"/>
      <c r="Y1045" s="35"/>
      <c r="Z1045" s="35"/>
      <c r="AA1045" s="35"/>
      <c r="AB1045" s="35"/>
      <c r="AC1045" s="35"/>
      <c r="AD1045" s="35"/>
      <c r="AE1045" s="35"/>
      <c r="AT1045" s="18" t="s">
        <v>284</v>
      </c>
      <c r="AU1045" s="18" t="s">
        <v>86</v>
      </c>
    </row>
    <row r="1046" spans="1:65" s="2" customFormat="1" ht="24.2" customHeight="1">
      <c r="A1046" s="35"/>
      <c r="B1046" s="36"/>
      <c r="C1046" s="192" t="s">
        <v>1901</v>
      </c>
      <c r="D1046" s="192" t="s">
        <v>241</v>
      </c>
      <c r="E1046" s="193" t="s">
        <v>1902</v>
      </c>
      <c r="F1046" s="194" t="s">
        <v>1903</v>
      </c>
      <c r="G1046" s="195" t="s">
        <v>1736</v>
      </c>
      <c r="H1046" s="196">
        <v>1</v>
      </c>
      <c r="I1046" s="197"/>
      <c r="J1046" s="198">
        <f>ROUND(I1046*H1046,2)</f>
        <v>0</v>
      </c>
      <c r="K1046" s="194" t="s">
        <v>277</v>
      </c>
      <c r="L1046" s="40"/>
      <c r="M1046" s="199" t="s">
        <v>1</v>
      </c>
      <c r="N1046" s="200" t="s">
        <v>41</v>
      </c>
      <c r="O1046" s="72"/>
      <c r="P1046" s="201">
        <f>O1046*H1046</f>
        <v>0</v>
      </c>
      <c r="Q1046" s="201">
        <v>0</v>
      </c>
      <c r="R1046" s="201">
        <f>Q1046*H1046</f>
        <v>0</v>
      </c>
      <c r="S1046" s="201">
        <v>0</v>
      </c>
      <c r="T1046" s="202">
        <f>S1046*H1046</f>
        <v>0</v>
      </c>
      <c r="U1046" s="35"/>
      <c r="V1046" s="35"/>
      <c r="W1046" s="35"/>
      <c r="X1046" s="35"/>
      <c r="Y1046" s="35"/>
      <c r="Z1046" s="35"/>
      <c r="AA1046" s="35"/>
      <c r="AB1046" s="35"/>
      <c r="AC1046" s="35"/>
      <c r="AD1046" s="35"/>
      <c r="AE1046" s="35"/>
      <c r="AR1046" s="203" t="s">
        <v>306</v>
      </c>
      <c r="AT1046" s="203" t="s">
        <v>241</v>
      </c>
      <c r="AU1046" s="203" t="s">
        <v>86</v>
      </c>
      <c r="AY1046" s="18" t="s">
        <v>239</v>
      </c>
      <c r="BE1046" s="204">
        <f>IF(N1046="základní",J1046,0)</f>
        <v>0</v>
      </c>
      <c r="BF1046" s="204">
        <f>IF(N1046="snížená",J1046,0)</f>
        <v>0</v>
      </c>
      <c r="BG1046" s="204">
        <f>IF(N1046="zákl. přenesená",J1046,0)</f>
        <v>0</v>
      </c>
      <c r="BH1046" s="204">
        <f>IF(N1046="sníž. přenesená",J1046,0)</f>
        <v>0</v>
      </c>
      <c r="BI1046" s="204">
        <f>IF(N1046="nulová",J1046,0)</f>
        <v>0</v>
      </c>
      <c r="BJ1046" s="18" t="s">
        <v>84</v>
      </c>
      <c r="BK1046" s="204">
        <f>ROUND(I1046*H1046,2)</f>
        <v>0</v>
      </c>
      <c r="BL1046" s="18" t="s">
        <v>306</v>
      </c>
      <c r="BM1046" s="203" t="s">
        <v>1904</v>
      </c>
    </row>
    <row r="1047" spans="1:65" s="2" customFormat="1" ht="39">
      <c r="A1047" s="35"/>
      <c r="B1047" s="36"/>
      <c r="C1047" s="37"/>
      <c r="D1047" s="207" t="s">
        <v>284</v>
      </c>
      <c r="E1047" s="37"/>
      <c r="F1047" s="216" t="s">
        <v>1738</v>
      </c>
      <c r="G1047" s="37"/>
      <c r="H1047" s="37"/>
      <c r="I1047" s="217"/>
      <c r="J1047" s="37"/>
      <c r="K1047" s="37"/>
      <c r="L1047" s="40"/>
      <c r="M1047" s="218"/>
      <c r="N1047" s="219"/>
      <c r="O1047" s="72"/>
      <c r="P1047" s="72"/>
      <c r="Q1047" s="72"/>
      <c r="R1047" s="72"/>
      <c r="S1047" s="72"/>
      <c r="T1047" s="73"/>
      <c r="U1047" s="35"/>
      <c r="V1047" s="35"/>
      <c r="W1047" s="35"/>
      <c r="X1047" s="35"/>
      <c r="Y1047" s="35"/>
      <c r="Z1047" s="35"/>
      <c r="AA1047" s="35"/>
      <c r="AB1047" s="35"/>
      <c r="AC1047" s="35"/>
      <c r="AD1047" s="35"/>
      <c r="AE1047" s="35"/>
      <c r="AT1047" s="18" t="s">
        <v>284</v>
      </c>
      <c r="AU1047" s="18" t="s">
        <v>86</v>
      </c>
    </row>
    <row r="1048" spans="1:65" s="2" customFormat="1" ht="24.2" customHeight="1">
      <c r="A1048" s="35"/>
      <c r="B1048" s="36"/>
      <c r="C1048" s="192" t="s">
        <v>1905</v>
      </c>
      <c r="D1048" s="192" t="s">
        <v>241</v>
      </c>
      <c r="E1048" s="193" t="s">
        <v>1906</v>
      </c>
      <c r="F1048" s="194" t="s">
        <v>1907</v>
      </c>
      <c r="G1048" s="195" t="s">
        <v>1736</v>
      </c>
      <c r="H1048" s="196">
        <v>1</v>
      </c>
      <c r="I1048" s="197"/>
      <c r="J1048" s="198">
        <f>ROUND(I1048*H1048,2)</f>
        <v>0</v>
      </c>
      <c r="K1048" s="194" t="s">
        <v>277</v>
      </c>
      <c r="L1048" s="40"/>
      <c r="M1048" s="199" t="s">
        <v>1</v>
      </c>
      <c r="N1048" s="200" t="s">
        <v>41</v>
      </c>
      <c r="O1048" s="72"/>
      <c r="P1048" s="201">
        <f>O1048*H1048</f>
        <v>0</v>
      </c>
      <c r="Q1048" s="201">
        <v>0</v>
      </c>
      <c r="R1048" s="201">
        <f>Q1048*H1048</f>
        <v>0</v>
      </c>
      <c r="S1048" s="201">
        <v>0</v>
      </c>
      <c r="T1048" s="202">
        <f>S1048*H1048</f>
        <v>0</v>
      </c>
      <c r="U1048" s="35"/>
      <c r="V1048" s="35"/>
      <c r="W1048" s="35"/>
      <c r="X1048" s="35"/>
      <c r="Y1048" s="35"/>
      <c r="Z1048" s="35"/>
      <c r="AA1048" s="35"/>
      <c r="AB1048" s="35"/>
      <c r="AC1048" s="35"/>
      <c r="AD1048" s="35"/>
      <c r="AE1048" s="35"/>
      <c r="AR1048" s="203" t="s">
        <v>306</v>
      </c>
      <c r="AT1048" s="203" t="s">
        <v>241</v>
      </c>
      <c r="AU1048" s="203" t="s">
        <v>86</v>
      </c>
      <c r="AY1048" s="18" t="s">
        <v>239</v>
      </c>
      <c r="BE1048" s="204">
        <f>IF(N1048="základní",J1048,0)</f>
        <v>0</v>
      </c>
      <c r="BF1048" s="204">
        <f>IF(N1048="snížená",J1048,0)</f>
        <v>0</v>
      </c>
      <c r="BG1048" s="204">
        <f>IF(N1048="zákl. přenesená",J1048,0)</f>
        <v>0</v>
      </c>
      <c r="BH1048" s="204">
        <f>IF(N1048="sníž. přenesená",J1048,0)</f>
        <v>0</v>
      </c>
      <c r="BI1048" s="204">
        <f>IF(N1048="nulová",J1048,0)</f>
        <v>0</v>
      </c>
      <c r="BJ1048" s="18" t="s">
        <v>84</v>
      </c>
      <c r="BK1048" s="204">
        <f>ROUND(I1048*H1048,2)</f>
        <v>0</v>
      </c>
      <c r="BL1048" s="18" t="s">
        <v>306</v>
      </c>
      <c r="BM1048" s="203" t="s">
        <v>1908</v>
      </c>
    </row>
    <row r="1049" spans="1:65" s="2" customFormat="1" ht="39">
      <c r="A1049" s="35"/>
      <c r="B1049" s="36"/>
      <c r="C1049" s="37"/>
      <c r="D1049" s="207" t="s">
        <v>284</v>
      </c>
      <c r="E1049" s="37"/>
      <c r="F1049" s="216" t="s">
        <v>1738</v>
      </c>
      <c r="G1049" s="37"/>
      <c r="H1049" s="37"/>
      <c r="I1049" s="217"/>
      <c r="J1049" s="37"/>
      <c r="K1049" s="37"/>
      <c r="L1049" s="40"/>
      <c r="M1049" s="218"/>
      <c r="N1049" s="219"/>
      <c r="O1049" s="72"/>
      <c r="P1049" s="72"/>
      <c r="Q1049" s="72"/>
      <c r="R1049" s="72"/>
      <c r="S1049" s="72"/>
      <c r="T1049" s="73"/>
      <c r="U1049" s="35"/>
      <c r="V1049" s="35"/>
      <c r="W1049" s="35"/>
      <c r="X1049" s="35"/>
      <c r="Y1049" s="35"/>
      <c r="Z1049" s="35"/>
      <c r="AA1049" s="35"/>
      <c r="AB1049" s="35"/>
      <c r="AC1049" s="35"/>
      <c r="AD1049" s="35"/>
      <c r="AE1049" s="35"/>
      <c r="AT1049" s="18" t="s">
        <v>284</v>
      </c>
      <c r="AU1049" s="18" t="s">
        <v>86</v>
      </c>
    </row>
    <row r="1050" spans="1:65" s="2" customFormat="1" ht="16.5" customHeight="1">
      <c r="A1050" s="35"/>
      <c r="B1050" s="36"/>
      <c r="C1050" s="192" t="s">
        <v>1909</v>
      </c>
      <c r="D1050" s="192" t="s">
        <v>241</v>
      </c>
      <c r="E1050" s="193" t="s">
        <v>1910</v>
      </c>
      <c r="F1050" s="194" t="s">
        <v>1911</v>
      </c>
      <c r="G1050" s="195" t="s">
        <v>1736</v>
      </c>
      <c r="H1050" s="196">
        <v>1</v>
      </c>
      <c r="I1050" s="197"/>
      <c r="J1050" s="198">
        <f>ROUND(I1050*H1050,2)</f>
        <v>0</v>
      </c>
      <c r="K1050" s="194" t="s">
        <v>277</v>
      </c>
      <c r="L1050" s="40"/>
      <c r="M1050" s="199" t="s">
        <v>1</v>
      </c>
      <c r="N1050" s="200" t="s">
        <v>41</v>
      </c>
      <c r="O1050" s="72"/>
      <c r="P1050" s="201">
        <f>O1050*H1050</f>
        <v>0</v>
      </c>
      <c r="Q1050" s="201">
        <v>0</v>
      </c>
      <c r="R1050" s="201">
        <f>Q1050*H1050</f>
        <v>0</v>
      </c>
      <c r="S1050" s="201">
        <v>0</v>
      </c>
      <c r="T1050" s="202">
        <f>S1050*H1050</f>
        <v>0</v>
      </c>
      <c r="U1050" s="35"/>
      <c r="V1050" s="35"/>
      <c r="W1050" s="35"/>
      <c r="X1050" s="35"/>
      <c r="Y1050" s="35"/>
      <c r="Z1050" s="35"/>
      <c r="AA1050" s="35"/>
      <c r="AB1050" s="35"/>
      <c r="AC1050" s="35"/>
      <c r="AD1050" s="35"/>
      <c r="AE1050" s="35"/>
      <c r="AR1050" s="203" t="s">
        <v>306</v>
      </c>
      <c r="AT1050" s="203" t="s">
        <v>241</v>
      </c>
      <c r="AU1050" s="203" t="s">
        <v>86</v>
      </c>
      <c r="AY1050" s="18" t="s">
        <v>239</v>
      </c>
      <c r="BE1050" s="204">
        <f>IF(N1050="základní",J1050,0)</f>
        <v>0</v>
      </c>
      <c r="BF1050" s="204">
        <f>IF(N1050="snížená",J1050,0)</f>
        <v>0</v>
      </c>
      <c r="BG1050" s="204">
        <f>IF(N1050="zákl. přenesená",J1050,0)</f>
        <v>0</v>
      </c>
      <c r="BH1050" s="204">
        <f>IF(N1050="sníž. přenesená",J1050,0)</f>
        <v>0</v>
      </c>
      <c r="BI1050" s="204">
        <f>IF(N1050="nulová",J1050,0)</f>
        <v>0</v>
      </c>
      <c r="BJ1050" s="18" t="s">
        <v>84</v>
      </c>
      <c r="BK1050" s="204">
        <f>ROUND(I1050*H1050,2)</f>
        <v>0</v>
      </c>
      <c r="BL1050" s="18" t="s">
        <v>306</v>
      </c>
      <c r="BM1050" s="203" t="s">
        <v>1912</v>
      </c>
    </row>
    <row r="1051" spans="1:65" s="2" customFormat="1" ht="39">
      <c r="A1051" s="35"/>
      <c r="B1051" s="36"/>
      <c r="C1051" s="37"/>
      <c r="D1051" s="207" t="s">
        <v>284</v>
      </c>
      <c r="E1051" s="37"/>
      <c r="F1051" s="216" t="s">
        <v>1738</v>
      </c>
      <c r="G1051" s="37"/>
      <c r="H1051" s="37"/>
      <c r="I1051" s="217"/>
      <c r="J1051" s="37"/>
      <c r="K1051" s="37"/>
      <c r="L1051" s="40"/>
      <c r="M1051" s="218"/>
      <c r="N1051" s="219"/>
      <c r="O1051" s="72"/>
      <c r="P1051" s="72"/>
      <c r="Q1051" s="72"/>
      <c r="R1051" s="72"/>
      <c r="S1051" s="72"/>
      <c r="T1051" s="73"/>
      <c r="U1051" s="35"/>
      <c r="V1051" s="35"/>
      <c r="W1051" s="35"/>
      <c r="X1051" s="35"/>
      <c r="Y1051" s="35"/>
      <c r="Z1051" s="35"/>
      <c r="AA1051" s="35"/>
      <c r="AB1051" s="35"/>
      <c r="AC1051" s="35"/>
      <c r="AD1051" s="35"/>
      <c r="AE1051" s="35"/>
      <c r="AT1051" s="18" t="s">
        <v>284</v>
      </c>
      <c r="AU1051" s="18" t="s">
        <v>86</v>
      </c>
    </row>
    <row r="1052" spans="1:65" s="2" customFormat="1" ht="24.2" customHeight="1">
      <c r="A1052" s="35"/>
      <c r="B1052" s="36"/>
      <c r="C1052" s="192" t="s">
        <v>1913</v>
      </c>
      <c r="D1052" s="192" t="s">
        <v>241</v>
      </c>
      <c r="E1052" s="193" t="s">
        <v>1914</v>
      </c>
      <c r="F1052" s="194" t="s">
        <v>1915</v>
      </c>
      <c r="G1052" s="195" t="s">
        <v>1736</v>
      </c>
      <c r="H1052" s="196">
        <v>1</v>
      </c>
      <c r="I1052" s="197"/>
      <c r="J1052" s="198">
        <f>ROUND(I1052*H1052,2)</f>
        <v>0</v>
      </c>
      <c r="K1052" s="194" t="s">
        <v>277</v>
      </c>
      <c r="L1052" s="40"/>
      <c r="M1052" s="199" t="s">
        <v>1</v>
      </c>
      <c r="N1052" s="200" t="s">
        <v>41</v>
      </c>
      <c r="O1052" s="72"/>
      <c r="P1052" s="201">
        <f>O1052*H1052</f>
        <v>0</v>
      </c>
      <c r="Q1052" s="201">
        <v>0</v>
      </c>
      <c r="R1052" s="201">
        <f>Q1052*H1052</f>
        <v>0</v>
      </c>
      <c r="S1052" s="201">
        <v>0</v>
      </c>
      <c r="T1052" s="202">
        <f>S1052*H1052</f>
        <v>0</v>
      </c>
      <c r="U1052" s="35"/>
      <c r="V1052" s="35"/>
      <c r="W1052" s="35"/>
      <c r="X1052" s="35"/>
      <c r="Y1052" s="35"/>
      <c r="Z1052" s="35"/>
      <c r="AA1052" s="35"/>
      <c r="AB1052" s="35"/>
      <c r="AC1052" s="35"/>
      <c r="AD1052" s="35"/>
      <c r="AE1052" s="35"/>
      <c r="AR1052" s="203" t="s">
        <v>306</v>
      </c>
      <c r="AT1052" s="203" t="s">
        <v>241</v>
      </c>
      <c r="AU1052" s="203" t="s">
        <v>86</v>
      </c>
      <c r="AY1052" s="18" t="s">
        <v>239</v>
      </c>
      <c r="BE1052" s="204">
        <f>IF(N1052="základní",J1052,0)</f>
        <v>0</v>
      </c>
      <c r="BF1052" s="204">
        <f>IF(N1052="snížená",J1052,0)</f>
        <v>0</v>
      </c>
      <c r="BG1052" s="204">
        <f>IF(N1052="zákl. přenesená",J1052,0)</f>
        <v>0</v>
      </c>
      <c r="BH1052" s="204">
        <f>IF(N1052="sníž. přenesená",J1052,0)</f>
        <v>0</v>
      </c>
      <c r="BI1052" s="204">
        <f>IF(N1052="nulová",J1052,0)</f>
        <v>0</v>
      </c>
      <c r="BJ1052" s="18" t="s">
        <v>84</v>
      </c>
      <c r="BK1052" s="204">
        <f>ROUND(I1052*H1052,2)</f>
        <v>0</v>
      </c>
      <c r="BL1052" s="18" t="s">
        <v>306</v>
      </c>
      <c r="BM1052" s="203" t="s">
        <v>1916</v>
      </c>
    </row>
    <row r="1053" spans="1:65" s="2" customFormat="1" ht="39">
      <c r="A1053" s="35"/>
      <c r="B1053" s="36"/>
      <c r="C1053" s="37"/>
      <c r="D1053" s="207" t="s">
        <v>284</v>
      </c>
      <c r="E1053" s="37"/>
      <c r="F1053" s="216" t="s">
        <v>1738</v>
      </c>
      <c r="G1053" s="37"/>
      <c r="H1053" s="37"/>
      <c r="I1053" s="217"/>
      <c r="J1053" s="37"/>
      <c r="K1053" s="37"/>
      <c r="L1053" s="40"/>
      <c r="M1053" s="218"/>
      <c r="N1053" s="219"/>
      <c r="O1053" s="72"/>
      <c r="P1053" s="72"/>
      <c r="Q1053" s="72"/>
      <c r="R1053" s="72"/>
      <c r="S1053" s="72"/>
      <c r="T1053" s="73"/>
      <c r="U1053" s="35"/>
      <c r="V1053" s="35"/>
      <c r="W1053" s="35"/>
      <c r="X1053" s="35"/>
      <c r="Y1053" s="35"/>
      <c r="Z1053" s="35"/>
      <c r="AA1053" s="35"/>
      <c r="AB1053" s="35"/>
      <c r="AC1053" s="35"/>
      <c r="AD1053" s="35"/>
      <c r="AE1053" s="35"/>
      <c r="AT1053" s="18" t="s">
        <v>284</v>
      </c>
      <c r="AU1053" s="18" t="s">
        <v>86</v>
      </c>
    </row>
    <row r="1054" spans="1:65" s="2" customFormat="1" ht="21.75" customHeight="1">
      <c r="A1054" s="35"/>
      <c r="B1054" s="36"/>
      <c r="C1054" s="192" t="s">
        <v>1917</v>
      </c>
      <c r="D1054" s="192" t="s">
        <v>241</v>
      </c>
      <c r="E1054" s="193" t="s">
        <v>1918</v>
      </c>
      <c r="F1054" s="194" t="s">
        <v>1919</v>
      </c>
      <c r="G1054" s="195" t="s">
        <v>1736</v>
      </c>
      <c r="H1054" s="196">
        <v>2</v>
      </c>
      <c r="I1054" s="197"/>
      <c r="J1054" s="198">
        <f>ROUND(I1054*H1054,2)</f>
        <v>0</v>
      </c>
      <c r="K1054" s="194" t="s">
        <v>277</v>
      </c>
      <c r="L1054" s="40"/>
      <c r="M1054" s="199" t="s">
        <v>1</v>
      </c>
      <c r="N1054" s="200" t="s">
        <v>41</v>
      </c>
      <c r="O1054" s="72"/>
      <c r="P1054" s="201">
        <f>O1054*H1054</f>
        <v>0</v>
      </c>
      <c r="Q1054" s="201">
        <v>0</v>
      </c>
      <c r="R1054" s="201">
        <f>Q1054*H1054</f>
        <v>0</v>
      </c>
      <c r="S1054" s="201">
        <v>0</v>
      </c>
      <c r="T1054" s="202">
        <f>S1054*H1054</f>
        <v>0</v>
      </c>
      <c r="U1054" s="35"/>
      <c r="V1054" s="35"/>
      <c r="W1054" s="35"/>
      <c r="X1054" s="35"/>
      <c r="Y1054" s="35"/>
      <c r="Z1054" s="35"/>
      <c r="AA1054" s="35"/>
      <c r="AB1054" s="35"/>
      <c r="AC1054" s="35"/>
      <c r="AD1054" s="35"/>
      <c r="AE1054" s="35"/>
      <c r="AR1054" s="203" t="s">
        <v>306</v>
      </c>
      <c r="AT1054" s="203" t="s">
        <v>241</v>
      </c>
      <c r="AU1054" s="203" t="s">
        <v>86</v>
      </c>
      <c r="AY1054" s="18" t="s">
        <v>239</v>
      </c>
      <c r="BE1054" s="204">
        <f>IF(N1054="základní",J1054,0)</f>
        <v>0</v>
      </c>
      <c r="BF1054" s="204">
        <f>IF(N1054="snížená",J1054,0)</f>
        <v>0</v>
      </c>
      <c r="BG1054" s="204">
        <f>IF(N1054="zákl. přenesená",J1054,0)</f>
        <v>0</v>
      </c>
      <c r="BH1054" s="204">
        <f>IF(N1054="sníž. přenesená",J1054,0)</f>
        <v>0</v>
      </c>
      <c r="BI1054" s="204">
        <f>IF(N1054="nulová",J1054,0)</f>
        <v>0</v>
      </c>
      <c r="BJ1054" s="18" t="s">
        <v>84</v>
      </c>
      <c r="BK1054" s="204">
        <f>ROUND(I1054*H1054,2)</f>
        <v>0</v>
      </c>
      <c r="BL1054" s="18" t="s">
        <v>306</v>
      </c>
      <c r="BM1054" s="203" t="s">
        <v>1920</v>
      </c>
    </row>
    <row r="1055" spans="1:65" s="2" customFormat="1" ht="39">
      <c r="A1055" s="35"/>
      <c r="B1055" s="36"/>
      <c r="C1055" s="37"/>
      <c r="D1055" s="207" t="s">
        <v>284</v>
      </c>
      <c r="E1055" s="37"/>
      <c r="F1055" s="216" t="s">
        <v>1738</v>
      </c>
      <c r="G1055" s="37"/>
      <c r="H1055" s="37"/>
      <c r="I1055" s="217"/>
      <c r="J1055" s="37"/>
      <c r="K1055" s="37"/>
      <c r="L1055" s="40"/>
      <c r="M1055" s="218"/>
      <c r="N1055" s="219"/>
      <c r="O1055" s="72"/>
      <c r="P1055" s="72"/>
      <c r="Q1055" s="72"/>
      <c r="R1055" s="72"/>
      <c r="S1055" s="72"/>
      <c r="T1055" s="73"/>
      <c r="U1055" s="35"/>
      <c r="V1055" s="35"/>
      <c r="W1055" s="35"/>
      <c r="X1055" s="35"/>
      <c r="Y1055" s="35"/>
      <c r="Z1055" s="35"/>
      <c r="AA1055" s="35"/>
      <c r="AB1055" s="35"/>
      <c r="AC1055" s="35"/>
      <c r="AD1055" s="35"/>
      <c r="AE1055" s="35"/>
      <c r="AT1055" s="18" t="s">
        <v>284</v>
      </c>
      <c r="AU1055" s="18" t="s">
        <v>86</v>
      </c>
    </row>
    <row r="1056" spans="1:65" s="2" customFormat="1" ht="16.5" customHeight="1">
      <c r="A1056" s="35"/>
      <c r="B1056" s="36"/>
      <c r="C1056" s="192" t="s">
        <v>1921</v>
      </c>
      <c r="D1056" s="192" t="s">
        <v>241</v>
      </c>
      <c r="E1056" s="193" t="s">
        <v>1922</v>
      </c>
      <c r="F1056" s="194" t="s">
        <v>1923</v>
      </c>
      <c r="G1056" s="195" t="s">
        <v>1736</v>
      </c>
      <c r="H1056" s="196">
        <v>1</v>
      </c>
      <c r="I1056" s="197"/>
      <c r="J1056" s="198">
        <f>ROUND(I1056*H1056,2)</f>
        <v>0</v>
      </c>
      <c r="K1056" s="194" t="s">
        <v>277</v>
      </c>
      <c r="L1056" s="40"/>
      <c r="M1056" s="199" t="s">
        <v>1</v>
      </c>
      <c r="N1056" s="200" t="s">
        <v>41</v>
      </c>
      <c r="O1056" s="72"/>
      <c r="P1056" s="201">
        <f>O1056*H1056</f>
        <v>0</v>
      </c>
      <c r="Q1056" s="201">
        <v>0</v>
      </c>
      <c r="R1056" s="201">
        <f>Q1056*H1056</f>
        <v>0</v>
      </c>
      <c r="S1056" s="201">
        <v>0</v>
      </c>
      <c r="T1056" s="202">
        <f>S1056*H1056</f>
        <v>0</v>
      </c>
      <c r="U1056" s="35"/>
      <c r="V1056" s="35"/>
      <c r="W1056" s="35"/>
      <c r="X1056" s="35"/>
      <c r="Y1056" s="35"/>
      <c r="Z1056" s="35"/>
      <c r="AA1056" s="35"/>
      <c r="AB1056" s="35"/>
      <c r="AC1056" s="35"/>
      <c r="AD1056" s="35"/>
      <c r="AE1056" s="35"/>
      <c r="AR1056" s="203" t="s">
        <v>306</v>
      </c>
      <c r="AT1056" s="203" t="s">
        <v>241</v>
      </c>
      <c r="AU1056" s="203" t="s">
        <v>86</v>
      </c>
      <c r="AY1056" s="18" t="s">
        <v>239</v>
      </c>
      <c r="BE1056" s="204">
        <f>IF(N1056="základní",J1056,0)</f>
        <v>0</v>
      </c>
      <c r="BF1056" s="204">
        <f>IF(N1056="snížená",J1056,0)</f>
        <v>0</v>
      </c>
      <c r="BG1056" s="204">
        <f>IF(N1056="zákl. přenesená",J1056,0)</f>
        <v>0</v>
      </c>
      <c r="BH1056" s="204">
        <f>IF(N1056="sníž. přenesená",J1056,0)</f>
        <v>0</v>
      </c>
      <c r="BI1056" s="204">
        <f>IF(N1056="nulová",J1056,0)</f>
        <v>0</v>
      </c>
      <c r="BJ1056" s="18" t="s">
        <v>84</v>
      </c>
      <c r="BK1056" s="204">
        <f>ROUND(I1056*H1056,2)</f>
        <v>0</v>
      </c>
      <c r="BL1056" s="18" t="s">
        <v>306</v>
      </c>
      <c r="BM1056" s="203" t="s">
        <v>1924</v>
      </c>
    </row>
    <row r="1057" spans="1:65" s="2" customFormat="1" ht="39">
      <c r="A1057" s="35"/>
      <c r="B1057" s="36"/>
      <c r="C1057" s="37"/>
      <c r="D1057" s="207" t="s">
        <v>284</v>
      </c>
      <c r="E1057" s="37"/>
      <c r="F1057" s="216" t="s">
        <v>1738</v>
      </c>
      <c r="G1057" s="37"/>
      <c r="H1057" s="37"/>
      <c r="I1057" s="217"/>
      <c r="J1057" s="37"/>
      <c r="K1057" s="37"/>
      <c r="L1057" s="40"/>
      <c r="M1057" s="218"/>
      <c r="N1057" s="219"/>
      <c r="O1057" s="72"/>
      <c r="P1057" s="72"/>
      <c r="Q1057" s="72"/>
      <c r="R1057" s="72"/>
      <c r="S1057" s="72"/>
      <c r="T1057" s="73"/>
      <c r="U1057" s="35"/>
      <c r="V1057" s="35"/>
      <c r="W1057" s="35"/>
      <c r="X1057" s="35"/>
      <c r="Y1057" s="35"/>
      <c r="Z1057" s="35"/>
      <c r="AA1057" s="35"/>
      <c r="AB1057" s="35"/>
      <c r="AC1057" s="35"/>
      <c r="AD1057" s="35"/>
      <c r="AE1057" s="35"/>
      <c r="AT1057" s="18" t="s">
        <v>284</v>
      </c>
      <c r="AU1057" s="18" t="s">
        <v>86</v>
      </c>
    </row>
    <row r="1058" spans="1:65" s="2" customFormat="1" ht="16.5" customHeight="1">
      <c r="A1058" s="35"/>
      <c r="B1058" s="36"/>
      <c r="C1058" s="192" t="s">
        <v>1925</v>
      </c>
      <c r="D1058" s="192" t="s">
        <v>241</v>
      </c>
      <c r="E1058" s="193" t="s">
        <v>1926</v>
      </c>
      <c r="F1058" s="194" t="s">
        <v>1927</v>
      </c>
      <c r="G1058" s="195" t="s">
        <v>1736</v>
      </c>
      <c r="H1058" s="196">
        <v>1</v>
      </c>
      <c r="I1058" s="197"/>
      <c r="J1058" s="198">
        <f>ROUND(I1058*H1058,2)</f>
        <v>0</v>
      </c>
      <c r="K1058" s="194" t="s">
        <v>277</v>
      </c>
      <c r="L1058" s="40"/>
      <c r="M1058" s="199" t="s">
        <v>1</v>
      </c>
      <c r="N1058" s="200" t="s">
        <v>41</v>
      </c>
      <c r="O1058" s="72"/>
      <c r="P1058" s="201">
        <f>O1058*H1058</f>
        <v>0</v>
      </c>
      <c r="Q1058" s="201">
        <v>0</v>
      </c>
      <c r="R1058" s="201">
        <f>Q1058*H1058</f>
        <v>0</v>
      </c>
      <c r="S1058" s="201">
        <v>0</v>
      </c>
      <c r="T1058" s="202">
        <f>S1058*H1058</f>
        <v>0</v>
      </c>
      <c r="U1058" s="35"/>
      <c r="V1058" s="35"/>
      <c r="W1058" s="35"/>
      <c r="X1058" s="35"/>
      <c r="Y1058" s="35"/>
      <c r="Z1058" s="35"/>
      <c r="AA1058" s="35"/>
      <c r="AB1058" s="35"/>
      <c r="AC1058" s="35"/>
      <c r="AD1058" s="35"/>
      <c r="AE1058" s="35"/>
      <c r="AR1058" s="203" t="s">
        <v>306</v>
      </c>
      <c r="AT1058" s="203" t="s">
        <v>241</v>
      </c>
      <c r="AU1058" s="203" t="s">
        <v>86</v>
      </c>
      <c r="AY1058" s="18" t="s">
        <v>239</v>
      </c>
      <c r="BE1058" s="204">
        <f>IF(N1058="základní",J1058,0)</f>
        <v>0</v>
      </c>
      <c r="BF1058" s="204">
        <f>IF(N1058="snížená",J1058,0)</f>
        <v>0</v>
      </c>
      <c r="BG1058" s="204">
        <f>IF(N1058="zákl. přenesená",J1058,0)</f>
        <v>0</v>
      </c>
      <c r="BH1058" s="204">
        <f>IF(N1058="sníž. přenesená",J1058,0)</f>
        <v>0</v>
      </c>
      <c r="BI1058" s="204">
        <f>IF(N1058="nulová",J1058,0)</f>
        <v>0</v>
      </c>
      <c r="BJ1058" s="18" t="s">
        <v>84</v>
      </c>
      <c r="BK1058" s="204">
        <f>ROUND(I1058*H1058,2)</f>
        <v>0</v>
      </c>
      <c r="BL1058" s="18" t="s">
        <v>306</v>
      </c>
      <c r="BM1058" s="203" t="s">
        <v>1928</v>
      </c>
    </row>
    <row r="1059" spans="1:65" s="2" customFormat="1" ht="39">
      <c r="A1059" s="35"/>
      <c r="B1059" s="36"/>
      <c r="C1059" s="37"/>
      <c r="D1059" s="207" t="s">
        <v>284</v>
      </c>
      <c r="E1059" s="37"/>
      <c r="F1059" s="216" t="s">
        <v>1738</v>
      </c>
      <c r="G1059" s="37"/>
      <c r="H1059" s="37"/>
      <c r="I1059" s="217"/>
      <c r="J1059" s="37"/>
      <c r="K1059" s="37"/>
      <c r="L1059" s="40"/>
      <c r="M1059" s="218"/>
      <c r="N1059" s="219"/>
      <c r="O1059" s="72"/>
      <c r="P1059" s="72"/>
      <c r="Q1059" s="72"/>
      <c r="R1059" s="72"/>
      <c r="S1059" s="72"/>
      <c r="T1059" s="73"/>
      <c r="U1059" s="35"/>
      <c r="V1059" s="35"/>
      <c r="W1059" s="35"/>
      <c r="X1059" s="35"/>
      <c r="Y1059" s="35"/>
      <c r="Z1059" s="35"/>
      <c r="AA1059" s="35"/>
      <c r="AB1059" s="35"/>
      <c r="AC1059" s="35"/>
      <c r="AD1059" s="35"/>
      <c r="AE1059" s="35"/>
      <c r="AT1059" s="18" t="s">
        <v>284</v>
      </c>
      <c r="AU1059" s="18" t="s">
        <v>86</v>
      </c>
    </row>
    <row r="1060" spans="1:65" s="2" customFormat="1" ht="24.2" customHeight="1">
      <c r="A1060" s="35"/>
      <c r="B1060" s="36"/>
      <c r="C1060" s="192" t="s">
        <v>1929</v>
      </c>
      <c r="D1060" s="192" t="s">
        <v>241</v>
      </c>
      <c r="E1060" s="193" t="s">
        <v>1930</v>
      </c>
      <c r="F1060" s="194" t="s">
        <v>1931</v>
      </c>
      <c r="G1060" s="195" t="s">
        <v>1736</v>
      </c>
      <c r="H1060" s="196">
        <v>1</v>
      </c>
      <c r="I1060" s="197"/>
      <c r="J1060" s="198">
        <f>ROUND(I1060*H1060,2)</f>
        <v>0</v>
      </c>
      <c r="K1060" s="194" t="s">
        <v>277</v>
      </c>
      <c r="L1060" s="40"/>
      <c r="M1060" s="199" t="s">
        <v>1</v>
      </c>
      <c r="N1060" s="200" t="s">
        <v>41</v>
      </c>
      <c r="O1060" s="72"/>
      <c r="P1060" s="201">
        <f>O1060*H1060</f>
        <v>0</v>
      </c>
      <c r="Q1060" s="201">
        <v>0</v>
      </c>
      <c r="R1060" s="201">
        <f>Q1060*H1060</f>
        <v>0</v>
      </c>
      <c r="S1060" s="201">
        <v>0</v>
      </c>
      <c r="T1060" s="202">
        <f>S1060*H1060</f>
        <v>0</v>
      </c>
      <c r="U1060" s="35"/>
      <c r="V1060" s="35"/>
      <c r="W1060" s="35"/>
      <c r="X1060" s="35"/>
      <c r="Y1060" s="35"/>
      <c r="Z1060" s="35"/>
      <c r="AA1060" s="35"/>
      <c r="AB1060" s="35"/>
      <c r="AC1060" s="35"/>
      <c r="AD1060" s="35"/>
      <c r="AE1060" s="35"/>
      <c r="AR1060" s="203" t="s">
        <v>306</v>
      </c>
      <c r="AT1060" s="203" t="s">
        <v>241</v>
      </c>
      <c r="AU1060" s="203" t="s">
        <v>86</v>
      </c>
      <c r="AY1060" s="18" t="s">
        <v>239</v>
      </c>
      <c r="BE1060" s="204">
        <f>IF(N1060="základní",J1060,0)</f>
        <v>0</v>
      </c>
      <c r="BF1060" s="204">
        <f>IF(N1060="snížená",J1060,0)</f>
        <v>0</v>
      </c>
      <c r="BG1060" s="204">
        <f>IF(N1060="zákl. přenesená",J1060,0)</f>
        <v>0</v>
      </c>
      <c r="BH1060" s="204">
        <f>IF(N1060="sníž. přenesená",J1060,0)</f>
        <v>0</v>
      </c>
      <c r="BI1060" s="204">
        <f>IF(N1060="nulová",J1060,0)</f>
        <v>0</v>
      </c>
      <c r="BJ1060" s="18" t="s">
        <v>84</v>
      </c>
      <c r="BK1060" s="204">
        <f>ROUND(I1060*H1060,2)</f>
        <v>0</v>
      </c>
      <c r="BL1060" s="18" t="s">
        <v>306</v>
      </c>
      <c r="BM1060" s="203" t="s">
        <v>1932</v>
      </c>
    </row>
    <row r="1061" spans="1:65" s="2" customFormat="1" ht="39">
      <c r="A1061" s="35"/>
      <c r="B1061" s="36"/>
      <c r="C1061" s="37"/>
      <c r="D1061" s="207" t="s">
        <v>284</v>
      </c>
      <c r="E1061" s="37"/>
      <c r="F1061" s="216" t="s">
        <v>1738</v>
      </c>
      <c r="G1061" s="37"/>
      <c r="H1061" s="37"/>
      <c r="I1061" s="217"/>
      <c r="J1061" s="37"/>
      <c r="K1061" s="37"/>
      <c r="L1061" s="40"/>
      <c r="M1061" s="218"/>
      <c r="N1061" s="219"/>
      <c r="O1061" s="72"/>
      <c r="P1061" s="72"/>
      <c r="Q1061" s="72"/>
      <c r="R1061" s="72"/>
      <c r="S1061" s="72"/>
      <c r="T1061" s="73"/>
      <c r="U1061" s="35"/>
      <c r="V1061" s="35"/>
      <c r="W1061" s="35"/>
      <c r="X1061" s="35"/>
      <c r="Y1061" s="35"/>
      <c r="Z1061" s="35"/>
      <c r="AA1061" s="35"/>
      <c r="AB1061" s="35"/>
      <c r="AC1061" s="35"/>
      <c r="AD1061" s="35"/>
      <c r="AE1061" s="35"/>
      <c r="AT1061" s="18" t="s">
        <v>284</v>
      </c>
      <c r="AU1061" s="18" t="s">
        <v>86</v>
      </c>
    </row>
    <row r="1062" spans="1:65" s="2" customFormat="1" ht="21.75" customHeight="1">
      <c r="A1062" s="35"/>
      <c r="B1062" s="36"/>
      <c r="C1062" s="192" t="s">
        <v>1933</v>
      </c>
      <c r="D1062" s="192" t="s">
        <v>241</v>
      </c>
      <c r="E1062" s="193" t="s">
        <v>1934</v>
      </c>
      <c r="F1062" s="194" t="s">
        <v>1935</v>
      </c>
      <c r="G1062" s="195" t="s">
        <v>1736</v>
      </c>
      <c r="H1062" s="196">
        <v>2</v>
      </c>
      <c r="I1062" s="197"/>
      <c r="J1062" s="198">
        <f>ROUND(I1062*H1062,2)</f>
        <v>0</v>
      </c>
      <c r="K1062" s="194" t="s">
        <v>277</v>
      </c>
      <c r="L1062" s="40"/>
      <c r="M1062" s="199" t="s">
        <v>1</v>
      </c>
      <c r="N1062" s="200" t="s">
        <v>41</v>
      </c>
      <c r="O1062" s="72"/>
      <c r="P1062" s="201">
        <f>O1062*H1062</f>
        <v>0</v>
      </c>
      <c r="Q1062" s="201">
        <v>0</v>
      </c>
      <c r="R1062" s="201">
        <f>Q1062*H1062</f>
        <v>0</v>
      </c>
      <c r="S1062" s="201">
        <v>0</v>
      </c>
      <c r="T1062" s="202">
        <f>S1062*H1062</f>
        <v>0</v>
      </c>
      <c r="U1062" s="35"/>
      <c r="V1062" s="35"/>
      <c r="W1062" s="35"/>
      <c r="X1062" s="35"/>
      <c r="Y1062" s="35"/>
      <c r="Z1062" s="35"/>
      <c r="AA1062" s="35"/>
      <c r="AB1062" s="35"/>
      <c r="AC1062" s="35"/>
      <c r="AD1062" s="35"/>
      <c r="AE1062" s="35"/>
      <c r="AR1062" s="203" t="s">
        <v>306</v>
      </c>
      <c r="AT1062" s="203" t="s">
        <v>241</v>
      </c>
      <c r="AU1062" s="203" t="s">
        <v>86</v>
      </c>
      <c r="AY1062" s="18" t="s">
        <v>239</v>
      </c>
      <c r="BE1062" s="204">
        <f>IF(N1062="základní",J1062,0)</f>
        <v>0</v>
      </c>
      <c r="BF1062" s="204">
        <f>IF(N1062="snížená",J1062,0)</f>
        <v>0</v>
      </c>
      <c r="BG1062" s="204">
        <f>IF(N1062="zákl. přenesená",J1062,0)</f>
        <v>0</v>
      </c>
      <c r="BH1062" s="204">
        <f>IF(N1062="sníž. přenesená",J1062,0)</f>
        <v>0</v>
      </c>
      <c r="BI1062" s="204">
        <f>IF(N1062="nulová",J1062,0)</f>
        <v>0</v>
      </c>
      <c r="BJ1062" s="18" t="s">
        <v>84</v>
      </c>
      <c r="BK1062" s="204">
        <f>ROUND(I1062*H1062,2)</f>
        <v>0</v>
      </c>
      <c r="BL1062" s="18" t="s">
        <v>306</v>
      </c>
      <c r="BM1062" s="203" t="s">
        <v>1936</v>
      </c>
    </row>
    <row r="1063" spans="1:65" s="2" customFormat="1" ht="39">
      <c r="A1063" s="35"/>
      <c r="B1063" s="36"/>
      <c r="C1063" s="37"/>
      <c r="D1063" s="207" t="s">
        <v>284</v>
      </c>
      <c r="E1063" s="37"/>
      <c r="F1063" s="216" t="s">
        <v>1738</v>
      </c>
      <c r="G1063" s="37"/>
      <c r="H1063" s="37"/>
      <c r="I1063" s="217"/>
      <c r="J1063" s="37"/>
      <c r="K1063" s="37"/>
      <c r="L1063" s="40"/>
      <c r="M1063" s="218"/>
      <c r="N1063" s="219"/>
      <c r="O1063" s="72"/>
      <c r="P1063" s="72"/>
      <c r="Q1063" s="72"/>
      <c r="R1063" s="72"/>
      <c r="S1063" s="72"/>
      <c r="T1063" s="73"/>
      <c r="U1063" s="35"/>
      <c r="V1063" s="35"/>
      <c r="W1063" s="35"/>
      <c r="X1063" s="35"/>
      <c r="Y1063" s="35"/>
      <c r="Z1063" s="35"/>
      <c r="AA1063" s="35"/>
      <c r="AB1063" s="35"/>
      <c r="AC1063" s="35"/>
      <c r="AD1063" s="35"/>
      <c r="AE1063" s="35"/>
      <c r="AT1063" s="18" t="s">
        <v>284</v>
      </c>
      <c r="AU1063" s="18" t="s">
        <v>86</v>
      </c>
    </row>
    <row r="1064" spans="1:65" s="2" customFormat="1" ht="24.2" customHeight="1">
      <c r="A1064" s="35"/>
      <c r="B1064" s="36"/>
      <c r="C1064" s="192" t="s">
        <v>1937</v>
      </c>
      <c r="D1064" s="192" t="s">
        <v>241</v>
      </c>
      <c r="E1064" s="193" t="s">
        <v>1938</v>
      </c>
      <c r="F1064" s="194" t="s">
        <v>1939</v>
      </c>
      <c r="G1064" s="195" t="s">
        <v>1736</v>
      </c>
      <c r="H1064" s="196">
        <v>1</v>
      </c>
      <c r="I1064" s="197"/>
      <c r="J1064" s="198">
        <f>ROUND(I1064*H1064,2)</f>
        <v>0</v>
      </c>
      <c r="K1064" s="194" t="s">
        <v>277</v>
      </c>
      <c r="L1064" s="40"/>
      <c r="M1064" s="199" t="s">
        <v>1</v>
      </c>
      <c r="N1064" s="200" t="s">
        <v>41</v>
      </c>
      <c r="O1064" s="72"/>
      <c r="P1064" s="201">
        <f>O1064*H1064</f>
        <v>0</v>
      </c>
      <c r="Q1064" s="201">
        <v>0</v>
      </c>
      <c r="R1064" s="201">
        <f>Q1064*H1064</f>
        <v>0</v>
      </c>
      <c r="S1064" s="201">
        <v>0</v>
      </c>
      <c r="T1064" s="202">
        <f>S1064*H1064</f>
        <v>0</v>
      </c>
      <c r="U1064" s="35"/>
      <c r="V1064" s="35"/>
      <c r="W1064" s="35"/>
      <c r="X1064" s="35"/>
      <c r="Y1064" s="35"/>
      <c r="Z1064" s="35"/>
      <c r="AA1064" s="35"/>
      <c r="AB1064" s="35"/>
      <c r="AC1064" s="35"/>
      <c r="AD1064" s="35"/>
      <c r="AE1064" s="35"/>
      <c r="AR1064" s="203" t="s">
        <v>306</v>
      </c>
      <c r="AT1064" s="203" t="s">
        <v>241</v>
      </c>
      <c r="AU1064" s="203" t="s">
        <v>86</v>
      </c>
      <c r="AY1064" s="18" t="s">
        <v>239</v>
      </c>
      <c r="BE1064" s="204">
        <f>IF(N1064="základní",J1064,0)</f>
        <v>0</v>
      </c>
      <c r="BF1064" s="204">
        <f>IF(N1064="snížená",J1064,0)</f>
        <v>0</v>
      </c>
      <c r="BG1064" s="204">
        <f>IF(N1064="zákl. přenesená",J1064,0)</f>
        <v>0</v>
      </c>
      <c r="BH1064" s="204">
        <f>IF(N1064="sníž. přenesená",J1064,0)</f>
        <v>0</v>
      </c>
      <c r="BI1064" s="204">
        <f>IF(N1064="nulová",J1064,0)</f>
        <v>0</v>
      </c>
      <c r="BJ1064" s="18" t="s">
        <v>84</v>
      </c>
      <c r="BK1064" s="204">
        <f>ROUND(I1064*H1064,2)</f>
        <v>0</v>
      </c>
      <c r="BL1064" s="18" t="s">
        <v>306</v>
      </c>
      <c r="BM1064" s="203" t="s">
        <v>1940</v>
      </c>
    </row>
    <row r="1065" spans="1:65" s="2" customFormat="1" ht="39">
      <c r="A1065" s="35"/>
      <c r="B1065" s="36"/>
      <c r="C1065" s="37"/>
      <c r="D1065" s="207" t="s">
        <v>284</v>
      </c>
      <c r="E1065" s="37"/>
      <c r="F1065" s="216" t="s">
        <v>1738</v>
      </c>
      <c r="G1065" s="37"/>
      <c r="H1065" s="37"/>
      <c r="I1065" s="217"/>
      <c r="J1065" s="37"/>
      <c r="K1065" s="37"/>
      <c r="L1065" s="40"/>
      <c r="M1065" s="218"/>
      <c r="N1065" s="219"/>
      <c r="O1065" s="72"/>
      <c r="P1065" s="72"/>
      <c r="Q1065" s="72"/>
      <c r="R1065" s="72"/>
      <c r="S1065" s="72"/>
      <c r="T1065" s="73"/>
      <c r="U1065" s="35"/>
      <c r="V1065" s="35"/>
      <c r="W1065" s="35"/>
      <c r="X1065" s="35"/>
      <c r="Y1065" s="35"/>
      <c r="Z1065" s="35"/>
      <c r="AA1065" s="35"/>
      <c r="AB1065" s="35"/>
      <c r="AC1065" s="35"/>
      <c r="AD1065" s="35"/>
      <c r="AE1065" s="35"/>
      <c r="AT1065" s="18" t="s">
        <v>284</v>
      </c>
      <c r="AU1065" s="18" t="s">
        <v>86</v>
      </c>
    </row>
    <row r="1066" spans="1:65" s="2" customFormat="1" ht="16.5" customHeight="1">
      <c r="A1066" s="35"/>
      <c r="B1066" s="36"/>
      <c r="C1066" s="192" t="s">
        <v>1941</v>
      </c>
      <c r="D1066" s="192" t="s">
        <v>241</v>
      </c>
      <c r="E1066" s="193" t="s">
        <v>1942</v>
      </c>
      <c r="F1066" s="194" t="s">
        <v>1943</v>
      </c>
      <c r="G1066" s="195" t="s">
        <v>1736</v>
      </c>
      <c r="H1066" s="196">
        <v>12</v>
      </c>
      <c r="I1066" s="197"/>
      <c r="J1066" s="198">
        <f>ROUND(I1066*H1066,2)</f>
        <v>0</v>
      </c>
      <c r="K1066" s="194" t="s">
        <v>277</v>
      </c>
      <c r="L1066" s="40"/>
      <c r="M1066" s="199" t="s">
        <v>1</v>
      </c>
      <c r="N1066" s="200" t="s">
        <v>41</v>
      </c>
      <c r="O1066" s="72"/>
      <c r="P1066" s="201">
        <f>O1066*H1066</f>
        <v>0</v>
      </c>
      <c r="Q1066" s="201">
        <v>0</v>
      </c>
      <c r="R1066" s="201">
        <f>Q1066*H1066</f>
        <v>0</v>
      </c>
      <c r="S1066" s="201">
        <v>0</v>
      </c>
      <c r="T1066" s="202">
        <f>S1066*H1066</f>
        <v>0</v>
      </c>
      <c r="U1066" s="35"/>
      <c r="V1066" s="35"/>
      <c r="W1066" s="35"/>
      <c r="X1066" s="35"/>
      <c r="Y1066" s="35"/>
      <c r="Z1066" s="35"/>
      <c r="AA1066" s="35"/>
      <c r="AB1066" s="35"/>
      <c r="AC1066" s="35"/>
      <c r="AD1066" s="35"/>
      <c r="AE1066" s="35"/>
      <c r="AR1066" s="203" t="s">
        <v>306</v>
      </c>
      <c r="AT1066" s="203" t="s">
        <v>241</v>
      </c>
      <c r="AU1066" s="203" t="s">
        <v>86</v>
      </c>
      <c r="AY1066" s="18" t="s">
        <v>239</v>
      </c>
      <c r="BE1066" s="204">
        <f>IF(N1066="základní",J1066,0)</f>
        <v>0</v>
      </c>
      <c r="BF1066" s="204">
        <f>IF(N1066="snížená",J1066,0)</f>
        <v>0</v>
      </c>
      <c r="BG1066" s="204">
        <f>IF(N1066="zákl. přenesená",J1066,0)</f>
        <v>0</v>
      </c>
      <c r="BH1066" s="204">
        <f>IF(N1066="sníž. přenesená",J1066,0)</f>
        <v>0</v>
      </c>
      <c r="BI1066" s="204">
        <f>IF(N1066="nulová",J1066,0)</f>
        <v>0</v>
      </c>
      <c r="BJ1066" s="18" t="s">
        <v>84</v>
      </c>
      <c r="BK1066" s="204">
        <f>ROUND(I1066*H1066,2)</f>
        <v>0</v>
      </c>
      <c r="BL1066" s="18" t="s">
        <v>306</v>
      </c>
      <c r="BM1066" s="203" t="s">
        <v>1944</v>
      </c>
    </row>
    <row r="1067" spans="1:65" s="2" customFormat="1" ht="39">
      <c r="A1067" s="35"/>
      <c r="B1067" s="36"/>
      <c r="C1067" s="37"/>
      <c r="D1067" s="207" t="s">
        <v>284</v>
      </c>
      <c r="E1067" s="37"/>
      <c r="F1067" s="216" t="s">
        <v>1945</v>
      </c>
      <c r="G1067" s="37"/>
      <c r="H1067" s="37"/>
      <c r="I1067" s="217"/>
      <c r="J1067" s="37"/>
      <c r="K1067" s="37"/>
      <c r="L1067" s="40"/>
      <c r="M1067" s="218"/>
      <c r="N1067" s="219"/>
      <c r="O1067" s="72"/>
      <c r="P1067" s="72"/>
      <c r="Q1067" s="72"/>
      <c r="R1067" s="72"/>
      <c r="S1067" s="72"/>
      <c r="T1067" s="73"/>
      <c r="U1067" s="35"/>
      <c r="V1067" s="35"/>
      <c r="W1067" s="35"/>
      <c r="X1067" s="35"/>
      <c r="Y1067" s="35"/>
      <c r="Z1067" s="35"/>
      <c r="AA1067" s="35"/>
      <c r="AB1067" s="35"/>
      <c r="AC1067" s="35"/>
      <c r="AD1067" s="35"/>
      <c r="AE1067" s="35"/>
      <c r="AT1067" s="18" t="s">
        <v>284</v>
      </c>
      <c r="AU1067" s="18" t="s">
        <v>86</v>
      </c>
    </row>
    <row r="1068" spans="1:65" s="2" customFormat="1" ht="16.5" customHeight="1">
      <c r="A1068" s="35"/>
      <c r="B1068" s="36"/>
      <c r="C1068" s="192" t="s">
        <v>1946</v>
      </c>
      <c r="D1068" s="192" t="s">
        <v>241</v>
      </c>
      <c r="E1068" s="193" t="s">
        <v>1947</v>
      </c>
      <c r="F1068" s="194" t="s">
        <v>1948</v>
      </c>
      <c r="G1068" s="195" t="s">
        <v>1736</v>
      </c>
      <c r="H1068" s="196">
        <v>9</v>
      </c>
      <c r="I1068" s="197"/>
      <c r="J1068" s="198">
        <f>ROUND(I1068*H1068,2)</f>
        <v>0</v>
      </c>
      <c r="K1068" s="194" t="s">
        <v>277</v>
      </c>
      <c r="L1068" s="40"/>
      <c r="M1068" s="199" t="s">
        <v>1</v>
      </c>
      <c r="N1068" s="200" t="s">
        <v>41</v>
      </c>
      <c r="O1068" s="72"/>
      <c r="P1068" s="201">
        <f>O1068*H1068</f>
        <v>0</v>
      </c>
      <c r="Q1068" s="201">
        <v>0</v>
      </c>
      <c r="R1068" s="201">
        <f>Q1068*H1068</f>
        <v>0</v>
      </c>
      <c r="S1068" s="201">
        <v>0</v>
      </c>
      <c r="T1068" s="202">
        <f>S1068*H1068</f>
        <v>0</v>
      </c>
      <c r="U1068" s="35"/>
      <c r="V1068" s="35"/>
      <c r="W1068" s="35"/>
      <c r="X1068" s="35"/>
      <c r="Y1068" s="35"/>
      <c r="Z1068" s="35"/>
      <c r="AA1068" s="35"/>
      <c r="AB1068" s="35"/>
      <c r="AC1068" s="35"/>
      <c r="AD1068" s="35"/>
      <c r="AE1068" s="35"/>
      <c r="AR1068" s="203" t="s">
        <v>306</v>
      </c>
      <c r="AT1068" s="203" t="s">
        <v>241</v>
      </c>
      <c r="AU1068" s="203" t="s">
        <v>86</v>
      </c>
      <c r="AY1068" s="18" t="s">
        <v>239</v>
      </c>
      <c r="BE1068" s="204">
        <f>IF(N1068="základní",J1068,0)</f>
        <v>0</v>
      </c>
      <c r="BF1068" s="204">
        <f>IF(N1068="snížená",J1068,0)</f>
        <v>0</v>
      </c>
      <c r="BG1068" s="204">
        <f>IF(N1068="zákl. přenesená",J1068,0)</f>
        <v>0</v>
      </c>
      <c r="BH1068" s="204">
        <f>IF(N1068="sníž. přenesená",J1068,0)</f>
        <v>0</v>
      </c>
      <c r="BI1068" s="204">
        <f>IF(N1068="nulová",J1068,0)</f>
        <v>0</v>
      </c>
      <c r="BJ1068" s="18" t="s">
        <v>84</v>
      </c>
      <c r="BK1068" s="204">
        <f>ROUND(I1068*H1068,2)</f>
        <v>0</v>
      </c>
      <c r="BL1068" s="18" t="s">
        <v>306</v>
      </c>
      <c r="BM1068" s="203" t="s">
        <v>1949</v>
      </c>
    </row>
    <row r="1069" spans="1:65" s="2" customFormat="1" ht="39">
      <c r="A1069" s="35"/>
      <c r="B1069" s="36"/>
      <c r="C1069" s="37"/>
      <c r="D1069" s="207" t="s">
        <v>284</v>
      </c>
      <c r="E1069" s="37"/>
      <c r="F1069" s="216" t="s">
        <v>1945</v>
      </c>
      <c r="G1069" s="37"/>
      <c r="H1069" s="37"/>
      <c r="I1069" s="217"/>
      <c r="J1069" s="37"/>
      <c r="K1069" s="37"/>
      <c r="L1069" s="40"/>
      <c r="M1069" s="218"/>
      <c r="N1069" s="219"/>
      <c r="O1069" s="72"/>
      <c r="P1069" s="72"/>
      <c r="Q1069" s="72"/>
      <c r="R1069" s="72"/>
      <c r="S1069" s="72"/>
      <c r="T1069" s="73"/>
      <c r="U1069" s="35"/>
      <c r="V1069" s="35"/>
      <c r="W1069" s="35"/>
      <c r="X1069" s="35"/>
      <c r="Y1069" s="35"/>
      <c r="Z1069" s="35"/>
      <c r="AA1069" s="35"/>
      <c r="AB1069" s="35"/>
      <c r="AC1069" s="35"/>
      <c r="AD1069" s="35"/>
      <c r="AE1069" s="35"/>
      <c r="AT1069" s="18" t="s">
        <v>284</v>
      </c>
      <c r="AU1069" s="18" t="s">
        <v>86</v>
      </c>
    </row>
    <row r="1070" spans="1:65" s="2" customFormat="1" ht="16.5" customHeight="1">
      <c r="A1070" s="35"/>
      <c r="B1070" s="36"/>
      <c r="C1070" s="192" t="s">
        <v>1950</v>
      </c>
      <c r="D1070" s="192" t="s">
        <v>241</v>
      </c>
      <c r="E1070" s="193" t="s">
        <v>1951</v>
      </c>
      <c r="F1070" s="194" t="s">
        <v>1952</v>
      </c>
      <c r="G1070" s="195" t="s">
        <v>1736</v>
      </c>
      <c r="H1070" s="196">
        <v>6</v>
      </c>
      <c r="I1070" s="197"/>
      <c r="J1070" s="198">
        <f>ROUND(I1070*H1070,2)</f>
        <v>0</v>
      </c>
      <c r="K1070" s="194" t="s">
        <v>277</v>
      </c>
      <c r="L1070" s="40"/>
      <c r="M1070" s="199" t="s">
        <v>1</v>
      </c>
      <c r="N1070" s="200" t="s">
        <v>41</v>
      </c>
      <c r="O1070" s="72"/>
      <c r="P1070" s="201">
        <f>O1070*H1070</f>
        <v>0</v>
      </c>
      <c r="Q1070" s="201">
        <v>0</v>
      </c>
      <c r="R1070" s="201">
        <f>Q1070*H1070</f>
        <v>0</v>
      </c>
      <c r="S1070" s="201">
        <v>0</v>
      </c>
      <c r="T1070" s="202">
        <f>S1070*H1070</f>
        <v>0</v>
      </c>
      <c r="U1070" s="35"/>
      <c r="V1070" s="35"/>
      <c r="W1070" s="35"/>
      <c r="X1070" s="35"/>
      <c r="Y1070" s="35"/>
      <c r="Z1070" s="35"/>
      <c r="AA1070" s="35"/>
      <c r="AB1070" s="35"/>
      <c r="AC1070" s="35"/>
      <c r="AD1070" s="35"/>
      <c r="AE1070" s="35"/>
      <c r="AR1070" s="203" t="s">
        <v>306</v>
      </c>
      <c r="AT1070" s="203" t="s">
        <v>241</v>
      </c>
      <c r="AU1070" s="203" t="s">
        <v>86</v>
      </c>
      <c r="AY1070" s="18" t="s">
        <v>239</v>
      </c>
      <c r="BE1070" s="204">
        <f>IF(N1070="základní",J1070,0)</f>
        <v>0</v>
      </c>
      <c r="BF1070" s="204">
        <f>IF(N1070="snížená",J1070,0)</f>
        <v>0</v>
      </c>
      <c r="BG1070" s="204">
        <f>IF(N1070="zákl. přenesená",J1070,0)</f>
        <v>0</v>
      </c>
      <c r="BH1070" s="204">
        <f>IF(N1070="sníž. přenesená",J1070,0)</f>
        <v>0</v>
      </c>
      <c r="BI1070" s="204">
        <f>IF(N1070="nulová",J1070,0)</f>
        <v>0</v>
      </c>
      <c r="BJ1070" s="18" t="s">
        <v>84</v>
      </c>
      <c r="BK1070" s="204">
        <f>ROUND(I1070*H1070,2)</f>
        <v>0</v>
      </c>
      <c r="BL1070" s="18" t="s">
        <v>306</v>
      </c>
      <c r="BM1070" s="203" t="s">
        <v>1953</v>
      </c>
    </row>
    <row r="1071" spans="1:65" s="2" customFormat="1" ht="39">
      <c r="A1071" s="35"/>
      <c r="B1071" s="36"/>
      <c r="C1071" s="37"/>
      <c r="D1071" s="207" t="s">
        <v>284</v>
      </c>
      <c r="E1071" s="37"/>
      <c r="F1071" s="216" t="s">
        <v>1945</v>
      </c>
      <c r="G1071" s="37"/>
      <c r="H1071" s="37"/>
      <c r="I1071" s="217"/>
      <c r="J1071" s="37"/>
      <c r="K1071" s="37"/>
      <c r="L1071" s="40"/>
      <c r="M1071" s="218"/>
      <c r="N1071" s="219"/>
      <c r="O1071" s="72"/>
      <c r="P1071" s="72"/>
      <c r="Q1071" s="72"/>
      <c r="R1071" s="72"/>
      <c r="S1071" s="72"/>
      <c r="T1071" s="73"/>
      <c r="U1071" s="35"/>
      <c r="V1071" s="35"/>
      <c r="W1071" s="35"/>
      <c r="X1071" s="35"/>
      <c r="Y1071" s="35"/>
      <c r="Z1071" s="35"/>
      <c r="AA1071" s="35"/>
      <c r="AB1071" s="35"/>
      <c r="AC1071" s="35"/>
      <c r="AD1071" s="35"/>
      <c r="AE1071" s="35"/>
      <c r="AT1071" s="18" t="s">
        <v>284</v>
      </c>
      <c r="AU1071" s="18" t="s">
        <v>86</v>
      </c>
    </row>
    <row r="1072" spans="1:65" s="2" customFormat="1" ht="16.5" customHeight="1">
      <c r="A1072" s="35"/>
      <c r="B1072" s="36"/>
      <c r="C1072" s="192" t="s">
        <v>1954</v>
      </c>
      <c r="D1072" s="192" t="s">
        <v>241</v>
      </c>
      <c r="E1072" s="193" t="s">
        <v>1955</v>
      </c>
      <c r="F1072" s="194" t="s">
        <v>1956</v>
      </c>
      <c r="G1072" s="195" t="s">
        <v>1736</v>
      </c>
      <c r="H1072" s="196">
        <v>3</v>
      </c>
      <c r="I1072" s="197"/>
      <c r="J1072" s="198">
        <f>ROUND(I1072*H1072,2)</f>
        <v>0</v>
      </c>
      <c r="K1072" s="194" t="s">
        <v>277</v>
      </c>
      <c r="L1072" s="40"/>
      <c r="M1072" s="199" t="s">
        <v>1</v>
      </c>
      <c r="N1072" s="200" t="s">
        <v>41</v>
      </c>
      <c r="O1072" s="72"/>
      <c r="P1072" s="201">
        <f>O1072*H1072</f>
        <v>0</v>
      </c>
      <c r="Q1072" s="201">
        <v>0</v>
      </c>
      <c r="R1072" s="201">
        <f>Q1072*H1072</f>
        <v>0</v>
      </c>
      <c r="S1072" s="201">
        <v>0</v>
      </c>
      <c r="T1072" s="202">
        <f>S1072*H1072</f>
        <v>0</v>
      </c>
      <c r="U1072" s="35"/>
      <c r="V1072" s="35"/>
      <c r="W1072" s="35"/>
      <c r="X1072" s="35"/>
      <c r="Y1072" s="35"/>
      <c r="Z1072" s="35"/>
      <c r="AA1072" s="35"/>
      <c r="AB1072" s="35"/>
      <c r="AC1072" s="35"/>
      <c r="AD1072" s="35"/>
      <c r="AE1072" s="35"/>
      <c r="AR1072" s="203" t="s">
        <v>306</v>
      </c>
      <c r="AT1072" s="203" t="s">
        <v>241</v>
      </c>
      <c r="AU1072" s="203" t="s">
        <v>86</v>
      </c>
      <c r="AY1072" s="18" t="s">
        <v>239</v>
      </c>
      <c r="BE1072" s="204">
        <f>IF(N1072="základní",J1072,0)</f>
        <v>0</v>
      </c>
      <c r="BF1072" s="204">
        <f>IF(N1072="snížená",J1072,0)</f>
        <v>0</v>
      </c>
      <c r="BG1072" s="204">
        <f>IF(N1072="zákl. přenesená",J1072,0)</f>
        <v>0</v>
      </c>
      <c r="BH1072" s="204">
        <f>IF(N1072="sníž. přenesená",J1072,0)</f>
        <v>0</v>
      </c>
      <c r="BI1072" s="204">
        <f>IF(N1072="nulová",J1072,0)</f>
        <v>0</v>
      </c>
      <c r="BJ1072" s="18" t="s">
        <v>84</v>
      </c>
      <c r="BK1072" s="204">
        <f>ROUND(I1072*H1072,2)</f>
        <v>0</v>
      </c>
      <c r="BL1072" s="18" t="s">
        <v>306</v>
      </c>
      <c r="BM1072" s="203" t="s">
        <v>1957</v>
      </c>
    </row>
    <row r="1073" spans="1:65" s="2" customFormat="1" ht="39">
      <c r="A1073" s="35"/>
      <c r="B1073" s="36"/>
      <c r="C1073" s="37"/>
      <c r="D1073" s="207" t="s">
        <v>284</v>
      </c>
      <c r="E1073" s="37"/>
      <c r="F1073" s="216" t="s">
        <v>1945</v>
      </c>
      <c r="G1073" s="37"/>
      <c r="H1073" s="37"/>
      <c r="I1073" s="217"/>
      <c r="J1073" s="37"/>
      <c r="K1073" s="37"/>
      <c r="L1073" s="40"/>
      <c r="M1073" s="218"/>
      <c r="N1073" s="219"/>
      <c r="O1073" s="72"/>
      <c r="P1073" s="72"/>
      <c r="Q1073" s="72"/>
      <c r="R1073" s="72"/>
      <c r="S1073" s="72"/>
      <c r="T1073" s="73"/>
      <c r="U1073" s="35"/>
      <c r="V1073" s="35"/>
      <c r="W1073" s="35"/>
      <c r="X1073" s="35"/>
      <c r="Y1073" s="35"/>
      <c r="Z1073" s="35"/>
      <c r="AA1073" s="35"/>
      <c r="AB1073" s="35"/>
      <c r="AC1073" s="35"/>
      <c r="AD1073" s="35"/>
      <c r="AE1073" s="35"/>
      <c r="AT1073" s="18" t="s">
        <v>284</v>
      </c>
      <c r="AU1073" s="18" t="s">
        <v>86</v>
      </c>
    </row>
    <row r="1074" spans="1:65" s="2" customFormat="1" ht="21.75" customHeight="1">
      <c r="A1074" s="35"/>
      <c r="B1074" s="36"/>
      <c r="C1074" s="192" t="s">
        <v>1958</v>
      </c>
      <c r="D1074" s="192" t="s">
        <v>241</v>
      </c>
      <c r="E1074" s="193" t="s">
        <v>1959</v>
      </c>
      <c r="F1074" s="194" t="s">
        <v>1960</v>
      </c>
      <c r="G1074" s="195" t="s">
        <v>1736</v>
      </c>
      <c r="H1074" s="196">
        <v>3</v>
      </c>
      <c r="I1074" s="197"/>
      <c r="J1074" s="198">
        <f>ROUND(I1074*H1074,2)</f>
        <v>0</v>
      </c>
      <c r="K1074" s="194" t="s">
        <v>277</v>
      </c>
      <c r="L1074" s="40"/>
      <c r="M1074" s="199" t="s">
        <v>1</v>
      </c>
      <c r="N1074" s="200" t="s">
        <v>41</v>
      </c>
      <c r="O1074" s="72"/>
      <c r="P1074" s="201">
        <f>O1074*H1074</f>
        <v>0</v>
      </c>
      <c r="Q1074" s="201">
        <v>0</v>
      </c>
      <c r="R1074" s="201">
        <f>Q1074*H1074</f>
        <v>0</v>
      </c>
      <c r="S1074" s="201">
        <v>0</v>
      </c>
      <c r="T1074" s="202">
        <f>S1074*H1074</f>
        <v>0</v>
      </c>
      <c r="U1074" s="35"/>
      <c r="V1074" s="35"/>
      <c r="W1074" s="35"/>
      <c r="X1074" s="35"/>
      <c r="Y1074" s="35"/>
      <c r="Z1074" s="35"/>
      <c r="AA1074" s="35"/>
      <c r="AB1074" s="35"/>
      <c r="AC1074" s="35"/>
      <c r="AD1074" s="35"/>
      <c r="AE1074" s="35"/>
      <c r="AR1074" s="203" t="s">
        <v>306</v>
      </c>
      <c r="AT1074" s="203" t="s">
        <v>241</v>
      </c>
      <c r="AU1074" s="203" t="s">
        <v>86</v>
      </c>
      <c r="AY1074" s="18" t="s">
        <v>239</v>
      </c>
      <c r="BE1074" s="204">
        <f>IF(N1074="základní",J1074,0)</f>
        <v>0</v>
      </c>
      <c r="BF1074" s="204">
        <f>IF(N1074="snížená",J1074,0)</f>
        <v>0</v>
      </c>
      <c r="BG1074" s="204">
        <f>IF(N1074="zákl. přenesená",J1074,0)</f>
        <v>0</v>
      </c>
      <c r="BH1074" s="204">
        <f>IF(N1074="sníž. přenesená",J1074,0)</f>
        <v>0</v>
      </c>
      <c r="BI1074" s="204">
        <f>IF(N1074="nulová",J1074,0)</f>
        <v>0</v>
      </c>
      <c r="BJ1074" s="18" t="s">
        <v>84</v>
      </c>
      <c r="BK1074" s="204">
        <f>ROUND(I1074*H1074,2)</f>
        <v>0</v>
      </c>
      <c r="BL1074" s="18" t="s">
        <v>306</v>
      </c>
      <c r="BM1074" s="203" t="s">
        <v>1961</v>
      </c>
    </row>
    <row r="1075" spans="1:65" s="2" customFormat="1" ht="39">
      <c r="A1075" s="35"/>
      <c r="B1075" s="36"/>
      <c r="C1075" s="37"/>
      <c r="D1075" s="207" t="s">
        <v>284</v>
      </c>
      <c r="E1075" s="37"/>
      <c r="F1075" s="216" t="s">
        <v>1945</v>
      </c>
      <c r="G1075" s="37"/>
      <c r="H1075" s="37"/>
      <c r="I1075" s="217"/>
      <c r="J1075" s="37"/>
      <c r="K1075" s="37"/>
      <c r="L1075" s="40"/>
      <c r="M1075" s="218"/>
      <c r="N1075" s="219"/>
      <c r="O1075" s="72"/>
      <c r="P1075" s="72"/>
      <c r="Q1075" s="72"/>
      <c r="R1075" s="72"/>
      <c r="S1075" s="72"/>
      <c r="T1075" s="73"/>
      <c r="U1075" s="35"/>
      <c r="V1075" s="35"/>
      <c r="W1075" s="35"/>
      <c r="X1075" s="35"/>
      <c r="Y1075" s="35"/>
      <c r="Z1075" s="35"/>
      <c r="AA1075" s="35"/>
      <c r="AB1075" s="35"/>
      <c r="AC1075" s="35"/>
      <c r="AD1075" s="35"/>
      <c r="AE1075" s="35"/>
      <c r="AT1075" s="18" t="s">
        <v>284</v>
      </c>
      <c r="AU1075" s="18" t="s">
        <v>86</v>
      </c>
    </row>
    <row r="1076" spans="1:65" s="2" customFormat="1" ht="16.5" customHeight="1">
      <c r="A1076" s="35"/>
      <c r="B1076" s="36"/>
      <c r="C1076" s="192" t="s">
        <v>1962</v>
      </c>
      <c r="D1076" s="192" t="s">
        <v>241</v>
      </c>
      <c r="E1076" s="193" t="s">
        <v>1963</v>
      </c>
      <c r="F1076" s="194" t="s">
        <v>1964</v>
      </c>
      <c r="G1076" s="195" t="s">
        <v>1736</v>
      </c>
      <c r="H1076" s="196">
        <v>1</v>
      </c>
      <c r="I1076" s="197"/>
      <c r="J1076" s="198">
        <f>ROUND(I1076*H1076,2)</f>
        <v>0</v>
      </c>
      <c r="K1076" s="194" t="s">
        <v>277</v>
      </c>
      <c r="L1076" s="40"/>
      <c r="M1076" s="199" t="s">
        <v>1</v>
      </c>
      <c r="N1076" s="200" t="s">
        <v>41</v>
      </c>
      <c r="O1076" s="72"/>
      <c r="P1076" s="201">
        <f>O1076*H1076</f>
        <v>0</v>
      </c>
      <c r="Q1076" s="201">
        <v>0</v>
      </c>
      <c r="R1076" s="201">
        <f>Q1076*H1076</f>
        <v>0</v>
      </c>
      <c r="S1076" s="201">
        <v>0</v>
      </c>
      <c r="T1076" s="202">
        <f>S1076*H1076</f>
        <v>0</v>
      </c>
      <c r="U1076" s="35"/>
      <c r="V1076" s="35"/>
      <c r="W1076" s="35"/>
      <c r="X1076" s="35"/>
      <c r="Y1076" s="35"/>
      <c r="Z1076" s="35"/>
      <c r="AA1076" s="35"/>
      <c r="AB1076" s="35"/>
      <c r="AC1076" s="35"/>
      <c r="AD1076" s="35"/>
      <c r="AE1076" s="35"/>
      <c r="AR1076" s="203" t="s">
        <v>306</v>
      </c>
      <c r="AT1076" s="203" t="s">
        <v>241</v>
      </c>
      <c r="AU1076" s="203" t="s">
        <v>86</v>
      </c>
      <c r="AY1076" s="18" t="s">
        <v>239</v>
      </c>
      <c r="BE1076" s="204">
        <f>IF(N1076="základní",J1076,0)</f>
        <v>0</v>
      </c>
      <c r="BF1076" s="204">
        <f>IF(N1076="snížená",J1076,0)</f>
        <v>0</v>
      </c>
      <c r="BG1076" s="204">
        <f>IF(N1076="zákl. přenesená",J1076,0)</f>
        <v>0</v>
      </c>
      <c r="BH1076" s="204">
        <f>IF(N1076="sníž. přenesená",J1076,0)</f>
        <v>0</v>
      </c>
      <c r="BI1076" s="204">
        <f>IF(N1076="nulová",J1076,0)</f>
        <v>0</v>
      </c>
      <c r="BJ1076" s="18" t="s">
        <v>84</v>
      </c>
      <c r="BK1076" s="204">
        <f>ROUND(I1076*H1076,2)</f>
        <v>0</v>
      </c>
      <c r="BL1076" s="18" t="s">
        <v>306</v>
      </c>
      <c r="BM1076" s="203" t="s">
        <v>1965</v>
      </c>
    </row>
    <row r="1077" spans="1:65" s="2" customFormat="1" ht="39">
      <c r="A1077" s="35"/>
      <c r="B1077" s="36"/>
      <c r="C1077" s="37"/>
      <c r="D1077" s="207" t="s">
        <v>284</v>
      </c>
      <c r="E1077" s="37"/>
      <c r="F1077" s="216" t="s">
        <v>1945</v>
      </c>
      <c r="G1077" s="37"/>
      <c r="H1077" s="37"/>
      <c r="I1077" s="217"/>
      <c r="J1077" s="37"/>
      <c r="K1077" s="37"/>
      <c r="L1077" s="40"/>
      <c r="M1077" s="218"/>
      <c r="N1077" s="219"/>
      <c r="O1077" s="72"/>
      <c r="P1077" s="72"/>
      <c r="Q1077" s="72"/>
      <c r="R1077" s="72"/>
      <c r="S1077" s="72"/>
      <c r="T1077" s="73"/>
      <c r="U1077" s="35"/>
      <c r="V1077" s="35"/>
      <c r="W1077" s="35"/>
      <c r="X1077" s="35"/>
      <c r="Y1077" s="35"/>
      <c r="Z1077" s="35"/>
      <c r="AA1077" s="35"/>
      <c r="AB1077" s="35"/>
      <c r="AC1077" s="35"/>
      <c r="AD1077" s="35"/>
      <c r="AE1077" s="35"/>
      <c r="AT1077" s="18" t="s">
        <v>284</v>
      </c>
      <c r="AU1077" s="18" t="s">
        <v>86</v>
      </c>
    </row>
    <row r="1078" spans="1:65" s="2" customFormat="1" ht="16.5" customHeight="1">
      <c r="A1078" s="35"/>
      <c r="B1078" s="36"/>
      <c r="C1078" s="192" t="s">
        <v>1966</v>
      </c>
      <c r="D1078" s="192" t="s">
        <v>241</v>
      </c>
      <c r="E1078" s="193" t="s">
        <v>1967</v>
      </c>
      <c r="F1078" s="194" t="s">
        <v>1968</v>
      </c>
      <c r="G1078" s="195" t="s">
        <v>1736</v>
      </c>
      <c r="H1078" s="196">
        <v>1</v>
      </c>
      <c r="I1078" s="197"/>
      <c r="J1078" s="198">
        <f>ROUND(I1078*H1078,2)</f>
        <v>0</v>
      </c>
      <c r="K1078" s="194" t="s">
        <v>277</v>
      </c>
      <c r="L1078" s="40"/>
      <c r="M1078" s="199" t="s">
        <v>1</v>
      </c>
      <c r="N1078" s="200" t="s">
        <v>41</v>
      </c>
      <c r="O1078" s="72"/>
      <c r="P1078" s="201">
        <f>O1078*H1078</f>
        <v>0</v>
      </c>
      <c r="Q1078" s="201">
        <v>0</v>
      </c>
      <c r="R1078" s="201">
        <f>Q1078*H1078</f>
        <v>0</v>
      </c>
      <c r="S1078" s="201">
        <v>0</v>
      </c>
      <c r="T1078" s="202">
        <f>S1078*H1078</f>
        <v>0</v>
      </c>
      <c r="U1078" s="35"/>
      <c r="V1078" s="35"/>
      <c r="W1078" s="35"/>
      <c r="X1078" s="35"/>
      <c r="Y1078" s="35"/>
      <c r="Z1078" s="35"/>
      <c r="AA1078" s="35"/>
      <c r="AB1078" s="35"/>
      <c r="AC1078" s="35"/>
      <c r="AD1078" s="35"/>
      <c r="AE1078" s="35"/>
      <c r="AR1078" s="203" t="s">
        <v>306</v>
      </c>
      <c r="AT1078" s="203" t="s">
        <v>241</v>
      </c>
      <c r="AU1078" s="203" t="s">
        <v>86</v>
      </c>
      <c r="AY1078" s="18" t="s">
        <v>239</v>
      </c>
      <c r="BE1078" s="204">
        <f>IF(N1078="základní",J1078,0)</f>
        <v>0</v>
      </c>
      <c r="BF1078" s="204">
        <f>IF(N1078="snížená",J1078,0)</f>
        <v>0</v>
      </c>
      <c r="BG1078" s="204">
        <f>IF(N1078="zákl. přenesená",J1078,0)</f>
        <v>0</v>
      </c>
      <c r="BH1078" s="204">
        <f>IF(N1078="sníž. přenesená",J1078,0)</f>
        <v>0</v>
      </c>
      <c r="BI1078" s="204">
        <f>IF(N1078="nulová",J1078,0)</f>
        <v>0</v>
      </c>
      <c r="BJ1078" s="18" t="s">
        <v>84</v>
      </c>
      <c r="BK1078" s="204">
        <f>ROUND(I1078*H1078,2)</f>
        <v>0</v>
      </c>
      <c r="BL1078" s="18" t="s">
        <v>306</v>
      </c>
      <c r="BM1078" s="203" t="s">
        <v>1969</v>
      </c>
    </row>
    <row r="1079" spans="1:65" s="2" customFormat="1" ht="39">
      <c r="A1079" s="35"/>
      <c r="B1079" s="36"/>
      <c r="C1079" s="37"/>
      <c r="D1079" s="207" t="s">
        <v>284</v>
      </c>
      <c r="E1079" s="37"/>
      <c r="F1079" s="216" t="s">
        <v>1945</v>
      </c>
      <c r="G1079" s="37"/>
      <c r="H1079" s="37"/>
      <c r="I1079" s="217"/>
      <c r="J1079" s="37"/>
      <c r="K1079" s="37"/>
      <c r="L1079" s="40"/>
      <c r="M1079" s="218"/>
      <c r="N1079" s="219"/>
      <c r="O1079" s="72"/>
      <c r="P1079" s="72"/>
      <c r="Q1079" s="72"/>
      <c r="R1079" s="72"/>
      <c r="S1079" s="72"/>
      <c r="T1079" s="73"/>
      <c r="U1079" s="35"/>
      <c r="V1079" s="35"/>
      <c r="W1079" s="35"/>
      <c r="X1079" s="35"/>
      <c r="Y1079" s="35"/>
      <c r="Z1079" s="35"/>
      <c r="AA1079" s="35"/>
      <c r="AB1079" s="35"/>
      <c r="AC1079" s="35"/>
      <c r="AD1079" s="35"/>
      <c r="AE1079" s="35"/>
      <c r="AT1079" s="18" t="s">
        <v>284</v>
      </c>
      <c r="AU1079" s="18" t="s">
        <v>86</v>
      </c>
    </row>
    <row r="1080" spans="1:65" s="2" customFormat="1" ht="16.5" customHeight="1">
      <c r="A1080" s="35"/>
      <c r="B1080" s="36"/>
      <c r="C1080" s="192" t="s">
        <v>1970</v>
      </c>
      <c r="D1080" s="192" t="s">
        <v>241</v>
      </c>
      <c r="E1080" s="193" t="s">
        <v>1971</v>
      </c>
      <c r="F1080" s="194" t="s">
        <v>1972</v>
      </c>
      <c r="G1080" s="195" t="s">
        <v>1736</v>
      </c>
      <c r="H1080" s="196">
        <v>1</v>
      </c>
      <c r="I1080" s="197"/>
      <c r="J1080" s="198">
        <f>ROUND(I1080*H1080,2)</f>
        <v>0</v>
      </c>
      <c r="K1080" s="194" t="s">
        <v>277</v>
      </c>
      <c r="L1080" s="40"/>
      <c r="M1080" s="199" t="s">
        <v>1</v>
      </c>
      <c r="N1080" s="200" t="s">
        <v>41</v>
      </c>
      <c r="O1080" s="72"/>
      <c r="P1080" s="201">
        <f>O1080*H1080</f>
        <v>0</v>
      </c>
      <c r="Q1080" s="201">
        <v>0</v>
      </c>
      <c r="R1080" s="201">
        <f>Q1080*H1080</f>
        <v>0</v>
      </c>
      <c r="S1080" s="201">
        <v>0</v>
      </c>
      <c r="T1080" s="202">
        <f>S1080*H1080</f>
        <v>0</v>
      </c>
      <c r="U1080" s="35"/>
      <c r="V1080" s="35"/>
      <c r="W1080" s="35"/>
      <c r="X1080" s="35"/>
      <c r="Y1080" s="35"/>
      <c r="Z1080" s="35"/>
      <c r="AA1080" s="35"/>
      <c r="AB1080" s="35"/>
      <c r="AC1080" s="35"/>
      <c r="AD1080" s="35"/>
      <c r="AE1080" s="35"/>
      <c r="AR1080" s="203" t="s">
        <v>306</v>
      </c>
      <c r="AT1080" s="203" t="s">
        <v>241</v>
      </c>
      <c r="AU1080" s="203" t="s">
        <v>86</v>
      </c>
      <c r="AY1080" s="18" t="s">
        <v>239</v>
      </c>
      <c r="BE1080" s="204">
        <f>IF(N1080="základní",J1080,0)</f>
        <v>0</v>
      </c>
      <c r="BF1080" s="204">
        <f>IF(N1080="snížená",J1080,0)</f>
        <v>0</v>
      </c>
      <c r="BG1080" s="204">
        <f>IF(N1080="zákl. přenesená",J1080,0)</f>
        <v>0</v>
      </c>
      <c r="BH1080" s="204">
        <f>IF(N1080="sníž. přenesená",J1080,0)</f>
        <v>0</v>
      </c>
      <c r="BI1080" s="204">
        <f>IF(N1080="nulová",J1080,0)</f>
        <v>0</v>
      </c>
      <c r="BJ1080" s="18" t="s">
        <v>84</v>
      </c>
      <c r="BK1080" s="204">
        <f>ROUND(I1080*H1080,2)</f>
        <v>0</v>
      </c>
      <c r="BL1080" s="18" t="s">
        <v>306</v>
      </c>
      <c r="BM1080" s="203" t="s">
        <v>1973</v>
      </c>
    </row>
    <row r="1081" spans="1:65" s="2" customFormat="1" ht="39">
      <c r="A1081" s="35"/>
      <c r="B1081" s="36"/>
      <c r="C1081" s="37"/>
      <c r="D1081" s="207" t="s">
        <v>284</v>
      </c>
      <c r="E1081" s="37"/>
      <c r="F1081" s="216" t="s">
        <v>1945</v>
      </c>
      <c r="G1081" s="37"/>
      <c r="H1081" s="37"/>
      <c r="I1081" s="217"/>
      <c r="J1081" s="37"/>
      <c r="K1081" s="37"/>
      <c r="L1081" s="40"/>
      <c r="M1081" s="218"/>
      <c r="N1081" s="219"/>
      <c r="O1081" s="72"/>
      <c r="P1081" s="72"/>
      <c r="Q1081" s="72"/>
      <c r="R1081" s="72"/>
      <c r="S1081" s="72"/>
      <c r="T1081" s="73"/>
      <c r="U1081" s="35"/>
      <c r="V1081" s="35"/>
      <c r="W1081" s="35"/>
      <c r="X1081" s="35"/>
      <c r="Y1081" s="35"/>
      <c r="Z1081" s="35"/>
      <c r="AA1081" s="35"/>
      <c r="AB1081" s="35"/>
      <c r="AC1081" s="35"/>
      <c r="AD1081" s="35"/>
      <c r="AE1081" s="35"/>
      <c r="AT1081" s="18" t="s">
        <v>284</v>
      </c>
      <c r="AU1081" s="18" t="s">
        <v>86</v>
      </c>
    </row>
    <row r="1082" spans="1:65" s="2" customFormat="1" ht="16.5" customHeight="1">
      <c r="A1082" s="35"/>
      <c r="B1082" s="36"/>
      <c r="C1082" s="192" t="s">
        <v>1974</v>
      </c>
      <c r="D1082" s="192" t="s">
        <v>241</v>
      </c>
      <c r="E1082" s="193" t="s">
        <v>1975</v>
      </c>
      <c r="F1082" s="194" t="s">
        <v>1976</v>
      </c>
      <c r="G1082" s="195" t="s">
        <v>1736</v>
      </c>
      <c r="H1082" s="196">
        <v>1</v>
      </c>
      <c r="I1082" s="197"/>
      <c r="J1082" s="198">
        <f>ROUND(I1082*H1082,2)</f>
        <v>0</v>
      </c>
      <c r="K1082" s="194" t="s">
        <v>277</v>
      </c>
      <c r="L1082" s="40"/>
      <c r="M1082" s="199" t="s">
        <v>1</v>
      </c>
      <c r="N1082" s="200" t="s">
        <v>41</v>
      </c>
      <c r="O1082" s="72"/>
      <c r="P1082" s="201">
        <f>O1082*H1082</f>
        <v>0</v>
      </c>
      <c r="Q1082" s="201">
        <v>0</v>
      </c>
      <c r="R1082" s="201">
        <f>Q1082*H1082</f>
        <v>0</v>
      </c>
      <c r="S1082" s="201">
        <v>0</v>
      </c>
      <c r="T1082" s="202">
        <f>S1082*H1082</f>
        <v>0</v>
      </c>
      <c r="U1082" s="35"/>
      <c r="V1082" s="35"/>
      <c r="W1082" s="35"/>
      <c r="X1082" s="35"/>
      <c r="Y1082" s="35"/>
      <c r="Z1082" s="35"/>
      <c r="AA1082" s="35"/>
      <c r="AB1082" s="35"/>
      <c r="AC1082" s="35"/>
      <c r="AD1082" s="35"/>
      <c r="AE1082" s="35"/>
      <c r="AR1082" s="203" t="s">
        <v>306</v>
      </c>
      <c r="AT1082" s="203" t="s">
        <v>241</v>
      </c>
      <c r="AU1082" s="203" t="s">
        <v>86</v>
      </c>
      <c r="AY1082" s="18" t="s">
        <v>239</v>
      </c>
      <c r="BE1082" s="204">
        <f>IF(N1082="základní",J1082,0)</f>
        <v>0</v>
      </c>
      <c r="BF1082" s="204">
        <f>IF(N1082="snížená",J1082,0)</f>
        <v>0</v>
      </c>
      <c r="BG1082" s="204">
        <f>IF(N1082="zákl. přenesená",J1082,0)</f>
        <v>0</v>
      </c>
      <c r="BH1082" s="204">
        <f>IF(N1082="sníž. přenesená",J1082,0)</f>
        <v>0</v>
      </c>
      <c r="BI1082" s="204">
        <f>IF(N1082="nulová",J1082,0)</f>
        <v>0</v>
      </c>
      <c r="BJ1082" s="18" t="s">
        <v>84</v>
      </c>
      <c r="BK1082" s="204">
        <f>ROUND(I1082*H1082,2)</f>
        <v>0</v>
      </c>
      <c r="BL1082" s="18" t="s">
        <v>306</v>
      </c>
      <c r="BM1082" s="203" t="s">
        <v>1977</v>
      </c>
    </row>
    <row r="1083" spans="1:65" s="2" customFormat="1" ht="39">
      <c r="A1083" s="35"/>
      <c r="B1083" s="36"/>
      <c r="C1083" s="37"/>
      <c r="D1083" s="207" t="s">
        <v>284</v>
      </c>
      <c r="E1083" s="37"/>
      <c r="F1083" s="216" t="s">
        <v>1945</v>
      </c>
      <c r="G1083" s="37"/>
      <c r="H1083" s="37"/>
      <c r="I1083" s="217"/>
      <c r="J1083" s="37"/>
      <c r="K1083" s="37"/>
      <c r="L1083" s="40"/>
      <c r="M1083" s="218"/>
      <c r="N1083" s="219"/>
      <c r="O1083" s="72"/>
      <c r="P1083" s="72"/>
      <c r="Q1083" s="72"/>
      <c r="R1083" s="72"/>
      <c r="S1083" s="72"/>
      <c r="T1083" s="73"/>
      <c r="U1083" s="35"/>
      <c r="V1083" s="35"/>
      <c r="W1083" s="35"/>
      <c r="X1083" s="35"/>
      <c r="Y1083" s="35"/>
      <c r="Z1083" s="35"/>
      <c r="AA1083" s="35"/>
      <c r="AB1083" s="35"/>
      <c r="AC1083" s="35"/>
      <c r="AD1083" s="35"/>
      <c r="AE1083" s="35"/>
      <c r="AT1083" s="18" t="s">
        <v>284</v>
      </c>
      <c r="AU1083" s="18" t="s">
        <v>86</v>
      </c>
    </row>
    <row r="1084" spans="1:65" s="2" customFormat="1" ht="16.5" customHeight="1">
      <c r="A1084" s="35"/>
      <c r="B1084" s="36"/>
      <c r="C1084" s="192" t="s">
        <v>1978</v>
      </c>
      <c r="D1084" s="192" t="s">
        <v>241</v>
      </c>
      <c r="E1084" s="193" t="s">
        <v>1979</v>
      </c>
      <c r="F1084" s="194" t="s">
        <v>1980</v>
      </c>
      <c r="G1084" s="195" t="s">
        <v>1736</v>
      </c>
      <c r="H1084" s="196">
        <v>1</v>
      </c>
      <c r="I1084" s="197"/>
      <c r="J1084" s="198">
        <f>ROUND(I1084*H1084,2)</f>
        <v>0</v>
      </c>
      <c r="K1084" s="194" t="s">
        <v>277</v>
      </c>
      <c r="L1084" s="40"/>
      <c r="M1084" s="199" t="s">
        <v>1</v>
      </c>
      <c r="N1084" s="200" t="s">
        <v>41</v>
      </c>
      <c r="O1084" s="72"/>
      <c r="P1084" s="201">
        <f>O1084*H1084</f>
        <v>0</v>
      </c>
      <c r="Q1084" s="201">
        <v>0</v>
      </c>
      <c r="R1084" s="201">
        <f>Q1084*H1084</f>
        <v>0</v>
      </c>
      <c r="S1084" s="201">
        <v>0</v>
      </c>
      <c r="T1084" s="202">
        <f>S1084*H1084</f>
        <v>0</v>
      </c>
      <c r="U1084" s="35"/>
      <c r="V1084" s="35"/>
      <c r="W1084" s="35"/>
      <c r="X1084" s="35"/>
      <c r="Y1084" s="35"/>
      <c r="Z1084" s="35"/>
      <c r="AA1084" s="35"/>
      <c r="AB1084" s="35"/>
      <c r="AC1084" s="35"/>
      <c r="AD1084" s="35"/>
      <c r="AE1084" s="35"/>
      <c r="AR1084" s="203" t="s">
        <v>306</v>
      </c>
      <c r="AT1084" s="203" t="s">
        <v>241</v>
      </c>
      <c r="AU1084" s="203" t="s">
        <v>86</v>
      </c>
      <c r="AY1084" s="18" t="s">
        <v>239</v>
      </c>
      <c r="BE1084" s="204">
        <f>IF(N1084="základní",J1084,0)</f>
        <v>0</v>
      </c>
      <c r="BF1084" s="204">
        <f>IF(N1084="snížená",J1084,0)</f>
        <v>0</v>
      </c>
      <c r="BG1084" s="204">
        <f>IF(N1084="zákl. přenesená",J1084,0)</f>
        <v>0</v>
      </c>
      <c r="BH1084" s="204">
        <f>IF(N1084="sníž. přenesená",J1084,0)</f>
        <v>0</v>
      </c>
      <c r="BI1084" s="204">
        <f>IF(N1084="nulová",J1084,0)</f>
        <v>0</v>
      </c>
      <c r="BJ1084" s="18" t="s">
        <v>84</v>
      </c>
      <c r="BK1084" s="204">
        <f>ROUND(I1084*H1084,2)</f>
        <v>0</v>
      </c>
      <c r="BL1084" s="18" t="s">
        <v>306</v>
      </c>
      <c r="BM1084" s="203" t="s">
        <v>1981</v>
      </c>
    </row>
    <row r="1085" spans="1:65" s="2" customFormat="1" ht="39">
      <c r="A1085" s="35"/>
      <c r="B1085" s="36"/>
      <c r="C1085" s="37"/>
      <c r="D1085" s="207" t="s">
        <v>284</v>
      </c>
      <c r="E1085" s="37"/>
      <c r="F1085" s="216" t="s">
        <v>1945</v>
      </c>
      <c r="G1085" s="37"/>
      <c r="H1085" s="37"/>
      <c r="I1085" s="217"/>
      <c r="J1085" s="37"/>
      <c r="K1085" s="37"/>
      <c r="L1085" s="40"/>
      <c r="M1085" s="218"/>
      <c r="N1085" s="219"/>
      <c r="O1085" s="72"/>
      <c r="P1085" s="72"/>
      <c r="Q1085" s="72"/>
      <c r="R1085" s="72"/>
      <c r="S1085" s="72"/>
      <c r="T1085" s="73"/>
      <c r="U1085" s="35"/>
      <c r="V1085" s="35"/>
      <c r="W1085" s="35"/>
      <c r="X1085" s="35"/>
      <c r="Y1085" s="35"/>
      <c r="Z1085" s="35"/>
      <c r="AA1085" s="35"/>
      <c r="AB1085" s="35"/>
      <c r="AC1085" s="35"/>
      <c r="AD1085" s="35"/>
      <c r="AE1085" s="35"/>
      <c r="AT1085" s="18" t="s">
        <v>284</v>
      </c>
      <c r="AU1085" s="18" t="s">
        <v>86</v>
      </c>
    </row>
    <row r="1086" spans="1:65" s="2" customFormat="1" ht="16.5" customHeight="1">
      <c r="A1086" s="35"/>
      <c r="B1086" s="36"/>
      <c r="C1086" s="192" t="s">
        <v>1982</v>
      </c>
      <c r="D1086" s="192" t="s">
        <v>241</v>
      </c>
      <c r="E1086" s="193" t="s">
        <v>1983</v>
      </c>
      <c r="F1086" s="194" t="s">
        <v>1984</v>
      </c>
      <c r="G1086" s="195" t="s">
        <v>1736</v>
      </c>
      <c r="H1086" s="196">
        <v>2</v>
      </c>
      <c r="I1086" s="197"/>
      <c r="J1086" s="198">
        <f>ROUND(I1086*H1086,2)</f>
        <v>0</v>
      </c>
      <c r="K1086" s="194" t="s">
        <v>277</v>
      </c>
      <c r="L1086" s="40"/>
      <c r="M1086" s="199" t="s">
        <v>1</v>
      </c>
      <c r="N1086" s="200" t="s">
        <v>41</v>
      </c>
      <c r="O1086" s="72"/>
      <c r="P1086" s="201">
        <f>O1086*H1086</f>
        <v>0</v>
      </c>
      <c r="Q1086" s="201">
        <v>0</v>
      </c>
      <c r="R1086" s="201">
        <f>Q1086*H1086</f>
        <v>0</v>
      </c>
      <c r="S1086" s="201">
        <v>0</v>
      </c>
      <c r="T1086" s="202">
        <f>S1086*H1086</f>
        <v>0</v>
      </c>
      <c r="U1086" s="35"/>
      <c r="V1086" s="35"/>
      <c r="W1086" s="35"/>
      <c r="X1086" s="35"/>
      <c r="Y1086" s="35"/>
      <c r="Z1086" s="35"/>
      <c r="AA1086" s="35"/>
      <c r="AB1086" s="35"/>
      <c r="AC1086" s="35"/>
      <c r="AD1086" s="35"/>
      <c r="AE1086" s="35"/>
      <c r="AR1086" s="203" t="s">
        <v>306</v>
      </c>
      <c r="AT1086" s="203" t="s">
        <v>241</v>
      </c>
      <c r="AU1086" s="203" t="s">
        <v>86</v>
      </c>
      <c r="AY1086" s="18" t="s">
        <v>239</v>
      </c>
      <c r="BE1086" s="204">
        <f>IF(N1086="základní",J1086,0)</f>
        <v>0</v>
      </c>
      <c r="BF1086" s="204">
        <f>IF(N1086="snížená",J1086,0)</f>
        <v>0</v>
      </c>
      <c r="BG1086" s="204">
        <f>IF(N1086="zákl. přenesená",J1086,0)</f>
        <v>0</v>
      </c>
      <c r="BH1086" s="204">
        <f>IF(N1086="sníž. přenesená",J1086,0)</f>
        <v>0</v>
      </c>
      <c r="BI1086" s="204">
        <f>IF(N1086="nulová",J1086,0)</f>
        <v>0</v>
      </c>
      <c r="BJ1086" s="18" t="s">
        <v>84</v>
      </c>
      <c r="BK1086" s="204">
        <f>ROUND(I1086*H1086,2)</f>
        <v>0</v>
      </c>
      <c r="BL1086" s="18" t="s">
        <v>306</v>
      </c>
      <c r="BM1086" s="203" t="s">
        <v>1985</v>
      </c>
    </row>
    <row r="1087" spans="1:65" s="2" customFormat="1" ht="39">
      <c r="A1087" s="35"/>
      <c r="B1087" s="36"/>
      <c r="C1087" s="37"/>
      <c r="D1087" s="207" t="s">
        <v>284</v>
      </c>
      <c r="E1087" s="37"/>
      <c r="F1087" s="216" t="s">
        <v>1945</v>
      </c>
      <c r="G1087" s="37"/>
      <c r="H1087" s="37"/>
      <c r="I1087" s="217"/>
      <c r="J1087" s="37"/>
      <c r="K1087" s="37"/>
      <c r="L1087" s="40"/>
      <c r="M1087" s="218"/>
      <c r="N1087" s="219"/>
      <c r="O1087" s="72"/>
      <c r="P1087" s="72"/>
      <c r="Q1087" s="72"/>
      <c r="R1087" s="72"/>
      <c r="S1087" s="72"/>
      <c r="T1087" s="73"/>
      <c r="U1087" s="35"/>
      <c r="V1087" s="35"/>
      <c r="W1087" s="35"/>
      <c r="X1087" s="35"/>
      <c r="Y1087" s="35"/>
      <c r="Z1087" s="35"/>
      <c r="AA1087" s="35"/>
      <c r="AB1087" s="35"/>
      <c r="AC1087" s="35"/>
      <c r="AD1087" s="35"/>
      <c r="AE1087" s="35"/>
      <c r="AT1087" s="18" t="s">
        <v>284</v>
      </c>
      <c r="AU1087" s="18" t="s">
        <v>86</v>
      </c>
    </row>
    <row r="1088" spans="1:65" s="2" customFormat="1" ht="24.2" customHeight="1">
      <c r="A1088" s="35"/>
      <c r="B1088" s="36"/>
      <c r="C1088" s="192" t="s">
        <v>1986</v>
      </c>
      <c r="D1088" s="192" t="s">
        <v>241</v>
      </c>
      <c r="E1088" s="193" t="s">
        <v>1987</v>
      </c>
      <c r="F1088" s="194" t="s">
        <v>1988</v>
      </c>
      <c r="G1088" s="195" t="s">
        <v>1736</v>
      </c>
      <c r="H1088" s="196">
        <v>1</v>
      </c>
      <c r="I1088" s="197"/>
      <c r="J1088" s="198">
        <f>ROUND(I1088*H1088,2)</f>
        <v>0</v>
      </c>
      <c r="K1088" s="194" t="s">
        <v>277</v>
      </c>
      <c r="L1088" s="40"/>
      <c r="M1088" s="199" t="s">
        <v>1</v>
      </c>
      <c r="N1088" s="200" t="s">
        <v>41</v>
      </c>
      <c r="O1088" s="72"/>
      <c r="P1088" s="201">
        <f>O1088*H1088</f>
        <v>0</v>
      </c>
      <c r="Q1088" s="201">
        <v>0</v>
      </c>
      <c r="R1088" s="201">
        <f>Q1088*H1088</f>
        <v>0</v>
      </c>
      <c r="S1088" s="201">
        <v>0</v>
      </c>
      <c r="T1088" s="202">
        <f>S1088*H1088</f>
        <v>0</v>
      </c>
      <c r="U1088" s="35"/>
      <c r="V1088" s="35"/>
      <c r="W1088" s="35"/>
      <c r="X1088" s="35"/>
      <c r="Y1088" s="35"/>
      <c r="Z1088" s="35"/>
      <c r="AA1088" s="35"/>
      <c r="AB1088" s="35"/>
      <c r="AC1088" s="35"/>
      <c r="AD1088" s="35"/>
      <c r="AE1088" s="35"/>
      <c r="AR1088" s="203" t="s">
        <v>306</v>
      </c>
      <c r="AT1088" s="203" t="s">
        <v>241</v>
      </c>
      <c r="AU1088" s="203" t="s">
        <v>86</v>
      </c>
      <c r="AY1088" s="18" t="s">
        <v>239</v>
      </c>
      <c r="BE1088" s="204">
        <f>IF(N1088="základní",J1088,0)</f>
        <v>0</v>
      </c>
      <c r="BF1088" s="204">
        <f>IF(N1088="snížená",J1088,0)</f>
        <v>0</v>
      </c>
      <c r="BG1088" s="204">
        <f>IF(N1088="zákl. přenesená",J1088,0)</f>
        <v>0</v>
      </c>
      <c r="BH1088" s="204">
        <f>IF(N1088="sníž. přenesená",J1088,0)</f>
        <v>0</v>
      </c>
      <c r="BI1088" s="204">
        <f>IF(N1088="nulová",J1088,0)</f>
        <v>0</v>
      </c>
      <c r="BJ1088" s="18" t="s">
        <v>84</v>
      </c>
      <c r="BK1088" s="204">
        <f>ROUND(I1088*H1088,2)</f>
        <v>0</v>
      </c>
      <c r="BL1088" s="18" t="s">
        <v>306</v>
      </c>
      <c r="BM1088" s="203" t="s">
        <v>1989</v>
      </c>
    </row>
    <row r="1089" spans="1:65" s="2" customFormat="1" ht="39">
      <c r="A1089" s="35"/>
      <c r="B1089" s="36"/>
      <c r="C1089" s="37"/>
      <c r="D1089" s="207" t="s">
        <v>284</v>
      </c>
      <c r="E1089" s="37"/>
      <c r="F1089" s="216" t="s">
        <v>1990</v>
      </c>
      <c r="G1089" s="37"/>
      <c r="H1089" s="37"/>
      <c r="I1089" s="217"/>
      <c r="J1089" s="37"/>
      <c r="K1089" s="37"/>
      <c r="L1089" s="40"/>
      <c r="M1089" s="218"/>
      <c r="N1089" s="219"/>
      <c r="O1089" s="72"/>
      <c r="P1089" s="72"/>
      <c r="Q1089" s="72"/>
      <c r="R1089" s="72"/>
      <c r="S1089" s="72"/>
      <c r="T1089" s="73"/>
      <c r="U1089" s="35"/>
      <c r="V1089" s="35"/>
      <c r="W1089" s="35"/>
      <c r="X1089" s="35"/>
      <c r="Y1089" s="35"/>
      <c r="Z1089" s="35"/>
      <c r="AA1089" s="35"/>
      <c r="AB1089" s="35"/>
      <c r="AC1089" s="35"/>
      <c r="AD1089" s="35"/>
      <c r="AE1089" s="35"/>
      <c r="AT1089" s="18" t="s">
        <v>284</v>
      </c>
      <c r="AU1089" s="18" t="s">
        <v>86</v>
      </c>
    </row>
    <row r="1090" spans="1:65" s="2" customFormat="1" ht="16.5" customHeight="1">
      <c r="A1090" s="35"/>
      <c r="B1090" s="36"/>
      <c r="C1090" s="192" t="s">
        <v>1991</v>
      </c>
      <c r="D1090" s="192" t="s">
        <v>241</v>
      </c>
      <c r="E1090" s="193" t="s">
        <v>1992</v>
      </c>
      <c r="F1090" s="194" t="s">
        <v>1993</v>
      </c>
      <c r="G1090" s="195" t="s">
        <v>1994</v>
      </c>
      <c r="H1090" s="196">
        <v>1</v>
      </c>
      <c r="I1090" s="197"/>
      <c r="J1090" s="198">
        <f>ROUND(I1090*H1090,2)</f>
        <v>0</v>
      </c>
      <c r="K1090" s="194" t="s">
        <v>277</v>
      </c>
      <c r="L1090" s="40"/>
      <c r="M1090" s="199" t="s">
        <v>1</v>
      </c>
      <c r="N1090" s="200" t="s">
        <v>41</v>
      </c>
      <c r="O1090" s="72"/>
      <c r="P1090" s="201">
        <f>O1090*H1090</f>
        <v>0</v>
      </c>
      <c r="Q1090" s="201">
        <v>0</v>
      </c>
      <c r="R1090" s="201">
        <f>Q1090*H1090</f>
        <v>0</v>
      </c>
      <c r="S1090" s="201">
        <v>0</v>
      </c>
      <c r="T1090" s="202">
        <f>S1090*H1090</f>
        <v>0</v>
      </c>
      <c r="U1090" s="35"/>
      <c r="V1090" s="35"/>
      <c r="W1090" s="35"/>
      <c r="X1090" s="35"/>
      <c r="Y1090" s="35"/>
      <c r="Z1090" s="35"/>
      <c r="AA1090" s="35"/>
      <c r="AB1090" s="35"/>
      <c r="AC1090" s="35"/>
      <c r="AD1090" s="35"/>
      <c r="AE1090" s="35"/>
      <c r="AR1090" s="203" t="s">
        <v>306</v>
      </c>
      <c r="AT1090" s="203" t="s">
        <v>241</v>
      </c>
      <c r="AU1090" s="203" t="s">
        <v>86</v>
      </c>
      <c r="AY1090" s="18" t="s">
        <v>239</v>
      </c>
      <c r="BE1090" s="204">
        <f>IF(N1090="základní",J1090,0)</f>
        <v>0</v>
      </c>
      <c r="BF1090" s="204">
        <f>IF(N1090="snížená",J1090,0)</f>
        <v>0</v>
      </c>
      <c r="BG1090" s="204">
        <f>IF(N1090="zákl. přenesená",J1090,0)</f>
        <v>0</v>
      </c>
      <c r="BH1090" s="204">
        <f>IF(N1090="sníž. přenesená",J1090,0)</f>
        <v>0</v>
      </c>
      <c r="BI1090" s="204">
        <f>IF(N1090="nulová",J1090,0)</f>
        <v>0</v>
      </c>
      <c r="BJ1090" s="18" t="s">
        <v>84</v>
      </c>
      <c r="BK1090" s="204">
        <f>ROUND(I1090*H1090,2)</f>
        <v>0</v>
      </c>
      <c r="BL1090" s="18" t="s">
        <v>306</v>
      </c>
      <c r="BM1090" s="203" t="s">
        <v>1995</v>
      </c>
    </row>
    <row r="1091" spans="1:65" s="2" customFormat="1" ht="39">
      <c r="A1091" s="35"/>
      <c r="B1091" s="36"/>
      <c r="C1091" s="37"/>
      <c r="D1091" s="207" t="s">
        <v>284</v>
      </c>
      <c r="E1091" s="37"/>
      <c r="F1091" s="216" t="s">
        <v>1990</v>
      </c>
      <c r="G1091" s="37"/>
      <c r="H1091" s="37"/>
      <c r="I1091" s="217"/>
      <c r="J1091" s="37"/>
      <c r="K1091" s="37"/>
      <c r="L1091" s="40"/>
      <c r="M1091" s="218"/>
      <c r="N1091" s="219"/>
      <c r="O1091" s="72"/>
      <c r="P1091" s="72"/>
      <c r="Q1091" s="72"/>
      <c r="R1091" s="72"/>
      <c r="S1091" s="72"/>
      <c r="T1091" s="73"/>
      <c r="U1091" s="35"/>
      <c r="V1091" s="35"/>
      <c r="W1091" s="35"/>
      <c r="X1091" s="35"/>
      <c r="Y1091" s="35"/>
      <c r="Z1091" s="35"/>
      <c r="AA1091" s="35"/>
      <c r="AB1091" s="35"/>
      <c r="AC1091" s="35"/>
      <c r="AD1091" s="35"/>
      <c r="AE1091" s="35"/>
      <c r="AT1091" s="18" t="s">
        <v>284</v>
      </c>
      <c r="AU1091" s="18" t="s">
        <v>86</v>
      </c>
    </row>
    <row r="1092" spans="1:65" s="2" customFormat="1" ht="21.75" customHeight="1">
      <c r="A1092" s="35"/>
      <c r="B1092" s="36"/>
      <c r="C1092" s="192" t="s">
        <v>1996</v>
      </c>
      <c r="D1092" s="192" t="s">
        <v>241</v>
      </c>
      <c r="E1092" s="193" t="s">
        <v>1997</v>
      </c>
      <c r="F1092" s="194" t="s">
        <v>1998</v>
      </c>
      <c r="G1092" s="195" t="s">
        <v>1736</v>
      </c>
      <c r="H1092" s="196">
        <v>6</v>
      </c>
      <c r="I1092" s="197"/>
      <c r="J1092" s="198">
        <f>ROUND(I1092*H1092,2)</f>
        <v>0</v>
      </c>
      <c r="K1092" s="194" t="s">
        <v>277</v>
      </c>
      <c r="L1092" s="40"/>
      <c r="M1092" s="199" t="s">
        <v>1</v>
      </c>
      <c r="N1092" s="200" t="s">
        <v>41</v>
      </c>
      <c r="O1092" s="72"/>
      <c r="P1092" s="201">
        <f>O1092*H1092</f>
        <v>0</v>
      </c>
      <c r="Q1092" s="201">
        <v>0</v>
      </c>
      <c r="R1092" s="201">
        <f>Q1092*H1092</f>
        <v>0</v>
      </c>
      <c r="S1092" s="201">
        <v>0</v>
      </c>
      <c r="T1092" s="202">
        <f>S1092*H1092</f>
        <v>0</v>
      </c>
      <c r="U1092" s="35"/>
      <c r="V1092" s="35"/>
      <c r="W1092" s="35"/>
      <c r="X1092" s="35"/>
      <c r="Y1092" s="35"/>
      <c r="Z1092" s="35"/>
      <c r="AA1092" s="35"/>
      <c r="AB1092" s="35"/>
      <c r="AC1092" s="35"/>
      <c r="AD1092" s="35"/>
      <c r="AE1092" s="35"/>
      <c r="AR1092" s="203" t="s">
        <v>306</v>
      </c>
      <c r="AT1092" s="203" t="s">
        <v>241</v>
      </c>
      <c r="AU1092" s="203" t="s">
        <v>86</v>
      </c>
      <c r="AY1092" s="18" t="s">
        <v>239</v>
      </c>
      <c r="BE1092" s="204">
        <f>IF(N1092="základní",J1092,0)</f>
        <v>0</v>
      </c>
      <c r="BF1092" s="204">
        <f>IF(N1092="snížená",J1092,0)</f>
        <v>0</v>
      </c>
      <c r="BG1092" s="204">
        <f>IF(N1092="zákl. přenesená",J1092,0)</f>
        <v>0</v>
      </c>
      <c r="BH1092" s="204">
        <f>IF(N1092="sníž. přenesená",J1092,0)</f>
        <v>0</v>
      </c>
      <c r="BI1092" s="204">
        <f>IF(N1092="nulová",J1092,0)</f>
        <v>0</v>
      </c>
      <c r="BJ1092" s="18" t="s">
        <v>84</v>
      </c>
      <c r="BK1092" s="204">
        <f>ROUND(I1092*H1092,2)</f>
        <v>0</v>
      </c>
      <c r="BL1092" s="18" t="s">
        <v>306</v>
      </c>
      <c r="BM1092" s="203" t="s">
        <v>1999</v>
      </c>
    </row>
    <row r="1093" spans="1:65" s="2" customFormat="1" ht="39">
      <c r="A1093" s="35"/>
      <c r="B1093" s="36"/>
      <c r="C1093" s="37"/>
      <c r="D1093" s="207" t="s">
        <v>284</v>
      </c>
      <c r="E1093" s="37"/>
      <c r="F1093" s="216" t="s">
        <v>1990</v>
      </c>
      <c r="G1093" s="37"/>
      <c r="H1093" s="37"/>
      <c r="I1093" s="217"/>
      <c r="J1093" s="37"/>
      <c r="K1093" s="37"/>
      <c r="L1093" s="40"/>
      <c r="M1093" s="218"/>
      <c r="N1093" s="219"/>
      <c r="O1093" s="72"/>
      <c r="P1093" s="72"/>
      <c r="Q1093" s="72"/>
      <c r="R1093" s="72"/>
      <c r="S1093" s="72"/>
      <c r="T1093" s="73"/>
      <c r="U1093" s="35"/>
      <c r="V1093" s="35"/>
      <c r="W1093" s="35"/>
      <c r="X1093" s="35"/>
      <c r="Y1093" s="35"/>
      <c r="Z1093" s="35"/>
      <c r="AA1093" s="35"/>
      <c r="AB1093" s="35"/>
      <c r="AC1093" s="35"/>
      <c r="AD1093" s="35"/>
      <c r="AE1093" s="35"/>
      <c r="AT1093" s="18" t="s">
        <v>284</v>
      </c>
      <c r="AU1093" s="18" t="s">
        <v>86</v>
      </c>
    </row>
    <row r="1094" spans="1:65" s="2" customFormat="1" ht="24.2" customHeight="1">
      <c r="A1094" s="35"/>
      <c r="B1094" s="36"/>
      <c r="C1094" s="192" t="s">
        <v>2000</v>
      </c>
      <c r="D1094" s="192" t="s">
        <v>241</v>
      </c>
      <c r="E1094" s="193" t="s">
        <v>2001</v>
      </c>
      <c r="F1094" s="194" t="s">
        <v>2002</v>
      </c>
      <c r="G1094" s="195" t="s">
        <v>2003</v>
      </c>
      <c r="H1094" s="196">
        <v>1</v>
      </c>
      <c r="I1094" s="197"/>
      <c r="J1094" s="198">
        <f>ROUND(I1094*H1094,2)</f>
        <v>0</v>
      </c>
      <c r="K1094" s="194" t="s">
        <v>277</v>
      </c>
      <c r="L1094" s="40"/>
      <c r="M1094" s="199" t="s">
        <v>1</v>
      </c>
      <c r="N1094" s="200" t="s">
        <v>41</v>
      </c>
      <c r="O1094" s="72"/>
      <c r="P1094" s="201">
        <f>O1094*H1094</f>
        <v>0</v>
      </c>
      <c r="Q1094" s="201">
        <v>0</v>
      </c>
      <c r="R1094" s="201">
        <f>Q1094*H1094</f>
        <v>0</v>
      </c>
      <c r="S1094" s="201">
        <v>0</v>
      </c>
      <c r="T1094" s="202">
        <f>S1094*H1094</f>
        <v>0</v>
      </c>
      <c r="U1094" s="35"/>
      <c r="V1094" s="35"/>
      <c r="W1094" s="35"/>
      <c r="X1094" s="35"/>
      <c r="Y1094" s="35"/>
      <c r="Z1094" s="35"/>
      <c r="AA1094" s="35"/>
      <c r="AB1094" s="35"/>
      <c r="AC1094" s="35"/>
      <c r="AD1094" s="35"/>
      <c r="AE1094" s="35"/>
      <c r="AR1094" s="203" t="s">
        <v>306</v>
      </c>
      <c r="AT1094" s="203" t="s">
        <v>241</v>
      </c>
      <c r="AU1094" s="203" t="s">
        <v>86</v>
      </c>
      <c r="AY1094" s="18" t="s">
        <v>239</v>
      </c>
      <c r="BE1094" s="204">
        <f>IF(N1094="základní",J1094,0)</f>
        <v>0</v>
      </c>
      <c r="BF1094" s="204">
        <f>IF(N1094="snížená",J1094,0)</f>
        <v>0</v>
      </c>
      <c r="BG1094" s="204">
        <f>IF(N1094="zákl. přenesená",J1094,0)</f>
        <v>0</v>
      </c>
      <c r="BH1094" s="204">
        <f>IF(N1094="sníž. přenesená",J1094,0)</f>
        <v>0</v>
      </c>
      <c r="BI1094" s="204">
        <f>IF(N1094="nulová",J1094,0)</f>
        <v>0</v>
      </c>
      <c r="BJ1094" s="18" t="s">
        <v>84</v>
      </c>
      <c r="BK1094" s="204">
        <f>ROUND(I1094*H1094,2)</f>
        <v>0</v>
      </c>
      <c r="BL1094" s="18" t="s">
        <v>306</v>
      </c>
      <c r="BM1094" s="203" t="s">
        <v>2004</v>
      </c>
    </row>
    <row r="1095" spans="1:65" s="2" customFormat="1" ht="39">
      <c r="A1095" s="35"/>
      <c r="B1095" s="36"/>
      <c r="C1095" s="37"/>
      <c r="D1095" s="207" t="s">
        <v>284</v>
      </c>
      <c r="E1095" s="37"/>
      <c r="F1095" s="216" t="s">
        <v>1990</v>
      </c>
      <c r="G1095" s="37"/>
      <c r="H1095" s="37"/>
      <c r="I1095" s="217"/>
      <c r="J1095" s="37"/>
      <c r="K1095" s="37"/>
      <c r="L1095" s="40"/>
      <c r="M1095" s="218"/>
      <c r="N1095" s="219"/>
      <c r="O1095" s="72"/>
      <c r="P1095" s="72"/>
      <c r="Q1095" s="72"/>
      <c r="R1095" s="72"/>
      <c r="S1095" s="72"/>
      <c r="T1095" s="73"/>
      <c r="U1095" s="35"/>
      <c r="V1095" s="35"/>
      <c r="W1095" s="35"/>
      <c r="X1095" s="35"/>
      <c r="Y1095" s="35"/>
      <c r="Z1095" s="35"/>
      <c r="AA1095" s="35"/>
      <c r="AB1095" s="35"/>
      <c r="AC1095" s="35"/>
      <c r="AD1095" s="35"/>
      <c r="AE1095" s="35"/>
      <c r="AT1095" s="18" t="s">
        <v>284</v>
      </c>
      <c r="AU1095" s="18" t="s">
        <v>86</v>
      </c>
    </row>
    <row r="1096" spans="1:65" s="2" customFormat="1" ht="16.5" customHeight="1">
      <c r="A1096" s="35"/>
      <c r="B1096" s="36"/>
      <c r="C1096" s="192" t="s">
        <v>2005</v>
      </c>
      <c r="D1096" s="192" t="s">
        <v>241</v>
      </c>
      <c r="E1096" s="193" t="s">
        <v>2006</v>
      </c>
      <c r="F1096" s="194" t="s">
        <v>2007</v>
      </c>
      <c r="G1096" s="195" t="s">
        <v>2008</v>
      </c>
      <c r="H1096" s="196">
        <v>1260</v>
      </c>
      <c r="I1096" s="197"/>
      <c r="J1096" s="198">
        <f>ROUND(I1096*H1096,2)</f>
        <v>0</v>
      </c>
      <c r="K1096" s="194" t="s">
        <v>277</v>
      </c>
      <c r="L1096" s="40"/>
      <c r="M1096" s="199" t="s">
        <v>1</v>
      </c>
      <c r="N1096" s="200" t="s">
        <v>41</v>
      </c>
      <c r="O1096" s="72"/>
      <c r="P1096" s="201">
        <f>O1096*H1096</f>
        <v>0</v>
      </c>
      <c r="Q1096" s="201">
        <v>0</v>
      </c>
      <c r="R1096" s="201">
        <f>Q1096*H1096</f>
        <v>0</v>
      </c>
      <c r="S1096" s="201">
        <v>0</v>
      </c>
      <c r="T1096" s="202">
        <f>S1096*H1096</f>
        <v>0</v>
      </c>
      <c r="U1096" s="35"/>
      <c r="V1096" s="35"/>
      <c r="W1096" s="35"/>
      <c r="X1096" s="35"/>
      <c r="Y1096" s="35"/>
      <c r="Z1096" s="35"/>
      <c r="AA1096" s="35"/>
      <c r="AB1096" s="35"/>
      <c r="AC1096" s="35"/>
      <c r="AD1096" s="35"/>
      <c r="AE1096" s="35"/>
      <c r="AR1096" s="203" t="s">
        <v>306</v>
      </c>
      <c r="AT1096" s="203" t="s">
        <v>241</v>
      </c>
      <c r="AU1096" s="203" t="s">
        <v>86</v>
      </c>
      <c r="AY1096" s="18" t="s">
        <v>239</v>
      </c>
      <c r="BE1096" s="204">
        <f>IF(N1096="základní",J1096,0)</f>
        <v>0</v>
      </c>
      <c r="BF1096" s="204">
        <f>IF(N1096="snížená",J1096,0)</f>
        <v>0</v>
      </c>
      <c r="BG1096" s="204">
        <f>IF(N1096="zákl. přenesená",J1096,0)</f>
        <v>0</v>
      </c>
      <c r="BH1096" s="204">
        <f>IF(N1096="sníž. přenesená",J1096,0)</f>
        <v>0</v>
      </c>
      <c r="BI1096" s="204">
        <f>IF(N1096="nulová",J1096,0)</f>
        <v>0</v>
      </c>
      <c r="BJ1096" s="18" t="s">
        <v>84</v>
      </c>
      <c r="BK1096" s="204">
        <f>ROUND(I1096*H1096,2)</f>
        <v>0</v>
      </c>
      <c r="BL1096" s="18" t="s">
        <v>306</v>
      </c>
      <c r="BM1096" s="203" t="s">
        <v>2009</v>
      </c>
    </row>
    <row r="1097" spans="1:65" s="2" customFormat="1" ht="39">
      <c r="A1097" s="35"/>
      <c r="B1097" s="36"/>
      <c r="C1097" s="37"/>
      <c r="D1097" s="207" t="s">
        <v>284</v>
      </c>
      <c r="E1097" s="37"/>
      <c r="F1097" s="216" t="s">
        <v>1990</v>
      </c>
      <c r="G1097" s="37"/>
      <c r="H1097" s="37"/>
      <c r="I1097" s="217"/>
      <c r="J1097" s="37"/>
      <c r="K1097" s="37"/>
      <c r="L1097" s="40"/>
      <c r="M1097" s="218"/>
      <c r="N1097" s="219"/>
      <c r="O1097" s="72"/>
      <c r="P1097" s="72"/>
      <c r="Q1097" s="72"/>
      <c r="R1097" s="72"/>
      <c r="S1097" s="72"/>
      <c r="T1097" s="73"/>
      <c r="U1097" s="35"/>
      <c r="V1097" s="35"/>
      <c r="W1097" s="35"/>
      <c r="X1097" s="35"/>
      <c r="Y1097" s="35"/>
      <c r="Z1097" s="35"/>
      <c r="AA1097" s="35"/>
      <c r="AB1097" s="35"/>
      <c r="AC1097" s="35"/>
      <c r="AD1097" s="35"/>
      <c r="AE1097" s="35"/>
      <c r="AT1097" s="18" t="s">
        <v>284</v>
      </c>
      <c r="AU1097" s="18" t="s">
        <v>86</v>
      </c>
    </row>
    <row r="1098" spans="1:65" s="2" customFormat="1" ht="16.5" customHeight="1">
      <c r="A1098" s="35"/>
      <c r="B1098" s="36"/>
      <c r="C1098" s="192" t="s">
        <v>2010</v>
      </c>
      <c r="D1098" s="192" t="s">
        <v>241</v>
      </c>
      <c r="E1098" s="193" t="s">
        <v>2011</v>
      </c>
      <c r="F1098" s="194" t="s">
        <v>2012</v>
      </c>
      <c r="G1098" s="195" t="s">
        <v>2008</v>
      </c>
      <c r="H1098" s="196">
        <v>2203</v>
      </c>
      <c r="I1098" s="197"/>
      <c r="J1098" s="198">
        <f>ROUND(I1098*H1098,2)</f>
        <v>0</v>
      </c>
      <c r="K1098" s="194" t="s">
        <v>277</v>
      </c>
      <c r="L1098" s="40"/>
      <c r="M1098" s="199" t="s">
        <v>1</v>
      </c>
      <c r="N1098" s="200" t="s">
        <v>41</v>
      </c>
      <c r="O1098" s="72"/>
      <c r="P1098" s="201">
        <f>O1098*H1098</f>
        <v>0</v>
      </c>
      <c r="Q1098" s="201">
        <v>0</v>
      </c>
      <c r="R1098" s="201">
        <f>Q1098*H1098</f>
        <v>0</v>
      </c>
      <c r="S1098" s="201">
        <v>0</v>
      </c>
      <c r="T1098" s="202">
        <f>S1098*H1098</f>
        <v>0</v>
      </c>
      <c r="U1098" s="35"/>
      <c r="V1098" s="35"/>
      <c r="W1098" s="35"/>
      <c r="X1098" s="35"/>
      <c r="Y1098" s="35"/>
      <c r="Z1098" s="35"/>
      <c r="AA1098" s="35"/>
      <c r="AB1098" s="35"/>
      <c r="AC1098" s="35"/>
      <c r="AD1098" s="35"/>
      <c r="AE1098" s="35"/>
      <c r="AR1098" s="203" t="s">
        <v>306</v>
      </c>
      <c r="AT1098" s="203" t="s">
        <v>241</v>
      </c>
      <c r="AU1098" s="203" t="s">
        <v>86</v>
      </c>
      <c r="AY1098" s="18" t="s">
        <v>239</v>
      </c>
      <c r="BE1098" s="204">
        <f>IF(N1098="základní",J1098,0)</f>
        <v>0</v>
      </c>
      <c r="BF1098" s="204">
        <f>IF(N1098="snížená",J1098,0)</f>
        <v>0</v>
      </c>
      <c r="BG1098" s="204">
        <f>IF(N1098="zákl. přenesená",J1098,0)</f>
        <v>0</v>
      </c>
      <c r="BH1098" s="204">
        <f>IF(N1098="sníž. přenesená",J1098,0)</f>
        <v>0</v>
      </c>
      <c r="BI1098" s="204">
        <f>IF(N1098="nulová",J1098,0)</f>
        <v>0</v>
      </c>
      <c r="BJ1098" s="18" t="s">
        <v>84</v>
      </c>
      <c r="BK1098" s="204">
        <f>ROUND(I1098*H1098,2)</f>
        <v>0</v>
      </c>
      <c r="BL1098" s="18" t="s">
        <v>306</v>
      </c>
      <c r="BM1098" s="203" t="s">
        <v>2013</v>
      </c>
    </row>
    <row r="1099" spans="1:65" s="2" customFormat="1" ht="39">
      <c r="A1099" s="35"/>
      <c r="B1099" s="36"/>
      <c r="C1099" s="37"/>
      <c r="D1099" s="207" t="s">
        <v>284</v>
      </c>
      <c r="E1099" s="37"/>
      <c r="F1099" s="216" t="s">
        <v>1990</v>
      </c>
      <c r="G1099" s="37"/>
      <c r="H1099" s="37"/>
      <c r="I1099" s="217"/>
      <c r="J1099" s="37"/>
      <c r="K1099" s="37"/>
      <c r="L1099" s="40"/>
      <c r="M1099" s="218"/>
      <c r="N1099" s="219"/>
      <c r="O1099" s="72"/>
      <c r="P1099" s="72"/>
      <c r="Q1099" s="72"/>
      <c r="R1099" s="72"/>
      <c r="S1099" s="72"/>
      <c r="T1099" s="73"/>
      <c r="U1099" s="35"/>
      <c r="V1099" s="35"/>
      <c r="W1099" s="35"/>
      <c r="X1099" s="35"/>
      <c r="Y1099" s="35"/>
      <c r="Z1099" s="35"/>
      <c r="AA1099" s="35"/>
      <c r="AB1099" s="35"/>
      <c r="AC1099" s="35"/>
      <c r="AD1099" s="35"/>
      <c r="AE1099" s="35"/>
      <c r="AT1099" s="18" t="s">
        <v>284</v>
      </c>
      <c r="AU1099" s="18" t="s">
        <v>86</v>
      </c>
    </row>
    <row r="1100" spans="1:65" s="2" customFormat="1" ht="16.5" customHeight="1">
      <c r="A1100" s="35"/>
      <c r="B1100" s="36"/>
      <c r="C1100" s="192" t="s">
        <v>2014</v>
      </c>
      <c r="D1100" s="192" t="s">
        <v>241</v>
      </c>
      <c r="E1100" s="193" t="s">
        <v>2015</v>
      </c>
      <c r="F1100" s="194" t="s">
        <v>2016</v>
      </c>
      <c r="G1100" s="195" t="s">
        <v>2008</v>
      </c>
      <c r="H1100" s="196">
        <v>216</v>
      </c>
      <c r="I1100" s="197"/>
      <c r="J1100" s="198">
        <f>ROUND(I1100*H1100,2)</f>
        <v>0</v>
      </c>
      <c r="K1100" s="194" t="s">
        <v>277</v>
      </c>
      <c r="L1100" s="40"/>
      <c r="M1100" s="199" t="s">
        <v>1</v>
      </c>
      <c r="N1100" s="200" t="s">
        <v>41</v>
      </c>
      <c r="O1100" s="72"/>
      <c r="P1100" s="201">
        <f>O1100*H1100</f>
        <v>0</v>
      </c>
      <c r="Q1100" s="201">
        <v>0</v>
      </c>
      <c r="R1100" s="201">
        <f>Q1100*H1100</f>
        <v>0</v>
      </c>
      <c r="S1100" s="201">
        <v>0</v>
      </c>
      <c r="T1100" s="202">
        <f>S1100*H1100</f>
        <v>0</v>
      </c>
      <c r="U1100" s="35"/>
      <c r="V1100" s="35"/>
      <c r="W1100" s="35"/>
      <c r="X1100" s="35"/>
      <c r="Y1100" s="35"/>
      <c r="Z1100" s="35"/>
      <c r="AA1100" s="35"/>
      <c r="AB1100" s="35"/>
      <c r="AC1100" s="35"/>
      <c r="AD1100" s="35"/>
      <c r="AE1100" s="35"/>
      <c r="AR1100" s="203" t="s">
        <v>306</v>
      </c>
      <c r="AT1100" s="203" t="s">
        <v>241</v>
      </c>
      <c r="AU1100" s="203" t="s">
        <v>86</v>
      </c>
      <c r="AY1100" s="18" t="s">
        <v>239</v>
      </c>
      <c r="BE1100" s="204">
        <f>IF(N1100="základní",J1100,0)</f>
        <v>0</v>
      </c>
      <c r="BF1100" s="204">
        <f>IF(N1100="snížená",J1100,0)</f>
        <v>0</v>
      </c>
      <c r="BG1100" s="204">
        <f>IF(N1100="zákl. přenesená",J1100,0)</f>
        <v>0</v>
      </c>
      <c r="BH1100" s="204">
        <f>IF(N1100="sníž. přenesená",J1100,0)</f>
        <v>0</v>
      </c>
      <c r="BI1100" s="204">
        <f>IF(N1100="nulová",J1100,0)</f>
        <v>0</v>
      </c>
      <c r="BJ1100" s="18" t="s">
        <v>84</v>
      </c>
      <c r="BK1100" s="204">
        <f>ROUND(I1100*H1100,2)</f>
        <v>0</v>
      </c>
      <c r="BL1100" s="18" t="s">
        <v>306</v>
      </c>
      <c r="BM1100" s="203" t="s">
        <v>2017</v>
      </c>
    </row>
    <row r="1101" spans="1:65" s="2" customFormat="1" ht="39">
      <c r="A1101" s="35"/>
      <c r="B1101" s="36"/>
      <c r="C1101" s="37"/>
      <c r="D1101" s="207" t="s">
        <v>284</v>
      </c>
      <c r="E1101" s="37"/>
      <c r="F1101" s="216" t="s">
        <v>1990</v>
      </c>
      <c r="G1101" s="37"/>
      <c r="H1101" s="37"/>
      <c r="I1101" s="217"/>
      <c r="J1101" s="37"/>
      <c r="K1101" s="37"/>
      <c r="L1101" s="40"/>
      <c r="M1101" s="218"/>
      <c r="N1101" s="219"/>
      <c r="O1101" s="72"/>
      <c r="P1101" s="72"/>
      <c r="Q1101" s="72"/>
      <c r="R1101" s="72"/>
      <c r="S1101" s="72"/>
      <c r="T1101" s="73"/>
      <c r="U1101" s="35"/>
      <c r="V1101" s="35"/>
      <c r="W1101" s="35"/>
      <c r="X1101" s="35"/>
      <c r="Y1101" s="35"/>
      <c r="Z1101" s="35"/>
      <c r="AA1101" s="35"/>
      <c r="AB1101" s="35"/>
      <c r="AC1101" s="35"/>
      <c r="AD1101" s="35"/>
      <c r="AE1101" s="35"/>
      <c r="AT1101" s="18" t="s">
        <v>284</v>
      </c>
      <c r="AU1101" s="18" t="s">
        <v>86</v>
      </c>
    </row>
    <row r="1102" spans="1:65" s="2" customFormat="1" ht="21.75" customHeight="1">
      <c r="A1102" s="35"/>
      <c r="B1102" s="36"/>
      <c r="C1102" s="192" t="s">
        <v>2018</v>
      </c>
      <c r="D1102" s="192" t="s">
        <v>241</v>
      </c>
      <c r="E1102" s="193" t="s">
        <v>2019</v>
      </c>
      <c r="F1102" s="194" t="s">
        <v>2020</v>
      </c>
      <c r="G1102" s="195" t="s">
        <v>1720</v>
      </c>
      <c r="H1102" s="268"/>
      <c r="I1102" s="197"/>
      <c r="J1102" s="198">
        <f>ROUND(I1102*H1102,2)</f>
        <v>0</v>
      </c>
      <c r="K1102" s="194" t="s">
        <v>245</v>
      </c>
      <c r="L1102" s="40"/>
      <c r="M1102" s="199" t="s">
        <v>1</v>
      </c>
      <c r="N1102" s="200" t="s">
        <v>41</v>
      </c>
      <c r="O1102" s="72"/>
      <c r="P1102" s="201">
        <f>O1102*H1102</f>
        <v>0</v>
      </c>
      <c r="Q1102" s="201">
        <v>0</v>
      </c>
      <c r="R1102" s="201">
        <f>Q1102*H1102</f>
        <v>0</v>
      </c>
      <c r="S1102" s="201">
        <v>0</v>
      </c>
      <c r="T1102" s="202">
        <f>S1102*H1102</f>
        <v>0</v>
      </c>
      <c r="U1102" s="35"/>
      <c r="V1102" s="35"/>
      <c r="W1102" s="35"/>
      <c r="X1102" s="35"/>
      <c r="Y1102" s="35"/>
      <c r="Z1102" s="35"/>
      <c r="AA1102" s="35"/>
      <c r="AB1102" s="35"/>
      <c r="AC1102" s="35"/>
      <c r="AD1102" s="35"/>
      <c r="AE1102" s="35"/>
      <c r="AR1102" s="203" t="s">
        <v>306</v>
      </c>
      <c r="AT1102" s="203" t="s">
        <v>241</v>
      </c>
      <c r="AU1102" s="203" t="s">
        <v>86</v>
      </c>
      <c r="AY1102" s="18" t="s">
        <v>239</v>
      </c>
      <c r="BE1102" s="204">
        <f>IF(N1102="základní",J1102,0)</f>
        <v>0</v>
      </c>
      <c r="BF1102" s="204">
        <f>IF(N1102="snížená",J1102,0)</f>
        <v>0</v>
      </c>
      <c r="BG1102" s="204">
        <f>IF(N1102="zákl. přenesená",J1102,0)</f>
        <v>0</v>
      </c>
      <c r="BH1102" s="204">
        <f>IF(N1102="sníž. přenesená",J1102,0)</f>
        <v>0</v>
      </c>
      <c r="BI1102" s="204">
        <f>IF(N1102="nulová",J1102,0)</f>
        <v>0</v>
      </c>
      <c r="BJ1102" s="18" t="s">
        <v>84</v>
      </c>
      <c r="BK1102" s="204">
        <f>ROUND(I1102*H1102,2)</f>
        <v>0</v>
      </c>
      <c r="BL1102" s="18" t="s">
        <v>306</v>
      </c>
      <c r="BM1102" s="203" t="s">
        <v>2021</v>
      </c>
    </row>
    <row r="1103" spans="1:65" s="12" customFormat="1" ht="22.9" customHeight="1">
      <c r="B1103" s="176"/>
      <c r="C1103" s="177"/>
      <c r="D1103" s="178" t="s">
        <v>75</v>
      </c>
      <c r="E1103" s="190" t="s">
        <v>2022</v>
      </c>
      <c r="F1103" s="190" t="s">
        <v>2023</v>
      </c>
      <c r="G1103" s="177"/>
      <c r="H1103" s="177"/>
      <c r="I1103" s="180"/>
      <c r="J1103" s="191">
        <f>BK1103</f>
        <v>0</v>
      </c>
      <c r="K1103" s="177"/>
      <c r="L1103" s="182"/>
      <c r="M1103" s="183"/>
      <c r="N1103" s="184"/>
      <c r="O1103" s="184"/>
      <c r="P1103" s="185">
        <f>SUM(P1104:P1121)</f>
        <v>0</v>
      </c>
      <c r="Q1103" s="184"/>
      <c r="R1103" s="185">
        <f>SUM(R1104:R1121)</f>
        <v>3.2307188499999997</v>
      </c>
      <c r="S1103" s="184"/>
      <c r="T1103" s="186">
        <f>SUM(T1104:T1121)</f>
        <v>0</v>
      </c>
      <c r="AR1103" s="187" t="s">
        <v>86</v>
      </c>
      <c r="AT1103" s="188" t="s">
        <v>75</v>
      </c>
      <c r="AU1103" s="188" t="s">
        <v>84</v>
      </c>
      <c r="AY1103" s="187" t="s">
        <v>239</v>
      </c>
      <c r="BK1103" s="189">
        <f>SUM(BK1104:BK1121)</f>
        <v>0</v>
      </c>
    </row>
    <row r="1104" spans="1:65" s="2" customFormat="1" ht="16.5" customHeight="1">
      <c r="A1104" s="35"/>
      <c r="B1104" s="36"/>
      <c r="C1104" s="192" t="s">
        <v>2024</v>
      </c>
      <c r="D1104" s="192" t="s">
        <v>241</v>
      </c>
      <c r="E1104" s="193" t="s">
        <v>2025</v>
      </c>
      <c r="F1104" s="194" t="s">
        <v>2026</v>
      </c>
      <c r="G1104" s="195" t="s">
        <v>244</v>
      </c>
      <c r="H1104" s="196">
        <v>85.855000000000004</v>
      </c>
      <c r="I1104" s="197"/>
      <c r="J1104" s="198">
        <f>ROUND(I1104*H1104,2)</f>
        <v>0</v>
      </c>
      <c r="K1104" s="194" t="s">
        <v>245</v>
      </c>
      <c r="L1104" s="40"/>
      <c r="M1104" s="199" t="s">
        <v>1</v>
      </c>
      <c r="N1104" s="200" t="s">
        <v>41</v>
      </c>
      <c r="O1104" s="72"/>
      <c r="P1104" s="201">
        <f>O1104*H1104</f>
        <v>0</v>
      </c>
      <c r="Q1104" s="201">
        <v>0</v>
      </c>
      <c r="R1104" s="201">
        <f>Q1104*H1104</f>
        <v>0</v>
      </c>
      <c r="S1104" s="201">
        <v>0</v>
      </c>
      <c r="T1104" s="202">
        <f>S1104*H1104</f>
        <v>0</v>
      </c>
      <c r="U1104" s="35"/>
      <c r="V1104" s="35"/>
      <c r="W1104" s="35"/>
      <c r="X1104" s="35"/>
      <c r="Y1104" s="35"/>
      <c r="Z1104" s="35"/>
      <c r="AA1104" s="35"/>
      <c r="AB1104" s="35"/>
      <c r="AC1104" s="35"/>
      <c r="AD1104" s="35"/>
      <c r="AE1104" s="35"/>
      <c r="AR1104" s="203" t="s">
        <v>306</v>
      </c>
      <c r="AT1104" s="203" t="s">
        <v>241</v>
      </c>
      <c r="AU1104" s="203" t="s">
        <v>86</v>
      </c>
      <c r="AY1104" s="18" t="s">
        <v>239</v>
      </c>
      <c r="BE1104" s="204">
        <f>IF(N1104="základní",J1104,0)</f>
        <v>0</v>
      </c>
      <c r="BF1104" s="204">
        <f>IF(N1104="snížená",J1104,0)</f>
        <v>0</v>
      </c>
      <c r="BG1104" s="204">
        <f>IF(N1104="zákl. přenesená",J1104,0)</f>
        <v>0</v>
      </c>
      <c r="BH1104" s="204">
        <f>IF(N1104="sníž. přenesená",J1104,0)</f>
        <v>0</v>
      </c>
      <c r="BI1104" s="204">
        <f>IF(N1104="nulová",J1104,0)</f>
        <v>0</v>
      </c>
      <c r="BJ1104" s="18" t="s">
        <v>84</v>
      </c>
      <c r="BK1104" s="204">
        <f>ROUND(I1104*H1104,2)</f>
        <v>0</v>
      </c>
      <c r="BL1104" s="18" t="s">
        <v>306</v>
      </c>
      <c r="BM1104" s="203" t="s">
        <v>2027</v>
      </c>
    </row>
    <row r="1105" spans="1:65" s="2" customFormat="1" ht="16.5" customHeight="1">
      <c r="A1105" s="35"/>
      <c r="B1105" s="36"/>
      <c r="C1105" s="192" t="s">
        <v>2028</v>
      </c>
      <c r="D1105" s="192" t="s">
        <v>241</v>
      </c>
      <c r="E1105" s="193" t="s">
        <v>2029</v>
      </c>
      <c r="F1105" s="194" t="s">
        <v>2030</v>
      </c>
      <c r="G1105" s="195" t="s">
        <v>244</v>
      </c>
      <c r="H1105" s="196">
        <v>85.855000000000004</v>
      </c>
      <c r="I1105" s="197"/>
      <c r="J1105" s="198">
        <f>ROUND(I1105*H1105,2)</f>
        <v>0</v>
      </c>
      <c r="K1105" s="194" t="s">
        <v>245</v>
      </c>
      <c r="L1105" s="40"/>
      <c r="M1105" s="199" t="s">
        <v>1</v>
      </c>
      <c r="N1105" s="200" t="s">
        <v>41</v>
      </c>
      <c r="O1105" s="72"/>
      <c r="P1105" s="201">
        <f>O1105*H1105</f>
        <v>0</v>
      </c>
      <c r="Q1105" s="201">
        <v>2.9999999999999997E-4</v>
      </c>
      <c r="R1105" s="201">
        <f>Q1105*H1105</f>
        <v>2.5756499999999998E-2</v>
      </c>
      <c r="S1105" s="201">
        <v>0</v>
      </c>
      <c r="T1105" s="202">
        <f>S1105*H1105</f>
        <v>0</v>
      </c>
      <c r="U1105" s="35"/>
      <c r="V1105" s="35"/>
      <c r="W1105" s="35"/>
      <c r="X1105" s="35"/>
      <c r="Y1105" s="35"/>
      <c r="Z1105" s="35"/>
      <c r="AA1105" s="35"/>
      <c r="AB1105" s="35"/>
      <c r="AC1105" s="35"/>
      <c r="AD1105" s="35"/>
      <c r="AE1105" s="35"/>
      <c r="AR1105" s="203" t="s">
        <v>306</v>
      </c>
      <c r="AT1105" s="203" t="s">
        <v>241</v>
      </c>
      <c r="AU1105" s="203" t="s">
        <v>86</v>
      </c>
      <c r="AY1105" s="18" t="s">
        <v>239</v>
      </c>
      <c r="BE1105" s="204">
        <f>IF(N1105="základní",J1105,0)</f>
        <v>0</v>
      </c>
      <c r="BF1105" s="204">
        <f>IF(N1105="snížená",J1105,0)</f>
        <v>0</v>
      </c>
      <c r="BG1105" s="204">
        <f>IF(N1105="zákl. přenesená",J1105,0)</f>
        <v>0</v>
      </c>
      <c r="BH1105" s="204">
        <f>IF(N1105="sníž. přenesená",J1105,0)</f>
        <v>0</v>
      </c>
      <c r="BI1105" s="204">
        <f>IF(N1105="nulová",J1105,0)</f>
        <v>0</v>
      </c>
      <c r="BJ1105" s="18" t="s">
        <v>84</v>
      </c>
      <c r="BK1105" s="204">
        <f>ROUND(I1105*H1105,2)</f>
        <v>0</v>
      </c>
      <c r="BL1105" s="18" t="s">
        <v>306</v>
      </c>
      <c r="BM1105" s="203" t="s">
        <v>2031</v>
      </c>
    </row>
    <row r="1106" spans="1:65" s="2" customFormat="1" ht="16.5" customHeight="1">
      <c r="A1106" s="35"/>
      <c r="B1106" s="36"/>
      <c r="C1106" s="192" t="s">
        <v>2032</v>
      </c>
      <c r="D1106" s="192" t="s">
        <v>241</v>
      </c>
      <c r="E1106" s="193" t="s">
        <v>2033</v>
      </c>
      <c r="F1106" s="194" t="s">
        <v>2034</v>
      </c>
      <c r="G1106" s="195" t="s">
        <v>244</v>
      </c>
      <c r="H1106" s="196">
        <v>85.855000000000004</v>
      </c>
      <c r="I1106" s="197"/>
      <c r="J1106" s="198">
        <f>ROUND(I1106*H1106,2)</f>
        <v>0</v>
      </c>
      <c r="K1106" s="194" t="s">
        <v>245</v>
      </c>
      <c r="L1106" s="40"/>
      <c r="M1106" s="199" t="s">
        <v>1</v>
      </c>
      <c r="N1106" s="200" t="s">
        <v>41</v>
      </c>
      <c r="O1106" s="72"/>
      <c r="P1106" s="201">
        <f>O1106*H1106</f>
        <v>0</v>
      </c>
      <c r="Q1106" s="201">
        <v>7.5799999999999999E-3</v>
      </c>
      <c r="R1106" s="201">
        <f>Q1106*H1106</f>
        <v>0.6507809</v>
      </c>
      <c r="S1106" s="201">
        <v>0</v>
      </c>
      <c r="T1106" s="202">
        <f>S1106*H1106</f>
        <v>0</v>
      </c>
      <c r="U1106" s="35"/>
      <c r="V1106" s="35"/>
      <c r="W1106" s="35"/>
      <c r="X1106" s="35"/>
      <c r="Y1106" s="35"/>
      <c r="Z1106" s="35"/>
      <c r="AA1106" s="35"/>
      <c r="AB1106" s="35"/>
      <c r="AC1106" s="35"/>
      <c r="AD1106" s="35"/>
      <c r="AE1106" s="35"/>
      <c r="AR1106" s="203" t="s">
        <v>306</v>
      </c>
      <c r="AT1106" s="203" t="s">
        <v>241</v>
      </c>
      <c r="AU1106" s="203" t="s">
        <v>86</v>
      </c>
      <c r="AY1106" s="18" t="s">
        <v>239</v>
      </c>
      <c r="BE1106" s="204">
        <f>IF(N1106="základní",J1106,0)</f>
        <v>0</v>
      </c>
      <c r="BF1106" s="204">
        <f>IF(N1106="snížená",J1106,0)</f>
        <v>0</v>
      </c>
      <c r="BG1106" s="204">
        <f>IF(N1106="zákl. přenesená",J1106,0)</f>
        <v>0</v>
      </c>
      <c r="BH1106" s="204">
        <f>IF(N1106="sníž. přenesená",J1106,0)</f>
        <v>0</v>
      </c>
      <c r="BI1106" s="204">
        <f>IF(N1106="nulová",J1106,0)</f>
        <v>0</v>
      </c>
      <c r="BJ1106" s="18" t="s">
        <v>84</v>
      </c>
      <c r="BK1106" s="204">
        <f>ROUND(I1106*H1106,2)</f>
        <v>0</v>
      </c>
      <c r="BL1106" s="18" t="s">
        <v>306</v>
      </c>
      <c r="BM1106" s="203" t="s">
        <v>2035</v>
      </c>
    </row>
    <row r="1107" spans="1:65" s="2" customFormat="1" ht="24.2" customHeight="1">
      <c r="A1107" s="35"/>
      <c r="B1107" s="36"/>
      <c r="C1107" s="192" t="s">
        <v>2036</v>
      </c>
      <c r="D1107" s="192" t="s">
        <v>241</v>
      </c>
      <c r="E1107" s="193" t="s">
        <v>2037</v>
      </c>
      <c r="F1107" s="194" t="s">
        <v>2038</v>
      </c>
      <c r="G1107" s="195" t="s">
        <v>244</v>
      </c>
      <c r="H1107" s="196">
        <v>85.855000000000004</v>
      </c>
      <c r="I1107" s="197"/>
      <c r="J1107" s="198">
        <f>ROUND(I1107*H1107,2)</f>
        <v>0</v>
      </c>
      <c r="K1107" s="194" t="s">
        <v>245</v>
      </c>
      <c r="L1107" s="40"/>
      <c r="M1107" s="199" t="s">
        <v>1</v>
      </c>
      <c r="N1107" s="200" t="s">
        <v>41</v>
      </c>
      <c r="O1107" s="72"/>
      <c r="P1107" s="201">
        <f>O1107*H1107</f>
        <v>0</v>
      </c>
      <c r="Q1107" s="201">
        <v>6.1700000000000001E-3</v>
      </c>
      <c r="R1107" s="201">
        <f>Q1107*H1107</f>
        <v>0.52972534999999998</v>
      </c>
      <c r="S1107" s="201">
        <v>0</v>
      </c>
      <c r="T1107" s="202">
        <f>S1107*H1107</f>
        <v>0</v>
      </c>
      <c r="U1107" s="35"/>
      <c r="V1107" s="35"/>
      <c r="W1107" s="35"/>
      <c r="X1107" s="35"/>
      <c r="Y1107" s="35"/>
      <c r="Z1107" s="35"/>
      <c r="AA1107" s="35"/>
      <c r="AB1107" s="35"/>
      <c r="AC1107" s="35"/>
      <c r="AD1107" s="35"/>
      <c r="AE1107" s="35"/>
      <c r="AR1107" s="203" t="s">
        <v>306</v>
      </c>
      <c r="AT1107" s="203" t="s">
        <v>241</v>
      </c>
      <c r="AU1107" s="203" t="s">
        <v>86</v>
      </c>
      <c r="AY1107" s="18" t="s">
        <v>239</v>
      </c>
      <c r="BE1107" s="204">
        <f>IF(N1107="základní",J1107,0)</f>
        <v>0</v>
      </c>
      <c r="BF1107" s="204">
        <f>IF(N1107="snížená",J1107,0)</f>
        <v>0</v>
      </c>
      <c r="BG1107" s="204">
        <f>IF(N1107="zákl. přenesená",J1107,0)</f>
        <v>0</v>
      </c>
      <c r="BH1107" s="204">
        <f>IF(N1107="sníž. přenesená",J1107,0)</f>
        <v>0</v>
      </c>
      <c r="BI1107" s="204">
        <f>IF(N1107="nulová",J1107,0)</f>
        <v>0</v>
      </c>
      <c r="BJ1107" s="18" t="s">
        <v>84</v>
      </c>
      <c r="BK1107" s="204">
        <f>ROUND(I1107*H1107,2)</f>
        <v>0</v>
      </c>
      <c r="BL1107" s="18" t="s">
        <v>306</v>
      </c>
      <c r="BM1107" s="203" t="s">
        <v>2039</v>
      </c>
    </row>
    <row r="1108" spans="1:65" s="2" customFormat="1" ht="29.25">
      <c r="A1108" s="35"/>
      <c r="B1108" s="36"/>
      <c r="C1108" s="37"/>
      <c r="D1108" s="207" t="s">
        <v>284</v>
      </c>
      <c r="E1108" s="37"/>
      <c r="F1108" s="216" t="s">
        <v>2040</v>
      </c>
      <c r="G1108" s="37"/>
      <c r="H1108" s="37"/>
      <c r="I1108" s="217"/>
      <c r="J1108" s="37"/>
      <c r="K1108" s="37"/>
      <c r="L1108" s="40"/>
      <c r="M1108" s="218"/>
      <c r="N1108" s="219"/>
      <c r="O1108" s="72"/>
      <c r="P1108" s="72"/>
      <c r="Q1108" s="72"/>
      <c r="R1108" s="72"/>
      <c r="S1108" s="72"/>
      <c r="T1108" s="73"/>
      <c r="U1108" s="35"/>
      <c r="V1108" s="35"/>
      <c r="W1108" s="35"/>
      <c r="X1108" s="35"/>
      <c r="Y1108" s="35"/>
      <c r="Z1108" s="35"/>
      <c r="AA1108" s="35"/>
      <c r="AB1108" s="35"/>
      <c r="AC1108" s="35"/>
      <c r="AD1108" s="35"/>
      <c r="AE1108" s="35"/>
      <c r="AT1108" s="18" t="s">
        <v>284</v>
      </c>
      <c r="AU1108" s="18" t="s">
        <v>86</v>
      </c>
    </row>
    <row r="1109" spans="1:65" s="15" customFormat="1" ht="11.25">
      <c r="B1109" s="237"/>
      <c r="C1109" s="238"/>
      <c r="D1109" s="207" t="s">
        <v>266</v>
      </c>
      <c r="E1109" s="239" t="s">
        <v>1</v>
      </c>
      <c r="F1109" s="240" t="s">
        <v>826</v>
      </c>
      <c r="G1109" s="238"/>
      <c r="H1109" s="239" t="s">
        <v>1</v>
      </c>
      <c r="I1109" s="241"/>
      <c r="J1109" s="238"/>
      <c r="K1109" s="238"/>
      <c r="L1109" s="242"/>
      <c r="M1109" s="243"/>
      <c r="N1109" s="244"/>
      <c r="O1109" s="244"/>
      <c r="P1109" s="244"/>
      <c r="Q1109" s="244"/>
      <c r="R1109" s="244"/>
      <c r="S1109" s="244"/>
      <c r="T1109" s="245"/>
      <c r="AT1109" s="246" t="s">
        <v>266</v>
      </c>
      <c r="AU1109" s="246" t="s">
        <v>86</v>
      </c>
      <c r="AV1109" s="15" t="s">
        <v>84</v>
      </c>
      <c r="AW1109" s="15" t="s">
        <v>32</v>
      </c>
      <c r="AX1109" s="15" t="s">
        <v>76</v>
      </c>
      <c r="AY1109" s="246" t="s">
        <v>239</v>
      </c>
    </row>
    <row r="1110" spans="1:65" s="13" customFormat="1" ht="11.25">
      <c r="B1110" s="205"/>
      <c r="C1110" s="206"/>
      <c r="D1110" s="207" t="s">
        <v>266</v>
      </c>
      <c r="E1110" s="225" t="s">
        <v>1</v>
      </c>
      <c r="F1110" s="208" t="s">
        <v>2041</v>
      </c>
      <c r="G1110" s="206"/>
      <c r="H1110" s="209">
        <v>78.05</v>
      </c>
      <c r="I1110" s="210"/>
      <c r="J1110" s="206"/>
      <c r="K1110" s="206"/>
      <c r="L1110" s="211"/>
      <c r="M1110" s="212"/>
      <c r="N1110" s="213"/>
      <c r="O1110" s="213"/>
      <c r="P1110" s="213"/>
      <c r="Q1110" s="213"/>
      <c r="R1110" s="213"/>
      <c r="S1110" s="213"/>
      <c r="T1110" s="214"/>
      <c r="AT1110" s="215" t="s">
        <v>266</v>
      </c>
      <c r="AU1110" s="215" t="s">
        <v>86</v>
      </c>
      <c r="AV1110" s="13" t="s">
        <v>86</v>
      </c>
      <c r="AW1110" s="13" t="s">
        <v>32</v>
      </c>
      <c r="AX1110" s="13" t="s">
        <v>76</v>
      </c>
      <c r="AY1110" s="215" t="s">
        <v>239</v>
      </c>
    </row>
    <row r="1111" spans="1:65" s="16" customFormat="1" ht="11.25">
      <c r="B1111" s="257"/>
      <c r="C1111" s="258"/>
      <c r="D1111" s="207" t="s">
        <v>266</v>
      </c>
      <c r="E1111" s="259" t="s">
        <v>1</v>
      </c>
      <c r="F1111" s="260" t="s">
        <v>938</v>
      </c>
      <c r="G1111" s="258"/>
      <c r="H1111" s="261">
        <v>78.05</v>
      </c>
      <c r="I1111" s="262"/>
      <c r="J1111" s="258"/>
      <c r="K1111" s="258"/>
      <c r="L1111" s="263"/>
      <c r="M1111" s="264"/>
      <c r="N1111" s="265"/>
      <c r="O1111" s="265"/>
      <c r="P1111" s="265"/>
      <c r="Q1111" s="265"/>
      <c r="R1111" s="265"/>
      <c r="S1111" s="265"/>
      <c r="T1111" s="266"/>
      <c r="AT1111" s="267" t="s">
        <v>266</v>
      </c>
      <c r="AU1111" s="267" t="s">
        <v>86</v>
      </c>
      <c r="AV1111" s="16" t="s">
        <v>108</v>
      </c>
      <c r="AW1111" s="16" t="s">
        <v>32</v>
      </c>
      <c r="AX1111" s="16" t="s">
        <v>76</v>
      </c>
      <c r="AY1111" s="267" t="s">
        <v>239</v>
      </c>
    </row>
    <row r="1112" spans="1:65" s="13" customFormat="1" ht="11.25">
      <c r="B1112" s="205"/>
      <c r="C1112" s="206"/>
      <c r="D1112" s="207" t="s">
        <v>266</v>
      </c>
      <c r="E1112" s="225" t="s">
        <v>1</v>
      </c>
      <c r="F1112" s="208" t="s">
        <v>2042</v>
      </c>
      <c r="G1112" s="206"/>
      <c r="H1112" s="209">
        <v>7.8049999999999997</v>
      </c>
      <c r="I1112" s="210"/>
      <c r="J1112" s="206"/>
      <c r="K1112" s="206"/>
      <c r="L1112" s="211"/>
      <c r="M1112" s="212"/>
      <c r="N1112" s="213"/>
      <c r="O1112" s="213"/>
      <c r="P1112" s="213"/>
      <c r="Q1112" s="213"/>
      <c r="R1112" s="213"/>
      <c r="S1112" s="213"/>
      <c r="T1112" s="214"/>
      <c r="AT1112" s="215" t="s">
        <v>266</v>
      </c>
      <c r="AU1112" s="215" t="s">
        <v>86</v>
      </c>
      <c r="AV1112" s="13" t="s">
        <v>86</v>
      </c>
      <c r="AW1112" s="13" t="s">
        <v>32</v>
      </c>
      <c r="AX1112" s="13" t="s">
        <v>76</v>
      </c>
      <c r="AY1112" s="215" t="s">
        <v>239</v>
      </c>
    </row>
    <row r="1113" spans="1:65" s="14" customFormat="1" ht="11.25">
      <c r="B1113" s="226"/>
      <c r="C1113" s="227"/>
      <c r="D1113" s="207" t="s">
        <v>266</v>
      </c>
      <c r="E1113" s="228" t="s">
        <v>1</v>
      </c>
      <c r="F1113" s="229" t="s">
        <v>383</v>
      </c>
      <c r="G1113" s="227"/>
      <c r="H1113" s="230">
        <v>85.855000000000004</v>
      </c>
      <c r="I1113" s="231"/>
      <c r="J1113" s="227"/>
      <c r="K1113" s="227"/>
      <c r="L1113" s="232"/>
      <c r="M1113" s="233"/>
      <c r="N1113" s="234"/>
      <c r="O1113" s="234"/>
      <c r="P1113" s="234"/>
      <c r="Q1113" s="234"/>
      <c r="R1113" s="234"/>
      <c r="S1113" s="234"/>
      <c r="T1113" s="235"/>
      <c r="AT1113" s="236" t="s">
        <v>266</v>
      </c>
      <c r="AU1113" s="236" t="s">
        <v>86</v>
      </c>
      <c r="AV1113" s="14" t="s">
        <v>110</v>
      </c>
      <c r="AW1113" s="14" t="s">
        <v>32</v>
      </c>
      <c r="AX1113" s="14" t="s">
        <v>84</v>
      </c>
      <c r="AY1113" s="236" t="s">
        <v>239</v>
      </c>
    </row>
    <row r="1114" spans="1:65" s="2" customFormat="1" ht="21.75" customHeight="1">
      <c r="A1114" s="35"/>
      <c r="B1114" s="36"/>
      <c r="C1114" s="247" t="s">
        <v>2043</v>
      </c>
      <c r="D1114" s="247" t="s">
        <v>438</v>
      </c>
      <c r="E1114" s="248" t="s">
        <v>2044</v>
      </c>
      <c r="F1114" s="249" t="s">
        <v>2045</v>
      </c>
      <c r="G1114" s="250" t="s">
        <v>244</v>
      </c>
      <c r="H1114" s="251">
        <v>98.733000000000004</v>
      </c>
      <c r="I1114" s="252"/>
      <c r="J1114" s="253">
        <f>ROUND(I1114*H1114,2)</f>
        <v>0</v>
      </c>
      <c r="K1114" s="249" t="s">
        <v>277</v>
      </c>
      <c r="L1114" s="254"/>
      <c r="M1114" s="255" t="s">
        <v>1</v>
      </c>
      <c r="N1114" s="256" t="s">
        <v>41</v>
      </c>
      <c r="O1114" s="72"/>
      <c r="P1114" s="201">
        <f>O1114*H1114</f>
        <v>0</v>
      </c>
      <c r="Q1114" s="201">
        <v>1.9199999999999998E-2</v>
      </c>
      <c r="R1114" s="201">
        <f>Q1114*H1114</f>
        <v>1.8956735999999998</v>
      </c>
      <c r="S1114" s="201">
        <v>0</v>
      </c>
      <c r="T1114" s="202">
        <f>S1114*H1114</f>
        <v>0</v>
      </c>
      <c r="U1114" s="35"/>
      <c r="V1114" s="35"/>
      <c r="W1114" s="35"/>
      <c r="X1114" s="35"/>
      <c r="Y1114" s="35"/>
      <c r="Z1114" s="35"/>
      <c r="AA1114" s="35"/>
      <c r="AB1114" s="35"/>
      <c r="AC1114" s="35"/>
      <c r="AD1114" s="35"/>
      <c r="AE1114" s="35"/>
      <c r="AR1114" s="203" t="s">
        <v>506</v>
      </c>
      <c r="AT1114" s="203" t="s">
        <v>438</v>
      </c>
      <c r="AU1114" s="203" t="s">
        <v>86</v>
      </c>
      <c r="AY1114" s="18" t="s">
        <v>239</v>
      </c>
      <c r="BE1114" s="204">
        <f>IF(N1114="základní",J1114,0)</f>
        <v>0</v>
      </c>
      <c r="BF1114" s="204">
        <f>IF(N1114="snížená",J1114,0)</f>
        <v>0</v>
      </c>
      <c r="BG1114" s="204">
        <f>IF(N1114="zákl. přenesená",J1114,0)</f>
        <v>0</v>
      </c>
      <c r="BH1114" s="204">
        <f>IF(N1114="sníž. přenesená",J1114,0)</f>
        <v>0</v>
      </c>
      <c r="BI1114" s="204">
        <f>IF(N1114="nulová",J1114,0)</f>
        <v>0</v>
      </c>
      <c r="BJ1114" s="18" t="s">
        <v>84</v>
      </c>
      <c r="BK1114" s="204">
        <f>ROUND(I1114*H1114,2)</f>
        <v>0</v>
      </c>
      <c r="BL1114" s="18" t="s">
        <v>306</v>
      </c>
      <c r="BM1114" s="203" t="s">
        <v>2046</v>
      </c>
    </row>
    <row r="1115" spans="1:65" s="2" customFormat="1" ht="68.25">
      <c r="A1115" s="35"/>
      <c r="B1115" s="36"/>
      <c r="C1115" s="37"/>
      <c r="D1115" s="207" t="s">
        <v>284</v>
      </c>
      <c r="E1115" s="37"/>
      <c r="F1115" s="216" t="s">
        <v>2047</v>
      </c>
      <c r="G1115" s="37"/>
      <c r="H1115" s="37"/>
      <c r="I1115" s="217"/>
      <c r="J1115" s="37"/>
      <c r="K1115" s="37"/>
      <c r="L1115" s="40"/>
      <c r="M1115" s="218"/>
      <c r="N1115" s="219"/>
      <c r="O1115" s="72"/>
      <c r="P1115" s="72"/>
      <c r="Q1115" s="72"/>
      <c r="R1115" s="72"/>
      <c r="S1115" s="72"/>
      <c r="T1115" s="73"/>
      <c r="U1115" s="35"/>
      <c r="V1115" s="35"/>
      <c r="W1115" s="35"/>
      <c r="X1115" s="35"/>
      <c r="Y1115" s="35"/>
      <c r="Z1115" s="35"/>
      <c r="AA1115" s="35"/>
      <c r="AB1115" s="35"/>
      <c r="AC1115" s="35"/>
      <c r="AD1115" s="35"/>
      <c r="AE1115" s="35"/>
      <c r="AT1115" s="18" t="s">
        <v>284</v>
      </c>
      <c r="AU1115" s="18" t="s">
        <v>86</v>
      </c>
    </row>
    <row r="1116" spans="1:65" s="13" customFormat="1" ht="11.25">
      <c r="B1116" s="205"/>
      <c r="C1116" s="206"/>
      <c r="D1116" s="207" t="s">
        <v>266</v>
      </c>
      <c r="E1116" s="206"/>
      <c r="F1116" s="208" t="s">
        <v>2048</v>
      </c>
      <c r="G1116" s="206"/>
      <c r="H1116" s="209">
        <v>98.733000000000004</v>
      </c>
      <c r="I1116" s="210"/>
      <c r="J1116" s="206"/>
      <c r="K1116" s="206"/>
      <c r="L1116" s="211"/>
      <c r="M1116" s="212"/>
      <c r="N1116" s="213"/>
      <c r="O1116" s="213"/>
      <c r="P1116" s="213"/>
      <c r="Q1116" s="213"/>
      <c r="R1116" s="213"/>
      <c r="S1116" s="213"/>
      <c r="T1116" s="214"/>
      <c r="AT1116" s="215" t="s">
        <v>266</v>
      </c>
      <c r="AU1116" s="215" t="s">
        <v>86</v>
      </c>
      <c r="AV1116" s="13" t="s">
        <v>86</v>
      </c>
      <c r="AW1116" s="13" t="s">
        <v>4</v>
      </c>
      <c r="AX1116" s="13" t="s">
        <v>84</v>
      </c>
      <c r="AY1116" s="215" t="s">
        <v>239</v>
      </c>
    </row>
    <row r="1117" spans="1:65" s="2" customFormat="1" ht="16.5" customHeight="1">
      <c r="A1117" s="35"/>
      <c r="B1117" s="36"/>
      <c r="C1117" s="192" t="s">
        <v>2049</v>
      </c>
      <c r="D1117" s="192" t="s">
        <v>241</v>
      </c>
      <c r="E1117" s="193" t="s">
        <v>2050</v>
      </c>
      <c r="F1117" s="194" t="s">
        <v>2051</v>
      </c>
      <c r="G1117" s="195" t="s">
        <v>244</v>
      </c>
      <c r="H1117" s="196">
        <v>85.855000000000004</v>
      </c>
      <c r="I1117" s="197"/>
      <c r="J1117" s="198">
        <f>ROUND(I1117*H1117,2)</f>
        <v>0</v>
      </c>
      <c r="K1117" s="194" t="s">
        <v>277</v>
      </c>
      <c r="L1117" s="40"/>
      <c r="M1117" s="199" t="s">
        <v>1</v>
      </c>
      <c r="N1117" s="200" t="s">
        <v>41</v>
      </c>
      <c r="O1117" s="72"/>
      <c r="P1117" s="201">
        <f>O1117*H1117</f>
        <v>0</v>
      </c>
      <c r="Q1117" s="201">
        <v>0</v>
      </c>
      <c r="R1117" s="201">
        <f>Q1117*H1117</f>
        <v>0</v>
      </c>
      <c r="S1117" s="201">
        <v>0</v>
      </c>
      <c r="T1117" s="202">
        <f>S1117*H1117</f>
        <v>0</v>
      </c>
      <c r="U1117" s="35"/>
      <c r="V1117" s="35"/>
      <c r="W1117" s="35"/>
      <c r="X1117" s="35"/>
      <c r="Y1117" s="35"/>
      <c r="Z1117" s="35"/>
      <c r="AA1117" s="35"/>
      <c r="AB1117" s="35"/>
      <c r="AC1117" s="35"/>
      <c r="AD1117" s="35"/>
      <c r="AE1117" s="35"/>
      <c r="AR1117" s="203" t="s">
        <v>306</v>
      </c>
      <c r="AT1117" s="203" t="s">
        <v>241</v>
      </c>
      <c r="AU1117" s="203" t="s">
        <v>86</v>
      </c>
      <c r="AY1117" s="18" t="s">
        <v>239</v>
      </c>
      <c r="BE1117" s="204">
        <f>IF(N1117="základní",J1117,0)</f>
        <v>0</v>
      </c>
      <c r="BF1117" s="204">
        <f>IF(N1117="snížená",J1117,0)</f>
        <v>0</v>
      </c>
      <c r="BG1117" s="204">
        <f>IF(N1117="zákl. přenesená",J1117,0)</f>
        <v>0</v>
      </c>
      <c r="BH1117" s="204">
        <f>IF(N1117="sníž. přenesená",J1117,0)</f>
        <v>0</v>
      </c>
      <c r="BI1117" s="204">
        <f>IF(N1117="nulová",J1117,0)</f>
        <v>0</v>
      </c>
      <c r="BJ1117" s="18" t="s">
        <v>84</v>
      </c>
      <c r="BK1117" s="204">
        <f>ROUND(I1117*H1117,2)</f>
        <v>0</v>
      </c>
      <c r="BL1117" s="18" t="s">
        <v>306</v>
      </c>
      <c r="BM1117" s="203" t="s">
        <v>2052</v>
      </c>
    </row>
    <row r="1118" spans="1:65" s="2" customFormat="1" ht="58.5">
      <c r="A1118" s="35"/>
      <c r="B1118" s="36"/>
      <c r="C1118" s="37"/>
      <c r="D1118" s="207" t="s">
        <v>284</v>
      </c>
      <c r="E1118" s="37"/>
      <c r="F1118" s="216" t="s">
        <v>2053</v>
      </c>
      <c r="G1118" s="37"/>
      <c r="H1118" s="37"/>
      <c r="I1118" s="217"/>
      <c r="J1118" s="37"/>
      <c r="K1118" s="37"/>
      <c r="L1118" s="40"/>
      <c r="M1118" s="218"/>
      <c r="N1118" s="219"/>
      <c r="O1118" s="72"/>
      <c r="P1118" s="72"/>
      <c r="Q1118" s="72"/>
      <c r="R1118" s="72"/>
      <c r="S1118" s="72"/>
      <c r="T1118" s="73"/>
      <c r="U1118" s="35"/>
      <c r="V1118" s="35"/>
      <c r="W1118" s="35"/>
      <c r="X1118" s="35"/>
      <c r="Y1118" s="35"/>
      <c r="Z1118" s="35"/>
      <c r="AA1118" s="35"/>
      <c r="AB1118" s="35"/>
      <c r="AC1118" s="35"/>
      <c r="AD1118" s="35"/>
      <c r="AE1118" s="35"/>
      <c r="AT1118" s="18" t="s">
        <v>284</v>
      </c>
      <c r="AU1118" s="18" t="s">
        <v>86</v>
      </c>
    </row>
    <row r="1119" spans="1:65" s="2" customFormat="1" ht="16.5" customHeight="1">
      <c r="A1119" s="35"/>
      <c r="B1119" s="36"/>
      <c r="C1119" s="192" t="s">
        <v>2054</v>
      </c>
      <c r="D1119" s="192" t="s">
        <v>241</v>
      </c>
      <c r="E1119" s="193" t="s">
        <v>2055</v>
      </c>
      <c r="F1119" s="194" t="s">
        <v>2056</v>
      </c>
      <c r="G1119" s="195" t="s">
        <v>244</v>
      </c>
      <c r="H1119" s="196">
        <v>85.855000000000004</v>
      </c>
      <c r="I1119" s="197"/>
      <c r="J1119" s="198">
        <f>ROUND(I1119*H1119,2)</f>
        <v>0</v>
      </c>
      <c r="K1119" s="194" t="s">
        <v>277</v>
      </c>
      <c r="L1119" s="40"/>
      <c r="M1119" s="199" t="s">
        <v>1</v>
      </c>
      <c r="N1119" s="200" t="s">
        <v>41</v>
      </c>
      <c r="O1119" s="72"/>
      <c r="P1119" s="201">
        <f>O1119*H1119</f>
        <v>0</v>
      </c>
      <c r="Q1119" s="201">
        <v>1.5E-3</v>
      </c>
      <c r="R1119" s="201">
        <f>Q1119*H1119</f>
        <v>0.12878250000000002</v>
      </c>
      <c r="S1119" s="201">
        <v>0</v>
      </c>
      <c r="T1119" s="202">
        <f>S1119*H1119</f>
        <v>0</v>
      </c>
      <c r="U1119" s="35"/>
      <c r="V1119" s="35"/>
      <c r="W1119" s="35"/>
      <c r="X1119" s="35"/>
      <c r="Y1119" s="35"/>
      <c r="Z1119" s="35"/>
      <c r="AA1119" s="35"/>
      <c r="AB1119" s="35"/>
      <c r="AC1119" s="35"/>
      <c r="AD1119" s="35"/>
      <c r="AE1119" s="35"/>
      <c r="AR1119" s="203" t="s">
        <v>306</v>
      </c>
      <c r="AT1119" s="203" t="s">
        <v>241</v>
      </c>
      <c r="AU1119" s="203" t="s">
        <v>86</v>
      </c>
      <c r="AY1119" s="18" t="s">
        <v>239</v>
      </c>
      <c r="BE1119" s="204">
        <f>IF(N1119="základní",J1119,0)</f>
        <v>0</v>
      </c>
      <c r="BF1119" s="204">
        <f>IF(N1119="snížená",J1119,0)</f>
        <v>0</v>
      </c>
      <c r="BG1119" s="204">
        <f>IF(N1119="zákl. přenesená",J1119,0)</f>
        <v>0</v>
      </c>
      <c r="BH1119" s="204">
        <f>IF(N1119="sníž. přenesená",J1119,0)</f>
        <v>0</v>
      </c>
      <c r="BI1119" s="204">
        <f>IF(N1119="nulová",J1119,0)</f>
        <v>0</v>
      </c>
      <c r="BJ1119" s="18" t="s">
        <v>84</v>
      </c>
      <c r="BK1119" s="204">
        <f>ROUND(I1119*H1119,2)</f>
        <v>0</v>
      </c>
      <c r="BL1119" s="18" t="s">
        <v>306</v>
      </c>
      <c r="BM1119" s="203" t="s">
        <v>2057</v>
      </c>
    </row>
    <row r="1120" spans="1:65" s="2" customFormat="1" ht="48.75">
      <c r="A1120" s="35"/>
      <c r="B1120" s="36"/>
      <c r="C1120" s="37"/>
      <c r="D1120" s="207" t="s">
        <v>284</v>
      </c>
      <c r="E1120" s="37"/>
      <c r="F1120" s="216" t="s">
        <v>2058</v>
      </c>
      <c r="G1120" s="37"/>
      <c r="H1120" s="37"/>
      <c r="I1120" s="217"/>
      <c r="J1120" s="37"/>
      <c r="K1120" s="37"/>
      <c r="L1120" s="40"/>
      <c r="M1120" s="218"/>
      <c r="N1120" s="219"/>
      <c r="O1120" s="72"/>
      <c r="P1120" s="72"/>
      <c r="Q1120" s="72"/>
      <c r="R1120" s="72"/>
      <c r="S1120" s="72"/>
      <c r="T1120" s="73"/>
      <c r="U1120" s="35"/>
      <c r="V1120" s="35"/>
      <c r="W1120" s="35"/>
      <c r="X1120" s="35"/>
      <c r="Y1120" s="35"/>
      <c r="Z1120" s="35"/>
      <c r="AA1120" s="35"/>
      <c r="AB1120" s="35"/>
      <c r="AC1120" s="35"/>
      <c r="AD1120" s="35"/>
      <c r="AE1120" s="35"/>
      <c r="AT1120" s="18" t="s">
        <v>284</v>
      </c>
      <c r="AU1120" s="18" t="s">
        <v>86</v>
      </c>
    </row>
    <row r="1121" spans="1:65" s="2" customFormat="1" ht="21.75" customHeight="1">
      <c r="A1121" s="35"/>
      <c r="B1121" s="36"/>
      <c r="C1121" s="192" t="s">
        <v>2059</v>
      </c>
      <c r="D1121" s="192" t="s">
        <v>241</v>
      </c>
      <c r="E1121" s="193" t="s">
        <v>2060</v>
      </c>
      <c r="F1121" s="194" t="s">
        <v>2061</v>
      </c>
      <c r="G1121" s="195" t="s">
        <v>331</v>
      </c>
      <c r="H1121" s="196">
        <v>3.2309999999999999</v>
      </c>
      <c r="I1121" s="197"/>
      <c r="J1121" s="198">
        <f>ROUND(I1121*H1121,2)</f>
        <v>0</v>
      </c>
      <c r="K1121" s="194" t="s">
        <v>245</v>
      </c>
      <c r="L1121" s="40"/>
      <c r="M1121" s="199" t="s">
        <v>1</v>
      </c>
      <c r="N1121" s="200" t="s">
        <v>41</v>
      </c>
      <c r="O1121" s="72"/>
      <c r="P1121" s="201">
        <f>O1121*H1121</f>
        <v>0</v>
      </c>
      <c r="Q1121" s="201">
        <v>0</v>
      </c>
      <c r="R1121" s="201">
        <f>Q1121*H1121</f>
        <v>0</v>
      </c>
      <c r="S1121" s="201">
        <v>0</v>
      </c>
      <c r="T1121" s="202">
        <f>S1121*H1121</f>
        <v>0</v>
      </c>
      <c r="U1121" s="35"/>
      <c r="V1121" s="35"/>
      <c r="W1121" s="35"/>
      <c r="X1121" s="35"/>
      <c r="Y1121" s="35"/>
      <c r="Z1121" s="35"/>
      <c r="AA1121" s="35"/>
      <c r="AB1121" s="35"/>
      <c r="AC1121" s="35"/>
      <c r="AD1121" s="35"/>
      <c r="AE1121" s="35"/>
      <c r="AR1121" s="203" t="s">
        <v>306</v>
      </c>
      <c r="AT1121" s="203" t="s">
        <v>241</v>
      </c>
      <c r="AU1121" s="203" t="s">
        <v>86</v>
      </c>
      <c r="AY1121" s="18" t="s">
        <v>239</v>
      </c>
      <c r="BE1121" s="204">
        <f>IF(N1121="základní",J1121,0)</f>
        <v>0</v>
      </c>
      <c r="BF1121" s="204">
        <f>IF(N1121="snížená",J1121,0)</f>
        <v>0</v>
      </c>
      <c r="BG1121" s="204">
        <f>IF(N1121="zákl. přenesená",J1121,0)</f>
        <v>0</v>
      </c>
      <c r="BH1121" s="204">
        <f>IF(N1121="sníž. přenesená",J1121,0)</f>
        <v>0</v>
      </c>
      <c r="BI1121" s="204">
        <f>IF(N1121="nulová",J1121,0)</f>
        <v>0</v>
      </c>
      <c r="BJ1121" s="18" t="s">
        <v>84</v>
      </c>
      <c r="BK1121" s="204">
        <f>ROUND(I1121*H1121,2)</f>
        <v>0</v>
      </c>
      <c r="BL1121" s="18" t="s">
        <v>306</v>
      </c>
      <c r="BM1121" s="203" t="s">
        <v>2062</v>
      </c>
    </row>
    <row r="1122" spans="1:65" s="12" customFormat="1" ht="22.9" customHeight="1">
      <c r="B1122" s="176"/>
      <c r="C1122" s="177"/>
      <c r="D1122" s="178" t="s">
        <v>75</v>
      </c>
      <c r="E1122" s="190" t="s">
        <v>2063</v>
      </c>
      <c r="F1122" s="190" t="s">
        <v>2064</v>
      </c>
      <c r="G1122" s="177"/>
      <c r="H1122" s="177"/>
      <c r="I1122" s="180"/>
      <c r="J1122" s="191">
        <f>BK1122</f>
        <v>0</v>
      </c>
      <c r="K1122" s="177"/>
      <c r="L1122" s="182"/>
      <c r="M1122" s="183"/>
      <c r="N1122" s="184"/>
      <c r="O1122" s="184"/>
      <c r="P1122" s="185">
        <f>SUM(P1123:P1181)</f>
        <v>0</v>
      </c>
      <c r="Q1122" s="184"/>
      <c r="R1122" s="185">
        <f>SUM(R1123:R1181)</f>
        <v>14.140409620000002</v>
      </c>
      <c r="S1122" s="184"/>
      <c r="T1122" s="186">
        <f>SUM(T1123:T1181)</f>
        <v>1.8133000000000001</v>
      </c>
      <c r="AR1122" s="187" t="s">
        <v>86</v>
      </c>
      <c r="AT1122" s="188" t="s">
        <v>75</v>
      </c>
      <c r="AU1122" s="188" t="s">
        <v>84</v>
      </c>
      <c r="AY1122" s="187" t="s">
        <v>239</v>
      </c>
      <c r="BK1122" s="189">
        <f>SUM(BK1123:BK1181)</f>
        <v>0</v>
      </c>
    </row>
    <row r="1123" spans="1:65" s="2" customFormat="1" ht="16.5" customHeight="1">
      <c r="A1123" s="35"/>
      <c r="B1123" s="36"/>
      <c r="C1123" s="192" t="s">
        <v>2065</v>
      </c>
      <c r="D1123" s="192" t="s">
        <v>241</v>
      </c>
      <c r="E1123" s="193" t="s">
        <v>2066</v>
      </c>
      <c r="F1123" s="194" t="s">
        <v>2067</v>
      </c>
      <c r="G1123" s="195" t="s">
        <v>244</v>
      </c>
      <c r="H1123" s="196">
        <v>1253.912</v>
      </c>
      <c r="I1123" s="197"/>
      <c r="J1123" s="198">
        <f t="shared" ref="J1123:J1130" si="20">ROUND(I1123*H1123,2)</f>
        <v>0</v>
      </c>
      <c r="K1123" s="194" t="s">
        <v>245</v>
      </c>
      <c r="L1123" s="40"/>
      <c r="M1123" s="199" t="s">
        <v>1</v>
      </c>
      <c r="N1123" s="200" t="s">
        <v>41</v>
      </c>
      <c r="O1123" s="72"/>
      <c r="P1123" s="201">
        <f t="shared" ref="P1123:P1130" si="21">O1123*H1123</f>
        <v>0</v>
      </c>
      <c r="Q1123" s="201">
        <v>0</v>
      </c>
      <c r="R1123" s="201">
        <f t="shared" ref="R1123:R1130" si="22">Q1123*H1123</f>
        <v>0</v>
      </c>
      <c r="S1123" s="201">
        <v>0</v>
      </c>
      <c r="T1123" s="202">
        <f t="shared" ref="T1123:T1130" si="23">S1123*H1123</f>
        <v>0</v>
      </c>
      <c r="U1123" s="35"/>
      <c r="V1123" s="35"/>
      <c r="W1123" s="35"/>
      <c r="X1123" s="35"/>
      <c r="Y1123" s="35"/>
      <c r="Z1123" s="35"/>
      <c r="AA1123" s="35"/>
      <c r="AB1123" s="35"/>
      <c r="AC1123" s="35"/>
      <c r="AD1123" s="35"/>
      <c r="AE1123" s="35"/>
      <c r="AR1123" s="203" t="s">
        <v>306</v>
      </c>
      <c r="AT1123" s="203" t="s">
        <v>241</v>
      </c>
      <c r="AU1123" s="203" t="s">
        <v>86</v>
      </c>
      <c r="AY1123" s="18" t="s">
        <v>239</v>
      </c>
      <c r="BE1123" s="204">
        <f t="shared" ref="BE1123:BE1130" si="24">IF(N1123="základní",J1123,0)</f>
        <v>0</v>
      </c>
      <c r="BF1123" s="204">
        <f t="shared" ref="BF1123:BF1130" si="25">IF(N1123="snížená",J1123,0)</f>
        <v>0</v>
      </c>
      <c r="BG1123" s="204">
        <f t="shared" ref="BG1123:BG1130" si="26">IF(N1123="zákl. přenesená",J1123,0)</f>
        <v>0</v>
      </c>
      <c r="BH1123" s="204">
        <f t="shared" ref="BH1123:BH1130" si="27">IF(N1123="sníž. přenesená",J1123,0)</f>
        <v>0</v>
      </c>
      <c r="BI1123" s="204">
        <f t="shared" ref="BI1123:BI1130" si="28">IF(N1123="nulová",J1123,0)</f>
        <v>0</v>
      </c>
      <c r="BJ1123" s="18" t="s">
        <v>84</v>
      </c>
      <c r="BK1123" s="204">
        <f t="shared" ref="BK1123:BK1130" si="29">ROUND(I1123*H1123,2)</f>
        <v>0</v>
      </c>
      <c r="BL1123" s="18" t="s">
        <v>306</v>
      </c>
      <c r="BM1123" s="203" t="s">
        <v>2068</v>
      </c>
    </row>
    <row r="1124" spans="1:65" s="2" customFormat="1" ht="16.5" customHeight="1">
      <c r="A1124" s="35"/>
      <c r="B1124" s="36"/>
      <c r="C1124" s="192" t="s">
        <v>2069</v>
      </c>
      <c r="D1124" s="192" t="s">
        <v>241</v>
      </c>
      <c r="E1124" s="193" t="s">
        <v>2070</v>
      </c>
      <c r="F1124" s="194" t="s">
        <v>2071</v>
      </c>
      <c r="G1124" s="195" t="s">
        <v>244</v>
      </c>
      <c r="H1124" s="196">
        <v>8.2799999999999994</v>
      </c>
      <c r="I1124" s="197"/>
      <c r="J1124" s="198">
        <f t="shared" si="20"/>
        <v>0</v>
      </c>
      <c r="K1124" s="194" t="s">
        <v>245</v>
      </c>
      <c r="L1124" s="40"/>
      <c r="M1124" s="199" t="s">
        <v>1</v>
      </c>
      <c r="N1124" s="200" t="s">
        <v>41</v>
      </c>
      <c r="O1124" s="72"/>
      <c r="P1124" s="201">
        <f t="shared" si="21"/>
        <v>0</v>
      </c>
      <c r="Q1124" s="201">
        <v>0</v>
      </c>
      <c r="R1124" s="201">
        <f t="shared" si="22"/>
        <v>0</v>
      </c>
      <c r="S1124" s="201">
        <v>0</v>
      </c>
      <c r="T1124" s="202">
        <f t="shared" si="23"/>
        <v>0</v>
      </c>
      <c r="U1124" s="35"/>
      <c r="V1124" s="35"/>
      <c r="W1124" s="35"/>
      <c r="X1124" s="35"/>
      <c r="Y1124" s="35"/>
      <c r="Z1124" s="35"/>
      <c r="AA1124" s="35"/>
      <c r="AB1124" s="35"/>
      <c r="AC1124" s="35"/>
      <c r="AD1124" s="35"/>
      <c r="AE1124" s="35"/>
      <c r="AR1124" s="203" t="s">
        <v>306</v>
      </c>
      <c r="AT1124" s="203" t="s">
        <v>241</v>
      </c>
      <c r="AU1124" s="203" t="s">
        <v>86</v>
      </c>
      <c r="AY1124" s="18" t="s">
        <v>239</v>
      </c>
      <c r="BE1124" s="204">
        <f t="shared" si="24"/>
        <v>0</v>
      </c>
      <c r="BF1124" s="204">
        <f t="shared" si="25"/>
        <v>0</v>
      </c>
      <c r="BG1124" s="204">
        <f t="shared" si="26"/>
        <v>0</v>
      </c>
      <c r="BH1124" s="204">
        <f t="shared" si="27"/>
        <v>0</v>
      </c>
      <c r="BI1124" s="204">
        <f t="shared" si="28"/>
        <v>0</v>
      </c>
      <c r="BJ1124" s="18" t="s">
        <v>84</v>
      </c>
      <c r="BK1124" s="204">
        <f t="shared" si="29"/>
        <v>0</v>
      </c>
      <c r="BL1124" s="18" t="s">
        <v>306</v>
      </c>
      <c r="BM1124" s="203" t="s">
        <v>2072</v>
      </c>
    </row>
    <row r="1125" spans="1:65" s="2" customFormat="1" ht="16.5" customHeight="1">
      <c r="A1125" s="35"/>
      <c r="B1125" s="36"/>
      <c r="C1125" s="192" t="s">
        <v>2073</v>
      </c>
      <c r="D1125" s="192" t="s">
        <v>241</v>
      </c>
      <c r="E1125" s="193" t="s">
        <v>2074</v>
      </c>
      <c r="F1125" s="194" t="s">
        <v>2075</v>
      </c>
      <c r="G1125" s="195" t="s">
        <v>244</v>
      </c>
      <c r="H1125" s="196">
        <v>1253.912</v>
      </c>
      <c r="I1125" s="197"/>
      <c r="J1125" s="198">
        <f t="shared" si="20"/>
        <v>0</v>
      </c>
      <c r="K1125" s="194" t="s">
        <v>245</v>
      </c>
      <c r="L1125" s="40"/>
      <c r="M1125" s="199" t="s">
        <v>1</v>
      </c>
      <c r="N1125" s="200" t="s">
        <v>41</v>
      </c>
      <c r="O1125" s="72"/>
      <c r="P1125" s="201">
        <f t="shared" si="21"/>
        <v>0</v>
      </c>
      <c r="Q1125" s="201">
        <v>3.0000000000000001E-5</v>
      </c>
      <c r="R1125" s="201">
        <f t="shared" si="22"/>
        <v>3.7617360000000002E-2</v>
      </c>
      <c r="S1125" s="201">
        <v>0</v>
      </c>
      <c r="T1125" s="202">
        <f t="shared" si="23"/>
        <v>0</v>
      </c>
      <c r="U1125" s="35"/>
      <c r="V1125" s="35"/>
      <c r="W1125" s="35"/>
      <c r="X1125" s="35"/>
      <c r="Y1125" s="35"/>
      <c r="Z1125" s="35"/>
      <c r="AA1125" s="35"/>
      <c r="AB1125" s="35"/>
      <c r="AC1125" s="35"/>
      <c r="AD1125" s="35"/>
      <c r="AE1125" s="35"/>
      <c r="AR1125" s="203" t="s">
        <v>306</v>
      </c>
      <c r="AT1125" s="203" t="s">
        <v>241</v>
      </c>
      <c r="AU1125" s="203" t="s">
        <v>86</v>
      </c>
      <c r="AY1125" s="18" t="s">
        <v>239</v>
      </c>
      <c r="BE1125" s="204">
        <f t="shared" si="24"/>
        <v>0</v>
      </c>
      <c r="BF1125" s="204">
        <f t="shared" si="25"/>
        <v>0</v>
      </c>
      <c r="BG1125" s="204">
        <f t="shared" si="26"/>
        <v>0</v>
      </c>
      <c r="BH1125" s="204">
        <f t="shared" si="27"/>
        <v>0</v>
      </c>
      <c r="BI1125" s="204">
        <f t="shared" si="28"/>
        <v>0</v>
      </c>
      <c r="BJ1125" s="18" t="s">
        <v>84</v>
      </c>
      <c r="BK1125" s="204">
        <f t="shared" si="29"/>
        <v>0</v>
      </c>
      <c r="BL1125" s="18" t="s">
        <v>306</v>
      </c>
      <c r="BM1125" s="203" t="s">
        <v>2076</v>
      </c>
    </row>
    <row r="1126" spans="1:65" s="2" customFormat="1" ht="16.5" customHeight="1">
      <c r="A1126" s="35"/>
      <c r="B1126" s="36"/>
      <c r="C1126" s="192" t="s">
        <v>2077</v>
      </c>
      <c r="D1126" s="192" t="s">
        <v>241</v>
      </c>
      <c r="E1126" s="193" t="s">
        <v>2078</v>
      </c>
      <c r="F1126" s="194" t="s">
        <v>2079</v>
      </c>
      <c r="G1126" s="195" t="s">
        <v>244</v>
      </c>
      <c r="H1126" s="196">
        <v>8.2799999999999994</v>
      </c>
      <c r="I1126" s="197"/>
      <c r="J1126" s="198">
        <f t="shared" si="20"/>
        <v>0</v>
      </c>
      <c r="K1126" s="194" t="s">
        <v>245</v>
      </c>
      <c r="L1126" s="40"/>
      <c r="M1126" s="199" t="s">
        <v>1</v>
      </c>
      <c r="N1126" s="200" t="s">
        <v>41</v>
      </c>
      <c r="O1126" s="72"/>
      <c r="P1126" s="201">
        <f t="shared" si="21"/>
        <v>0</v>
      </c>
      <c r="Q1126" s="201">
        <v>5.0000000000000002E-5</v>
      </c>
      <c r="R1126" s="201">
        <f t="shared" si="22"/>
        <v>4.1399999999999998E-4</v>
      </c>
      <c r="S1126" s="201">
        <v>0</v>
      </c>
      <c r="T1126" s="202">
        <f t="shared" si="23"/>
        <v>0</v>
      </c>
      <c r="U1126" s="35"/>
      <c r="V1126" s="35"/>
      <c r="W1126" s="35"/>
      <c r="X1126" s="35"/>
      <c r="Y1126" s="35"/>
      <c r="Z1126" s="35"/>
      <c r="AA1126" s="35"/>
      <c r="AB1126" s="35"/>
      <c r="AC1126" s="35"/>
      <c r="AD1126" s="35"/>
      <c r="AE1126" s="35"/>
      <c r="AR1126" s="203" t="s">
        <v>306</v>
      </c>
      <c r="AT1126" s="203" t="s">
        <v>241</v>
      </c>
      <c r="AU1126" s="203" t="s">
        <v>86</v>
      </c>
      <c r="AY1126" s="18" t="s">
        <v>239</v>
      </c>
      <c r="BE1126" s="204">
        <f t="shared" si="24"/>
        <v>0</v>
      </c>
      <c r="BF1126" s="204">
        <f t="shared" si="25"/>
        <v>0</v>
      </c>
      <c r="BG1126" s="204">
        <f t="shared" si="26"/>
        <v>0</v>
      </c>
      <c r="BH1126" s="204">
        <f t="shared" si="27"/>
        <v>0</v>
      </c>
      <c r="BI1126" s="204">
        <f t="shared" si="28"/>
        <v>0</v>
      </c>
      <c r="BJ1126" s="18" t="s">
        <v>84</v>
      </c>
      <c r="BK1126" s="204">
        <f t="shared" si="29"/>
        <v>0</v>
      </c>
      <c r="BL1126" s="18" t="s">
        <v>306</v>
      </c>
      <c r="BM1126" s="203" t="s">
        <v>2080</v>
      </c>
    </row>
    <row r="1127" spans="1:65" s="2" customFormat="1" ht="21.75" customHeight="1">
      <c r="A1127" s="35"/>
      <c r="B1127" s="36"/>
      <c r="C1127" s="192" t="s">
        <v>2081</v>
      </c>
      <c r="D1127" s="192" t="s">
        <v>241</v>
      </c>
      <c r="E1127" s="193" t="s">
        <v>2082</v>
      </c>
      <c r="F1127" s="194" t="s">
        <v>2083</v>
      </c>
      <c r="G1127" s="195" t="s">
        <v>244</v>
      </c>
      <c r="H1127" s="196">
        <v>1253.912</v>
      </c>
      <c r="I1127" s="197"/>
      <c r="J1127" s="198">
        <f t="shared" si="20"/>
        <v>0</v>
      </c>
      <c r="K1127" s="194" t="s">
        <v>245</v>
      </c>
      <c r="L1127" s="40"/>
      <c r="M1127" s="199" t="s">
        <v>1</v>
      </c>
      <c r="N1127" s="200" t="s">
        <v>41</v>
      </c>
      <c r="O1127" s="72"/>
      <c r="P1127" s="201">
        <f t="shared" si="21"/>
        <v>0</v>
      </c>
      <c r="Q1127" s="201">
        <v>7.4999999999999997E-3</v>
      </c>
      <c r="R1127" s="201">
        <f t="shared" si="22"/>
        <v>9.4043399999999995</v>
      </c>
      <c r="S1127" s="201">
        <v>0</v>
      </c>
      <c r="T1127" s="202">
        <f t="shared" si="23"/>
        <v>0</v>
      </c>
      <c r="U1127" s="35"/>
      <c r="V1127" s="35"/>
      <c r="W1127" s="35"/>
      <c r="X1127" s="35"/>
      <c r="Y1127" s="35"/>
      <c r="Z1127" s="35"/>
      <c r="AA1127" s="35"/>
      <c r="AB1127" s="35"/>
      <c r="AC1127" s="35"/>
      <c r="AD1127" s="35"/>
      <c r="AE1127" s="35"/>
      <c r="AR1127" s="203" t="s">
        <v>306</v>
      </c>
      <c r="AT1127" s="203" t="s">
        <v>241</v>
      </c>
      <c r="AU1127" s="203" t="s">
        <v>86</v>
      </c>
      <c r="AY1127" s="18" t="s">
        <v>239</v>
      </c>
      <c r="BE1127" s="204">
        <f t="shared" si="24"/>
        <v>0</v>
      </c>
      <c r="BF1127" s="204">
        <f t="shared" si="25"/>
        <v>0</v>
      </c>
      <c r="BG1127" s="204">
        <f t="shared" si="26"/>
        <v>0</v>
      </c>
      <c r="BH1127" s="204">
        <f t="shared" si="27"/>
        <v>0</v>
      </c>
      <c r="BI1127" s="204">
        <f t="shared" si="28"/>
        <v>0</v>
      </c>
      <c r="BJ1127" s="18" t="s">
        <v>84</v>
      </c>
      <c r="BK1127" s="204">
        <f t="shared" si="29"/>
        <v>0</v>
      </c>
      <c r="BL1127" s="18" t="s">
        <v>306</v>
      </c>
      <c r="BM1127" s="203" t="s">
        <v>2084</v>
      </c>
    </row>
    <row r="1128" spans="1:65" s="2" customFormat="1" ht="24.2" customHeight="1">
      <c r="A1128" s="35"/>
      <c r="B1128" s="36"/>
      <c r="C1128" s="192" t="s">
        <v>2085</v>
      </c>
      <c r="D1128" s="192" t="s">
        <v>241</v>
      </c>
      <c r="E1128" s="193" t="s">
        <v>2086</v>
      </c>
      <c r="F1128" s="194" t="s">
        <v>2087</v>
      </c>
      <c r="G1128" s="195" t="s">
        <v>244</v>
      </c>
      <c r="H1128" s="196">
        <v>8.2799999999999994</v>
      </c>
      <c r="I1128" s="197"/>
      <c r="J1128" s="198">
        <f t="shared" si="20"/>
        <v>0</v>
      </c>
      <c r="K1128" s="194" t="s">
        <v>245</v>
      </c>
      <c r="L1128" s="40"/>
      <c r="M1128" s="199" t="s">
        <v>1</v>
      </c>
      <c r="N1128" s="200" t="s">
        <v>41</v>
      </c>
      <c r="O1128" s="72"/>
      <c r="P1128" s="201">
        <f t="shared" si="21"/>
        <v>0</v>
      </c>
      <c r="Q1128" s="201">
        <v>8.2500000000000004E-3</v>
      </c>
      <c r="R1128" s="201">
        <f t="shared" si="22"/>
        <v>6.8309999999999996E-2</v>
      </c>
      <c r="S1128" s="201">
        <v>0</v>
      </c>
      <c r="T1128" s="202">
        <f t="shared" si="23"/>
        <v>0</v>
      </c>
      <c r="U1128" s="35"/>
      <c r="V1128" s="35"/>
      <c r="W1128" s="35"/>
      <c r="X1128" s="35"/>
      <c r="Y1128" s="35"/>
      <c r="Z1128" s="35"/>
      <c r="AA1128" s="35"/>
      <c r="AB1128" s="35"/>
      <c r="AC1128" s="35"/>
      <c r="AD1128" s="35"/>
      <c r="AE1128" s="35"/>
      <c r="AR1128" s="203" t="s">
        <v>306</v>
      </c>
      <c r="AT1128" s="203" t="s">
        <v>241</v>
      </c>
      <c r="AU1128" s="203" t="s">
        <v>86</v>
      </c>
      <c r="AY1128" s="18" t="s">
        <v>239</v>
      </c>
      <c r="BE1128" s="204">
        <f t="shared" si="24"/>
        <v>0</v>
      </c>
      <c r="BF1128" s="204">
        <f t="shared" si="25"/>
        <v>0</v>
      </c>
      <c r="BG1128" s="204">
        <f t="shared" si="26"/>
        <v>0</v>
      </c>
      <c r="BH1128" s="204">
        <f t="shared" si="27"/>
        <v>0</v>
      </c>
      <c r="BI1128" s="204">
        <f t="shared" si="28"/>
        <v>0</v>
      </c>
      <c r="BJ1128" s="18" t="s">
        <v>84</v>
      </c>
      <c r="BK1128" s="204">
        <f t="shared" si="29"/>
        <v>0</v>
      </c>
      <c r="BL1128" s="18" t="s">
        <v>306</v>
      </c>
      <c r="BM1128" s="203" t="s">
        <v>2088</v>
      </c>
    </row>
    <row r="1129" spans="1:65" s="2" customFormat="1" ht="16.5" customHeight="1">
      <c r="A1129" s="35"/>
      <c r="B1129" s="36"/>
      <c r="C1129" s="192" t="s">
        <v>2089</v>
      </c>
      <c r="D1129" s="192" t="s">
        <v>241</v>
      </c>
      <c r="E1129" s="193" t="s">
        <v>2090</v>
      </c>
      <c r="F1129" s="194" t="s">
        <v>2091</v>
      </c>
      <c r="G1129" s="195" t="s">
        <v>244</v>
      </c>
      <c r="H1129" s="196">
        <v>4.3</v>
      </c>
      <c r="I1129" s="197"/>
      <c r="J1129" s="198">
        <f t="shared" si="20"/>
        <v>0</v>
      </c>
      <c r="K1129" s="194" t="s">
        <v>245</v>
      </c>
      <c r="L1129" s="40"/>
      <c r="M1129" s="199" t="s">
        <v>1</v>
      </c>
      <c r="N1129" s="200" t="s">
        <v>41</v>
      </c>
      <c r="O1129" s="72"/>
      <c r="P1129" s="201">
        <f t="shared" si="21"/>
        <v>0</v>
      </c>
      <c r="Q1129" s="201">
        <v>7.1999999999999998E-3</v>
      </c>
      <c r="R1129" s="201">
        <f t="shared" si="22"/>
        <v>3.0959999999999998E-2</v>
      </c>
      <c r="S1129" s="201">
        <v>0</v>
      </c>
      <c r="T1129" s="202">
        <f t="shared" si="23"/>
        <v>0</v>
      </c>
      <c r="U1129" s="35"/>
      <c r="V1129" s="35"/>
      <c r="W1129" s="35"/>
      <c r="X1129" s="35"/>
      <c r="Y1129" s="35"/>
      <c r="Z1129" s="35"/>
      <c r="AA1129" s="35"/>
      <c r="AB1129" s="35"/>
      <c r="AC1129" s="35"/>
      <c r="AD1129" s="35"/>
      <c r="AE1129" s="35"/>
      <c r="AR1129" s="203" t="s">
        <v>306</v>
      </c>
      <c r="AT1129" s="203" t="s">
        <v>241</v>
      </c>
      <c r="AU1129" s="203" t="s">
        <v>86</v>
      </c>
      <c r="AY1129" s="18" t="s">
        <v>239</v>
      </c>
      <c r="BE1129" s="204">
        <f t="shared" si="24"/>
        <v>0</v>
      </c>
      <c r="BF1129" s="204">
        <f t="shared" si="25"/>
        <v>0</v>
      </c>
      <c r="BG1129" s="204">
        <f t="shared" si="26"/>
        <v>0</v>
      </c>
      <c r="BH1129" s="204">
        <f t="shared" si="27"/>
        <v>0</v>
      </c>
      <c r="BI1129" s="204">
        <f t="shared" si="28"/>
        <v>0</v>
      </c>
      <c r="BJ1129" s="18" t="s">
        <v>84</v>
      </c>
      <c r="BK1129" s="204">
        <f t="shared" si="29"/>
        <v>0</v>
      </c>
      <c r="BL1129" s="18" t="s">
        <v>306</v>
      </c>
      <c r="BM1129" s="203" t="s">
        <v>2092</v>
      </c>
    </row>
    <row r="1130" spans="1:65" s="2" customFormat="1" ht="16.5" customHeight="1">
      <c r="A1130" s="35"/>
      <c r="B1130" s="36"/>
      <c r="C1130" s="192" t="s">
        <v>2093</v>
      </c>
      <c r="D1130" s="192" t="s">
        <v>241</v>
      </c>
      <c r="E1130" s="193" t="s">
        <v>2094</v>
      </c>
      <c r="F1130" s="194" t="s">
        <v>2095</v>
      </c>
      <c r="G1130" s="195" t="s">
        <v>244</v>
      </c>
      <c r="H1130" s="196">
        <v>725.32</v>
      </c>
      <c r="I1130" s="197"/>
      <c r="J1130" s="198">
        <f t="shared" si="20"/>
        <v>0</v>
      </c>
      <c r="K1130" s="194" t="s">
        <v>245</v>
      </c>
      <c r="L1130" s="40"/>
      <c r="M1130" s="199" t="s">
        <v>1</v>
      </c>
      <c r="N1130" s="200" t="s">
        <v>41</v>
      </c>
      <c r="O1130" s="72"/>
      <c r="P1130" s="201">
        <f t="shared" si="21"/>
        <v>0</v>
      </c>
      <c r="Q1130" s="201">
        <v>0</v>
      </c>
      <c r="R1130" s="201">
        <f t="shared" si="22"/>
        <v>0</v>
      </c>
      <c r="S1130" s="201">
        <v>2.5000000000000001E-3</v>
      </c>
      <c r="T1130" s="202">
        <f t="shared" si="23"/>
        <v>1.8133000000000001</v>
      </c>
      <c r="U1130" s="35"/>
      <c r="V1130" s="35"/>
      <c r="W1130" s="35"/>
      <c r="X1130" s="35"/>
      <c r="Y1130" s="35"/>
      <c r="Z1130" s="35"/>
      <c r="AA1130" s="35"/>
      <c r="AB1130" s="35"/>
      <c r="AC1130" s="35"/>
      <c r="AD1130" s="35"/>
      <c r="AE1130" s="35"/>
      <c r="AR1130" s="203" t="s">
        <v>306</v>
      </c>
      <c r="AT1130" s="203" t="s">
        <v>241</v>
      </c>
      <c r="AU1130" s="203" t="s">
        <v>86</v>
      </c>
      <c r="AY1130" s="18" t="s">
        <v>239</v>
      </c>
      <c r="BE1130" s="204">
        <f t="shared" si="24"/>
        <v>0</v>
      </c>
      <c r="BF1130" s="204">
        <f t="shared" si="25"/>
        <v>0</v>
      </c>
      <c r="BG1130" s="204">
        <f t="shared" si="26"/>
        <v>0</v>
      </c>
      <c r="BH1130" s="204">
        <f t="shared" si="27"/>
        <v>0</v>
      </c>
      <c r="BI1130" s="204">
        <f t="shared" si="28"/>
        <v>0</v>
      </c>
      <c r="BJ1130" s="18" t="s">
        <v>84</v>
      </c>
      <c r="BK1130" s="204">
        <f t="shared" si="29"/>
        <v>0</v>
      </c>
      <c r="BL1130" s="18" t="s">
        <v>306</v>
      </c>
      <c r="BM1130" s="203" t="s">
        <v>2096</v>
      </c>
    </row>
    <row r="1131" spans="1:65" s="2" customFormat="1" ht="19.5">
      <c r="A1131" s="35"/>
      <c r="B1131" s="36"/>
      <c r="C1131" s="37"/>
      <c r="D1131" s="207" t="s">
        <v>284</v>
      </c>
      <c r="E1131" s="37"/>
      <c r="F1131" s="216" t="s">
        <v>2097</v>
      </c>
      <c r="G1131" s="37"/>
      <c r="H1131" s="37"/>
      <c r="I1131" s="217"/>
      <c r="J1131" s="37"/>
      <c r="K1131" s="37"/>
      <c r="L1131" s="40"/>
      <c r="M1131" s="218"/>
      <c r="N1131" s="219"/>
      <c r="O1131" s="72"/>
      <c r="P1131" s="72"/>
      <c r="Q1131" s="72"/>
      <c r="R1131" s="72"/>
      <c r="S1131" s="72"/>
      <c r="T1131" s="73"/>
      <c r="U1131" s="35"/>
      <c r="V1131" s="35"/>
      <c r="W1131" s="35"/>
      <c r="X1131" s="35"/>
      <c r="Y1131" s="35"/>
      <c r="Z1131" s="35"/>
      <c r="AA1131" s="35"/>
      <c r="AB1131" s="35"/>
      <c r="AC1131" s="35"/>
      <c r="AD1131" s="35"/>
      <c r="AE1131" s="35"/>
      <c r="AT1131" s="18" t="s">
        <v>284</v>
      </c>
      <c r="AU1131" s="18" t="s">
        <v>86</v>
      </c>
    </row>
    <row r="1132" spans="1:65" s="13" customFormat="1" ht="11.25">
      <c r="B1132" s="205"/>
      <c r="C1132" s="206"/>
      <c r="D1132" s="207" t="s">
        <v>266</v>
      </c>
      <c r="E1132" s="225" t="s">
        <v>1</v>
      </c>
      <c r="F1132" s="208" t="s">
        <v>2098</v>
      </c>
      <c r="G1132" s="206"/>
      <c r="H1132" s="209">
        <v>205.11</v>
      </c>
      <c r="I1132" s="210"/>
      <c r="J1132" s="206"/>
      <c r="K1132" s="206"/>
      <c r="L1132" s="211"/>
      <c r="M1132" s="212"/>
      <c r="N1132" s="213"/>
      <c r="O1132" s="213"/>
      <c r="P1132" s="213"/>
      <c r="Q1132" s="213"/>
      <c r="R1132" s="213"/>
      <c r="S1132" s="213"/>
      <c r="T1132" s="214"/>
      <c r="AT1132" s="215" t="s">
        <v>266</v>
      </c>
      <c r="AU1132" s="215" t="s">
        <v>86</v>
      </c>
      <c r="AV1132" s="13" t="s">
        <v>86</v>
      </c>
      <c r="AW1132" s="13" t="s">
        <v>32</v>
      </c>
      <c r="AX1132" s="13" t="s">
        <v>76</v>
      </c>
      <c r="AY1132" s="215" t="s">
        <v>239</v>
      </c>
    </row>
    <row r="1133" spans="1:65" s="13" customFormat="1" ht="11.25">
      <c r="B1133" s="205"/>
      <c r="C1133" s="206"/>
      <c r="D1133" s="207" t="s">
        <v>266</v>
      </c>
      <c r="E1133" s="225" t="s">
        <v>1</v>
      </c>
      <c r="F1133" s="208" t="s">
        <v>2099</v>
      </c>
      <c r="G1133" s="206"/>
      <c r="H1133" s="209">
        <v>520.21</v>
      </c>
      <c r="I1133" s="210"/>
      <c r="J1133" s="206"/>
      <c r="K1133" s="206"/>
      <c r="L1133" s="211"/>
      <c r="M1133" s="212"/>
      <c r="N1133" s="213"/>
      <c r="O1133" s="213"/>
      <c r="P1133" s="213"/>
      <c r="Q1133" s="213"/>
      <c r="R1133" s="213"/>
      <c r="S1133" s="213"/>
      <c r="T1133" s="214"/>
      <c r="AT1133" s="215" t="s">
        <v>266</v>
      </c>
      <c r="AU1133" s="215" t="s">
        <v>86</v>
      </c>
      <c r="AV1133" s="13" t="s">
        <v>86</v>
      </c>
      <c r="AW1133" s="13" t="s">
        <v>32</v>
      </c>
      <c r="AX1133" s="13" t="s">
        <v>76</v>
      </c>
      <c r="AY1133" s="215" t="s">
        <v>239</v>
      </c>
    </row>
    <row r="1134" spans="1:65" s="14" customFormat="1" ht="11.25">
      <c r="B1134" s="226"/>
      <c r="C1134" s="227"/>
      <c r="D1134" s="207" t="s">
        <v>266</v>
      </c>
      <c r="E1134" s="228" t="s">
        <v>1</v>
      </c>
      <c r="F1134" s="229" t="s">
        <v>383</v>
      </c>
      <c r="G1134" s="227"/>
      <c r="H1134" s="230">
        <v>725.32</v>
      </c>
      <c r="I1134" s="231"/>
      <c r="J1134" s="227"/>
      <c r="K1134" s="227"/>
      <c r="L1134" s="232"/>
      <c r="M1134" s="233"/>
      <c r="N1134" s="234"/>
      <c r="O1134" s="234"/>
      <c r="P1134" s="234"/>
      <c r="Q1134" s="234"/>
      <c r="R1134" s="234"/>
      <c r="S1134" s="234"/>
      <c r="T1134" s="235"/>
      <c r="AT1134" s="236" t="s">
        <v>266</v>
      </c>
      <c r="AU1134" s="236" t="s">
        <v>86</v>
      </c>
      <c r="AV1134" s="14" t="s">
        <v>110</v>
      </c>
      <c r="AW1134" s="14" t="s">
        <v>32</v>
      </c>
      <c r="AX1134" s="14" t="s">
        <v>84</v>
      </c>
      <c r="AY1134" s="236" t="s">
        <v>239</v>
      </c>
    </row>
    <row r="1135" spans="1:65" s="2" customFormat="1" ht="16.5" customHeight="1">
      <c r="A1135" s="35"/>
      <c r="B1135" s="36"/>
      <c r="C1135" s="192" t="s">
        <v>2100</v>
      </c>
      <c r="D1135" s="192" t="s">
        <v>241</v>
      </c>
      <c r="E1135" s="193" t="s">
        <v>2101</v>
      </c>
      <c r="F1135" s="194" t="s">
        <v>2102</v>
      </c>
      <c r="G1135" s="195" t="s">
        <v>244</v>
      </c>
      <c r="H1135" s="196">
        <v>911.42700000000002</v>
      </c>
      <c r="I1135" s="197"/>
      <c r="J1135" s="198">
        <f>ROUND(I1135*H1135,2)</f>
        <v>0</v>
      </c>
      <c r="K1135" s="194" t="s">
        <v>245</v>
      </c>
      <c r="L1135" s="40"/>
      <c r="M1135" s="199" t="s">
        <v>1</v>
      </c>
      <c r="N1135" s="200" t="s">
        <v>41</v>
      </c>
      <c r="O1135" s="72"/>
      <c r="P1135" s="201">
        <f>O1135*H1135</f>
        <v>0</v>
      </c>
      <c r="Q1135" s="201">
        <v>2.9999999999999997E-4</v>
      </c>
      <c r="R1135" s="201">
        <f>Q1135*H1135</f>
        <v>0.27342810000000001</v>
      </c>
      <c r="S1135" s="201">
        <v>0</v>
      </c>
      <c r="T1135" s="202">
        <f>S1135*H1135</f>
        <v>0</v>
      </c>
      <c r="U1135" s="35"/>
      <c r="V1135" s="35"/>
      <c r="W1135" s="35"/>
      <c r="X1135" s="35"/>
      <c r="Y1135" s="35"/>
      <c r="Z1135" s="35"/>
      <c r="AA1135" s="35"/>
      <c r="AB1135" s="35"/>
      <c r="AC1135" s="35"/>
      <c r="AD1135" s="35"/>
      <c r="AE1135" s="35"/>
      <c r="AR1135" s="203" t="s">
        <v>306</v>
      </c>
      <c r="AT1135" s="203" t="s">
        <v>241</v>
      </c>
      <c r="AU1135" s="203" t="s">
        <v>86</v>
      </c>
      <c r="AY1135" s="18" t="s">
        <v>239</v>
      </c>
      <c r="BE1135" s="204">
        <f>IF(N1135="základní",J1135,0)</f>
        <v>0</v>
      </c>
      <c r="BF1135" s="204">
        <f>IF(N1135="snížená",J1135,0)</f>
        <v>0</v>
      </c>
      <c r="BG1135" s="204">
        <f>IF(N1135="zákl. přenesená",J1135,0)</f>
        <v>0</v>
      </c>
      <c r="BH1135" s="204">
        <f>IF(N1135="sníž. přenesená",J1135,0)</f>
        <v>0</v>
      </c>
      <c r="BI1135" s="204">
        <f>IF(N1135="nulová",J1135,0)</f>
        <v>0</v>
      </c>
      <c r="BJ1135" s="18" t="s">
        <v>84</v>
      </c>
      <c r="BK1135" s="204">
        <f>ROUND(I1135*H1135,2)</f>
        <v>0</v>
      </c>
      <c r="BL1135" s="18" t="s">
        <v>306</v>
      </c>
      <c r="BM1135" s="203" t="s">
        <v>2103</v>
      </c>
    </row>
    <row r="1136" spans="1:65" s="2" customFormat="1" ht="29.25">
      <c r="A1136" s="35"/>
      <c r="B1136" s="36"/>
      <c r="C1136" s="37"/>
      <c r="D1136" s="207" t="s">
        <v>284</v>
      </c>
      <c r="E1136" s="37"/>
      <c r="F1136" s="216" t="s">
        <v>2104</v>
      </c>
      <c r="G1136" s="37"/>
      <c r="H1136" s="37"/>
      <c r="I1136" s="217"/>
      <c r="J1136" s="37"/>
      <c r="K1136" s="37"/>
      <c r="L1136" s="40"/>
      <c r="M1136" s="218"/>
      <c r="N1136" s="219"/>
      <c r="O1136" s="72"/>
      <c r="P1136" s="72"/>
      <c r="Q1136" s="72"/>
      <c r="R1136" s="72"/>
      <c r="S1136" s="72"/>
      <c r="T1136" s="73"/>
      <c r="U1136" s="35"/>
      <c r="V1136" s="35"/>
      <c r="W1136" s="35"/>
      <c r="X1136" s="35"/>
      <c r="Y1136" s="35"/>
      <c r="Z1136" s="35"/>
      <c r="AA1136" s="35"/>
      <c r="AB1136" s="35"/>
      <c r="AC1136" s="35"/>
      <c r="AD1136" s="35"/>
      <c r="AE1136" s="35"/>
      <c r="AT1136" s="18" t="s">
        <v>284</v>
      </c>
      <c r="AU1136" s="18" t="s">
        <v>86</v>
      </c>
    </row>
    <row r="1137" spans="1:65" s="15" customFormat="1" ht="11.25">
      <c r="B1137" s="237"/>
      <c r="C1137" s="238"/>
      <c r="D1137" s="207" t="s">
        <v>266</v>
      </c>
      <c r="E1137" s="239" t="s">
        <v>1</v>
      </c>
      <c r="F1137" s="240" t="s">
        <v>826</v>
      </c>
      <c r="G1137" s="238"/>
      <c r="H1137" s="239" t="s">
        <v>1</v>
      </c>
      <c r="I1137" s="241"/>
      <c r="J1137" s="238"/>
      <c r="K1137" s="238"/>
      <c r="L1137" s="242"/>
      <c r="M1137" s="243"/>
      <c r="N1137" s="244"/>
      <c r="O1137" s="244"/>
      <c r="P1137" s="244"/>
      <c r="Q1137" s="244"/>
      <c r="R1137" s="244"/>
      <c r="S1137" s="244"/>
      <c r="T1137" s="245"/>
      <c r="AT1137" s="246" t="s">
        <v>266</v>
      </c>
      <c r="AU1137" s="246" t="s">
        <v>86</v>
      </c>
      <c r="AV1137" s="15" t="s">
        <v>84</v>
      </c>
      <c r="AW1137" s="15" t="s">
        <v>32</v>
      </c>
      <c r="AX1137" s="15" t="s">
        <v>76</v>
      </c>
      <c r="AY1137" s="246" t="s">
        <v>239</v>
      </c>
    </row>
    <row r="1138" spans="1:65" s="13" customFormat="1" ht="11.25">
      <c r="B1138" s="205"/>
      <c r="C1138" s="206"/>
      <c r="D1138" s="207" t="s">
        <v>266</v>
      </c>
      <c r="E1138" s="225" t="s">
        <v>1</v>
      </c>
      <c r="F1138" s="208" t="s">
        <v>2105</v>
      </c>
      <c r="G1138" s="206"/>
      <c r="H1138" s="209">
        <v>828.57</v>
      </c>
      <c r="I1138" s="210"/>
      <c r="J1138" s="206"/>
      <c r="K1138" s="206"/>
      <c r="L1138" s="211"/>
      <c r="M1138" s="212"/>
      <c r="N1138" s="213"/>
      <c r="O1138" s="213"/>
      <c r="P1138" s="213"/>
      <c r="Q1138" s="213"/>
      <c r="R1138" s="213"/>
      <c r="S1138" s="213"/>
      <c r="T1138" s="214"/>
      <c r="AT1138" s="215" t="s">
        <v>266</v>
      </c>
      <c r="AU1138" s="215" t="s">
        <v>86</v>
      </c>
      <c r="AV1138" s="13" t="s">
        <v>86</v>
      </c>
      <c r="AW1138" s="13" t="s">
        <v>32</v>
      </c>
      <c r="AX1138" s="13" t="s">
        <v>76</v>
      </c>
      <c r="AY1138" s="215" t="s">
        <v>239</v>
      </c>
    </row>
    <row r="1139" spans="1:65" s="16" customFormat="1" ht="11.25">
      <c r="B1139" s="257"/>
      <c r="C1139" s="258"/>
      <c r="D1139" s="207" t="s">
        <v>266</v>
      </c>
      <c r="E1139" s="259" t="s">
        <v>1</v>
      </c>
      <c r="F1139" s="260" t="s">
        <v>938</v>
      </c>
      <c r="G1139" s="258"/>
      <c r="H1139" s="261">
        <v>828.57</v>
      </c>
      <c r="I1139" s="262"/>
      <c r="J1139" s="258"/>
      <c r="K1139" s="258"/>
      <c r="L1139" s="263"/>
      <c r="M1139" s="264"/>
      <c r="N1139" s="265"/>
      <c r="O1139" s="265"/>
      <c r="P1139" s="265"/>
      <c r="Q1139" s="265"/>
      <c r="R1139" s="265"/>
      <c r="S1139" s="265"/>
      <c r="T1139" s="266"/>
      <c r="AT1139" s="267" t="s">
        <v>266</v>
      </c>
      <c r="AU1139" s="267" t="s">
        <v>86</v>
      </c>
      <c r="AV1139" s="16" t="s">
        <v>108</v>
      </c>
      <c r="AW1139" s="16" t="s">
        <v>32</v>
      </c>
      <c r="AX1139" s="16" t="s">
        <v>76</v>
      </c>
      <c r="AY1139" s="267" t="s">
        <v>239</v>
      </c>
    </row>
    <row r="1140" spans="1:65" s="13" customFormat="1" ht="11.25">
      <c r="B1140" s="205"/>
      <c r="C1140" s="206"/>
      <c r="D1140" s="207" t="s">
        <v>266</v>
      </c>
      <c r="E1140" s="225" t="s">
        <v>1</v>
      </c>
      <c r="F1140" s="208" t="s">
        <v>2106</v>
      </c>
      <c r="G1140" s="206"/>
      <c r="H1140" s="209">
        <v>82.856999999999999</v>
      </c>
      <c r="I1140" s="210"/>
      <c r="J1140" s="206"/>
      <c r="K1140" s="206"/>
      <c r="L1140" s="211"/>
      <c r="M1140" s="212"/>
      <c r="N1140" s="213"/>
      <c r="O1140" s="213"/>
      <c r="P1140" s="213"/>
      <c r="Q1140" s="213"/>
      <c r="R1140" s="213"/>
      <c r="S1140" s="213"/>
      <c r="T1140" s="214"/>
      <c r="AT1140" s="215" t="s">
        <v>266</v>
      </c>
      <c r="AU1140" s="215" t="s">
        <v>86</v>
      </c>
      <c r="AV1140" s="13" t="s">
        <v>86</v>
      </c>
      <c r="AW1140" s="13" t="s">
        <v>32</v>
      </c>
      <c r="AX1140" s="13" t="s">
        <v>76</v>
      </c>
      <c r="AY1140" s="215" t="s">
        <v>239</v>
      </c>
    </row>
    <row r="1141" spans="1:65" s="14" customFormat="1" ht="11.25">
      <c r="B1141" s="226"/>
      <c r="C1141" s="227"/>
      <c r="D1141" s="207" t="s">
        <v>266</v>
      </c>
      <c r="E1141" s="228" t="s">
        <v>1</v>
      </c>
      <c r="F1141" s="229" t="s">
        <v>383</v>
      </c>
      <c r="G1141" s="227"/>
      <c r="H1141" s="230">
        <v>911.42700000000002</v>
      </c>
      <c r="I1141" s="231"/>
      <c r="J1141" s="227"/>
      <c r="K1141" s="227"/>
      <c r="L1141" s="232"/>
      <c r="M1141" s="233"/>
      <c r="N1141" s="234"/>
      <c r="O1141" s="234"/>
      <c r="P1141" s="234"/>
      <c r="Q1141" s="234"/>
      <c r="R1141" s="234"/>
      <c r="S1141" s="234"/>
      <c r="T1141" s="235"/>
      <c r="AT1141" s="236" t="s">
        <v>266</v>
      </c>
      <c r="AU1141" s="236" t="s">
        <v>86</v>
      </c>
      <c r="AV1141" s="14" t="s">
        <v>110</v>
      </c>
      <c r="AW1141" s="14" t="s">
        <v>32</v>
      </c>
      <c r="AX1141" s="14" t="s">
        <v>84</v>
      </c>
      <c r="AY1141" s="236" t="s">
        <v>239</v>
      </c>
    </row>
    <row r="1142" spans="1:65" s="2" customFormat="1" ht="24.2" customHeight="1">
      <c r="A1142" s="35"/>
      <c r="B1142" s="36"/>
      <c r="C1142" s="247" t="s">
        <v>2107</v>
      </c>
      <c r="D1142" s="247" t="s">
        <v>438</v>
      </c>
      <c r="E1142" s="248" t="s">
        <v>2108</v>
      </c>
      <c r="F1142" s="249" t="s">
        <v>2109</v>
      </c>
      <c r="G1142" s="250" t="s">
        <v>244</v>
      </c>
      <c r="H1142" s="251">
        <v>1002.57</v>
      </c>
      <c r="I1142" s="252"/>
      <c r="J1142" s="253">
        <f>ROUND(I1142*H1142,2)</f>
        <v>0</v>
      </c>
      <c r="K1142" s="249" t="s">
        <v>277</v>
      </c>
      <c r="L1142" s="254"/>
      <c r="M1142" s="255" t="s">
        <v>1</v>
      </c>
      <c r="N1142" s="256" t="s">
        <v>41</v>
      </c>
      <c r="O1142" s="72"/>
      <c r="P1142" s="201">
        <f>O1142*H1142</f>
        <v>0</v>
      </c>
      <c r="Q1142" s="201">
        <v>2.8700000000000002E-3</v>
      </c>
      <c r="R1142" s="201">
        <f>Q1142*H1142</f>
        <v>2.8773759000000001</v>
      </c>
      <c r="S1142" s="201">
        <v>0</v>
      </c>
      <c r="T1142" s="202">
        <f>S1142*H1142</f>
        <v>0</v>
      </c>
      <c r="U1142" s="35"/>
      <c r="V1142" s="35"/>
      <c r="W1142" s="35"/>
      <c r="X1142" s="35"/>
      <c r="Y1142" s="35"/>
      <c r="Z1142" s="35"/>
      <c r="AA1142" s="35"/>
      <c r="AB1142" s="35"/>
      <c r="AC1142" s="35"/>
      <c r="AD1142" s="35"/>
      <c r="AE1142" s="35"/>
      <c r="AR1142" s="203" t="s">
        <v>506</v>
      </c>
      <c r="AT1142" s="203" t="s">
        <v>438</v>
      </c>
      <c r="AU1142" s="203" t="s">
        <v>86</v>
      </c>
      <c r="AY1142" s="18" t="s">
        <v>239</v>
      </c>
      <c r="BE1142" s="204">
        <f>IF(N1142="základní",J1142,0)</f>
        <v>0</v>
      </c>
      <c r="BF1142" s="204">
        <f>IF(N1142="snížená",J1142,0)</f>
        <v>0</v>
      </c>
      <c r="BG1142" s="204">
        <f>IF(N1142="zákl. přenesená",J1142,0)</f>
        <v>0</v>
      </c>
      <c r="BH1142" s="204">
        <f>IF(N1142="sníž. přenesená",J1142,0)</f>
        <v>0</v>
      </c>
      <c r="BI1142" s="204">
        <f>IF(N1142="nulová",J1142,0)</f>
        <v>0</v>
      </c>
      <c r="BJ1142" s="18" t="s">
        <v>84</v>
      </c>
      <c r="BK1142" s="204">
        <f>ROUND(I1142*H1142,2)</f>
        <v>0</v>
      </c>
      <c r="BL1142" s="18" t="s">
        <v>306</v>
      </c>
      <c r="BM1142" s="203" t="s">
        <v>2110</v>
      </c>
    </row>
    <row r="1143" spans="1:65" s="2" customFormat="1" ht="68.25">
      <c r="A1143" s="35"/>
      <c r="B1143" s="36"/>
      <c r="C1143" s="37"/>
      <c r="D1143" s="207" t="s">
        <v>284</v>
      </c>
      <c r="E1143" s="37"/>
      <c r="F1143" s="216" t="s">
        <v>2047</v>
      </c>
      <c r="G1143" s="37"/>
      <c r="H1143" s="37"/>
      <c r="I1143" s="217"/>
      <c r="J1143" s="37"/>
      <c r="K1143" s="37"/>
      <c r="L1143" s="40"/>
      <c r="M1143" s="218"/>
      <c r="N1143" s="219"/>
      <c r="O1143" s="72"/>
      <c r="P1143" s="72"/>
      <c r="Q1143" s="72"/>
      <c r="R1143" s="72"/>
      <c r="S1143" s="72"/>
      <c r="T1143" s="73"/>
      <c r="U1143" s="35"/>
      <c r="V1143" s="35"/>
      <c r="W1143" s="35"/>
      <c r="X1143" s="35"/>
      <c r="Y1143" s="35"/>
      <c r="Z1143" s="35"/>
      <c r="AA1143" s="35"/>
      <c r="AB1143" s="35"/>
      <c r="AC1143" s="35"/>
      <c r="AD1143" s="35"/>
      <c r="AE1143" s="35"/>
      <c r="AT1143" s="18" t="s">
        <v>284</v>
      </c>
      <c r="AU1143" s="18" t="s">
        <v>86</v>
      </c>
    </row>
    <row r="1144" spans="1:65" s="13" customFormat="1" ht="11.25">
      <c r="B1144" s="205"/>
      <c r="C1144" s="206"/>
      <c r="D1144" s="207" t="s">
        <v>266</v>
      </c>
      <c r="E1144" s="206"/>
      <c r="F1144" s="208" t="s">
        <v>2111</v>
      </c>
      <c r="G1144" s="206"/>
      <c r="H1144" s="209">
        <v>1002.57</v>
      </c>
      <c r="I1144" s="210"/>
      <c r="J1144" s="206"/>
      <c r="K1144" s="206"/>
      <c r="L1144" s="211"/>
      <c r="M1144" s="212"/>
      <c r="N1144" s="213"/>
      <c r="O1144" s="213"/>
      <c r="P1144" s="213"/>
      <c r="Q1144" s="213"/>
      <c r="R1144" s="213"/>
      <c r="S1144" s="213"/>
      <c r="T1144" s="214"/>
      <c r="AT1144" s="215" t="s">
        <v>266</v>
      </c>
      <c r="AU1144" s="215" t="s">
        <v>86</v>
      </c>
      <c r="AV1144" s="13" t="s">
        <v>86</v>
      </c>
      <c r="AW1144" s="13" t="s">
        <v>4</v>
      </c>
      <c r="AX1144" s="13" t="s">
        <v>84</v>
      </c>
      <c r="AY1144" s="215" t="s">
        <v>239</v>
      </c>
    </row>
    <row r="1145" spans="1:65" s="2" customFormat="1" ht="16.5" customHeight="1">
      <c r="A1145" s="35"/>
      <c r="B1145" s="36"/>
      <c r="C1145" s="192" t="s">
        <v>2112</v>
      </c>
      <c r="D1145" s="192" t="s">
        <v>241</v>
      </c>
      <c r="E1145" s="193" t="s">
        <v>2113</v>
      </c>
      <c r="F1145" s="194" t="s">
        <v>2114</v>
      </c>
      <c r="G1145" s="195" t="s">
        <v>244</v>
      </c>
      <c r="H1145" s="196">
        <v>283.59100000000001</v>
      </c>
      <c r="I1145" s="197"/>
      <c r="J1145" s="198">
        <f>ROUND(I1145*H1145,2)</f>
        <v>0</v>
      </c>
      <c r="K1145" s="194" t="s">
        <v>245</v>
      </c>
      <c r="L1145" s="40"/>
      <c r="M1145" s="199" t="s">
        <v>1</v>
      </c>
      <c r="N1145" s="200" t="s">
        <v>41</v>
      </c>
      <c r="O1145" s="72"/>
      <c r="P1145" s="201">
        <f>O1145*H1145</f>
        <v>0</v>
      </c>
      <c r="Q1145" s="201">
        <v>4.0000000000000002E-4</v>
      </c>
      <c r="R1145" s="201">
        <f>Q1145*H1145</f>
        <v>0.11343640000000001</v>
      </c>
      <c r="S1145" s="201">
        <v>0</v>
      </c>
      <c r="T1145" s="202">
        <f>S1145*H1145</f>
        <v>0</v>
      </c>
      <c r="U1145" s="35"/>
      <c r="V1145" s="35"/>
      <c r="W1145" s="35"/>
      <c r="X1145" s="35"/>
      <c r="Y1145" s="35"/>
      <c r="Z1145" s="35"/>
      <c r="AA1145" s="35"/>
      <c r="AB1145" s="35"/>
      <c r="AC1145" s="35"/>
      <c r="AD1145" s="35"/>
      <c r="AE1145" s="35"/>
      <c r="AR1145" s="203" t="s">
        <v>306</v>
      </c>
      <c r="AT1145" s="203" t="s">
        <v>241</v>
      </c>
      <c r="AU1145" s="203" t="s">
        <v>86</v>
      </c>
      <c r="AY1145" s="18" t="s">
        <v>239</v>
      </c>
      <c r="BE1145" s="204">
        <f>IF(N1145="základní",J1145,0)</f>
        <v>0</v>
      </c>
      <c r="BF1145" s="204">
        <f>IF(N1145="snížená",J1145,0)</f>
        <v>0</v>
      </c>
      <c r="BG1145" s="204">
        <f>IF(N1145="zákl. přenesená",J1145,0)</f>
        <v>0</v>
      </c>
      <c r="BH1145" s="204">
        <f>IF(N1145="sníž. přenesená",J1145,0)</f>
        <v>0</v>
      </c>
      <c r="BI1145" s="204">
        <f>IF(N1145="nulová",J1145,0)</f>
        <v>0</v>
      </c>
      <c r="BJ1145" s="18" t="s">
        <v>84</v>
      </c>
      <c r="BK1145" s="204">
        <f>ROUND(I1145*H1145,2)</f>
        <v>0</v>
      </c>
      <c r="BL1145" s="18" t="s">
        <v>306</v>
      </c>
      <c r="BM1145" s="203" t="s">
        <v>2115</v>
      </c>
    </row>
    <row r="1146" spans="1:65" s="2" customFormat="1" ht="29.25">
      <c r="A1146" s="35"/>
      <c r="B1146" s="36"/>
      <c r="C1146" s="37"/>
      <c r="D1146" s="207" t="s">
        <v>284</v>
      </c>
      <c r="E1146" s="37"/>
      <c r="F1146" s="216" t="s">
        <v>2104</v>
      </c>
      <c r="G1146" s="37"/>
      <c r="H1146" s="37"/>
      <c r="I1146" s="217"/>
      <c r="J1146" s="37"/>
      <c r="K1146" s="37"/>
      <c r="L1146" s="40"/>
      <c r="M1146" s="218"/>
      <c r="N1146" s="219"/>
      <c r="O1146" s="72"/>
      <c r="P1146" s="72"/>
      <c r="Q1146" s="72"/>
      <c r="R1146" s="72"/>
      <c r="S1146" s="72"/>
      <c r="T1146" s="73"/>
      <c r="U1146" s="35"/>
      <c r="V1146" s="35"/>
      <c r="W1146" s="35"/>
      <c r="X1146" s="35"/>
      <c r="Y1146" s="35"/>
      <c r="Z1146" s="35"/>
      <c r="AA1146" s="35"/>
      <c r="AB1146" s="35"/>
      <c r="AC1146" s="35"/>
      <c r="AD1146" s="35"/>
      <c r="AE1146" s="35"/>
      <c r="AT1146" s="18" t="s">
        <v>284</v>
      </c>
      <c r="AU1146" s="18" t="s">
        <v>86</v>
      </c>
    </row>
    <row r="1147" spans="1:65" s="15" customFormat="1" ht="11.25">
      <c r="B1147" s="237"/>
      <c r="C1147" s="238"/>
      <c r="D1147" s="207" t="s">
        <v>266</v>
      </c>
      <c r="E1147" s="239" t="s">
        <v>1</v>
      </c>
      <c r="F1147" s="240" t="s">
        <v>826</v>
      </c>
      <c r="G1147" s="238"/>
      <c r="H1147" s="239" t="s">
        <v>1</v>
      </c>
      <c r="I1147" s="241"/>
      <c r="J1147" s="238"/>
      <c r="K1147" s="238"/>
      <c r="L1147" s="242"/>
      <c r="M1147" s="243"/>
      <c r="N1147" s="244"/>
      <c r="O1147" s="244"/>
      <c r="P1147" s="244"/>
      <c r="Q1147" s="244"/>
      <c r="R1147" s="244"/>
      <c r="S1147" s="244"/>
      <c r="T1147" s="245"/>
      <c r="AT1147" s="246" t="s">
        <v>266</v>
      </c>
      <c r="AU1147" s="246" t="s">
        <v>86</v>
      </c>
      <c r="AV1147" s="15" t="s">
        <v>84</v>
      </c>
      <c r="AW1147" s="15" t="s">
        <v>32</v>
      </c>
      <c r="AX1147" s="15" t="s">
        <v>76</v>
      </c>
      <c r="AY1147" s="246" t="s">
        <v>239</v>
      </c>
    </row>
    <row r="1148" spans="1:65" s="13" customFormat="1" ht="11.25">
      <c r="B1148" s="205"/>
      <c r="C1148" s="206"/>
      <c r="D1148" s="207" t="s">
        <v>266</v>
      </c>
      <c r="E1148" s="225" t="s">
        <v>1</v>
      </c>
      <c r="F1148" s="208" t="s">
        <v>2116</v>
      </c>
      <c r="G1148" s="206"/>
      <c r="H1148" s="209">
        <v>257.81</v>
      </c>
      <c r="I1148" s="210"/>
      <c r="J1148" s="206"/>
      <c r="K1148" s="206"/>
      <c r="L1148" s="211"/>
      <c r="M1148" s="212"/>
      <c r="N1148" s="213"/>
      <c r="O1148" s="213"/>
      <c r="P1148" s="213"/>
      <c r="Q1148" s="213"/>
      <c r="R1148" s="213"/>
      <c r="S1148" s="213"/>
      <c r="T1148" s="214"/>
      <c r="AT1148" s="215" t="s">
        <v>266</v>
      </c>
      <c r="AU1148" s="215" t="s">
        <v>86</v>
      </c>
      <c r="AV1148" s="13" t="s">
        <v>86</v>
      </c>
      <c r="AW1148" s="13" t="s">
        <v>32</v>
      </c>
      <c r="AX1148" s="13" t="s">
        <v>76</v>
      </c>
      <c r="AY1148" s="215" t="s">
        <v>239</v>
      </c>
    </row>
    <row r="1149" spans="1:65" s="16" customFormat="1" ht="11.25">
      <c r="B1149" s="257"/>
      <c r="C1149" s="258"/>
      <c r="D1149" s="207" t="s">
        <v>266</v>
      </c>
      <c r="E1149" s="259" t="s">
        <v>1</v>
      </c>
      <c r="F1149" s="260" t="s">
        <v>938</v>
      </c>
      <c r="G1149" s="258"/>
      <c r="H1149" s="261">
        <v>257.81</v>
      </c>
      <c r="I1149" s="262"/>
      <c r="J1149" s="258"/>
      <c r="K1149" s="258"/>
      <c r="L1149" s="263"/>
      <c r="M1149" s="264"/>
      <c r="N1149" s="265"/>
      <c r="O1149" s="265"/>
      <c r="P1149" s="265"/>
      <c r="Q1149" s="265"/>
      <c r="R1149" s="265"/>
      <c r="S1149" s="265"/>
      <c r="T1149" s="266"/>
      <c r="AT1149" s="267" t="s">
        <v>266</v>
      </c>
      <c r="AU1149" s="267" t="s">
        <v>86</v>
      </c>
      <c r="AV1149" s="16" t="s">
        <v>108</v>
      </c>
      <c r="AW1149" s="16" t="s">
        <v>32</v>
      </c>
      <c r="AX1149" s="16" t="s">
        <v>76</v>
      </c>
      <c r="AY1149" s="267" t="s">
        <v>239</v>
      </c>
    </row>
    <row r="1150" spans="1:65" s="13" customFormat="1" ht="11.25">
      <c r="B1150" s="205"/>
      <c r="C1150" s="206"/>
      <c r="D1150" s="207" t="s">
        <v>266</v>
      </c>
      <c r="E1150" s="225" t="s">
        <v>1</v>
      </c>
      <c r="F1150" s="208" t="s">
        <v>2117</v>
      </c>
      <c r="G1150" s="206"/>
      <c r="H1150" s="209">
        <v>25.780999999999999</v>
      </c>
      <c r="I1150" s="210"/>
      <c r="J1150" s="206"/>
      <c r="K1150" s="206"/>
      <c r="L1150" s="211"/>
      <c r="M1150" s="212"/>
      <c r="N1150" s="213"/>
      <c r="O1150" s="213"/>
      <c r="P1150" s="213"/>
      <c r="Q1150" s="213"/>
      <c r="R1150" s="213"/>
      <c r="S1150" s="213"/>
      <c r="T1150" s="214"/>
      <c r="AT1150" s="215" t="s">
        <v>266</v>
      </c>
      <c r="AU1150" s="215" t="s">
        <v>86</v>
      </c>
      <c r="AV1150" s="13" t="s">
        <v>86</v>
      </c>
      <c r="AW1150" s="13" t="s">
        <v>32</v>
      </c>
      <c r="AX1150" s="13" t="s">
        <v>76</v>
      </c>
      <c r="AY1150" s="215" t="s">
        <v>239</v>
      </c>
    </row>
    <row r="1151" spans="1:65" s="14" customFormat="1" ht="11.25">
      <c r="B1151" s="226"/>
      <c r="C1151" s="227"/>
      <c r="D1151" s="207" t="s">
        <v>266</v>
      </c>
      <c r="E1151" s="228" t="s">
        <v>1</v>
      </c>
      <c r="F1151" s="229" t="s">
        <v>383</v>
      </c>
      <c r="G1151" s="227"/>
      <c r="H1151" s="230">
        <v>283.59100000000001</v>
      </c>
      <c r="I1151" s="231"/>
      <c r="J1151" s="227"/>
      <c r="K1151" s="227"/>
      <c r="L1151" s="232"/>
      <c r="M1151" s="233"/>
      <c r="N1151" s="234"/>
      <c r="O1151" s="234"/>
      <c r="P1151" s="234"/>
      <c r="Q1151" s="234"/>
      <c r="R1151" s="234"/>
      <c r="S1151" s="234"/>
      <c r="T1151" s="235"/>
      <c r="AT1151" s="236" t="s">
        <v>266</v>
      </c>
      <c r="AU1151" s="236" t="s">
        <v>86</v>
      </c>
      <c r="AV1151" s="14" t="s">
        <v>110</v>
      </c>
      <c r="AW1151" s="14" t="s">
        <v>32</v>
      </c>
      <c r="AX1151" s="14" t="s">
        <v>84</v>
      </c>
      <c r="AY1151" s="236" t="s">
        <v>239</v>
      </c>
    </row>
    <row r="1152" spans="1:65" s="2" customFormat="1" ht="24.2" customHeight="1">
      <c r="A1152" s="35"/>
      <c r="B1152" s="36"/>
      <c r="C1152" s="247" t="s">
        <v>2118</v>
      </c>
      <c r="D1152" s="247" t="s">
        <v>438</v>
      </c>
      <c r="E1152" s="248" t="s">
        <v>2119</v>
      </c>
      <c r="F1152" s="249" t="s">
        <v>2120</v>
      </c>
      <c r="G1152" s="250" t="s">
        <v>244</v>
      </c>
      <c r="H1152" s="251">
        <v>326.13</v>
      </c>
      <c r="I1152" s="252"/>
      <c r="J1152" s="253">
        <f>ROUND(I1152*H1152,2)</f>
        <v>0</v>
      </c>
      <c r="K1152" s="249" t="s">
        <v>277</v>
      </c>
      <c r="L1152" s="254"/>
      <c r="M1152" s="255" t="s">
        <v>1</v>
      </c>
      <c r="N1152" s="256" t="s">
        <v>41</v>
      </c>
      <c r="O1152" s="72"/>
      <c r="P1152" s="201">
        <f>O1152*H1152</f>
        <v>0</v>
      </c>
      <c r="Q1152" s="201">
        <v>2.8999999999999998E-3</v>
      </c>
      <c r="R1152" s="201">
        <f>Q1152*H1152</f>
        <v>0.94577699999999987</v>
      </c>
      <c r="S1152" s="201">
        <v>0</v>
      </c>
      <c r="T1152" s="202">
        <f>S1152*H1152</f>
        <v>0</v>
      </c>
      <c r="U1152" s="35"/>
      <c r="V1152" s="35"/>
      <c r="W1152" s="35"/>
      <c r="X1152" s="35"/>
      <c r="Y1152" s="35"/>
      <c r="Z1152" s="35"/>
      <c r="AA1152" s="35"/>
      <c r="AB1152" s="35"/>
      <c r="AC1152" s="35"/>
      <c r="AD1152" s="35"/>
      <c r="AE1152" s="35"/>
      <c r="AR1152" s="203" t="s">
        <v>506</v>
      </c>
      <c r="AT1152" s="203" t="s">
        <v>438</v>
      </c>
      <c r="AU1152" s="203" t="s">
        <v>86</v>
      </c>
      <c r="AY1152" s="18" t="s">
        <v>239</v>
      </c>
      <c r="BE1152" s="204">
        <f>IF(N1152="základní",J1152,0)</f>
        <v>0</v>
      </c>
      <c r="BF1152" s="204">
        <f>IF(N1152="snížená",J1152,0)</f>
        <v>0</v>
      </c>
      <c r="BG1152" s="204">
        <f>IF(N1152="zákl. přenesená",J1152,0)</f>
        <v>0</v>
      </c>
      <c r="BH1152" s="204">
        <f>IF(N1152="sníž. přenesená",J1152,0)</f>
        <v>0</v>
      </c>
      <c r="BI1152" s="204">
        <f>IF(N1152="nulová",J1152,0)</f>
        <v>0</v>
      </c>
      <c r="BJ1152" s="18" t="s">
        <v>84</v>
      </c>
      <c r="BK1152" s="204">
        <f>ROUND(I1152*H1152,2)</f>
        <v>0</v>
      </c>
      <c r="BL1152" s="18" t="s">
        <v>306</v>
      </c>
      <c r="BM1152" s="203" t="s">
        <v>2121</v>
      </c>
    </row>
    <row r="1153" spans="1:65" s="2" customFormat="1" ht="68.25">
      <c r="A1153" s="35"/>
      <c r="B1153" s="36"/>
      <c r="C1153" s="37"/>
      <c r="D1153" s="207" t="s">
        <v>284</v>
      </c>
      <c r="E1153" s="37"/>
      <c r="F1153" s="216" t="s">
        <v>2047</v>
      </c>
      <c r="G1153" s="37"/>
      <c r="H1153" s="37"/>
      <c r="I1153" s="217"/>
      <c r="J1153" s="37"/>
      <c r="K1153" s="37"/>
      <c r="L1153" s="40"/>
      <c r="M1153" s="218"/>
      <c r="N1153" s="219"/>
      <c r="O1153" s="72"/>
      <c r="P1153" s="72"/>
      <c r="Q1153" s="72"/>
      <c r="R1153" s="72"/>
      <c r="S1153" s="72"/>
      <c r="T1153" s="73"/>
      <c r="U1153" s="35"/>
      <c r="V1153" s="35"/>
      <c r="W1153" s="35"/>
      <c r="X1153" s="35"/>
      <c r="Y1153" s="35"/>
      <c r="Z1153" s="35"/>
      <c r="AA1153" s="35"/>
      <c r="AB1153" s="35"/>
      <c r="AC1153" s="35"/>
      <c r="AD1153" s="35"/>
      <c r="AE1153" s="35"/>
      <c r="AT1153" s="18" t="s">
        <v>284</v>
      </c>
      <c r="AU1153" s="18" t="s">
        <v>86</v>
      </c>
    </row>
    <row r="1154" spans="1:65" s="13" customFormat="1" ht="11.25">
      <c r="B1154" s="205"/>
      <c r="C1154" s="206"/>
      <c r="D1154" s="207" t="s">
        <v>266</v>
      </c>
      <c r="E1154" s="206"/>
      <c r="F1154" s="208" t="s">
        <v>2122</v>
      </c>
      <c r="G1154" s="206"/>
      <c r="H1154" s="209">
        <v>326.13</v>
      </c>
      <c r="I1154" s="210"/>
      <c r="J1154" s="206"/>
      <c r="K1154" s="206"/>
      <c r="L1154" s="211"/>
      <c r="M1154" s="212"/>
      <c r="N1154" s="213"/>
      <c r="O1154" s="213"/>
      <c r="P1154" s="213"/>
      <c r="Q1154" s="213"/>
      <c r="R1154" s="213"/>
      <c r="S1154" s="213"/>
      <c r="T1154" s="214"/>
      <c r="AT1154" s="215" t="s">
        <v>266</v>
      </c>
      <c r="AU1154" s="215" t="s">
        <v>86</v>
      </c>
      <c r="AV1154" s="13" t="s">
        <v>86</v>
      </c>
      <c r="AW1154" s="13" t="s">
        <v>4</v>
      </c>
      <c r="AX1154" s="13" t="s">
        <v>84</v>
      </c>
      <c r="AY1154" s="215" t="s">
        <v>239</v>
      </c>
    </row>
    <row r="1155" spans="1:65" s="2" customFormat="1" ht="16.5" customHeight="1">
      <c r="A1155" s="35"/>
      <c r="B1155" s="36"/>
      <c r="C1155" s="192" t="s">
        <v>2123</v>
      </c>
      <c r="D1155" s="192" t="s">
        <v>241</v>
      </c>
      <c r="E1155" s="193" t="s">
        <v>2124</v>
      </c>
      <c r="F1155" s="194" t="s">
        <v>2125</v>
      </c>
      <c r="G1155" s="195" t="s">
        <v>244</v>
      </c>
      <c r="H1155" s="196">
        <v>58.893999999999998</v>
      </c>
      <c r="I1155" s="197"/>
      <c r="J1155" s="198">
        <f>ROUND(I1155*H1155,2)</f>
        <v>0</v>
      </c>
      <c r="K1155" s="194" t="s">
        <v>245</v>
      </c>
      <c r="L1155" s="40"/>
      <c r="M1155" s="199" t="s">
        <v>1</v>
      </c>
      <c r="N1155" s="200" t="s">
        <v>41</v>
      </c>
      <c r="O1155" s="72"/>
      <c r="P1155" s="201">
        <f>O1155*H1155</f>
        <v>0</v>
      </c>
      <c r="Q1155" s="201">
        <v>6.9999999999999999E-4</v>
      </c>
      <c r="R1155" s="201">
        <f>Q1155*H1155</f>
        <v>4.12258E-2</v>
      </c>
      <c r="S1155" s="201">
        <v>0</v>
      </c>
      <c r="T1155" s="202">
        <f>S1155*H1155</f>
        <v>0</v>
      </c>
      <c r="U1155" s="35"/>
      <c r="V1155" s="35"/>
      <c r="W1155" s="35"/>
      <c r="X1155" s="35"/>
      <c r="Y1155" s="35"/>
      <c r="Z1155" s="35"/>
      <c r="AA1155" s="35"/>
      <c r="AB1155" s="35"/>
      <c r="AC1155" s="35"/>
      <c r="AD1155" s="35"/>
      <c r="AE1155" s="35"/>
      <c r="AR1155" s="203" t="s">
        <v>306</v>
      </c>
      <c r="AT1155" s="203" t="s">
        <v>241</v>
      </c>
      <c r="AU1155" s="203" t="s">
        <v>86</v>
      </c>
      <c r="AY1155" s="18" t="s">
        <v>239</v>
      </c>
      <c r="BE1155" s="204">
        <f>IF(N1155="základní",J1155,0)</f>
        <v>0</v>
      </c>
      <c r="BF1155" s="204">
        <f>IF(N1155="snížená",J1155,0)</f>
        <v>0</v>
      </c>
      <c r="BG1155" s="204">
        <f>IF(N1155="zákl. přenesená",J1155,0)</f>
        <v>0</v>
      </c>
      <c r="BH1155" s="204">
        <f>IF(N1155="sníž. přenesená",J1155,0)</f>
        <v>0</v>
      </c>
      <c r="BI1155" s="204">
        <f>IF(N1155="nulová",J1155,0)</f>
        <v>0</v>
      </c>
      <c r="BJ1155" s="18" t="s">
        <v>84</v>
      </c>
      <c r="BK1155" s="204">
        <f>ROUND(I1155*H1155,2)</f>
        <v>0</v>
      </c>
      <c r="BL1155" s="18" t="s">
        <v>306</v>
      </c>
      <c r="BM1155" s="203" t="s">
        <v>2126</v>
      </c>
    </row>
    <row r="1156" spans="1:65" s="2" customFormat="1" ht="29.25">
      <c r="A1156" s="35"/>
      <c r="B1156" s="36"/>
      <c r="C1156" s="37"/>
      <c r="D1156" s="207" t="s">
        <v>284</v>
      </c>
      <c r="E1156" s="37"/>
      <c r="F1156" s="216" t="s">
        <v>2104</v>
      </c>
      <c r="G1156" s="37"/>
      <c r="H1156" s="37"/>
      <c r="I1156" s="217"/>
      <c r="J1156" s="37"/>
      <c r="K1156" s="37"/>
      <c r="L1156" s="40"/>
      <c r="M1156" s="218"/>
      <c r="N1156" s="219"/>
      <c r="O1156" s="72"/>
      <c r="P1156" s="72"/>
      <c r="Q1156" s="72"/>
      <c r="R1156" s="72"/>
      <c r="S1156" s="72"/>
      <c r="T1156" s="73"/>
      <c r="U1156" s="35"/>
      <c r="V1156" s="35"/>
      <c r="W1156" s="35"/>
      <c r="X1156" s="35"/>
      <c r="Y1156" s="35"/>
      <c r="Z1156" s="35"/>
      <c r="AA1156" s="35"/>
      <c r="AB1156" s="35"/>
      <c r="AC1156" s="35"/>
      <c r="AD1156" s="35"/>
      <c r="AE1156" s="35"/>
      <c r="AT1156" s="18" t="s">
        <v>284</v>
      </c>
      <c r="AU1156" s="18" t="s">
        <v>86</v>
      </c>
    </row>
    <row r="1157" spans="1:65" s="15" customFormat="1" ht="11.25">
      <c r="B1157" s="237"/>
      <c r="C1157" s="238"/>
      <c r="D1157" s="207" t="s">
        <v>266</v>
      </c>
      <c r="E1157" s="239" t="s">
        <v>1</v>
      </c>
      <c r="F1157" s="240" t="s">
        <v>826</v>
      </c>
      <c r="G1157" s="238"/>
      <c r="H1157" s="239" t="s">
        <v>1</v>
      </c>
      <c r="I1157" s="241"/>
      <c r="J1157" s="238"/>
      <c r="K1157" s="238"/>
      <c r="L1157" s="242"/>
      <c r="M1157" s="243"/>
      <c r="N1157" s="244"/>
      <c r="O1157" s="244"/>
      <c r="P1157" s="244"/>
      <c r="Q1157" s="244"/>
      <c r="R1157" s="244"/>
      <c r="S1157" s="244"/>
      <c r="T1157" s="245"/>
      <c r="AT1157" s="246" t="s">
        <v>266</v>
      </c>
      <c r="AU1157" s="246" t="s">
        <v>86</v>
      </c>
      <c r="AV1157" s="15" t="s">
        <v>84</v>
      </c>
      <c r="AW1157" s="15" t="s">
        <v>32</v>
      </c>
      <c r="AX1157" s="15" t="s">
        <v>76</v>
      </c>
      <c r="AY1157" s="246" t="s">
        <v>239</v>
      </c>
    </row>
    <row r="1158" spans="1:65" s="13" customFormat="1" ht="11.25">
      <c r="B1158" s="205"/>
      <c r="C1158" s="206"/>
      <c r="D1158" s="207" t="s">
        <v>266</v>
      </c>
      <c r="E1158" s="225" t="s">
        <v>1</v>
      </c>
      <c r="F1158" s="208" t="s">
        <v>2127</v>
      </c>
      <c r="G1158" s="206"/>
      <c r="H1158" s="209">
        <v>53.54</v>
      </c>
      <c r="I1158" s="210"/>
      <c r="J1158" s="206"/>
      <c r="K1158" s="206"/>
      <c r="L1158" s="211"/>
      <c r="M1158" s="212"/>
      <c r="N1158" s="213"/>
      <c r="O1158" s="213"/>
      <c r="P1158" s="213"/>
      <c r="Q1158" s="213"/>
      <c r="R1158" s="213"/>
      <c r="S1158" s="213"/>
      <c r="T1158" s="214"/>
      <c r="AT1158" s="215" t="s">
        <v>266</v>
      </c>
      <c r="AU1158" s="215" t="s">
        <v>86</v>
      </c>
      <c r="AV1158" s="13" t="s">
        <v>86</v>
      </c>
      <c r="AW1158" s="13" t="s">
        <v>32</v>
      </c>
      <c r="AX1158" s="13" t="s">
        <v>76</v>
      </c>
      <c r="AY1158" s="215" t="s">
        <v>239</v>
      </c>
    </row>
    <row r="1159" spans="1:65" s="16" customFormat="1" ht="11.25">
      <c r="B1159" s="257"/>
      <c r="C1159" s="258"/>
      <c r="D1159" s="207" t="s">
        <v>266</v>
      </c>
      <c r="E1159" s="259" t="s">
        <v>1</v>
      </c>
      <c r="F1159" s="260" t="s">
        <v>938</v>
      </c>
      <c r="G1159" s="258"/>
      <c r="H1159" s="261">
        <v>53.54</v>
      </c>
      <c r="I1159" s="262"/>
      <c r="J1159" s="258"/>
      <c r="K1159" s="258"/>
      <c r="L1159" s="263"/>
      <c r="M1159" s="264"/>
      <c r="N1159" s="265"/>
      <c r="O1159" s="265"/>
      <c r="P1159" s="265"/>
      <c r="Q1159" s="265"/>
      <c r="R1159" s="265"/>
      <c r="S1159" s="265"/>
      <c r="T1159" s="266"/>
      <c r="AT1159" s="267" t="s">
        <v>266</v>
      </c>
      <c r="AU1159" s="267" t="s">
        <v>86</v>
      </c>
      <c r="AV1159" s="16" t="s">
        <v>108</v>
      </c>
      <c r="AW1159" s="16" t="s">
        <v>32</v>
      </c>
      <c r="AX1159" s="16" t="s">
        <v>76</v>
      </c>
      <c r="AY1159" s="267" t="s">
        <v>239</v>
      </c>
    </row>
    <row r="1160" spans="1:65" s="13" customFormat="1" ht="11.25">
      <c r="B1160" s="205"/>
      <c r="C1160" s="206"/>
      <c r="D1160" s="207" t="s">
        <v>266</v>
      </c>
      <c r="E1160" s="225" t="s">
        <v>1</v>
      </c>
      <c r="F1160" s="208" t="s">
        <v>2128</v>
      </c>
      <c r="G1160" s="206"/>
      <c r="H1160" s="209">
        <v>5.3540000000000001</v>
      </c>
      <c r="I1160" s="210"/>
      <c r="J1160" s="206"/>
      <c r="K1160" s="206"/>
      <c r="L1160" s="211"/>
      <c r="M1160" s="212"/>
      <c r="N1160" s="213"/>
      <c r="O1160" s="213"/>
      <c r="P1160" s="213"/>
      <c r="Q1160" s="213"/>
      <c r="R1160" s="213"/>
      <c r="S1160" s="213"/>
      <c r="T1160" s="214"/>
      <c r="AT1160" s="215" t="s">
        <v>266</v>
      </c>
      <c r="AU1160" s="215" t="s">
        <v>86</v>
      </c>
      <c r="AV1160" s="13" t="s">
        <v>86</v>
      </c>
      <c r="AW1160" s="13" t="s">
        <v>32</v>
      </c>
      <c r="AX1160" s="13" t="s">
        <v>76</v>
      </c>
      <c r="AY1160" s="215" t="s">
        <v>239</v>
      </c>
    </row>
    <row r="1161" spans="1:65" s="14" customFormat="1" ht="11.25">
      <c r="B1161" s="226"/>
      <c r="C1161" s="227"/>
      <c r="D1161" s="207" t="s">
        <v>266</v>
      </c>
      <c r="E1161" s="228" t="s">
        <v>1</v>
      </c>
      <c r="F1161" s="229" t="s">
        <v>383</v>
      </c>
      <c r="G1161" s="227"/>
      <c r="H1161" s="230">
        <v>58.893999999999998</v>
      </c>
      <c r="I1161" s="231"/>
      <c r="J1161" s="227"/>
      <c r="K1161" s="227"/>
      <c r="L1161" s="232"/>
      <c r="M1161" s="233"/>
      <c r="N1161" s="234"/>
      <c r="O1161" s="234"/>
      <c r="P1161" s="234"/>
      <c r="Q1161" s="234"/>
      <c r="R1161" s="234"/>
      <c r="S1161" s="234"/>
      <c r="T1161" s="235"/>
      <c r="AT1161" s="236" t="s">
        <v>266</v>
      </c>
      <c r="AU1161" s="236" t="s">
        <v>86</v>
      </c>
      <c r="AV1161" s="14" t="s">
        <v>110</v>
      </c>
      <c r="AW1161" s="14" t="s">
        <v>32</v>
      </c>
      <c r="AX1161" s="14" t="s">
        <v>84</v>
      </c>
      <c r="AY1161" s="236" t="s">
        <v>239</v>
      </c>
    </row>
    <row r="1162" spans="1:65" s="2" customFormat="1" ht="24.2" customHeight="1">
      <c r="A1162" s="35"/>
      <c r="B1162" s="36"/>
      <c r="C1162" s="247" t="s">
        <v>2129</v>
      </c>
      <c r="D1162" s="247" t="s">
        <v>438</v>
      </c>
      <c r="E1162" s="248" t="s">
        <v>2130</v>
      </c>
      <c r="F1162" s="249" t="s">
        <v>2131</v>
      </c>
      <c r="G1162" s="250" t="s">
        <v>244</v>
      </c>
      <c r="H1162" s="251">
        <v>64.783000000000001</v>
      </c>
      <c r="I1162" s="252"/>
      <c r="J1162" s="253">
        <f>ROUND(I1162*H1162,2)</f>
        <v>0</v>
      </c>
      <c r="K1162" s="249" t="s">
        <v>277</v>
      </c>
      <c r="L1162" s="254"/>
      <c r="M1162" s="255" t="s">
        <v>1</v>
      </c>
      <c r="N1162" s="256" t="s">
        <v>41</v>
      </c>
      <c r="O1162" s="72"/>
      <c r="P1162" s="201">
        <f>O1162*H1162</f>
        <v>0</v>
      </c>
      <c r="Q1162" s="201">
        <v>2.8700000000000002E-3</v>
      </c>
      <c r="R1162" s="201">
        <f>Q1162*H1162</f>
        <v>0.18592721000000001</v>
      </c>
      <c r="S1162" s="201">
        <v>0</v>
      </c>
      <c r="T1162" s="202">
        <f>S1162*H1162</f>
        <v>0</v>
      </c>
      <c r="U1162" s="35"/>
      <c r="V1162" s="35"/>
      <c r="W1162" s="35"/>
      <c r="X1162" s="35"/>
      <c r="Y1162" s="35"/>
      <c r="Z1162" s="35"/>
      <c r="AA1162" s="35"/>
      <c r="AB1162" s="35"/>
      <c r="AC1162" s="35"/>
      <c r="AD1162" s="35"/>
      <c r="AE1162" s="35"/>
      <c r="AR1162" s="203" t="s">
        <v>506</v>
      </c>
      <c r="AT1162" s="203" t="s">
        <v>438</v>
      </c>
      <c r="AU1162" s="203" t="s">
        <v>86</v>
      </c>
      <c r="AY1162" s="18" t="s">
        <v>239</v>
      </c>
      <c r="BE1162" s="204">
        <f>IF(N1162="základní",J1162,0)</f>
        <v>0</v>
      </c>
      <c r="BF1162" s="204">
        <f>IF(N1162="snížená",J1162,0)</f>
        <v>0</v>
      </c>
      <c r="BG1162" s="204">
        <f>IF(N1162="zákl. přenesená",J1162,0)</f>
        <v>0</v>
      </c>
      <c r="BH1162" s="204">
        <f>IF(N1162="sníž. přenesená",J1162,0)</f>
        <v>0</v>
      </c>
      <c r="BI1162" s="204">
        <f>IF(N1162="nulová",J1162,0)</f>
        <v>0</v>
      </c>
      <c r="BJ1162" s="18" t="s">
        <v>84</v>
      </c>
      <c r="BK1162" s="204">
        <f>ROUND(I1162*H1162,2)</f>
        <v>0</v>
      </c>
      <c r="BL1162" s="18" t="s">
        <v>306</v>
      </c>
      <c r="BM1162" s="203" t="s">
        <v>2132</v>
      </c>
    </row>
    <row r="1163" spans="1:65" s="2" customFormat="1" ht="68.25">
      <c r="A1163" s="35"/>
      <c r="B1163" s="36"/>
      <c r="C1163" s="37"/>
      <c r="D1163" s="207" t="s">
        <v>284</v>
      </c>
      <c r="E1163" s="37"/>
      <c r="F1163" s="216" t="s">
        <v>2047</v>
      </c>
      <c r="G1163" s="37"/>
      <c r="H1163" s="37"/>
      <c r="I1163" s="217"/>
      <c r="J1163" s="37"/>
      <c r="K1163" s="37"/>
      <c r="L1163" s="40"/>
      <c r="M1163" s="218"/>
      <c r="N1163" s="219"/>
      <c r="O1163" s="72"/>
      <c r="P1163" s="72"/>
      <c r="Q1163" s="72"/>
      <c r="R1163" s="72"/>
      <c r="S1163" s="72"/>
      <c r="T1163" s="73"/>
      <c r="U1163" s="35"/>
      <c r="V1163" s="35"/>
      <c r="W1163" s="35"/>
      <c r="X1163" s="35"/>
      <c r="Y1163" s="35"/>
      <c r="Z1163" s="35"/>
      <c r="AA1163" s="35"/>
      <c r="AB1163" s="35"/>
      <c r="AC1163" s="35"/>
      <c r="AD1163" s="35"/>
      <c r="AE1163" s="35"/>
      <c r="AT1163" s="18" t="s">
        <v>284</v>
      </c>
      <c r="AU1163" s="18" t="s">
        <v>86</v>
      </c>
    </row>
    <row r="1164" spans="1:65" s="13" customFormat="1" ht="11.25">
      <c r="B1164" s="205"/>
      <c r="C1164" s="206"/>
      <c r="D1164" s="207" t="s">
        <v>266</v>
      </c>
      <c r="E1164" s="206"/>
      <c r="F1164" s="208" t="s">
        <v>2133</v>
      </c>
      <c r="G1164" s="206"/>
      <c r="H1164" s="209">
        <v>64.783000000000001</v>
      </c>
      <c r="I1164" s="210"/>
      <c r="J1164" s="206"/>
      <c r="K1164" s="206"/>
      <c r="L1164" s="211"/>
      <c r="M1164" s="212"/>
      <c r="N1164" s="213"/>
      <c r="O1164" s="213"/>
      <c r="P1164" s="213"/>
      <c r="Q1164" s="213"/>
      <c r="R1164" s="213"/>
      <c r="S1164" s="213"/>
      <c r="T1164" s="214"/>
      <c r="AT1164" s="215" t="s">
        <v>266</v>
      </c>
      <c r="AU1164" s="215" t="s">
        <v>86</v>
      </c>
      <c r="AV1164" s="13" t="s">
        <v>86</v>
      </c>
      <c r="AW1164" s="13" t="s">
        <v>4</v>
      </c>
      <c r="AX1164" s="13" t="s">
        <v>84</v>
      </c>
      <c r="AY1164" s="215" t="s">
        <v>239</v>
      </c>
    </row>
    <row r="1165" spans="1:65" s="2" customFormat="1" ht="16.5" customHeight="1">
      <c r="A1165" s="35"/>
      <c r="B1165" s="36"/>
      <c r="C1165" s="192" t="s">
        <v>2134</v>
      </c>
      <c r="D1165" s="192" t="s">
        <v>241</v>
      </c>
      <c r="E1165" s="193" t="s">
        <v>2135</v>
      </c>
      <c r="F1165" s="194" t="s">
        <v>2136</v>
      </c>
      <c r="G1165" s="195" t="s">
        <v>476</v>
      </c>
      <c r="H1165" s="196">
        <v>27.6</v>
      </c>
      <c r="I1165" s="197"/>
      <c r="J1165" s="198">
        <f>ROUND(I1165*H1165,2)</f>
        <v>0</v>
      </c>
      <c r="K1165" s="194" t="s">
        <v>245</v>
      </c>
      <c r="L1165" s="40"/>
      <c r="M1165" s="199" t="s">
        <v>1</v>
      </c>
      <c r="N1165" s="200" t="s">
        <v>41</v>
      </c>
      <c r="O1165" s="72"/>
      <c r="P1165" s="201">
        <f>O1165*H1165</f>
        <v>0</v>
      </c>
      <c r="Q1165" s="201">
        <v>1.2E-4</v>
      </c>
      <c r="R1165" s="201">
        <f>Q1165*H1165</f>
        <v>3.3120000000000003E-3</v>
      </c>
      <c r="S1165" s="201">
        <v>0</v>
      </c>
      <c r="T1165" s="202">
        <f>S1165*H1165</f>
        <v>0</v>
      </c>
      <c r="U1165" s="35"/>
      <c r="V1165" s="35"/>
      <c r="W1165" s="35"/>
      <c r="X1165" s="35"/>
      <c r="Y1165" s="35"/>
      <c r="Z1165" s="35"/>
      <c r="AA1165" s="35"/>
      <c r="AB1165" s="35"/>
      <c r="AC1165" s="35"/>
      <c r="AD1165" s="35"/>
      <c r="AE1165" s="35"/>
      <c r="AR1165" s="203" t="s">
        <v>306</v>
      </c>
      <c r="AT1165" s="203" t="s">
        <v>241</v>
      </c>
      <c r="AU1165" s="203" t="s">
        <v>86</v>
      </c>
      <c r="AY1165" s="18" t="s">
        <v>239</v>
      </c>
      <c r="BE1165" s="204">
        <f>IF(N1165="základní",J1165,0)</f>
        <v>0</v>
      </c>
      <c r="BF1165" s="204">
        <f>IF(N1165="snížená",J1165,0)</f>
        <v>0</v>
      </c>
      <c r="BG1165" s="204">
        <f>IF(N1165="zákl. přenesená",J1165,0)</f>
        <v>0</v>
      </c>
      <c r="BH1165" s="204">
        <f>IF(N1165="sníž. přenesená",J1165,0)</f>
        <v>0</v>
      </c>
      <c r="BI1165" s="204">
        <f>IF(N1165="nulová",J1165,0)</f>
        <v>0</v>
      </c>
      <c r="BJ1165" s="18" t="s">
        <v>84</v>
      </c>
      <c r="BK1165" s="204">
        <f>ROUND(I1165*H1165,2)</f>
        <v>0</v>
      </c>
      <c r="BL1165" s="18" t="s">
        <v>306</v>
      </c>
      <c r="BM1165" s="203" t="s">
        <v>2137</v>
      </c>
    </row>
    <row r="1166" spans="1:65" s="2" customFormat="1" ht="16.5" customHeight="1">
      <c r="A1166" s="35"/>
      <c r="B1166" s="36"/>
      <c r="C1166" s="247" t="s">
        <v>2138</v>
      </c>
      <c r="D1166" s="247" t="s">
        <v>438</v>
      </c>
      <c r="E1166" s="248" t="s">
        <v>2139</v>
      </c>
      <c r="F1166" s="249" t="s">
        <v>2140</v>
      </c>
      <c r="G1166" s="250" t="s">
        <v>244</v>
      </c>
      <c r="H1166" s="251">
        <v>9.66</v>
      </c>
      <c r="I1166" s="252"/>
      <c r="J1166" s="253">
        <f>ROUND(I1166*H1166,2)</f>
        <v>0</v>
      </c>
      <c r="K1166" s="249" t="s">
        <v>277</v>
      </c>
      <c r="L1166" s="254"/>
      <c r="M1166" s="255" t="s">
        <v>1</v>
      </c>
      <c r="N1166" s="256" t="s">
        <v>41</v>
      </c>
      <c r="O1166" s="72"/>
      <c r="P1166" s="201">
        <f>O1166*H1166</f>
        <v>0</v>
      </c>
      <c r="Q1166" s="201">
        <v>2.5999999999999999E-3</v>
      </c>
      <c r="R1166" s="201">
        <f>Q1166*H1166</f>
        <v>2.5115999999999999E-2</v>
      </c>
      <c r="S1166" s="201">
        <v>0</v>
      </c>
      <c r="T1166" s="202">
        <f>S1166*H1166</f>
        <v>0</v>
      </c>
      <c r="U1166" s="35"/>
      <c r="V1166" s="35"/>
      <c r="W1166" s="35"/>
      <c r="X1166" s="35"/>
      <c r="Y1166" s="35"/>
      <c r="Z1166" s="35"/>
      <c r="AA1166" s="35"/>
      <c r="AB1166" s="35"/>
      <c r="AC1166" s="35"/>
      <c r="AD1166" s="35"/>
      <c r="AE1166" s="35"/>
      <c r="AR1166" s="203" t="s">
        <v>506</v>
      </c>
      <c r="AT1166" s="203" t="s">
        <v>438</v>
      </c>
      <c r="AU1166" s="203" t="s">
        <v>86</v>
      </c>
      <c r="AY1166" s="18" t="s">
        <v>239</v>
      </c>
      <c r="BE1166" s="204">
        <f>IF(N1166="základní",J1166,0)</f>
        <v>0</v>
      </c>
      <c r="BF1166" s="204">
        <f>IF(N1166="snížená",J1166,0)</f>
        <v>0</v>
      </c>
      <c r="BG1166" s="204">
        <f>IF(N1166="zákl. přenesená",J1166,0)</f>
        <v>0</v>
      </c>
      <c r="BH1166" s="204">
        <f>IF(N1166="sníž. přenesená",J1166,0)</f>
        <v>0</v>
      </c>
      <c r="BI1166" s="204">
        <f>IF(N1166="nulová",J1166,0)</f>
        <v>0</v>
      </c>
      <c r="BJ1166" s="18" t="s">
        <v>84</v>
      </c>
      <c r="BK1166" s="204">
        <f>ROUND(I1166*H1166,2)</f>
        <v>0</v>
      </c>
      <c r="BL1166" s="18" t="s">
        <v>306</v>
      </c>
      <c r="BM1166" s="203" t="s">
        <v>2141</v>
      </c>
    </row>
    <row r="1167" spans="1:65" s="13" customFormat="1" ht="11.25">
      <c r="B1167" s="205"/>
      <c r="C1167" s="206"/>
      <c r="D1167" s="207" t="s">
        <v>266</v>
      </c>
      <c r="E1167" s="206"/>
      <c r="F1167" s="208" t="s">
        <v>2142</v>
      </c>
      <c r="G1167" s="206"/>
      <c r="H1167" s="209">
        <v>9.66</v>
      </c>
      <c r="I1167" s="210"/>
      <c r="J1167" s="206"/>
      <c r="K1167" s="206"/>
      <c r="L1167" s="211"/>
      <c r="M1167" s="212"/>
      <c r="N1167" s="213"/>
      <c r="O1167" s="213"/>
      <c r="P1167" s="213"/>
      <c r="Q1167" s="213"/>
      <c r="R1167" s="213"/>
      <c r="S1167" s="213"/>
      <c r="T1167" s="214"/>
      <c r="AT1167" s="215" t="s">
        <v>266</v>
      </c>
      <c r="AU1167" s="215" t="s">
        <v>86</v>
      </c>
      <c r="AV1167" s="13" t="s">
        <v>86</v>
      </c>
      <c r="AW1167" s="13" t="s">
        <v>4</v>
      </c>
      <c r="AX1167" s="13" t="s">
        <v>84</v>
      </c>
      <c r="AY1167" s="215" t="s">
        <v>239</v>
      </c>
    </row>
    <row r="1168" spans="1:65" s="2" customFormat="1" ht="16.5" customHeight="1">
      <c r="A1168" s="35"/>
      <c r="B1168" s="36"/>
      <c r="C1168" s="192" t="s">
        <v>2143</v>
      </c>
      <c r="D1168" s="192" t="s">
        <v>241</v>
      </c>
      <c r="E1168" s="193" t="s">
        <v>2144</v>
      </c>
      <c r="F1168" s="194" t="s">
        <v>2145</v>
      </c>
      <c r="G1168" s="195" t="s">
        <v>476</v>
      </c>
      <c r="H1168" s="196">
        <v>27.6</v>
      </c>
      <c r="I1168" s="197"/>
      <c r="J1168" s="198">
        <f>ROUND(I1168*H1168,2)</f>
        <v>0</v>
      </c>
      <c r="K1168" s="194" t="s">
        <v>245</v>
      </c>
      <c r="L1168" s="40"/>
      <c r="M1168" s="199" t="s">
        <v>1</v>
      </c>
      <c r="N1168" s="200" t="s">
        <v>41</v>
      </c>
      <c r="O1168" s="72"/>
      <c r="P1168" s="201">
        <f>O1168*H1168</f>
        <v>0</v>
      </c>
      <c r="Q1168" s="201">
        <v>8.0000000000000007E-5</v>
      </c>
      <c r="R1168" s="201">
        <f>Q1168*H1168</f>
        <v>2.2080000000000003E-3</v>
      </c>
      <c r="S1168" s="201">
        <v>0</v>
      </c>
      <c r="T1168" s="202">
        <f>S1168*H1168</f>
        <v>0</v>
      </c>
      <c r="U1168" s="35"/>
      <c r="V1168" s="35"/>
      <c r="W1168" s="35"/>
      <c r="X1168" s="35"/>
      <c r="Y1168" s="35"/>
      <c r="Z1168" s="35"/>
      <c r="AA1168" s="35"/>
      <c r="AB1168" s="35"/>
      <c r="AC1168" s="35"/>
      <c r="AD1168" s="35"/>
      <c r="AE1168" s="35"/>
      <c r="AR1168" s="203" t="s">
        <v>306</v>
      </c>
      <c r="AT1168" s="203" t="s">
        <v>241</v>
      </c>
      <c r="AU1168" s="203" t="s">
        <v>86</v>
      </c>
      <c r="AY1168" s="18" t="s">
        <v>239</v>
      </c>
      <c r="BE1168" s="204">
        <f>IF(N1168="základní",J1168,0)</f>
        <v>0</v>
      </c>
      <c r="BF1168" s="204">
        <f>IF(N1168="snížená",J1168,0)</f>
        <v>0</v>
      </c>
      <c r="BG1168" s="204">
        <f>IF(N1168="zákl. přenesená",J1168,0)</f>
        <v>0</v>
      </c>
      <c r="BH1168" s="204">
        <f>IF(N1168="sníž. přenesená",J1168,0)</f>
        <v>0</v>
      </c>
      <c r="BI1168" s="204">
        <f>IF(N1168="nulová",J1168,0)</f>
        <v>0</v>
      </c>
      <c r="BJ1168" s="18" t="s">
        <v>84</v>
      </c>
      <c r="BK1168" s="204">
        <f>ROUND(I1168*H1168,2)</f>
        <v>0</v>
      </c>
      <c r="BL1168" s="18" t="s">
        <v>306</v>
      </c>
      <c r="BM1168" s="203" t="s">
        <v>2146</v>
      </c>
    </row>
    <row r="1169" spans="1:65" s="2" customFormat="1" ht="16.5" customHeight="1">
      <c r="A1169" s="35"/>
      <c r="B1169" s="36"/>
      <c r="C1169" s="247" t="s">
        <v>2147</v>
      </c>
      <c r="D1169" s="247" t="s">
        <v>438</v>
      </c>
      <c r="E1169" s="248" t="s">
        <v>2148</v>
      </c>
      <c r="F1169" s="249" t="s">
        <v>2149</v>
      </c>
      <c r="G1169" s="250" t="s">
        <v>244</v>
      </c>
      <c r="H1169" s="251">
        <v>5.52</v>
      </c>
      <c r="I1169" s="252"/>
      <c r="J1169" s="253">
        <f>ROUND(I1169*H1169,2)</f>
        <v>0</v>
      </c>
      <c r="K1169" s="249" t="s">
        <v>277</v>
      </c>
      <c r="L1169" s="254"/>
      <c r="M1169" s="255" t="s">
        <v>1</v>
      </c>
      <c r="N1169" s="256" t="s">
        <v>41</v>
      </c>
      <c r="O1169" s="72"/>
      <c r="P1169" s="201">
        <f>O1169*H1169</f>
        <v>0</v>
      </c>
      <c r="Q1169" s="201">
        <v>2.5999999999999999E-3</v>
      </c>
      <c r="R1169" s="201">
        <f>Q1169*H1169</f>
        <v>1.4351999999999998E-2</v>
      </c>
      <c r="S1169" s="201">
        <v>0</v>
      </c>
      <c r="T1169" s="202">
        <f>S1169*H1169</f>
        <v>0</v>
      </c>
      <c r="U1169" s="35"/>
      <c r="V1169" s="35"/>
      <c r="W1169" s="35"/>
      <c r="X1169" s="35"/>
      <c r="Y1169" s="35"/>
      <c r="Z1169" s="35"/>
      <c r="AA1169" s="35"/>
      <c r="AB1169" s="35"/>
      <c r="AC1169" s="35"/>
      <c r="AD1169" s="35"/>
      <c r="AE1169" s="35"/>
      <c r="AR1169" s="203" t="s">
        <v>506</v>
      </c>
      <c r="AT1169" s="203" t="s">
        <v>438</v>
      </c>
      <c r="AU1169" s="203" t="s">
        <v>86</v>
      </c>
      <c r="AY1169" s="18" t="s">
        <v>239</v>
      </c>
      <c r="BE1169" s="204">
        <f>IF(N1169="základní",J1169,0)</f>
        <v>0</v>
      </c>
      <c r="BF1169" s="204">
        <f>IF(N1169="snížená",J1169,0)</f>
        <v>0</v>
      </c>
      <c r="BG1169" s="204">
        <f>IF(N1169="zákl. přenesená",J1169,0)</f>
        <v>0</v>
      </c>
      <c r="BH1169" s="204">
        <f>IF(N1169="sníž. přenesená",J1169,0)</f>
        <v>0</v>
      </c>
      <c r="BI1169" s="204">
        <f>IF(N1169="nulová",J1169,0)</f>
        <v>0</v>
      </c>
      <c r="BJ1169" s="18" t="s">
        <v>84</v>
      </c>
      <c r="BK1169" s="204">
        <f>ROUND(I1169*H1169,2)</f>
        <v>0</v>
      </c>
      <c r="BL1169" s="18" t="s">
        <v>306</v>
      </c>
      <c r="BM1169" s="203" t="s">
        <v>2150</v>
      </c>
    </row>
    <row r="1170" spans="1:65" s="13" customFormat="1" ht="11.25">
      <c r="B1170" s="205"/>
      <c r="C1170" s="206"/>
      <c r="D1170" s="207" t="s">
        <v>266</v>
      </c>
      <c r="E1170" s="206"/>
      <c r="F1170" s="208" t="s">
        <v>2151</v>
      </c>
      <c r="G1170" s="206"/>
      <c r="H1170" s="209">
        <v>5.52</v>
      </c>
      <c r="I1170" s="210"/>
      <c r="J1170" s="206"/>
      <c r="K1170" s="206"/>
      <c r="L1170" s="211"/>
      <c r="M1170" s="212"/>
      <c r="N1170" s="213"/>
      <c r="O1170" s="213"/>
      <c r="P1170" s="213"/>
      <c r="Q1170" s="213"/>
      <c r="R1170" s="213"/>
      <c r="S1170" s="213"/>
      <c r="T1170" s="214"/>
      <c r="AT1170" s="215" t="s">
        <v>266</v>
      </c>
      <c r="AU1170" s="215" t="s">
        <v>86</v>
      </c>
      <c r="AV1170" s="13" t="s">
        <v>86</v>
      </c>
      <c r="AW1170" s="13" t="s">
        <v>4</v>
      </c>
      <c r="AX1170" s="13" t="s">
        <v>84</v>
      </c>
      <c r="AY1170" s="215" t="s">
        <v>239</v>
      </c>
    </row>
    <row r="1171" spans="1:65" s="2" customFormat="1" ht="16.5" customHeight="1">
      <c r="A1171" s="35"/>
      <c r="B1171" s="36"/>
      <c r="C1171" s="192" t="s">
        <v>2152</v>
      </c>
      <c r="D1171" s="192" t="s">
        <v>241</v>
      </c>
      <c r="E1171" s="193" t="s">
        <v>2153</v>
      </c>
      <c r="F1171" s="194" t="s">
        <v>2154</v>
      </c>
      <c r="G1171" s="195" t="s">
        <v>476</v>
      </c>
      <c r="H1171" s="196">
        <v>10.465</v>
      </c>
      <c r="I1171" s="197"/>
      <c r="J1171" s="198">
        <f>ROUND(I1171*H1171,2)</f>
        <v>0</v>
      </c>
      <c r="K1171" s="194" t="s">
        <v>245</v>
      </c>
      <c r="L1171" s="40"/>
      <c r="M1171" s="199" t="s">
        <v>1</v>
      </c>
      <c r="N1171" s="200" t="s">
        <v>41</v>
      </c>
      <c r="O1171" s="72"/>
      <c r="P1171" s="201">
        <f>O1171*H1171</f>
        <v>0</v>
      </c>
      <c r="Q1171" s="201">
        <v>1.0000000000000001E-5</v>
      </c>
      <c r="R1171" s="201">
        <f>Q1171*H1171</f>
        <v>1.0465000000000001E-4</v>
      </c>
      <c r="S1171" s="201">
        <v>0</v>
      </c>
      <c r="T1171" s="202">
        <f>S1171*H1171</f>
        <v>0</v>
      </c>
      <c r="U1171" s="35"/>
      <c r="V1171" s="35"/>
      <c r="W1171" s="35"/>
      <c r="X1171" s="35"/>
      <c r="Y1171" s="35"/>
      <c r="Z1171" s="35"/>
      <c r="AA1171" s="35"/>
      <c r="AB1171" s="35"/>
      <c r="AC1171" s="35"/>
      <c r="AD1171" s="35"/>
      <c r="AE1171" s="35"/>
      <c r="AR1171" s="203" t="s">
        <v>306</v>
      </c>
      <c r="AT1171" s="203" t="s">
        <v>241</v>
      </c>
      <c r="AU1171" s="203" t="s">
        <v>86</v>
      </c>
      <c r="AY1171" s="18" t="s">
        <v>239</v>
      </c>
      <c r="BE1171" s="204">
        <f>IF(N1171="základní",J1171,0)</f>
        <v>0</v>
      </c>
      <c r="BF1171" s="204">
        <f>IF(N1171="snížená",J1171,0)</f>
        <v>0</v>
      </c>
      <c r="BG1171" s="204">
        <f>IF(N1171="zákl. přenesená",J1171,0)</f>
        <v>0</v>
      </c>
      <c r="BH1171" s="204">
        <f>IF(N1171="sníž. přenesená",J1171,0)</f>
        <v>0</v>
      </c>
      <c r="BI1171" s="204">
        <f>IF(N1171="nulová",J1171,0)</f>
        <v>0</v>
      </c>
      <c r="BJ1171" s="18" t="s">
        <v>84</v>
      </c>
      <c r="BK1171" s="204">
        <f>ROUND(I1171*H1171,2)</f>
        <v>0</v>
      </c>
      <c r="BL1171" s="18" t="s">
        <v>306</v>
      </c>
      <c r="BM1171" s="203" t="s">
        <v>2155</v>
      </c>
    </row>
    <row r="1172" spans="1:65" s="2" customFormat="1" ht="16.5" customHeight="1">
      <c r="A1172" s="35"/>
      <c r="B1172" s="36"/>
      <c r="C1172" s="247" t="s">
        <v>2156</v>
      </c>
      <c r="D1172" s="247" t="s">
        <v>438</v>
      </c>
      <c r="E1172" s="248" t="s">
        <v>2157</v>
      </c>
      <c r="F1172" s="249" t="s">
        <v>2158</v>
      </c>
      <c r="G1172" s="250" t="s">
        <v>476</v>
      </c>
      <c r="H1172" s="251">
        <v>11.512</v>
      </c>
      <c r="I1172" s="252"/>
      <c r="J1172" s="253">
        <f>ROUND(I1172*H1172,2)</f>
        <v>0</v>
      </c>
      <c r="K1172" s="249" t="s">
        <v>277</v>
      </c>
      <c r="L1172" s="254"/>
      <c r="M1172" s="255" t="s">
        <v>1</v>
      </c>
      <c r="N1172" s="256" t="s">
        <v>41</v>
      </c>
      <c r="O1172" s="72"/>
      <c r="P1172" s="201">
        <f>O1172*H1172</f>
        <v>0</v>
      </c>
      <c r="Q1172" s="201">
        <v>2.7999999999999998E-4</v>
      </c>
      <c r="R1172" s="201">
        <f>Q1172*H1172</f>
        <v>3.2233599999999998E-3</v>
      </c>
      <c r="S1172" s="201">
        <v>0</v>
      </c>
      <c r="T1172" s="202">
        <f>S1172*H1172</f>
        <v>0</v>
      </c>
      <c r="U1172" s="35"/>
      <c r="V1172" s="35"/>
      <c r="W1172" s="35"/>
      <c r="X1172" s="35"/>
      <c r="Y1172" s="35"/>
      <c r="Z1172" s="35"/>
      <c r="AA1172" s="35"/>
      <c r="AB1172" s="35"/>
      <c r="AC1172" s="35"/>
      <c r="AD1172" s="35"/>
      <c r="AE1172" s="35"/>
      <c r="AR1172" s="203" t="s">
        <v>506</v>
      </c>
      <c r="AT1172" s="203" t="s">
        <v>438</v>
      </c>
      <c r="AU1172" s="203" t="s">
        <v>86</v>
      </c>
      <c r="AY1172" s="18" t="s">
        <v>239</v>
      </c>
      <c r="BE1172" s="204">
        <f>IF(N1172="základní",J1172,0)</f>
        <v>0</v>
      </c>
      <c r="BF1172" s="204">
        <f>IF(N1172="snížená",J1172,0)</f>
        <v>0</v>
      </c>
      <c r="BG1172" s="204">
        <f>IF(N1172="zákl. přenesená",J1172,0)</f>
        <v>0</v>
      </c>
      <c r="BH1172" s="204">
        <f>IF(N1172="sníž. přenesená",J1172,0)</f>
        <v>0</v>
      </c>
      <c r="BI1172" s="204">
        <f>IF(N1172="nulová",J1172,0)</f>
        <v>0</v>
      </c>
      <c r="BJ1172" s="18" t="s">
        <v>84</v>
      </c>
      <c r="BK1172" s="204">
        <f>ROUND(I1172*H1172,2)</f>
        <v>0</v>
      </c>
      <c r="BL1172" s="18" t="s">
        <v>306</v>
      </c>
      <c r="BM1172" s="203" t="s">
        <v>2159</v>
      </c>
    </row>
    <row r="1173" spans="1:65" s="13" customFormat="1" ht="11.25">
      <c r="B1173" s="205"/>
      <c r="C1173" s="206"/>
      <c r="D1173" s="207" t="s">
        <v>266</v>
      </c>
      <c r="E1173" s="206"/>
      <c r="F1173" s="208" t="s">
        <v>2160</v>
      </c>
      <c r="G1173" s="206"/>
      <c r="H1173" s="209">
        <v>11.512</v>
      </c>
      <c r="I1173" s="210"/>
      <c r="J1173" s="206"/>
      <c r="K1173" s="206"/>
      <c r="L1173" s="211"/>
      <c r="M1173" s="212"/>
      <c r="N1173" s="213"/>
      <c r="O1173" s="213"/>
      <c r="P1173" s="213"/>
      <c r="Q1173" s="213"/>
      <c r="R1173" s="213"/>
      <c r="S1173" s="213"/>
      <c r="T1173" s="214"/>
      <c r="AT1173" s="215" t="s">
        <v>266</v>
      </c>
      <c r="AU1173" s="215" t="s">
        <v>86</v>
      </c>
      <c r="AV1173" s="13" t="s">
        <v>86</v>
      </c>
      <c r="AW1173" s="13" t="s">
        <v>4</v>
      </c>
      <c r="AX1173" s="13" t="s">
        <v>84</v>
      </c>
      <c r="AY1173" s="215" t="s">
        <v>239</v>
      </c>
    </row>
    <row r="1174" spans="1:65" s="2" customFormat="1" ht="16.5" customHeight="1">
      <c r="A1174" s="35"/>
      <c r="B1174" s="36"/>
      <c r="C1174" s="192" t="s">
        <v>2161</v>
      </c>
      <c r="D1174" s="192" t="s">
        <v>241</v>
      </c>
      <c r="E1174" s="193" t="s">
        <v>2162</v>
      </c>
      <c r="F1174" s="194" t="s">
        <v>2163</v>
      </c>
      <c r="G1174" s="195" t="s">
        <v>476</v>
      </c>
      <c r="H1174" s="196">
        <v>27.6</v>
      </c>
      <c r="I1174" s="197"/>
      <c r="J1174" s="198">
        <f>ROUND(I1174*H1174,2)</f>
        <v>0</v>
      </c>
      <c r="K1174" s="194" t="s">
        <v>245</v>
      </c>
      <c r="L1174" s="40"/>
      <c r="M1174" s="199" t="s">
        <v>1</v>
      </c>
      <c r="N1174" s="200" t="s">
        <v>41</v>
      </c>
      <c r="O1174" s="72"/>
      <c r="P1174" s="201">
        <f>O1174*H1174</f>
        <v>0</v>
      </c>
      <c r="Q1174" s="201">
        <v>0</v>
      </c>
      <c r="R1174" s="201">
        <f>Q1174*H1174</f>
        <v>0</v>
      </c>
      <c r="S1174" s="201">
        <v>0</v>
      </c>
      <c r="T1174" s="202">
        <f>S1174*H1174</f>
        <v>0</v>
      </c>
      <c r="U1174" s="35"/>
      <c r="V1174" s="35"/>
      <c r="W1174" s="35"/>
      <c r="X1174" s="35"/>
      <c r="Y1174" s="35"/>
      <c r="Z1174" s="35"/>
      <c r="AA1174" s="35"/>
      <c r="AB1174" s="35"/>
      <c r="AC1174" s="35"/>
      <c r="AD1174" s="35"/>
      <c r="AE1174" s="35"/>
      <c r="AR1174" s="203" t="s">
        <v>306</v>
      </c>
      <c r="AT1174" s="203" t="s">
        <v>241</v>
      </c>
      <c r="AU1174" s="203" t="s">
        <v>86</v>
      </c>
      <c r="AY1174" s="18" t="s">
        <v>239</v>
      </c>
      <c r="BE1174" s="204">
        <f>IF(N1174="základní",J1174,0)</f>
        <v>0</v>
      </c>
      <c r="BF1174" s="204">
        <f>IF(N1174="snížená",J1174,0)</f>
        <v>0</v>
      </c>
      <c r="BG1174" s="204">
        <f>IF(N1174="zákl. přenesená",J1174,0)</f>
        <v>0</v>
      </c>
      <c r="BH1174" s="204">
        <f>IF(N1174="sníž. přenesená",J1174,0)</f>
        <v>0</v>
      </c>
      <c r="BI1174" s="204">
        <f>IF(N1174="nulová",J1174,0)</f>
        <v>0</v>
      </c>
      <c r="BJ1174" s="18" t="s">
        <v>84</v>
      </c>
      <c r="BK1174" s="204">
        <f>ROUND(I1174*H1174,2)</f>
        <v>0</v>
      </c>
      <c r="BL1174" s="18" t="s">
        <v>306</v>
      </c>
      <c r="BM1174" s="203" t="s">
        <v>2164</v>
      </c>
    </row>
    <row r="1175" spans="1:65" s="2" customFormat="1" ht="16.5" customHeight="1">
      <c r="A1175" s="35"/>
      <c r="B1175" s="36"/>
      <c r="C1175" s="247" t="s">
        <v>2165</v>
      </c>
      <c r="D1175" s="247" t="s">
        <v>438</v>
      </c>
      <c r="E1175" s="248" t="s">
        <v>2166</v>
      </c>
      <c r="F1175" s="249" t="s">
        <v>2167</v>
      </c>
      <c r="G1175" s="250" t="s">
        <v>476</v>
      </c>
      <c r="H1175" s="251">
        <v>30.36</v>
      </c>
      <c r="I1175" s="252"/>
      <c r="J1175" s="253">
        <f>ROUND(I1175*H1175,2)</f>
        <v>0</v>
      </c>
      <c r="K1175" s="249" t="s">
        <v>277</v>
      </c>
      <c r="L1175" s="254"/>
      <c r="M1175" s="255" t="s">
        <v>1</v>
      </c>
      <c r="N1175" s="256" t="s">
        <v>41</v>
      </c>
      <c r="O1175" s="72"/>
      <c r="P1175" s="201">
        <f>O1175*H1175</f>
        <v>0</v>
      </c>
      <c r="Q1175" s="201">
        <v>2.5000000000000001E-4</v>
      </c>
      <c r="R1175" s="201">
        <f>Q1175*H1175</f>
        <v>7.5900000000000004E-3</v>
      </c>
      <c r="S1175" s="201">
        <v>0</v>
      </c>
      <c r="T1175" s="202">
        <f>S1175*H1175</f>
        <v>0</v>
      </c>
      <c r="U1175" s="35"/>
      <c r="V1175" s="35"/>
      <c r="W1175" s="35"/>
      <c r="X1175" s="35"/>
      <c r="Y1175" s="35"/>
      <c r="Z1175" s="35"/>
      <c r="AA1175" s="35"/>
      <c r="AB1175" s="35"/>
      <c r="AC1175" s="35"/>
      <c r="AD1175" s="35"/>
      <c r="AE1175" s="35"/>
      <c r="AR1175" s="203" t="s">
        <v>506</v>
      </c>
      <c r="AT1175" s="203" t="s">
        <v>438</v>
      </c>
      <c r="AU1175" s="203" t="s">
        <v>86</v>
      </c>
      <c r="AY1175" s="18" t="s">
        <v>239</v>
      </c>
      <c r="BE1175" s="204">
        <f>IF(N1175="základní",J1175,0)</f>
        <v>0</v>
      </c>
      <c r="BF1175" s="204">
        <f>IF(N1175="snížená",J1175,0)</f>
        <v>0</v>
      </c>
      <c r="BG1175" s="204">
        <f>IF(N1175="zákl. přenesená",J1175,0)</f>
        <v>0</v>
      </c>
      <c r="BH1175" s="204">
        <f>IF(N1175="sníž. přenesená",J1175,0)</f>
        <v>0</v>
      </c>
      <c r="BI1175" s="204">
        <f>IF(N1175="nulová",J1175,0)</f>
        <v>0</v>
      </c>
      <c r="BJ1175" s="18" t="s">
        <v>84</v>
      </c>
      <c r="BK1175" s="204">
        <f>ROUND(I1175*H1175,2)</f>
        <v>0</v>
      </c>
      <c r="BL1175" s="18" t="s">
        <v>306</v>
      </c>
      <c r="BM1175" s="203" t="s">
        <v>2168</v>
      </c>
    </row>
    <row r="1176" spans="1:65" s="13" customFormat="1" ht="11.25">
      <c r="B1176" s="205"/>
      <c r="C1176" s="206"/>
      <c r="D1176" s="207" t="s">
        <v>266</v>
      </c>
      <c r="E1176" s="206"/>
      <c r="F1176" s="208" t="s">
        <v>2169</v>
      </c>
      <c r="G1176" s="206"/>
      <c r="H1176" s="209">
        <v>30.36</v>
      </c>
      <c r="I1176" s="210"/>
      <c r="J1176" s="206"/>
      <c r="K1176" s="206"/>
      <c r="L1176" s="211"/>
      <c r="M1176" s="212"/>
      <c r="N1176" s="213"/>
      <c r="O1176" s="213"/>
      <c r="P1176" s="213"/>
      <c r="Q1176" s="213"/>
      <c r="R1176" s="213"/>
      <c r="S1176" s="213"/>
      <c r="T1176" s="214"/>
      <c r="AT1176" s="215" t="s">
        <v>266</v>
      </c>
      <c r="AU1176" s="215" t="s">
        <v>86</v>
      </c>
      <c r="AV1176" s="13" t="s">
        <v>86</v>
      </c>
      <c r="AW1176" s="13" t="s">
        <v>4</v>
      </c>
      <c r="AX1176" s="13" t="s">
        <v>84</v>
      </c>
      <c r="AY1176" s="215" t="s">
        <v>239</v>
      </c>
    </row>
    <row r="1177" spans="1:65" s="2" customFormat="1" ht="16.5" customHeight="1">
      <c r="A1177" s="35"/>
      <c r="B1177" s="36"/>
      <c r="C1177" s="192" t="s">
        <v>2170</v>
      </c>
      <c r="D1177" s="192" t="s">
        <v>241</v>
      </c>
      <c r="E1177" s="193" t="s">
        <v>2171</v>
      </c>
      <c r="F1177" s="194" t="s">
        <v>2172</v>
      </c>
      <c r="G1177" s="195" t="s">
        <v>244</v>
      </c>
      <c r="H1177" s="196">
        <v>53.54</v>
      </c>
      <c r="I1177" s="197"/>
      <c r="J1177" s="198">
        <f>ROUND(I1177*H1177,2)</f>
        <v>0</v>
      </c>
      <c r="K1177" s="194" t="s">
        <v>277</v>
      </c>
      <c r="L1177" s="40"/>
      <c r="M1177" s="199" t="s">
        <v>1</v>
      </c>
      <c r="N1177" s="200" t="s">
        <v>41</v>
      </c>
      <c r="O1177" s="72"/>
      <c r="P1177" s="201">
        <f>O1177*H1177</f>
        <v>0</v>
      </c>
      <c r="Q1177" s="201">
        <v>1.5E-3</v>
      </c>
      <c r="R1177" s="201">
        <f>Q1177*H1177</f>
        <v>8.0310000000000006E-2</v>
      </c>
      <c r="S1177" s="201">
        <v>0</v>
      </c>
      <c r="T1177" s="202">
        <f>S1177*H1177</f>
        <v>0</v>
      </c>
      <c r="U1177" s="35"/>
      <c r="V1177" s="35"/>
      <c r="W1177" s="35"/>
      <c r="X1177" s="35"/>
      <c r="Y1177" s="35"/>
      <c r="Z1177" s="35"/>
      <c r="AA1177" s="35"/>
      <c r="AB1177" s="35"/>
      <c r="AC1177" s="35"/>
      <c r="AD1177" s="35"/>
      <c r="AE1177" s="35"/>
      <c r="AR1177" s="203" t="s">
        <v>306</v>
      </c>
      <c r="AT1177" s="203" t="s">
        <v>241</v>
      </c>
      <c r="AU1177" s="203" t="s">
        <v>86</v>
      </c>
      <c r="AY1177" s="18" t="s">
        <v>239</v>
      </c>
      <c r="BE1177" s="204">
        <f>IF(N1177="základní",J1177,0)</f>
        <v>0</v>
      </c>
      <c r="BF1177" s="204">
        <f>IF(N1177="snížená",J1177,0)</f>
        <v>0</v>
      </c>
      <c r="BG1177" s="204">
        <f>IF(N1177="zákl. přenesená",J1177,0)</f>
        <v>0</v>
      </c>
      <c r="BH1177" s="204">
        <f>IF(N1177="sníž. přenesená",J1177,0)</f>
        <v>0</v>
      </c>
      <c r="BI1177" s="204">
        <f>IF(N1177="nulová",J1177,0)</f>
        <v>0</v>
      </c>
      <c r="BJ1177" s="18" t="s">
        <v>84</v>
      </c>
      <c r="BK1177" s="204">
        <f>ROUND(I1177*H1177,2)</f>
        <v>0</v>
      </c>
      <c r="BL1177" s="18" t="s">
        <v>306</v>
      </c>
      <c r="BM1177" s="203" t="s">
        <v>2173</v>
      </c>
    </row>
    <row r="1178" spans="1:65" s="2" customFormat="1" ht="48.75">
      <c r="A1178" s="35"/>
      <c r="B1178" s="36"/>
      <c r="C1178" s="37"/>
      <c r="D1178" s="207" t="s">
        <v>284</v>
      </c>
      <c r="E1178" s="37"/>
      <c r="F1178" s="216" t="s">
        <v>2058</v>
      </c>
      <c r="G1178" s="37"/>
      <c r="H1178" s="37"/>
      <c r="I1178" s="217"/>
      <c r="J1178" s="37"/>
      <c r="K1178" s="37"/>
      <c r="L1178" s="40"/>
      <c r="M1178" s="218"/>
      <c r="N1178" s="219"/>
      <c r="O1178" s="72"/>
      <c r="P1178" s="72"/>
      <c r="Q1178" s="72"/>
      <c r="R1178" s="72"/>
      <c r="S1178" s="72"/>
      <c r="T1178" s="73"/>
      <c r="U1178" s="35"/>
      <c r="V1178" s="35"/>
      <c r="W1178" s="35"/>
      <c r="X1178" s="35"/>
      <c r="Y1178" s="35"/>
      <c r="Z1178" s="35"/>
      <c r="AA1178" s="35"/>
      <c r="AB1178" s="35"/>
      <c r="AC1178" s="35"/>
      <c r="AD1178" s="35"/>
      <c r="AE1178" s="35"/>
      <c r="AT1178" s="18" t="s">
        <v>284</v>
      </c>
      <c r="AU1178" s="18" t="s">
        <v>86</v>
      </c>
    </row>
    <row r="1179" spans="1:65" s="2" customFormat="1" ht="16.5" customHeight="1">
      <c r="A1179" s="35"/>
      <c r="B1179" s="36"/>
      <c r="C1179" s="192" t="s">
        <v>2174</v>
      </c>
      <c r="D1179" s="192" t="s">
        <v>241</v>
      </c>
      <c r="E1179" s="193" t="s">
        <v>2175</v>
      </c>
      <c r="F1179" s="194" t="s">
        <v>2176</v>
      </c>
      <c r="G1179" s="195" t="s">
        <v>244</v>
      </c>
      <c r="H1179" s="196">
        <v>1269.0920000000001</v>
      </c>
      <c r="I1179" s="197"/>
      <c r="J1179" s="198">
        <f>ROUND(I1179*H1179,2)</f>
        <v>0</v>
      </c>
      <c r="K1179" s="194" t="s">
        <v>277</v>
      </c>
      <c r="L1179" s="40"/>
      <c r="M1179" s="199" t="s">
        <v>1</v>
      </c>
      <c r="N1179" s="200" t="s">
        <v>41</v>
      </c>
      <c r="O1179" s="72"/>
      <c r="P1179" s="201">
        <f>O1179*H1179</f>
        <v>0</v>
      </c>
      <c r="Q1179" s="201">
        <v>2.0000000000000002E-5</v>
      </c>
      <c r="R1179" s="201">
        <f>Q1179*H1179</f>
        <v>2.5381840000000003E-2</v>
      </c>
      <c r="S1179" s="201">
        <v>0</v>
      </c>
      <c r="T1179" s="202">
        <f>S1179*H1179</f>
        <v>0</v>
      </c>
      <c r="U1179" s="35"/>
      <c r="V1179" s="35"/>
      <c r="W1179" s="35"/>
      <c r="X1179" s="35"/>
      <c r="Y1179" s="35"/>
      <c r="Z1179" s="35"/>
      <c r="AA1179" s="35"/>
      <c r="AB1179" s="35"/>
      <c r="AC1179" s="35"/>
      <c r="AD1179" s="35"/>
      <c r="AE1179" s="35"/>
      <c r="AR1179" s="203" t="s">
        <v>306</v>
      </c>
      <c r="AT1179" s="203" t="s">
        <v>241</v>
      </c>
      <c r="AU1179" s="203" t="s">
        <v>86</v>
      </c>
      <c r="AY1179" s="18" t="s">
        <v>239</v>
      </c>
      <c r="BE1179" s="204">
        <f>IF(N1179="základní",J1179,0)</f>
        <v>0</v>
      </c>
      <c r="BF1179" s="204">
        <f>IF(N1179="snížená",J1179,0)</f>
        <v>0</v>
      </c>
      <c r="BG1179" s="204">
        <f>IF(N1179="zákl. přenesená",J1179,0)</f>
        <v>0</v>
      </c>
      <c r="BH1179" s="204">
        <f>IF(N1179="sníž. přenesená",J1179,0)</f>
        <v>0</v>
      </c>
      <c r="BI1179" s="204">
        <f>IF(N1179="nulová",J1179,0)</f>
        <v>0</v>
      </c>
      <c r="BJ1179" s="18" t="s">
        <v>84</v>
      </c>
      <c r="BK1179" s="204">
        <f>ROUND(I1179*H1179,2)</f>
        <v>0</v>
      </c>
      <c r="BL1179" s="18" t="s">
        <v>306</v>
      </c>
      <c r="BM1179" s="203" t="s">
        <v>2177</v>
      </c>
    </row>
    <row r="1180" spans="1:65" s="2" customFormat="1" ht="68.25">
      <c r="A1180" s="35"/>
      <c r="B1180" s="36"/>
      <c r="C1180" s="37"/>
      <c r="D1180" s="207" t="s">
        <v>284</v>
      </c>
      <c r="E1180" s="37"/>
      <c r="F1180" s="216" t="s">
        <v>2178</v>
      </c>
      <c r="G1180" s="37"/>
      <c r="H1180" s="37"/>
      <c r="I1180" s="217"/>
      <c r="J1180" s="37"/>
      <c r="K1180" s="37"/>
      <c r="L1180" s="40"/>
      <c r="M1180" s="218"/>
      <c r="N1180" s="219"/>
      <c r="O1180" s="72"/>
      <c r="P1180" s="72"/>
      <c r="Q1180" s="72"/>
      <c r="R1180" s="72"/>
      <c r="S1180" s="72"/>
      <c r="T1180" s="73"/>
      <c r="U1180" s="35"/>
      <c r="V1180" s="35"/>
      <c r="W1180" s="35"/>
      <c r="X1180" s="35"/>
      <c r="Y1180" s="35"/>
      <c r="Z1180" s="35"/>
      <c r="AA1180" s="35"/>
      <c r="AB1180" s="35"/>
      <c r="AC1180" s="35"/>
      <c r="AD1180" s="35"/>
      <c r="AE1180" s="35"/>
      <c r="AT1180" s="18" t="s">
        <v>284</v>
      </c>
      <c r="AU1180" s="18" t="s">
        <v>86</v>
      </c>
    </row>
    <row r="1181" spans="1:65" s="2" customFormat="1" ht="21.75" customHeight="1">
      <c r="A1181" s="35"/>
      <c r="B1181" s="36"/>
      <c r="C1181" s="192" t="s">
        <v>2179</v>
      </c>
      <c r="D1181" s="192" t="s">
        <v>241</v>
      </c>
      <c r="E1181" s="193" t="s">
        <v>2180</v>
      </c>
      <c r="F1181" s="194" t="s">
        <v>2181</v>
      </c>
      <c r="G1181" s="195" t="s">
        <v>331</v>
      </c>
      <c r="H1181" s="196">
        <v>14.14</v>
      </c>
      <c r="I1181" s="197"/>
      <c r="J1181" s="198">
        <f>ROUND(I1181*H1181,2)</f>
        <v>0</v>
      </c>
      <c r="K1181" s="194" t="s">
        <v>245</v>
      </c>
      <c r="L1181" s="40"/>
      <c r="M1181" s="199" t="s">
        <v>1</v>
      </c>
      <c r="N1181" s="200" t="s">
        <v>41</v>
      </c>
      <c r="O1181" s="72"/>
      <c r="P1181" s="201">
        <f>O1181*H1181</f>
        <v>0</v>
      </c>
      <c r="Q1181" s="201">
        <v>0</v>
      </c>
      <c r="R1181" s="201">
        <f>Q1181*H1181</f>
        <v>0</v>
      </c>
      <c r="S1181" s="201">
        <v>0</v>
      </c>
      <c r="T1181" s="202">
        <f>S1181*H1181</f>
        <v>0</v>
      </c>
      <c r="U1181" s="35"/>
      <c r="V1181" s="35"/>
      <c r="W1181" s="35"/>
      <c r="X1181" s="35"/>
      <c r="Y1181" s="35"/>
      <c r="Z1181" s="35"/>
      <c r="AA1181" s="35"/>
      <c r="AB1181" s="35"/>
      <c r="AC1181" s="35"/>
      <c r="AD1181" s="35"/>
      <c r="AE1181" s="35"/>
      <c r="AR1181" s="203" t="s">
        <v>306</v>
      </c>
      <c r="AT1181" s="203" t="s">
        <v>241</v>
      </c>
      <c r="AU1181" s="203" t="s">
        <v>86</v>
      </c>
      <c r="AY1181" s="18" t="s">
        <v>239</v>
      </c>
      <c r="BE1181" s="204">
        <f>IF(N1181="základní",J1181,0)</f>
        <v>0</v>
      </c>
      <c r="BF1181" s="204">
        <f>IF(N1181="snížená",J1181,0)</f>
        <v>0</v>
      </c>
      <c r="BG1181" s="204">
        <f>IF(N1181="zákl. přenesená",J1181,0)</f>
        <v>0</v>
      </c>
      <c r="BH1181" s="204">
        <f>IF(N1181="sníž. přenesená",J1181,0)</f>
        <v>0</v>
      </c>
      <c r="BI1181" s="204">
        <f>IF(N1181="nulová",J1181,0)</f>
        <v>0</v>
      </c>
      <c r="BJ1181" s="18" t="s">
        <v>84</v>
      </c>
      <c r="BK1181" s="204">
        <f>ROUND(I1181*H1181,2)</f>
        <v>0</v>
      </c>
      <c r="BL1181" s="18" t="s">
        <v>306</v>
      </c>
      <c r="BM1181" s="203" t="s">
        <v>2182</v>
      </c>
    </row>
    <row r="1182" spans="1:65" s="12" customFormat="1" ht="22.9" customHeight="1">
      <c r="B1182" s="176"/>
      <c r="C1182" s="177"/>
      <c r="D1182" s="178" t="s">
        <v>75</v>
      </c>
      <c r="E1182" s="190" t="s">
        <v>2183</v>
      </c>
      <c r="F1182" s="190" t="s">
        <v>2184</v>
      </c>
      <c r="G1182" s="177"/>
      <c r="H1182" s="177"/>
      <c r="I1182" s="180"/>
      <c r="J1182" s="191">
        <f>BK1182</f>
        <v>0</v>
      </c>
      <c r="K1182" s="177"/>
      <c r="L1182" s="182"/>
      <c r="M1182" s="183"/>
      <c r="N1182" s="184"/>
      <c r="O1182" s="184"/>
      <c r="P1182" s="185">
        <f>SUM(P1183:P1190)</f>
        <v>0</v>
      </c>
      <c r="Q1182" s="184"/>
      <c r="R1182" s="185">
        <f>SUM(R1183:R1190)</f>
        <v>0.62637300000000007</v>
      </c>
      <c r="S1182" s="184"/>
      <c r="T1182" s="186">
        <f>SUM(T1183:T1190)</f>
        <v>0</v>
      </c>
      <c r="AR1182" s="187" t="s">
        <v>86</v>
      </c>
      <c r="AT1182" s="188" t="s">
        <v>75</v>
      </c>
      <c r="AU1182" s="188" t="s">
        <v>84</v>
      </c>
      <c r="AY1182" s="187" t="s">
        <v>239</v>
      </c>
      <c r="BK1182" s="189">
        <f>SUM(BK1183:BK1190)</f>
        <v>0</v>
      </c>
    </row>
    <row r="1183" spans="1:65" s="2" customFormat="1" ht="24.2" customHeight="1">
      <c r="A1183" s="35"/>
      <c r="B1183" s="36"/>
      <c r="C1183" s="192" t="s">
        <v>2185</v>
      </c>
      <c r="D1183" s="192" t="s">
        <v>241</v>
      </c>
      <c r="E1183" s="193" t="s">
        <v>2186</v>
      </c>
      <c r="F1183" s="194" t="s">
        <v>2187</v>
      </c>
      <c r="G1183" s="195" t="s">
        <v>244</v>
      </c>
      <c r="H1183" s="196">
        <v>115.995</v>
      </c>
      <c r="I1183" s="197"/>
      <c r="J1183" s="198">
        <f>ROUND(I1183*H1183,2)</f>
        <v>0</v>
      </c>
      <c r="K1183" s="194" t="s">
        <v>277</v>
      </c>
      <c r="L1183" s="40"/>
      <c r="M1183" s="199" t="s">
        <v>1</v>
      </c>
      <c r="N1183" s="200" t="s">
        <v>41</v>
      </c>
      <c r="O1183" s="72"/>
      <c r="P1183" s="201">
        <f>O1183*H1183</f>
        <v>0</v>
      </c>
      <c r="Q1183" s="201">
        <v>5.4000000000000003E-3</v>
      </c>
      <c r="R1183" s="201">
        <f>Q1183*H1183</f>
        <v>0.62637300000000007</v>
      </c>
      <c r="S1183" s="201">
        <v>0</v>
      </c>
      <c r="T1183" s="202">
        <f>S1183*H1183</f>
        <v>0</v>
      </c>
      <c r="U1183" s="35"/>
      <c r="V1183" s="35"/>
      <c r="W1183" s="35"/>
      <c r="X1183" s="35"/>
      <c r="Y1183" s="35"/>
      <c r="Z1183" s="35"/>
      <c r="AA1183" s="35"/>
      <c r="AB1183" s="35"/>
      <c r="AC1183" s="35"/>
      <c r="AD1183" s="35"/>
      <c r="AE1183" s="35"/>
      <c r="AR1183" s="203" t="s">
        <v>306</v>
      </c>
      <c r="AT1183" s="203" t="s">
        <v>241</v>
      </c>
      <c r="AU1183" s="203" t="s">
        <v>86</v>
      </c>
      <c r="AY1183" s="18" t="s">
        <v>239</v>
      </c>
      <c r="BE1183" s="204">
        <f>IF(N1183="základní",J1183,0)</f>
        <v>0</v>
      </c>
      <c r="BF1183" s="204">
        <f>IF(N1183="snížená",J1183,0)</f>
        <v>0</v>
      </c>
      <c r="BG1183" s="204">
        <f>IF(N1183="zákl. přenesená",J1183,0)</f>
        <v>0</v>
      </c>
      <c r="BH1183" s="204">
        <f>IF(N1183="sníž. přenesená",J1183,0)</f>
        <v>0</v>
      </c>
      <c r="BI1183" s="204">
        <f>IF(N1183="nulová",J1183,0)</f>
        <v>0</v>
      </c>
      <c r="BJ1183" s="18" t="s">
        <v>84</v>
      </c>
      <c r="BK1183" s="204">
        <f>ROUND(I1183*H1183,2)</f>
        <v>0</v>
      </c>
      <c r="BL1183" s="18" t="s">
        <v>306</v>
      </c>
      <c r="BM1183" s="203" t="s">
        <v>2188</v>
      </c>
    </row>
    <row r="1184" spans="1:65" s="2" customFormat="1" ht="39">
      <c r="A1184" s="35"/>
      <c r="B1184" s="36"/>
      <c r="C1184" s="37"/>
      <c r="D1184" s="207" t="s">
        <v>284</v>
      </c>
      <c r="E1184" s="37"/>
      <c r="F1184" s="216" t="s">
        <v>2189</v>
      </c>
      <c r="G1184" s="37"/>
      <c r="H1184" s="37"/>
      <c r="I1184" s="217"/>
      <c r="J1184" s="37"/>
      <c r="K1184" s="37"/>
      <c r="L1184" s="40"/>
      <c r="M1184" s="218"/>
      <c r="N1184" s="219"/>
      <c r="O1184" s="72"/>
      <c r="P1184" s="72"/>
      <c r="Q1184" s="72"/>
      <c r="R1184" s="72"/>
      <c r="S1184" s="72"/>
      <c r="T1184" s="73"/>
      <c r="U1184" s="35"/>
      <c r="V1184" s="35"/>
      <c r="W1184" s="35"/>
      <c r="X1184" s="35"/>
      <c r="Y1184" s="35"/>
      <c r="Z1184" s="35"/>
      <c r="AA1184" s="35"/>
      <c r="AB1184" s="35"/>
      <c r="AC1184" s="35"/>
      <c r="AD1184" s="35"/>
      <c r="AE1184" s="35"/>
      <c r="AT1184" s="18" t="s">
        <v>284</v>
      </c>
      <c r="AU1184" s="18" t="s">
        <v>86</v>
      </c>
    </row>
    <row r="1185" spans="1:65" s="15" customFormat="1" ht="11.25">
      <c r="B1185" s="237"/>
      <c r="C1185" s="238"/>
      <c r="D1185" s="207" t="s">
        <v>266</v>
      </c>
      <c r="E1185" s="239" t="s">
        <v>1</v>
      </c>
      <c r="F1185" s="240" t="s">
        <v>826</v>
      </c>
      <c r="G1185" s="238"/>
      <c r="H1185" s="239" t="s">
        <v>1</v>
      </c>
      <c r="I1185" s="241"/>
      <c r="J1185" s="238"/>
      <c r="K1185" s="238"/>
      <c r="L1185" s="242"/>
      <c r="M1185" s="243"/>
      <c r="N1185" s="244"/>
      <c r="O1185" s="244"/>
      <c r="P1185" s="244"/>
      <c r="Q1185" s="244"/>
      <c r="R1185" s="244"/>
      <c r="S1185" s="244"/>
      <c r="T1185" s="245"/>
      <c r="AT1185" s="246" t="s">
        <v>266</v>
      </c>
      <c r="AU1185" s="246" t="s">
        <v>86</v>
      </c>
      <c r="AV1185" s="15" t="s">
        <v>84</v>
      </c>
      <c r="AW1185" s="15" t="s">
        <v>32</v>
      </c>
      <c r="AX1185" s="15" t="s">
        <v>76</v>
      </c>
      <c r="AY1185" s="246" t="s">
        <v>239</v>
      </c>
    </row>
    <row r="1186" spans="1:65" s="13" customFormat="1" ht="11.25">
      <c r="B1186" s="205"/>
      <c r="C1186" s="206"/>
      <c r="D1186" s="207" t="s">
        <v>266</v>
      </c>
      <c r="E1186" s="225" t="s">
        <v>1</v>
      </c>
      <c r="F1186" s="208" t="s">
        <v>2190</v>
      </c>
      <c r="G1186" s="206"/>
      <c r="H1186" s="209">
        <v>105.45</v>
      </c>
      <c r="I1186" s="210"/>
      <c r="J1186" s="206"/>
      <c r="K1186" s="206"/>
      <c r="L1186" s="211"/>
      <c r="M1186" s="212"/>
      <c r="N1186" s="213"/>
      <c r="O1186" s="213"/>
      <c r="P1186" s="213"/>
      <c r="Q1186" s="213"/>
      <c r="R1186" s="213"/>
      <c r="S1186" s="213"/>
      <c r="T1186" s="214"/>
      <c r="AT1186" s="215" t="s">
        <v>266</v>
      </c>
      <c r="AU1186" s="215" t="s">
        <v>86</v>
      </c>
      <c r="AV1186" s="13" t="s">
        <v>86</v>
      </c>
      <c r="AW1186" s="13" t="s">
        <v>32</v>
      </c>
      <c r="AX1186" s="13" t="s">
        <v>76</v>
      </c>
      <c r="AY1186" s="215" t="s">
        <v>239</v>
      </c>
    </row>
    <row r="1187" spans="1:65" s="16" customFormat="1" ht="11.25">
      <c r="B1187" s="257"/>
      <c r="C1187" s="258"/>
      <c r="D1187" s="207" t="s">
        <v>266</v>
      </c>
      <c r="E1187" s="259" t="s">
        <v>1</v>
      </c>
      <c r="F1187" s="260" t="s">
        <v>938</v>
      </c>
      <c r="G1187" s="258"/>
      <c r="H1187" s="261">
        <v>105.45</v>
      </c>
      <c r="I1187" s="262"/>
      <c r="J1187" s="258"/>
      <c r="K1187" s="258"/>
      <c r="L1187" s="263"/>
      <c r="M1187" s="264"/>
      <c r="N1187" s="265"/>
      <c r="O1187" s="265"/>
      <c r="P1187" s="265"/>
      <c r="Q1187" s="265"/>
      <c r="R1187" s="265"/>
      <c r="S1187" s="265"/>
      <c r="T1187" s="266"/>
      <c r="AT1187" s="267" t="s">
        <v>266</v>
      </c>
      <c r="AU1187" s="267" t="s">
        <v>86</v>
      </c>
      <c r="AV1187" s="16" t="s">
        <v>108</v>
      </c>
      <c r="AW1187" s="16" t="s">
        <v>32</v>
      </c>
      <c r="AX1187" s="16" t="s">
        <v>76</v>
      </c>
      <c r="AY1187" s="267" t="s">
        <v>239</v>
      </c>
    </row>
    <row r="1188" spans="1:65" s="13" customFormat="1" ht="11.25">
      <c r="B1188" s="205"/>
      <c r="C1188" s="206"/>
      <c r="D1188" s="207" t="s">
        <v>266</v>
      </c>
      <c r="E1188" s="225" t="s">
        <v>1</v>
      </c>
      <c r="F1188" s="208" t="s">
        <v>2191</v>
      </c>
      <c r="G1188" s="206"/>
      <c r="H1188" s="209">
        <v>10.545</v>
      </c>
      <c r="I1188" s="210"/>
      <c r="J1188" s="206"/>
      <c r="K1188" s="206"/>
      <c r="L1188" s="211"/>
      <c r="M1188" s="212"/>
      <c r="N1188" s="213"/>
      <c r="O1188" s="213"/>
      <c r="P1188" s="213"/>
      <c r="Q1188" s="213"/>
      <c r="R1188" s="213"/>
      <c r="S1188" s="213"/>
      <c r="T1188" s="214"/>
      <c r="AT1188" s="215" t="s">
        <v>266</v>
      </c>
      <c r="AU1188" s="215" t="s">
        <v>86</v>
      </c>
      <c r="AV1188" s="13" t="s">
        <v>86</v>
      </c>
      <c r="AW1188" s="13" t="s">
        <v>32</v>
      </c>
      <c r="AX1188" s="13" t="s">
        <v>76</v>
      </c>
      <c r="AY1188" s="215" t="s">
        <v>239</v>
      </c>
    </row>
    <row r="1189" spans="1:65" s="14" customFormat="1" ht="11.25">
      <c r="B1189" s="226"/>
      <c r="C1189" s="227"/>
      <c r="D1189" s="207" t="s">
        <v>266</v>
      </c>
      <c r="E1189" s="228" t="s">
        <v>1</v>
      </c>
      <c r="F1189" s="229" t="s">
        <v>383</v>
      </c>
      <c r="G1189" s="227"/>
      <c r="H1189" s="230">
        <v>115.995</v>
      </c>
      <c r="I1189" s="231"/>
      <c r="J1189" s="227"/>
      <c r="K1189" s="227"/>
      <c r="L1189" s="232"/>
      <c r="M1189" s="233"/>
      <c r="N1189" s="234"/>
      <c r="O1189" s="234"/>
      <c r="P1189" s="234"/>
      <c r="Q1189" s="234"/>
      <c r="R1189" s="234"/>
      <c r="S1189" s="234"/>
      <c r="T1189" s="235"/>
      <c r="AT1189" s="236" t="s">
        <v>266</v>
      </c>
      <c r="AU1189" s="236" t="s">
        <v>86</v>
      </c>
      <c r="AV1189" s="14" t="s">
        <v>110</v>
      </c>
      <c r="AW1189" s="14" t="s">
        <v>32</v>
      </c>
      <c r="AX1189" s="14" t="s">
        <v>84</v>
      </c>
      <c r="AY1189" s="236" t="s">
        <v>239</v>
      </c>
    </row>
    <row r="1190" spans="1:65" s="2" customFormat="1" ht="16.5" customHeight="1">
      <c r="A1190" s="35"/>
      <c r="B1190" s="36"/>
      <c r="C1190" s="192" t="s">
        <v>2192</v>
      </c>
      <c r="D1190" s="192" t="s">
        <v>241</v>
      </c>
      <c r="E1190" s="193" t="s">
        <v>2193</v>
      </c>
      <c r="F1190" s="194" t="s">
        <v>2194</v>
      </c>
      <c r="G1190" s="195" t="s">
        <v>331</v>
      </c>
      <c r="H1190" s="196">
        <v>0.626</v>
      </c>
      <c r="I1190" s="197"/>
      <c r="J1190" s="198">
        <f>ROUND(I1190*H1190,2)</f>
        <v>0</v>
      </c>
      <c r="K1190" s="194" t="s">
        <v>245</v>
      </c>
      <c r="L1190" s="40"/>
      <c r="M1190" s="199" t="s">
        <v>1</v>
      </c>
      <c r="N1190" s="200" t="s">
        <v>41</v>
      </c>
      <c r="O1190" s="72"/>
      <c r="P1190" s="201">
        <f>O1190*H1190</f>
        <v>0</v>
      </c>
      <c r="Q1190" s="201">
        <v>0</v>
      </c>
      <c r="R1190" s="201">
        <f>Q1190*H1190</f>
        <v>0</v>
      </c>
      <c r="S1190" s="201">
        <v>0</v>
      </c>
      <c r="T1190" s="202">
        <f>S1190*H1190</f>
        <v>0</v>
      </c>
      <c r="U1190" s="35"/>
      <c r="V1190" s="35"/>
      <c r="W1190" s="35"/>
      <c r="X1190" s="35"/>
      <c r="Y1190" s="35"/>
      <c r="Z1190" s="35"/>
      <c r="AA1190" s="35"/>
      <c r="AB1190" s="35"/>
      <c r="AC1190" s="35"/>
      <c r="AD1190" s="35"/>
      <c r="AE1190" s="35"/>
      <c r="AR1190" s="203" t="s">
        <v>306</v>
      </c>
      <c r="AT1190" s="203" t="s">
        <v>241</v>
      </c>
      <c r="AU1190" s="203" t="s">
        <v>86</v>
      </c>
      <c r="AY1190" s="18" t="s">
        <v>239</v>
      </c>
      <c r="BE1190" s="204">
        <f>IF(N1190="základní",J1190,0)</f>
        <v>0</v>
      </c>
      <c r="BF1190" s="204">
        <f>IF(N1190="snížená",J1190,0)</f>
        <v>0</v>
      </c>
      <c r="BG1190" s="204">
        <f>IF(N1190="zákl. přenesená",J1190,0)</f>
        <v>0</v>
      </c>
      <c r="BH1190" s="204">
        <f>IF(N1190="sníž. přenesená",J1190,0)</f>
        <v>0</v>
      </c>
      <c r="BI1190" s="204">
        <f>IF(N1190="nulová",J1190,0)</f>
        <v>0</v>
      </c>
      <c r="BJ1190" s="18" t="s">
        <v>84</v>
      </c>
      <c r="BK1190" s="204">
        <f>ROUND(I1190*H1190,2)</f>
        <v>0</v>
      </c>
      <c r="BL1190" s="18" t="s">
        <v>306</v>
      </c>
      <c r="BM1190" s="203" t="s">
        <v>2195</v>
      </c>
    </row>
    <row r="1191" spans="1:65" s="12" customFormat="1" ht="22.9" customHeight="1">
      <c r="B1191" s="176"/>
      <c r="C1191" s="177"/>
      <c r="D1191" s="178" t="s">
        <v>75</v>
      </c>
      <c r="E1191" s="190" t="s">
        <v>2196</v>
      </c>
      <c r="F1191" s="190" t="s">
        <v>2197</v>
      </c>
      <c r="G1191" s="177"/>
      <c r="H1191" s="177"/>
      <c r="I1191" s="180"/>
      <c r="J1191" s="191">
        <f>BK1191</f>
        <v>0</v>
      </c>
      <c r="K1191" s="177"/>
      <c r="L1191" s="182"/>
      <c r="M1191" s="183"/>
      <c r="N1191" s="184"/>
      <c r="O1191" s="184"/>
      <c r="P1191" s="185">
        <f>SUM(P1192:P1219)</f>
        <v>0</v>
      </c>
      <c r="Q1191" s="184"/>
      <c r="R1191" s="185">
        <f>SUM(R1192:R1219)</f>
        <v>17.581889350000001</v>
      </c>
      <c r="S1191" s="184"/>
      <c r="T1191" s="186">
        <f>SUM(T1192:T1219)</f>
        <v>0</v>
      </c>
      <c r="AR1191" s="187" t="s">
        <v>86</v>
      </c>
      <c r="AT1191" s="188" t="s">
        <v>75</v>
      </c>
      <c r="AU1191" s="188" t="s">
        <v>84</v>
      </c>
      <c r="AY1191" s="187" t="s">
        <v>239</v>
      </c>
      <c r="BK1191" s="189">
        <f>SUM(BK1192:BK1219)</f>
        <v>0</v>
      </c>
    </row>
    <row r="1192" spans="1:65" s="2" customFormat="1" ht="16.5" customHeight="1">
      <c r="A1192" s="35"/>
      <c r="B1192" s="36"/>
      <c r="C1192" s="192" t="s">
        <v>2198</v>
      </c>
      <c r="D1192" s="192" t="s">
        <v>241</v>
      </c>
      <c r="E1192" s="193" t="s">
        <v>2199</v>
      </c>
      <c r="F1192" s="194" t="s">
        <v>2200</v>
      </c>
      <c r="G1192" s="195" t="s">
        <v>244</v>
      </c>
      <c r="H1192" s="196">
        <v>131.29900000000001</v>
      </c>
      <c r="I1192" s="197"/>
      <c r="J1192" s="198">
        <f>ROUND(I1192*H1192,2)</f>
        <v>0</v>
      </c>
      <c r="K1192" s="194" t="s">
        <v>245</v>
      </c>
      <c r="L1192" s="40"/>
      <c r="M1192" s="199" t="s">
        <v>1</v>
      </c>
      <c r="N1192" s="200" t="s">
        <v>41</v>
      </c>
      <c r="O1192" s="72"/>
      <c r="P1192" s="201">
        <f>O1192*H1192</f>
        <v>0</v>
      </c>
      <c r="Q1192" s="201">
        <v>2.9999999999999997E-4</v>
      </c>
      <c r="R1192" s="201">
        <f>Q1192*H1192</f>
        <v>3.93897E-2</v>
      </c>
      <c r="S1192" s="201">
        <v>0</v>
      </c>
      <c r="T1192" s="202">
        <f>S1192*H1192</f>
        <v>0</v>
      </c>
      <c r="U1192" s="35"/>
      <c r="V1192" s="35"/>
      <c r="W1192" s="35"/>
      <c r="X1192" s="35"/>
      <c r="Y1192" s="35"/>
      <c r="Z1192" s="35"/>
      <c r="AA1192" s="35"/>
      <c r="AB1192" s="35"/>
      <c r="AC1192" s="35"/>
      <c r="AD1192" s="35"/>
      <c r="AE1192" s="35"/>
      <c r="AR1192" s="203" t="s">
        <v>306</v>
      </c>
      <c r="AT1192" s="203" t="s">
        <v>241</v>
      </c>
      <c r="AU1192" s="203" t="s">
        <v>86</v>
      </c>
      <c r="AY1192" s="18" t="s">
        <v>239</v>
      </c>
      <c r="BE1192" s="204">
        <f>IF(N1192="základní",J1192,0)</f>
        <v>0</v>
      </c>
      <c r="BF1192" s="204">
        <f>IF(N1192="snížená",J1192,0)</f>
        <v>0</v>
      </c>
      <c r="BG1192" s="204">
        <f>IF(N1192="zákl. přenesená",J1192,0)</f>
        <v>0</v>
      </c>
      <c r="BH1192" s="204">
        <f>IF(N1192="sníž. přenesená",J1192,0)</f>
        <v>0</v>
      </c>
      <c r="BI1192" s="204">
        <f>IF(N1192="nulová",J1192,0)</f>
        <v>0</v>
      </c>
      <c r="BJ1192" s="18" t="s">
        <v>84</v>
      </c>
      <c r="BK1192" s="204">
        <f>ROUND(I1192*H1192,2)</f>
        <v>0</v>
      </c>
      <c r="BL1192" s="18" t="s">
        <v>306</v>
      </c>
      <c r="BM1192" s="203" t="s">
        <v>2201</v>
      </c>
    </row>
    <row r="1193" spans="1:65" s="2" customFormat="1" ht="16.5" customHeight="1">
      <c r="A1193" s="35"/>
      <c r="B1193" s="36"/>
      <c r="C1193" s="192" t="s">
        <v>2202</v>
      </c>
      <c r="D1193" s="192" t="s">
        <v>241</v>
      </c>
      <c r="E1193" s="193" t="s">
        <v>2199</v>
      </c>
      <c r="F1193" s="194" t="s">
        <v>2200</v>
      </c>
      <c r="G1193" s="195" t="s">
        <v>244</v>
      </c>
      <c r="H1193" s="196">
        <v>543.14499999999998</v>
      </c>
      <c r="I1193" s="197"/>
      <c r="J1193" s="198">
        <f>ROUND(I1193*H1193,2)</f>
        <v>0</v>
      </c>
      <c r="K1193" s="194" t="s">
        <v>245</v>
      </c>
      <c r="L1193" s="40"/>
      <c r="M1193" s="199" t="s">
        <v>1</v>
      </c>
      <c r="N1193" s="200" t="s">
        <v>41</v>
      </c>
      <c r="O1193" s="72"/>
      <c r="P1193" s="201">
        <f>O1193*H1193</f>
        <v>0</v>
      </c>
      <c r="Q1193" s="201">
        <v>2.9999999999999997E-4</v>
      </c>
      <c r="R1193" s="201">
        <f>Q1193*H1193</f>
        <v>0.16294349999999999</v>
      </c>
      <c r="S1193" s="201">
        <v>0</v>
      </c>
      <c r="T1193" s="202">
        <f>S1193*H1193</f>
        <v>0</v>
      </c>
      <c r="U1193" s="35"/>
      <c r="V1193" s="35"/>
      <c r="W1193" s="35"/>
      <c r="X1193" s="35"/>
      <c r="Y1193" s="35"/>
      <c r="Z1193" s="35"/>
      <c r="AA1193" s="35"/>
      <c r="AB1193" s="35"/>
      <c r="AC1193" s="35"/>
      <c r="AD1193" s="35"/>
      <c r="AE1193" s="35"/>
      <c r="AR1193" s="203" t="s">
        <v>306</v>
      </c>
      <c r="AT1193" s="203" t="s">
        <v>241</v>
      </c>
      <c r="AU1193" s="203" t="s">
        <v>86</v>
      </c>
      <c r="AY1193" s="18" t="s">
        <v>239</v>
      </c>
      <c r="BE1193" s="204">
        <f>IF(N1193="základní",J1193,0)</f>
        <v>0</v>
      </c>
      <c r="BF1193" s="204">
        <f>IF(N1193="snížená",J1193,0)</f>
        <v>0</v>
      </c>
      <c r="BG1193" s="204">
        <f>IF(N1193="zákl. přenesená",J1193,0)</f>
        <v>0</v>
      </c>
      <c r="BH1193" s="204">
        <f>IF(N1193="sníž. přenesená",J1193,0)</f>
        <v>0</v>
      </c>
      <c r="BI1193" s="204">
        <f>IF(N1193="nulová",J1193,0)</f>
        <v>0</v>
      </c>
      <c r="BJ1193" s="18" t="s">
        <v>84</v>
      </c>
      <c r="BK1193" s="204">
        <f>ROUND(I1193*H1193,2)</f>
        <v>0</v>
      </c>
      <c r="BL1193" s="18" t="s">
        <v>306</v>
      </c>
      <c r="BM1193" s="203" t="s">
        <v>2203</v>
      </c>
    </row>
    <row r="1194" spans="1:65" s="2" customFormat="1" ht="16.5" customHeight="1">
      <c r="A1194" s="35"/>
      <c r="B1194" s="36"/>
      <c r="C1194" s="192" t="s">
        <v>2204</v>
      </c>
      <c r="D1194" s="192" t="s">
        <v>241</v>
      </c>
      <c r="E1194" s="193" t="s">
        <v>2205</v>
      </c>
      <c r="F1194" s="194" t="s">
        <v>2206</v>
      </c>
      <c r="G1194" s="195" t="s">
        <v>244</v>
      </c>
      <c r="H1194" s="196">
        <v>543.14499999999998</v>
      </c>
      <c r="I1194" s="197"/>
      <c r="J1194" s="198">
        <f>ROUND(I1194*H1194,2)</f>
        <v>0</v>
      </c>
      <c r="K1194" s="194" t="s">
        <v>245</v>
      </c>
      <c r="L1194" s="40"/>
      <c r="M1194" s="199" t="s">
        <v>1</v>
      </c>
      <c r="N1194" s="200" t="s">
        <v>41</v>
      </c>
      <c r="O1194" s="72"/>
      <c r="P1194" s="201">
        <f>O1194*H1194</f>
        <v>0</v>
      </c>
      <c r="Q1194" s="201">
        <v>1.5E-3</v>
      </c>
      <c r="R1194" s="201">
        <f>Q1194*H1194</f>
        <v>0.81471749999999998</v>
      </c>
      <c r="S1194" s="201">
        <v>0</v>
      </c>
      <c r="T1194" s="202">
        <f>S1194*H1194</f>
        <v>0</v>
      </c>
      <c r="U1194" s="35"/>
      <c r="V1194" s="35"/>
      <c r="W1194" s="35"/>
      <c r="X1194" s="35"/>
      <c r="Y1194" s="35"/>
      <c r="Z1194" s="35"/>
      <c r="AA1194" s="35"/>
      <c r="AB1194" s="35"/>
      <c r="AC1194" s="35"/>
      <c r="AD1194" s="35"/>
      <c r="AE1194" s="35"/>
      <c r="AR1194" s="203" t="s">
        <v>306</v>
      </c>
      <c r="AT1194" s="203" t="s">
        <v>241</v>
      </c>
      <c r="AU1194" s="203" t="s">
        <v>86</v>
      </c>
      <c r="AY1194" s="18" t="s">
        <v>239</v>
      </c>
      <c r="BE1194" s="204">
        <f>IF(N1194="základní",J1194,0)</f>
        <v>0</v>
      </c>
      <c r="BF1194" s="204">
        <f>IF(N1194="snížená",J1194,0)</f>
        <v>0</v>
      </c>
      <c r="BG1194" s="204">
        <f>IF(N1194="zákl. přenesená",J1194,0)</f>
        <v>0</v>
      </c>
      <c r="BH1194" s="204">
        <f>IF(N1194="sníž. přenesená",J1194,0)</f>
        <v>0</v>
      </c>
      <c r="BI1194" s="204">
        <f>IF(N1194="nulová",J1194,0)</f>
        <v>0</v>
      </c>
      <c r="BJ1194" s="18" t="s">
        <v>84</v>
      </c>
      <c r="BK1194" s="204">
        <f>ROUND(I1194*H1194,2)</f>
        <v>0</v>
      </c>
      <c r="BL1194" s="18" t="s">
        <v>306</v>
      </c>
      <c r="BM1194" s="203" t="s">
        <v>2207</v>
      </c>
    </row>
    <row r="1195" spans="1:65" s="2" customFormat="1" ht="19.5">
      <c r="A1195" s="35"/>
      <c r="B1195" s="36"/>
      <c r="C1195" s="37"/>
      <c r="D1195" s="207" t="s">
        <v>284</v>
      </c>
      <c r="E1195" s="37"/>
      <c r="F1195" s="216" t="s">
        <v>2208</v>
      </c>
      <c r="G1195" s="37"/>
      <c r="H1195" s="37"/>
      <c r="I1195" s="217"/>
      <c r="J1195" s="37"/>
      <c r="K1195" s="37"/>
      <c r="L1195" s="40"/>
      <c r="M1195" s="218"/>
      <c r="N1195" s="219"/>
      <c r="O1195" s="72"/>
      <c r="P1195" s="72"/>
      <c r="Q1195" s="72"/>
      <c r="R1195" s="72"/>
      <c r="S1195" s="72"/>
      <c r="T1195" s="73"/>
      <c r="U1195" s="35"/>
      <c r="V1195" s="35"/>
      <c r="W1195" s="35"/>
      <c r="X1195" s="35"/>
      <c r="Y1195" s="35"/>
      <c r="Z1195" s="35"/>
      <c r="AA1195" s="35"/>
      <c r="AB1195" s="35"/>
      <c r="AC1195" s="35"/>
      <c r="AD1195" s="35"/>
      <c r="AE1195" s="35"/>
      <c r="AT1195" s="18" t="s">
        <v>284</v>
      </c>
      <c r="AU1195" s="18" t="s">
        <v>86</v>
      </c>
    </row>
    <row r="1196" spans="1:65" s="2" customFormat="1" ht="16.5" customHeight="1">
      <c r="A1196" s="35"/>
      <c r="B1196" s="36"/>
      <c r="C1196" s="192" t="s">
        <v>2209</v>
      </c>
      <c r="D1196" s="192" t="s">
        <v>241</v>
      </c>
      <c r="E1196" s="193" t="s">
        <v>2210</v>
      </c>
      <c r="F1196" s="194" t="s">
        <v>2211</v>
      </c>
      <c r="G1196" s="195" t="s">
        <v>476</v>
      </c>
      <c r="H1196" s="196">
        <v>218.98</v>
      </c>
      <c r="I1196" s="197"/>
      <c r="J1196" s="198">
        <f>ROUND(I1196*H1196,2)</f>
        <v>0</v>
      </c>
      <c r="K1196" s="194" t="s">
        <v>245</v>
      </c>
      <c r="L1196" s="40"/>
      <c r="M1196" s="199" t="s">
        <v>1</v>
      </c>
      <c r="N1196" s="200" t="s">
        <v>41</v>
      </c>
      <c r="O1196" s="72"/>
      <c r="P1196" s="201">
        <f>O1196*H1196</f>
        <v>0</v>
      </c>
      <c r="Q1196" s="201">
        <v>1.42E-3</v>
      </c>
      <c r="R1196" s="201">
        <f>Q1196*H1196</f>
        <v>0.31095159999999999</v>
      </c>
      <c r="S1196" s="201">
        <v>0</v>
      </c>
      <c r="T1196" s="202">
        <f>S1196*H1196</f>
        <v>0</v>
      </c>
      <c r="U1196" s="35"/>
      <c r="V1196" s="35"/>
      <c r="W1196" s="35"/>
      <c r="X1196" s="35"/>
      <c r="Y1196" s="35"/>
      <c r="Z1196" s="35"/>
      <c r="AA1196" s="35"/>
      <c r="AB1196" s="35"/>
      <c r="AC1196" s="35"/>
      <c r="AD1196" s="35"/>
      <c r="AE1196" s="35"/>
      <c r="AR1196" s="203" t="s">
        <v>306</v>
      </c>
      <c r="AT1196" s="203" t="s">
        <v>241</v>
      </c>
      <c r="AU1196" s="203" t="s">
        <v>86</v>
      </c>
      <c r="AY1196" s="18" t="s">
        <v>239</v>
      </c>
      <c r="BE1196" s="204">
        <f>IF(N1196="základní",J1196,0)</f>
        <v>0</v>
      </c>
      <c r="BF1196" s="204">
        <f>IF(N1196="snížená",J1196,0)</f>
        <v>0</v>
      </c>
      <c r="BG1196" s="204">
        <f>IF(N1196="zákl. přenesená",J1196,0)</f>
        <v>0</v>
      </c>
      <c r="BH1196" s="204">
        <f>IF(N1196="sníž. přenesená",J1196,0)</f>
        <v>0</v>
      </c>
      <c r="BI1196" s="204">
        <f>IF(N1196="nulová",J1196,0)</f>
        <v>0</v>
      </c>
      <c r="BJ1196" s="18" t="s">
        <v>84</v>
      </c>
      <c r="BK1196" s="204">
        <f>ROUND(I1196*H1196,2)</f>
        <v>0</v>
      </c>
      <c r="BL1196" s="18" t="s">
        <v>306</v>
      </c>
      <c r="BM1196" s="203" t="s">
        <v>2212</v>
      </c>
    </row>
    <row r="1197" spans="1:65" s="2" customFormat="1" ht="21.75" customHeight="1">
      <c r="A1197" s="35"/>
      <c r="B1197" s="36"/>
      <c r="C1197" s="192" t="s">
        <v>2213</v>
      </c>
      <c r="D1197" s="192" t="s">
        <v>241</v>
      </c>
      <c r="E1197" s="193" t="s">
        <v>2214</v>
      </c>
      <c r="F1197" s="194" t="s">
        <v>2215</v>
      </c>
      <c r="G1197" s="195" t="s">
        <v>244</v>
      </c>
      <c r="H1197" s="196">
        <v>543.14499999999998</v>
      </c>
      <c r="I1197" s="197"/>
      <c r="J1197" s="198">
        <f>ROUND(I1197*H1197,2)</f>
        <v>0</v>
      </c>
      <c r="K1197" s="194" t="s">
        <v>245</v>
      </c>
      <c r="L1197" s="40"/>
      <c r="M1197" s="199" t="s">
        <v>1</v>
      </c>
      <c r="N1197" s="200" t="s">
        <v>41</v>
      </c>
      <c r="O1197" s="72"/>
      <c r="P1197" s="201">
        <f>O1197*H1197</f>
        <v>0</v>
      </c>
      <c r="Q1197" s="201">
        <v>5.3800000000000002E-3</v>
      </c>
      <c r="R1197" s="201">
        <f>Q1197*H1197</f>
        <v>2.9221200999999999</v>
      </c>
      <c r="S1197" s="201">
        <v>0</v>
      </c>
      <c r="T1197" s="202">
        <f>S1197*H1197</f>
        <v>0</v>
      </c>
      <c r="U1197" s="35"/>
      <c r="V1197" s="35"/>
      <c r="W1197" s="35"/>
      <c r="X1197" s="35"/>
      <c r="Y1197" s="35"/>
      <c r="Z1197" s="35"/>
      <c r="AA1197" s="35"/>
      <c r="AB1197" s="35"/>
      <c r="AC1197" s="35"/>
      <c r="AD1197" s="35"/>
      <c r="AE1197" s="35"/>
      <c r="AR1197" s="203" t="s">
        <v>306</v>
      </c>
      <c r="AT1197" s="203" t="s">
        <v>241</v>
      </c>
      <c r="AU1197" s="203" t="s">
        <v>86</v>
      </c>
      <c r="AY1197" s="18" t="s">
        <v>239</v>
      </c>
      <c r="BE1197" s="204">
        <f>IF(N1197="základní",J1197,0)</f>
        <v>0</v>
      </c>
      <c r="BF1197" s="204">
        <f>IF(N1197="snížená",J1197,0)</f>
        <v>0</v>
      </c>
      <c r="BG1197" s="204">
        <f>IF(N1197="zákl. přenesená",J1197,0)</f>
        <v>0</v>
      </c>
      <c r="BH1197" s="204">
        <f>IF(N1197="sníž. přenesená",J1197,0)</f>
        <v>0</v>
      </c>
      <c r="BI1197" s="204">
        <f>IF(N1197="nulová",J1197,0)</f>
        <v>0</v>
      </c>
      <c r="BJ1197" s="18" t="s">
        <v>84</v>
      </c>
      <c r="BK1197" s="204">
        <f>ROUND(I1197*H1197,2)</f>
        <v>0</v>
      </c>
      <c r="BL1197" s="18" t="s">
        <v>306</v>
      </c>
      <c r="BM1197" s="203" t="s">
        <v>2216</v>
      </c>
    </row>
    <row r="1198" spans="1:65" s="2" customFormat="1" ht="39">
      <c r="A1198" s="35"/>
      <c r="B1198" s="36"/>
      <c r="C1198" s="37"/>
      <c r="D1198" s="207" t="s">
        <v>284</v>
      </c>
      <c r="E1198" s="37"/>
      <c r="F1198" s="216" t="s">
        <v>2217</v>
      </c>
      <c r="G1198" s="37"/>
      <c r="H1198" s="37"/>
      <c r="I1198" s="217"/>
      <c r="J1198" s="37"/>
      <c r="K1198" s="37"/>
      <c r="L1198" s="40"/>
      <c r="M1198" s="218"/>
      <c r="N1198" s="219"/>
      <c r="O1198" s="72"/>
      <c r="P1198" s="72"/>
      <c r="Q1198" s="72"/>
      <c r="R1198" s="72"/>
      <c r="S1198" s="72"/>
      <c r="T1198" s="73"/>
      <c r="U1198" s="35"/>
      <c r="V1198" s="35"/>
      <c r="W1198" s="35"/>
      <c r="X1198" s="35"/>
      <c r="Y1198" s="35"/>
      <c r="Z1198" s="35"/>
      <c r="AA1198" s="35"/>
      <c r="AB1198" s="35"/>
      <c r="AC1198" s="35"/>
      <c r="AD1198" s="35"/>
      <c r="AE1198" s="35"/>
      <c r="AT1198" s="18" t="s">
        <v>284</v>
      </c>
      <c r="AU1198" s="18" t="s">
        <v>86</v>
      </c>
    </row>
    <row r="1199" spans="1:65" s="13" customFormat="1" ht="11.25">
      <c r="B1199" s="205"/>
      <c r="C1199" s="206"/>
      <c r="D1199" s="207" t="s">
        <v>266</v>
      </c>
      <c r="E1199" s="225" t="s">
        <v>1</v>
      </c>
      <c r="F1199" s="208" t="s">
        <v>2218</v>
      </c>
      <c r="G1199" s="206"/>
      <c r="H1199" s="209">
        <v>543.14499999999998</v>
      </c>
      <c r="I1199" s="210"/>
      <c r="J1199" s="206"/>
      <c r="K1199" s="206"/>
      <c r="L1199" s="211"/>
      <c r="M1199" s="212"/>
      <c r="N1199" s="213"/>
      <c r="O1199" s="213"/>
      <c r="P1199" s="213"/>
      <c r="Q1199" s="213"/>
      <c r="R1199" s="213"/>
      <c r="S1199" s="213"/>
      <c r="T1199" s="214"/>
      <c r="AT1199" s="215" t="s">
        <v>266</v>
      </c>
      <c r="AU1199" s="215" t="s">
        <v>86</v>
      </c>
      <c r="AV1199" s="13" t="s">
        <v>86</v>
      </c>
      <c r="AW1199" s="13" t="s">
        <v>32</v>
      </c>
      <c r="AX1199" s="13" t="s">
        <v>76</v>
      </c>
      <c r="AY1199" s="215" t="s">
        <v>239</v>
      </c>
    </row>
    <row r="1200" spans="1:65" s="14" customFormat="1" ht="11.25">
      <c r="B1200" s="226"/>
      <c r="C1200" s="227"/>
      <c r="D1200" s="207" t="s">
        <v>266</v>
      </c>
      <c r="E1200" s="228" t="s">
        <v>1</v>
      </c>
      <c r="F1200" s="229" t="s">
        <v>383</v>
      </c>
      <c r="G1200" s="227"/>
      <c r="H1200" s="230">
        <v>543.14499999999998</v>
      </c>
      <c r="I1200" s="231"/>
      <c r="J1200" s="227"/>
      <c r="K1200" s="227"/>
      <c r="L1200" s="232"/>
      <c r="M1200" s="233"/>
      <c r="N1200" s="234"/>
      <c r="O1200" s="234"/>
      <c r="P1200" s="234"/>
      <c r="Q1200" s="234"/>
      <c r="R1200" s="234"/>
      <c r="S1200" s="234"/>
      <c r="T1200" s="235"/>
      <c r="AT1200" s="236" t="s">
        <v>266</v>
      </c>
      <c r="AU1200" s="236" t="s">
        <v>86</v>
      </c>
      <c r="AV1200" s="14" t="s">
        <v>110</v>
      </c>
      <c r="AW1200" s="14" t="s">
        <v>32</v>
      </c>
      <c r="AX1200" s="14" t="s">
        <v>84</v>
      </c>
      <c r="AY1200" s="236" t="s">
        <v>239</v>
      </c>
    </row>
    <row r="1201" spans="1:65" s="2" customFormat="1" ht="16.5" customHeight="1">
      <c r="A1201" s="35"/>
      <c r="B1201" s="36"/>
      <c r="C1201" s="247" t="s">
        <v>2219</v>
      </c>
      <c r="D1201" s="247" t="s">
        <v>438</v>
      </c>
      <c r="E1201" s="248" t="s">
        <v>2220</v>
      </c>
      <c r="F1201" s="249" t="s">
        <v>2221</v>
      </c>
      <c r="G1201" s="250" t="s">
        <v>244</v>
      </c>
      <c r="H1201" s="251">
        <v>597.46</v>
      </c>
      <c r="I1201" s="252"/>
      <c r="J1201" s="253">
        <f>ROUND(I1201*H1201,2)</f>
        <v>0</v>
      </c>
      <c r="K1201" s="249" t="s">
        <v>277</v>
      </c>
      <c r="L1201" s="254"/>
      <c r="M1201" s="255" t="s">
        <v>1</v>
      </c>
      <c r="N1201" s="256" t="s">
        <v>41</v>
      </c>
      <c r="O1201" s="72"/>
      <c r="P1201" s="201">
        <f>O1201*H1201</f>
        <v>0</v>
      </c>
      <c r="Q1201" s="201">
        <v>1.26E-2</v>
      </c>
      <c r="R1201" s="201">
        <f>Q1201*H1201</f>
        <v>7.5279960000000008</v>
      </c>
      <c r="S1201" s="201">
        <v>0</v>
      </c>
      <c r="T1201" s="202">
        <f>S1201*H1201</f>
        <v>0</v>
      </c>
      <c r="U1201" s="35"/>
      <c r="V1201" s="35"/>
      <c r="W1201" s="35"/>
      <c r="X1201" s="35"/>
      <c r="Y1201" s="35"/>
      <c r="Z1201" s="35"/>
      <c r="AA1201" s="35"/>
      <c r="AB1201" s="35"/>
      <c r="AC1201" s="35"/>
      <c r="AD1201" s="35"/>
      <c r="AE1201" s="35"/>
      <c r="AR1201" s="203" t="s">
        <v>506</v>
      </c>
      <c r="AT1201" s="203" t="s">
        <v>438</v>
      </c>
      <c r="AU1201" s="203" t="s">
        <v>86</v>
      </c>
      <c r="AY1201" s="18" t="s">
        <v>239</v>
      </c>
      <c r="BE1201" s="204">
        <f>IF(N1201="základní",J1201,0)</f>
        <v>0</v>
      </c>
      <c r="BF1201" s="204">
        <f>IF(N1201="snížená",J1201,0)</f>
        <v>0</v>
      </c>
      <c r="BG1201" s="204">
        <f>IF(N1201="zákl. přenesená",J1201,0)</f>
        <v>0</v>
      </c>
      <c r="BH1201" s="204">
        <f>IF(N1201="sníž. přenesená",J1201,0)</f>
        <v>0</v>
      </c>
      <c r="BI1201" s="204">
        <f>IF(N1201="nulová",J1201,0)</f>
        <v>0</v>
      </c>
      <c r="BJ1201" s="18" t="s">
        <v>84</v>
      </c>
      <c r="BK1201" s="204">
        <f>ROUND(I1201*H1201,2)</f>
        <v>0</v>
      </c>
      <c r="BL1201" s="18" t="s">
        <v>306</v>
      </c>
      <c r="BM1201" s="203" t="s">
        <v>2222</v>
      </c>
    </row>
    <row r="1202" spans="1:65" s="2" customFormat="1" ht="48.75">
      <c r="A1202" s="35"/>
      <c r="B1202" s="36"/>
      <c r="C1202" s="37"/>
      <c r="D1202" s="207" t="s">
        <v>284</v>
      </c>
      <c r="E1202" s="37"/>
      <c r="F1202" s="216" t="s">
        <v>2223</v>
      </c>
      <c r="G1202" s="37"/>
      <c r="H1202" s="37"/>
      <c r="I1202" s="217"/>
      <c r="J1202" s="37"/>
      <c r="K1202" s="37"/>
      <c r="L1202" s="40"/>
      <c r="M1202" s="218"/>
      <c r="N1202" s="219"/>
      <c r="O1202" s="72"/>
      <c r="P1202" s="72"/>
      <c r="Q1202" s="72"/>
      <c r="R1202" s="72"/>
      <c r="S1202" s="72"/>
      <c r="T1202" s="73"/>
      <c r="U1202" s="35"/>
      <c r="V1202" s="35"/>
      <c r="W1202" s="35"/>
      <c r="X1202" s="35"/>
      <c r="Y1202" s="35"/>
      <c r="Z1202" s="35"/>
      <c r="AA1202" s="35"/>
      <c r="AB1202" s="35"/>
      <c r="AC1202" s="35"/>
      <c r="AD1202" s="35"/>
      <c r="AE1202" s="35"/>
      <c r="AT1202" s="18" t="s">
        <v>284</v>
      </c>
      <c r="AU1202" s="18" t="s">
        <v>86</v>
      </c>
    </row>
    <row r="1203" spans="1:65" s="13" customFormat="1" ht="11.25">
      <c r="B1203" s="205"/>
      <c r="C1203" s="206"/>
      <c r="D1203" s="207" t="s">
        <v>266</v>
      </c>
      <c r="E1203" s="206"/>
      <c r="F1203" s="208" t="s">
        <v>2224</v>
      </c>
      <c r="G1203" s="206"/>
      <c r="H1203" s="209">
        <v>597.46</v>
      </c>
      <c r="I1203" s="210"/>
      <c r="J1203" s="206"/>
      <c r="K1203" s="206"/>
      <c r="L1203" s="211"/>
      <c r="M1203" s="212"/>
      <c r="N1203" s="213"/>
      <c r="O1203" s="213"/>
      <c r="P1203" s="213"/>
      <c r="Q1203" s="213"/>
      <c r="R1203" s="213"/>
      <c r="S1203" s="213"/>
      <c r="T1203" s="214"/>
      <c r="AT1203" s="215" t="s">
        <v>266</v>
      </c>
      <c r="AU1203" s="215" t="s">
        <v>86</v>
      </c>
      <c r="AV1203" s="13" t="s">
        <v>86</v>
      </c>
      <c r="AW1203" s="13" t="s">
        <v>4</v>
      </c>
      <c r="AX1203" s="13" t="s">
        <v>84</v>
      </c>
      <c r="AY1203" s="215" t="s">
        <v>239</v>
      </c>
    </row>
    <row r="1204" spans="1:65" s="2" customFormat="1" ht="16.5" customHeight="1">
      <c r="A1204" s="35"/>
      <c r="B1204" s="36"/>
      <c r="C1204" s="192" t="s">
        <v>2225</v>
      </c>
      <c r="D1204" s="192" t="s">
        <v>241</v>
      </c>
      <c r="E1204" s="193" t="s">
        <v>2226</v>
      </c>
      <c r="F1204" s="194" t="s">
        <v>2227</v>
      </c>
      <c r="G1204" s="195" t="s">
        <v>244</v>
      </c>
      <c r="H1204" s="196">
        <v>543.14499999999998</v>
      </c>
      <c r="I1204" s="197"/>
      <c r="J1204" s="198">
        <f>ROUND(I1204*H1204,2)</f>
        <v>0</v>
      </c>
      <c r="K1204" s="194" t="s">
        <v>277</v>
      </c>
      <c r="L1204" s="40"/>
      <c r="M1204" s="199" t="s">
        <v>1</v>
      </c>
      <c r="N1204" s="200" t="s">
        <v>41</v>
      </c>
      <c r="O1204" s="72"/>
      <c r="P1204" s="201">
        <f>O1204*H1204</f>
        <v>0</v>
      </c>
      <c r="Q1204" s="201">
        <v>0</v>
      </c>
      <c r="R1204" s="201">
        <f>Q1204*H1204</f>
        <v>0</v>
      </c>
      <c r="S1204" s="201">
        <v>0</v>
      </c>
      <c r="T1204" s="202">
        <f>S1204*H1204</f>
        <v>0</v>
      </c>
      <c r="U1204" s="35"/>
      <c r="V1204" s="35"/>
      <c r="W1204" s="35"/>
      <c r="X1204" s="35"/>
      <c r="Y1204" s="35"/>
      <c r="Z1204" s="35"/>
      <c r="AA1204" s="35"/>
      <c r="AB1204" s="35"/>
      <c r="AC1204" s="35"/>
      <c r="AD1204" s="35"/>
      <c r="AE1204" s="35"/>
      <c r="AR1204" s="203" t="s">
        <v>306</v>
      </c>
      <c r="AT1204" s="203" t="s">
        <v>241</v>
      </c>
      <c r="AU1204" s="203" t="s">
        <v>86</v>
      </c>
      <c r="AY1204" s="18" t="s">
        <v>239</v>
      </c>
      <c r="BE1204" s="204">
        <f>IF(N1204="základní",J1204,0)</f>
        <v>0</v>
      </c>
      <c r="BF1204" s="204">
        <f>IF(N1204="snížená",J1204,0)</f>
        <v>0</v>
      </c>
      <c r="BG1204" s="204">
        <f>IF(N1204="zákl. přenesená",J1204,0)</f>
        <v>0</v>
      </c>
      <c r="BH1204" s="204">
        <f>IF(N1204="sníž. přenesená",J1204,0)</f>
        <v>0</v>
      </c>
      <c r="BI1204" s="204">
        <f>IF(N1204="nulová",J1204,0)</f>
        <v>0</v>
      </c>
      <c r="BJ1204" s="18" t="s">
        <v>84</v>
      </c>
      <c r="BK1204" s="204">
        <f>ROUND(I1204*H1204,2)</f>
        <v>0</v>
      </c>
      <c r="BL1204" s="18" t="s">
        <v>306</v>
      </c>
      <c r="BM1204" s="203" t="s">
        <v>2228</v>
      </c>
    </row>
    <row r="1205" spans="1:65" s="2" customFormat="1" ht="58.5">
      <c r="A1205" s="35"/>
      <c r="B1205" s="36"/>
      <c r="C1205" s="37"/>
      <c r="D1205" s="207" t="s">
        <v>284</v>
      </c>
      <c r="E1205" s="37"/>
      <c r="F1205" s="216" t="s">
        <v>2229</v>
      </c>
      <c r="G1205" s="37"/>
      <c r="H1205" s="37"/>
      <c r="I1205" s="217"/>
      <c r="J1205" s="37"/>
      <c r="K1205" s="37"/>
      <c r="L1205" s="40"/>
      <c r="M1205" s="218"/>
      <c r="N1205" s="219"/>
      <c r="O1205" s="72"/>
      <c r="P1205" s="72"/>
      <c r="Q1205" s="72"/>
      <c r="R1205" s="72"/>
      <c r="S1205" s="72"/>
      <c r="T1205" s="73"/>
      <c r="U1205" s="35"/>
      <c r="V1205" s="35"/>
      <c r="W1205" s="35"/>
      <c r="X1205" s="35"/>
      <c r="Y1205" s="35"/>
      <c r="Z1205" s="35"/>
      <c r="AA1205" s="35"/>
      <c r="AB1205" s="35"/>
      <c r="AC1205" s="35"/>
      <c r="AD1205" s="35"/>
      <c r="AE1205" s="35"/>
      <c r="AT1205" s="18" t="s">
        <v>284</v>
      </c>
      <c r="AU1205" s="18" t="s">
        <v>86</v>
      </c>
    </row>
    <row r="1206" spans="1:65" s="2" customFormat="1" ht="16.5" customHeight="1">
      <c r="A1206" s="35"/>
      <c r="B1206" s="36"/>
      <c r="C1206" s="192" t="s">
        <v>2230</v>
      </c>
      <c r="D1206" s="192" t="s">
        <v>241</v>
      </c>
      <c r="E1206" s="193" t="s">
        <v>2231</v>
      </c>
      <c r="F1206" s="194" t="s">
        <v>2232</v>
      </c>
      <c r="G1206" s="195" t="s">
        <v>476</v>
      </c>
      <c r="H1206" s="196">
        <v>383.21499999999997</v>
      </c>
      <c r="I1206" s="197"/>
      <c r="J1206" s="198">
        <f>ROUND(I1206*H1206,2)</f>
        <v>0</v>
      </c>
      <c r="K1206" s="194" t="s">
        <v>245</v>
      </c>
      <c r="L1206" s="40"/>
      <c r="M1206" s="199" t="s">
        <v>1</v>
      </c>
      <c r="N1206" s="200" t="s">
        <v>41</v>
      </c>
      <c r="O1206" s="72"/>
      <c r="P1206" s="201">
        <f>O1206*H1206</f>
        <v>0</v>
      </c>
      <c r="Q1206" s="201">
        <v>9.0000000000000006E-5</v>
      </c>
      <c r="R1206" s="201">
        <f>Q1206*H1206</f>
        <v>3.4489350000000002E-2</v>
      </c>
      <c r="S1206" s="201">
        <v>0</v>
      </c>
      <c r="T1206" s="202">
        <f>S1206*H1206</f>
        <v>0</v>
      </c>
      <c r="U1206" s="35"/>
      <c r="V1206" s="35"/>
      <c r="W1206" s="35"/>
      <c r="X1206" s="35"/>
      <c r="Y1206" s="35"/>
      <c r="Z1206" s="35"/>
      <c r="AA1206" s="35"/>
      <c r="AB1206" s="35"/>
      <c r="AC1206" s="35"/>
      <c r="AD1206" s="35"/>
      <c r="AE1206" s="35"/>
      <c r="AR1206" s="203" t="s">
        <v>110</v>
      </c>
      <c r="AT1206" s="203" t="s">
        <v>241</v>
      </c>
      <c r="AU1206" s="203" t="s">
        <v>86</v>
      </c>
      <c r="AY1206" s="18" t="s">
        <v>239</v>
      </c>
      <c r="BE1206" s="204">
        <f>IF(N1206="základní",J1206,0)</f>
        <v>0</v>
      </c>
      <c r="BF1206" s="204">
        <f>IF(N1206="snížená",J1206,0)</f>
        <v>0</v>
      </c>
      <c r="BG1206" s="204">
        <f>IF(N1206="zákl. přenesená",J1206,0)</f>
        <v>0</v>
      </c>
      <c r="BH1206" s="204">
        <f>IF(N1206="sníž. přenesená",J1206,0)</f>
        <v>0</v>
      </c>
      <c r="BI1206" s="204">
        <f>IF(N1206="nulová",J1206,0)</f>
        <v>0</v>
      </c>
      <c r="BJ1206" s="18" t="s">
        <v>84</v>
      </c>
      <c r="BK1206" s="204">
        <f>ROUND(I1206*H1206,2)</f>
        <v>0</v>
      </c>
      <c r="BL1206" s="18" t="s">
        <v>110</v>
      </c>
      <c r="BM1206" s="203" t="s">
        <v>2233</v>
      </c>
    </row>
    <row r="1207" spans="1:65" s="13" customFormat="1" ht="11.25">
      <c r="B1207" s="205"/>
      <c r="C1207" s="206"/>
      <c r="D1207" s="207" t="s">
        <v>266</v>
      </c>
      <c r="E1207" s="206"/>
      <c r="F1207" s="208" t="s">
        <v>2234</v>
      </c>
      <c r="G1207" s="206"/>
      <c r="H1207" s="209">
        <v>383.21499999999997</v>
      </c>
      <c r="I1207" s="210"/>
      <c r="J1207" s="206"/>
      <c r="K1207" s="206"/>
      <c r="L1207" s="211"/>
      <c r="M1207" s="212"/>
      <c r="N1207" s="213"/>
      <c r="O1207" s="213"/>
      <c r="P1207" s="213"/>
      <c r="Q1207" s="213"/>
      <c r="R1207" s="213"/>
      <c r="S1207" s="213"/>
      <c r="T1207" s="214"/>
      <c r="AT1207" s="215" t="s">
        <v>266</v>
      </c>
      <c r="AU1207" s="215" t="s">
        <v>86</v>
      </c>
      <c r="AV1207" s="13" t="s">
        <v>86</v>
      </c>
      <c r="AW1207" s="13" t="s">
        <v>4</v>
      </c>
      <c r="AX1207" s="13" t="s">
        <v>84</v>
      </c>
      <c r="AY1207" s="215" t="s">
        <v>239</v>
      </c>
    </row>
    <row r="1208" spans="1:65" s="2" customFormat="1" ht="24.2" customHeight="1">
      <c r="A1208" s="35"/>
      <c r="B1208" s="36"/>
      <c r="C1208" s="192" t="s">
        <v>2235</v>
      </c>
      <c r="D1208" s="192" t="s">
        <v>241</v>
      </c>
      <c r="E1208" s="193" t="s">
        <v>2236</v>
      </c>
      <c r="F1208" s="194" t="s">
        <v>2237</v>
      </c>
      <c r="G1208" s="195" t="s">
        <v>244</v>
      </c>
      <c r="H1208" s="196">
        <v>131.29900000000001</v>
      </c>
      <c r="I1208" s="197"/>
      <c r="J1208" s="198">
        <f>ROUND(I1208*H1208,2)</f>
        <v>0</v>
      </c>
      <c r="K1208" s="194" t="s">
        <v>245</v>
      </c>
      <c r="L1208" s="40"/>
      <c r="M1208" s="199" t="s">
        <v>1</v>
      </c>
      <c r="N1208" s="200" t="s">
        <v>41</v>
      </c>
      <c r="O1208" s="72"/>
      <c r="P1208" s="201">
        <f>O1208*H1208</f>
        <v>0</v>
      </c>
      <c r="Q1208" s="201">
        <v>5.0000000000000001E-3</v>
      </c>
      <c r="R1208" s="201">
        <f>Q1208*H1208</f>
        <v>0.65649500000000005</v>
      </c>
      <c r="S1208" s="201">
        <v>0</v>
      </c>
      <c r="T1208" s="202">
        <f>S1208*H1208</f>
        <v>0</v>
      </c>
      <c r="U1208" s="35"/>
      <c r="V1208" s="35"/>
      <c r="W1208" s="35"/>
      <c r="X1208" s="35"/>
      <c r="Y1208" s="35"/>
      <c r="Z1208" s="35"/>
      <c r="AA1208" s="35"/>
      <c r="AB1208" s="35"/>
      <c r="AC1208" s="35"/>
      <c r="AD1208" s="35"/>
      <c r="AE1208" s="35"/>
      <c r="AR1208" s="203" t="s">
        <v>306</v>
      </c>
      <c r="AT1208" s="203" t="s">
        <v>241</v>
      </c>
      <c r="AU1208" s="203" t="s">
        <v>86</v>
      </c>
      <c r="AY1208" s="18" t="s">
        <v>239</v>
      </c>
      <c r="BE1208" s="204">
        <f>IF(N1208="základní",J1208,0)</f>
        <v>0</v>
      </c>
      <c r="BF1208" s="204">
        <f>IF(N1208="snížená",J1208,0)</f>
        <v>0</v>
      </c>
      <c r="BG1208" s="204">
        <f>IF(N1208="zákl. přenesená",J1208,0)</f>
        <v>0</v>
      </c>
      <c r="BH1208" s="204">
        <f>IF(N1208="sníž. přenesená",J1208,0)</f>
        <v>0</v>
      </c>
      <c r="BI1208" s="204">
        <f>IF(N1208="nulová",J1208,0)</f>
        <v>0</v>
      </c>
      <c r="BJ1208" s="18" t="s">
        <v>84</v>
      </c>
      <c r="BK1208" s="204">
        <f>ROUND(I1208*H1208,2)</f>
        <v>0</v>
      </c>
      <c r="BL1208" s="18" t="s">
        <v>306</v>
      </c>
      <c r="BM1208" s="203" t="s">
        <v>2238</v>
      </c>
    </row>
    <row r="1209" spans="1:65" s="2" customFormat="1" ht="19.5">
      <c r="A1209" s="35"/>
      <c r="B1209" s="36"/>
      <c r="C1209" s="37"/>
      <c r="D1209" s="207" t="s">
        <v>284</v>
      </c>
      <c r="E1209" s="37"/>
      <c r="F1209" s="216" t="s">
        <v>2239</v>
      </c>
      <c r="G1209" s="37"/>
      <c r="H1209" s="37"/>
      <c r="I1209" s="217"/>
      <c r="J1209" s="37"/>
      <c r="K1209" s="37"/>
      <c r="L1209" s="40"/>
      <c r="M1209" s="218"/>
      <c r="N1209" s="219"/>
      <c r="O1209" s="72"/>
      <c r="P1209" s="72"/>
      <c r="Q1209" s="72"/>
      <c r="R1209" s="72"/>
      <c r="S1209" s="72"/>
      <c r="T1209" s="73"/>
      <c r="U1209" s="35"/>
      <c r="V1209" s="35"/>
      <c r="W1209" s="35"/>
      <c r="X1209" s="35"/>
      <c r="Y1209" s="35"/>
      <c r="Z1209" s="35"/>
      <c r="AA1209" s="35"/>
      <c r="AB1209" s="35"/>
      <c r="AC1209" s="35"/>
      <c r="AD1209" s="35"/>
      <c r="AE1209" s="35"/>
      <c r="AT1209" s="18" t="s">
        <v>284</v>
      </c>
      <c r="AU1209" s="18" t="s">
        <v>86</v>
      </c>
    </row>
    <row r="1210" spans="1:65" s="13" customFormat="1" ht="11.25">
      <c r="B1210" s="205"/>
      <c r="C1210" s="206"/>
      <c r="D1210" s="207" t="s">
        <v>266</v>
      </c>
      <c r="E1210" s="225" t="s">
        <v>1</v>
      </c>
      <c r="F1210" s="208" t="s">
        <v>716</v>
      </c>
      <c r="G1210" s="206"/>
      <c r="H1210" s="209">
        <v>96.534000000000006</v>
      </c>
      <c r="I1210" s="210"/>
      <c r="J1210" s="206"/>
      <c r="K1210" s="206"/>
      <c r="L1210" s="211"/>
      <c r="M1210" s="212"/>
      <c r="N1210" s="213"/>
      <c r="O1210" s="213"/>
      <c r="P1210" s="213"/>
      <c r="Q1210" s="213"/>
      <c r="R1210" s="213"/>
      <c r="S1210" s="213"/>
      <c r="T1210" s="214"/>
      <c r="AT1210" s="215" t="s">
        <v>266</v>
      </c>
      <c r="AU1210" s="215" t="s">
        <v>86</v>
      </c>
      <c r="AV1210" s="13" t="s">
        <v>86</v>
      </c>
      <c r="AW1210" s="13" t="s">
        <v>32</v>
      </c>
      <c r="AX1210" s="13" t="s">
        <v>76</v>
      </c>
      <c r="AY1210" s="215" t="s">
        <v>239</v>
      </c>
    </row>
    <row r="1211" spans="1:65" s="13" customFormat="1" ht="11.25">
      <c r="B1211" s="205"/>
      <c r="C1211" s="206"/>
      <c r="D1211" s="207" t="s">
        <v>266</v>
      </c>
      <c r="E1211" s="225" t="s">
        <v>1</v>
      </c>
      <c r="F1211" s="208" t="s">
        <v>717</v>
      </c>
      <c r="G1211" s="206"/>
      <c r="H1211" s="209">
        <v>20.824999999999999</v>
      </c>
      <c r="I1211" s="210"/>
      <c r="J1211" s="206"/>
      <c r="K1211" s="206"/>
      <c r="L1211" s="211"/>
      <c r="M1211" s="212"/>
      <c r="N1211" s="213"/>
      <c r="O1211" s="213"/>
      <c r="P1211" s="213"/>
      <c r="Q1211" s="213"/>
      <c r="R1211" s="213"/>
      <c r="S1211" s="213"/>
      <c r="T1211" s="214"/>
      <c r="AT1211" s="215" t="s">
        <v>266</v>
      </c>
      <c r="AU1211" s="215" t="s">
        <v>86</v>
      </c>
      <c r="AV1211" s="13" t="s">
        <v>86</v>
      </c>
      <c r="AW1211" s="13" t="s">
        <v>32</v>
      </c>
      <c r="AX1211" s="13" t="s">
        <v>76</v>
      </c>
      <c r="AY1211" s="215" t="s">
        <v>239</v>
      </c>
    </row>
    <row r="1212" spans="1:65" s="13" customFormat="1" ht="11.25">
      <c r="B1212" s="205"/>
      <c r="C1212" s="206"/>
      <c r="D1212" s="207" t="s">
        <v>266</v>
      </c>
      <c r="E1212" s="225" t="s">
        <v>1</v>
      </c>
      <c r="F1212" s="208" t="s">
        <v>718</v>
      </c>
      <c r="G1212" s="206"/>
      <c r="H1212" s="209">
        <v>13.94</v>
      </c>
      <c r="I1212" s="210"/>
      <c r="J1212" s="206"/>
      <c r="K1212" s="206"/>
      <c r="L1212" s="211"/>
      <c r="M1212" s="212"/>
      <c r="N1212" s="213"/>
      <c r="O1212" s="213"/>
      <c r="P1212" s="213"/>
      <c r="Q1212" s="213"/>
      <c r="R1212" s="213"/>
      <c r="S1212" s="213"/>
      <c r="T1212" s="214"/>
      <c r="AT1212" s="215" t="s">
        <v>266</v>
      </c>
      <c r="AU1212" s="215" t="s">
        <v>86</v>
      </c>
      <c r="AV1212" s="13" t="s">
        <v>86</v>
      </c>
      <c r="AW1212" s="13" t="s">
        <v>32</v>
      </c>
      <c r="AX1212" s="13" t="s">
        <v>76</v>
      </c>
      <c r="AY1212" s="215" t="s">
        <v>239</v>
      </c>
    </row>
    <row r="1213" spans="1:65" s="14" customFormat="1" ht="11.25">
      <c r="B1213" s="226"/>
      <c r="C1213" s="227"/>
      <c r="D1213" s="207" t="s">
        <v>266</v>
      </c>
      <c r="E1213" s="228" t="s">
        <v>1</v>
      </c>
      <c r="F1213" s="229" t="s">
        <v>383</v>
      </c>
      <c r="G1213" s="227"/>
      <c r="H1213" s="230">
        <v>131.29900000000001</v>
      </c>
      <c r="I1213" s="231"/>
      <c r="J1213" s="227"/>
      <c r="K1213" s="227"/>
      <c r="L1213" s="232"/>
      <c r="M1213" s="233"/>
      <c r="N1213" s="234"/>
      <c r="O1213" s="234"/>
      <c r="P1213" s="234"/>
      <c r="Q1213" s="234"/>
      <c r="R1213" s="234"/>
      <c r="S1213" s="234"/>
      <c r="T1213" s="235"/>
      <c r="AT1213" s="236" t="s">
        <v>266</v>
      </c>
      <c r="AU1213" s="236" t="s">
        <v>86</v>
      </c>
      <c r="AV1213" s="14" t="s">
        <v>110</v>
      </c>
      <c r="AW1213" s="14" t="s">
        <v>32</v>
      </c>
      <c r="AX1213" s="14" t="s">
        <v>84</v>
      </c>
      <c r="AY1213" s="236" t="s">
        <v>239</v>
      </c>
    </row>
    <row r="1214" spans="1:65" s="2" customFormat="1" ht="16.5" customHeight="1">
      <c r="A1214" s="35"/>
      <c r="B1214" s="36"/>
      <c r="C1214" s="247" t="s">
        <v>2240</v>
      </c>
      <c r="D1214" s="247" t="s">
        <v>438</v>
      </c>
      <c r="E1214" s="248" t="s">
        <v>2241</v>
      </c>
      <c r="F1214" s="249" t="s">
        <v>2242</v>
      </c>
      <c r="G1214" s="250" t="s">
        <v>244</v>
      </c>
      <c r="H1214" s="251">
        <v>144.429</v>
      </c>
      <c r="I1214" s="252"/>
      <c r="J1214" s="253">
        <f>ROUND(I1214*H1214,2)</f>
        <v>0</v>
      </c>
      <c r="K1214" s="249" t="s">
        <v>277</v>
      </c>
      <c r="L1214" s="254"/>
      <c r="M1214" s="255" t="s">
        <v>1</v>
      </c>
      <c r="N1214" s="256" t="s">
        <v>41</v>
      </c>
      <c r="O1214" s="72"/>
      <c r="P1214" s="201">
        <f>O1214*H1214</f>
        <v>0</v>
      </c>
      <c r="Q1214" s="201">
        <v>3.5400000000000001E-2</v>
      </c>
      <c r="R1214" s="201">
        <f>Q1214*H1214</f>
        <v>5.1127866000000006</v>
      </c>
      <c r="S1214" s="201">
        <v>0</v>
      </c>
      <c r="T1214" s="202">
        <f>S1214*H1214</f>
        <v>0</v>
      </c>
      <c r="U1214" s="35"/>
      <c r="V1214" s="35"/>
      <c r="W1214" s="35"/>
      <c r="X1214" s="35"/>
      <c r="Y1214" s="35"/>
      <c r="Z1214" s="35"/>
      <c r="AA1214" s="35"/>
      <c r="AB1214" s="35"/>
      <c r="AC1214" s="35"/>
      <c r="AD1214" s="35"/>
      <c r="AE1214" s="35"/>
      <c r="AR1214" s="203" t="s">
        <v>506</v>
      </c>
      <c r="AT1214" s="203" t="s">
        <v>438</v>
      </c>
      <c r="AU1214" s="203" t="s">
        <v>86</v>
      </c>
      <c r="AY1214" s="18" t="s">
        <v>239</v>
      </c>
      <c r="BE1214" s="204">
        <f>IF(N1214="základní",J1214,0)</f>
        <v>0</v>
      </c>
      <c r="BF1214" s="204">
        <f>IF(N1214="snížená",J1214,0)</f>
        <v>0</v>
      </c>
      <c r="BG1214" s="204">
        <f>IF(N1214="zákl. přenesená",J1214,0)</f>
        <v>0</v>
      </c>
      <c r="BH1214" s="204">
        <f>IF(N1214="sníž. přenesená",J1214,0)</f>
        <v>0</v>
      </c>
      <c r="BI1214" s="204">
        <f>IF(N1214="nulová",J1214,0)</f>
        <v>0</v>
      </c>
      <c r="BJ1214" s="18" t="s">
        <v>84</v>
      </c>
      <c r="BK1214" s="204">
        <f>ROUND(I1214*H1214,2)</f>
        <v>0</v>
      </c>
      <c r="BL1214" s="18" t="s">
        <v>306</v>
      </c>
      <c r="BM1214" s="203" t="s">
        <v>2243</v>
      </c>
    </row>
    <row r="1215" spans="1:65" s="2" customFormat="1" ht="39">
      <c r="A1215" s="35"/>
      <c r="B1215" s="36"/>
      <c r="C1215" s="37"/>
      <c r="D1215" s="207" t="s">
        <v>284</v>
      </c>
      <c r="E1215" s="37"/>
      <c r="F1215" s="216" t="s">
        <v>2244</v>
      </c>
      <c r="G1215" s="37"/>
      <c r="H1215" s="37"/>
      <c r="I1215" s="217"/>
      <c r="J1215" s="37"/>
      <c r="K1215" s="37"/>
      <c r="L1215" s="40"/>
      <c r="M1215" s="218"/>
      <c r="N1215" s="219"/>
      <c r="O1215" s="72"/>
      <c r="P1215" s="72"/>
      <c r="Q1215" s="72"/>
      <c r="R1215" s="72"/>
      <c r="S1215" s="72"/>
      <c r="T1215" s="73"/>
      <c r="U1215" s="35"/>
      <c r="V1215" s="35"/>
      <c r="W1215" s="35"/>
      <c r="X1215" s="35"/>
      <c r="Y1215" s="35"/>
      <c r="Z1215" s="35"/>
      <c r="AA1215" s="35"/>
      <c r="AB1215" s="35"/>
      <c r="AC1215" s="35"/>
      <c r="AD1215" s="35"/>
      <c r="AE1215" s="35"/>
      <c r="AT1215" s="18" t="s">
        <v>284</v>
      </c>
      <c r="AU1215" s="18" t="s">
        <v>86</v>
      </c>
    </row>
    <row r="1216" spans="1:65" s="13" customFormat="1" ht="11.25">
      <c r="B1216" s="205"/>
      <c r="C1216" s="206"/>
      <c r="D1216" s="207" t="s">
        <v>266</v>
      </c>
      <c r="E1216" s="206"/>
      <c r="F1216" s="208" t="s">
        <v>2245</v>
      </c>
      <c r="G1216" s="206"/>
      <c r="H1216" s="209">
        <v>144.429</v>
      </c>
      <c r="I1216" s="210"/>
      <c r="J1216" s="206"/>
      <c r="K1216" s="206"/>
      <c r="L1216" s="211"/>
      <c r="M1216" s="212"/>
      <c r="N1216" s="213"/>
      <c r="O1216" s="213"/>
      <c r="P1216" s="213"/>
      <c r="Q1216" s="213"/>
      <c r="R1216" s="213"/>
      <c r="S1216" s="213"/>
      <c r="T1216" s="214"/>
      <c r="AT1216" s="215" t="s">
        <v>266</v>
      </c>
      <c r="AU1216" s="215" t="s">
        <v>86</v>
      </c>
      <c r="AV1216" s="13" t="s">
        <v>86</v>
      </c>
      <c r="AW1216" s="13" t="s">
        <v>4</v>
      </c>
      <c r="AX1216" s="13" t="s">
        <v>84</v>
      </c>
      <c r="AY1216" s="215" t="s">
        <v>239</v>
      </c>
    </row>
    <row r="1217" spans="1:65" s="2" customFormat="1" ht="16.5" customHeight="1">
      <c r="A1217" s="35"/>
      <c r="B1217" s="36"/>
      <c r="C1217" s="192" t="s">
        <v>2246</v>
      </c>
      <c r="D1217" s="192" t="s">
        <v>241</v>
      </c>
      <c r="E1217" s="193" t="s">
        <v>2247</v>
      </c>
      <c r="F1217" s="194" t="s">
        <v>2248</v>
      </c>
      <c r="G1217" s="195" t="s">
        <v>244</v>
      </c>
      <c r="H1217" s="196">
        <v>131.29900000000001</v>
      </c>
      <c r="I1217" s="197"/>
      <c r="J1217" s="198">
        <f>ROUND(I1217*H1217,2)</f>
        <v>0</v>
      </c>
      <c r="K1217" s="194" t="s">
        <v>277</v>
      </c>
      <c r="L1217" s="40"/>
      <c r="M1217" s="199" t="s">
        <v>1</v>
      </c>
      <c r="N1217" s="200" t="s">
        <v>41</v>
      </c>
      <c r="O1217" s="72"/>
      <c r="P1217" s="201">
        <f>O1217*H1217</f>
        <v>0</v>
      </c>
      <c r="Q1217" s="201">
        <v>0</v>
      </c>
      <c r="R1217" s="201">
        <f>Q1217*H1217</f>
        <v>0</v>
      </c>
      <c r="S1217" s="201">
        <v>0</v>
      </c>
      <c r="T1217" s="202">
        <f>S1217*H1217</f>
        <v>0</v>
      </c>
      <c r="U1217" s="35"/>
      <c r="V1217" s="35"/>
      <c r="W1217" s="35"/>
      <c r="X1217" s="35"/>
      <c r="Y1217" s="35"/>
      <c r="Z1217" s="35"/>
      <c r="AA1217" s="35"/>
      <c r="AB1217" s="35"/>
      <c r="AC1217" s="35"/>
      <c r="AD1217" s="35"/>
      <c r="AE1217" s="35"/>
      <c r="AR1217" s="203" t="s">
        <v>306</v>
      </c>
      <c r="AT1217" s="203" t="s">
        <v>241</v>
      </c>
      <c r="AU1217" s="203" t="s">
        <v>86</v>
      </c>
      <c r="AY1217" s="18" t="s">
        <v>239</v>
      </c>
      <c r="BE1217" s="204">
        <f>IF(N1217="základní",J1217,0)</f>
        <v>0</v>
      </c>
      <c r="BF1217" s="204">
        <f>IF(N1217="snížená",J1217,0)</f>
        <v>0</v>
      </c>
      <c r="BG1217" s="204">
        <f>IF(N1217="zákl. přenesená",J1217,0)</f>
        <v>0</v>
      </c>
      <c r="BH1217" s="204">
        <f>IF(N1217="sníž. přenesená",J1217,0)</f>
        <v>0</v>
      </c>
      <c r="BI1217" s="204">
        <f>IF(N1217="nulová",J1217,0)</f>
        <v>0</v>
      </c>
      <c r="BJ1217" s="18" t="s">
        <v>84</v>
      </c>
      <c r="BK1217" s="204">
        <f>ROUND(I1217*H1217,2)</f>
        <v>0</v>
      </c>
      <c r="BL1217" s="18" t="s">
        <v>306</v>
      </c>
      <c r="BM1217" s="203" t="s">
        <v>2249</v>
      </c>
    </row>
    <row r="1218" spans="1:65" s="2" customFormat="1" ht="58.5">
      <c r="A1218" s="35"/>
      <c r="B1218" s="36"/>
      <c r="C1218" s="37"/>
      <c r="D1218" s="207" t="s">
        <v>284</v>
      </c>
      <c r="E1218" s="37"/>
      <c r="F1218" s="216" t="s">
        <v>2250</v>
      </c>
      <c r="G1218" s="37"/>
      <c r="H1218" s="37"/>
      <c r="I1218" s="217"/>
      <c r="J1218" s="37"/>
      <c r="K1218" s="37"/>
      <c r="L1218" s="40"/>
      <c r="M1218" s="218"/>
      <c r="N1218" s="219"/>
      <c r="O1218" s="72"/>
      <c r="P1218" s="72"/>
      <c r="Q1218" s="72"/>
      <c r="R1218" s="72"/>
      <c r="S1218" s="72"/>
      <c r="T1218" s="73"/>
      <c r="U1218" s="35"/>
      <c r="V1218" s="35"/>
      <c r="W1218" s="35"/>
      <c r="X1218" s="35"/>
      <c r="Y1218" s="35"/>
      <c r="Z1218" s="35"/>
      <c r="AA1218" s="35"/>
      <c r="AB1218" s="35"/>
      <c r="AC1218" s="35"/>
      <c r="AD1218" s="35"/>
      <c r="AE1218" s="35"/>
      <c r="AT1218" s="18" t="s">
        <v>284</v>
      </c>
      <c r="AU1218" s="18" t="s">
        <v>86</v>
      </c>
    </row>
    <row r="1219" spans="1:65" s="2" customFormat="1" ht="21.75" customHeight="1">
      <c r="A1219" s="35"/>
      <c r="B1219" s="36"/>
      <c r="C1219" s="192" t="s">
        <v>2251</v>
      </c>
      <c r="D1219" s="192" t="s">
        <v>241</v>
      </c>
      <c r="E1219" s="193" t="s">
        <v>2252</v>
      </c>
      <c r="F1219" s="194" t="s">
        <v>2253</v>
      </c>
      <c r="G1219" s="195" t="s">
        <v>331</v>
      </c>
      <c r="H1219" s="196">
        <v>17.547000000000001</v>
      </c>
      <c r="I1219" s="197"/>
      <c r="J1219" s="198">
        <f>ROUND(I1219*H1219,2)</f>
        <v>0</v>
      </c>
      <c r="K1219" s="194" t="s">
        <v>245</v>
      </c>
      <c r="L1219" s="40"/>
      <c r="M1219" s="199" t="s">
        <v>1</v>
      </c>
      <c r="N1219" s="200" t="s">
        <v>41</v>
      </c>
      <c r="O1219" s="72"/>
      <c r="P1219" s="201">
        <f>O1219*H1219</f>
        <v>0</v>
      </c>
      <c r="Q1219" s="201">
        <v>0</v>
      </c>
      <c r="R1219" s="201">
        <f>Q1219*H1219</f>
        <v>0</v>
      </c>
      <c r="S1219" s="201">
        <v>0</v>
      </c>
      <c r="T1219" s="202">
        <f>S1219*H1219</f>
        <v>0</v>
      </c>
      <c r="U1219" s="35"/>
      <c r="V1219" s="35"/>
      <c r="W1219" s="35"/>
      <c r="X1219" s="35"/>
      <c r="Y1219" s="35"/>
      <c r="Z1219" s="35"/>
      <c r="AA1219" s="35"/>
      <c r="AB1219" s="35"/>
      <c r="AC1219" s="35"/>
      <c r="AD1219" s="35"/>
      <c r="AE1219" s="35"/>
      <c r="AR1219" s="203" t="s">
        <v>306</v>
      </c>
      <c r="AT1219" s="203" t="s">
        <v>241</v>
      </c>
      <c r="AU1219" s="203" t="s">
        <v>86</v>
      </c>
      <c r="AY1219" s="18" t="s">
        <v>239</v>
      </c>
      <c r="BE1219" s="204">
        <f>IF(N1219="základní",J1219,0)</f>
        <v>0</v>
      </c>
      <c r="BF1219" s="204">
        <f>IF(N1219="snížená",J1219,0)</f>
        <v>0</v>
      </c>
      <c r="BG1219" s="204">
        <f>IF(N1219="zákl. přenesená",J1219,0)</f>
        <v>0</v>
      </c>
      <c r="BH1219" s="204">
        <f>IF(N1219="sníž. přenesená",J1219,0)</f>
        <v>0</v>
      </c>
      <c r="BI1219" s="204">
        <f>IF(N1219="nulová",J1219,0)</f>
        <v>0</v>
      </c>
      <c r="BJ1219" s="18" t="s">
        <v>84</v>
      </c>
      <c r="BK1219" s="204">
        <f>ROUND(I1219*H1219,2)</f>
        <v>0</v>
      </c>
      <c r="BL1219" s="18" t="s">
        <v>306</v>
      </c>
      <c r="BM1219" s="203" t="s">
        <v>2254</v>
      </c>
    </row>
    <row r="1220" spans="1:65" s="12" customFormat="1" ht="22.9" customHeight="1">
      <c r="B1220" s="176"/>
      <c r="C1220" s="177"/>
      <c r="D1220" s="178" t="s">
        <v>75</v>
      </c>
      <c r="E1220" s="190" t="s">
        <v>2255</v>
      </c>
      <c r="F1220" s="190" t="s">
        <v>2256</v>
      </c>
      <c r="G1220" s="177"/>
      <c r="H1220" s="177"/>
      <c r="I1220" s="180"/>
      <c r="J1220" s="191">
        <f>BK1220</f>
        <v>0</v>
      </c>
      <c r="K1220" s="177"/>
      <c r="L1220" s="182"/>
      <c r="M1220" s="183"/>
      <c r="N1220" s="184"/>
      <c r="O1220" s="184"/>
      <c r="P1220" s="185">
        <f>SUM(P1221:P1242)</f>
        <v>0</v>
      </c>
      <c r="Q1220" s="184"/>
      <c r="R1220" s="185">
        <f>SUM(R1221:R1242)</f>
        <v>0.88377660000000002</v>
      </c>
      <c r="S1220" s="184"/>
      <c r="T1220" s="186">
        <f>SUM(T1221:T1242)</f>
        <v>0</v>
      </c>
      <c r="AR1220" s="187" t="s">
        <v>86</v>
      </c>
      <c r="AT1220" s="188" t="s">
        <v>75</v>
      </c>
      <c r="AU1220" s="188" t="s">
        <v>84</v>
      </c>
      <c r="AY1220" s="187" t="s">
        <v>239</v>
      </c>
      <c r="BK1220" s="189">
        <f>SUM(BK1221:BK1242)</f>
        <v>0</v>
      </c>
    </row>
    <row r="1221" spans="1:65" s="2" customFormat="1" ht="16.5" customHeight="1">
      <c r="A1221" s="35"/>
      <c r="B1221" s="36"/>
      <c r="C1221" s="192" t="s">
        <v>2257</v>
      </c>
      <c r="D1221" s="192" t="s">
        <v>241</v>
      </c>
      <c r="E1221" s="193" t="s">
        <v>2258</v>
      </c>
      <c r="F1221" s="194" t="s">
        <v>2259</v>
      </c>
      <c r="G1221" s="195" t="s">
        <v>244</v>
      </c>
      <c r="H1221" s="196">
        <v>255.375</v>
      </c>
      <c r="I1221" s="197"/>
      <c r="J1221" s="198">
        <f>ROUND(I1221*H1221,2)</f>
        <v>0</v>
      </c>
      <c r="K1221" s="194" t="s">
        <v>245</v>
      </c>
      <c r="L1221" s="40"/>
      <c r="M1221" s="199" t="s">
        <v>1</v>
      </c>
      <c r="N1221" s="200" t="s">
        <v>41</v>
      </c>
      <c r="O1221" s="72"/>
      <c r="P1221" s="201">
        <f>O1221*H1221</f>
        <v>0</v>
      </c>
      <c r="Q1221" s="201">
        <v>1.3999999999999999E-4</v>
      </c>
      <c r="R1221" s="201">
        <f>Q1221*H1221</f>
        <v>3.57525E-2</v>
      </c>
      <c r="S1221" s="201">
        <v>0</v>
      </c>
      <c r="T1221" s="202">
        <f>S1221*H1221</f>
        <v>0</v>
      </c>
      <c r="U1221" s="35"/>
      <c r="V1221" s="35"/>
      <c r="W1221" s="35"/>
      <c r="X1221" s="35"/>
      <c r="Y1221" s="35"/>
      <c r="Z1221" s="35"/>
      <c r="AA1221" s="35"/>
      <c r="AB1221" s="35"/>
      <c r="AC1221" s="35"/>
      <c r="AD1221" s="35"/>
      <c r="AE1221" s="35"/>
      <c r="AR1221" s="203" t="s">
        <v>306</v>
      </c>
      <c r="AT1221" s="203" t="s">
        <v>241</v>
      </c>
      <c r="AU1221" s="203" t="s">
        <v>86</v>
      </c>
      <c r="AY1221" s="18" t="s">
        <v>239</v>
      </c>
      <c r="BE1221" s="204">
        <f>IF(N1221="základní",J1221,0)</f>
        <v>0</v>
      </c>
      <c r="BF1221" s="204">
        <f>IF(N1221="snížená",J1221,0)</f>
        <v>0</v>
      </c>
      <c r="BG1221" s="204">
        <f>IF(N1221="zákl. přenesená",J1221,0)</f>
        <v>0</v>
      </c>
      <c r="BH1221" s="204">
        <f>IF(N1221="sníž. přenesená",J1221,0)</f>
        <v>0</v>
      </c>
      <c r="BI1221" s="204">
        <f>IF(N1221="nulová",J1221,0)</f>
        <v>0</v>
      </c>
      <c r="BJ1221" s="18" t="s">
        <v>84</v>
      </c>
      <c r="BK1221" s="204">
        <f>ROUND(I1221*H1221,2)</f>
        <v>0</v>
      </c>
      <c r="BL1221" s="18" t="s">
        <v>306</v>
      </c>
      <c r="BM1221" s="203" t="s">
        <v>2260</v>
      </c>
    </row>
    <row r="1222" spans="1:65" s="13" customFormat="1" ht="11.25">
      <c r="B1222" s="205"/>
      <c r="C1222" s="206"/>
      <c r="D1222" s="207" t="s">
        <v>266</v>
      </c>
      <c r="E1222" s="225" t="s">
        <v>1</v>
      </c>
      <c r="F1222" s="208" t="s">
        <v>821</v>
      </c>
      <c r="G1222" s="206"/>
      <c r="H1222" s="209">
        <v>255.375</v>
      </c>
      <c r="I1222" s="210"/>
      <c r="J1222" s="206"/>
      <c r="K1222" s="206"/>
      <c r="L1222" s="211"/>
      <c r="M1222" s="212"/>
      <c r="N1222" s="213"/>
      <c r="O1222" s="213"/>
      <c r="P1222" s="213"/>
      <c r="Q1222" s="213"/>
      <c r="R1222" s="213"/>
      <c r="S1222" s="213"/>
      <c r="T1222" s="214"/>
      <c r="AT1222" s="215" t="s">
        <v>266</v>
      </c>
      <c r="AU1222" s="215" t="s">
        <v>86</v>
      </c>
      <c r="AV1222" s="13" t="s">
        <v>86</v>
      </c>
      <c r="AW1222" s="13" t="s">
        <v>32</v>
      </c>
      <c r="AX1222" s="13" t="s">
        <v>76</v>
      </c>
      <c r="AY1222" s="215" t="s">
        <v>239</v>
      </c>
    </row>
    <row r="1223" spans="1:65" s="14" customFormat="1" ht="11.25">
      <c r="B1223" s="226"/>
      <c r="C1223" s="227"/>
      <c r="D1223" s="207" t="s">
        <v>266</v>
      </c>
      <c r="E1223" s="228" t="s">
        <v>1</v>
      </c>
      <c r="F1223" s="229" t="s">
        <v>383</v>
      </c>
      <c r="G1223" s="227"/>
      <c r="H1223" s="230">
        <v>255.375</v>
      </c>
      <c r="I1223" s="231"/>
      <c r="J1223" s="227"/>
      <c r="K1223" s="227"/>
      <c r="L1223" s="232"/>
      <c r="M1223" s="233"/>
      <c r="N1223" s="234"/>
      <c r="O1223" s="234"/>
      <c r="P1223" s="234"/>
      <c r="Q1223" s="234"/>
      <c r="R1223" s="234"/>
      <c r="S1223" s="234"/>
      <c r="T1223" s="235"/>
      <c r="AT1223" s="236" t="s">
        <v>266</v>
      </c>
      <c r="AU1223" s="236" t="s">
        <v>86</v>
      </c>
      <c r="AV1223" s="14" t="s">
        <v>110</v>
      </c>
      <c r="AW1223" s="14" t="s">
        <v>32</v>
      </c>
      <c r="AX1223" s="14" t="s">
        <v>84</v>
      </c>
      <c r="AY1223" s="236" t="s">
        <v>239</v>
      </c>
    </row>
    <row r="1224" spans="1:65" s="2" customFormat="1" ht="16.5" customHeight="1">
      <c r="A1224" s="35"/>
      <c r="B1224" s="36"/>
      <c r="C1224" s="192" t="s">
        <v>2261</v>
      </c>
      <c r="D1224" s="192" t="s">
        <v>241</v>
      </c>
      <c r="E1224" s="193" t="s">
        <v>2262</v>
      </c>
      <c r="F1224" s="194" t="s">
        <v>2263</v>
      </c>
      <c r="G1224" s="195" t="s">
        <v>244</v>
      </c>
      <c r="H1224" s="196">
        <v>255.375</v>
      </c>
      <c r="I1224" s="197"/>
      <c r="J1224" s="198">
        <f>ROUND(I1224*H1224,2)</f>
        <v>0</v>
      </c>
      <c r="K1224" s="194" t="s">
        <v>245</v>
      </c>
      <c r="L1224" s="40"/>
      <c r="M1224" s="199" t="s">
        <v>1</v>
      </c>
      <c r="N1224" s="200" t="s">
        <v>41</v>
      </c>
      <c r="O1224" s="72"/>
      <c r="P1224" s="201">
        <f>O1224*H1224</f>
        <v>0</v>
      </c>
      <c r="Q1224" s="201">
        <v>7.2000000000000005E-4</v>
      </c>
      <c r="R1224" s="201">
        <f>Q1224*H1224</f>
        <v>0.18387000000000001</v>
      </c>
      <c r="S1224" s="201">
        <v>0</v>
      </c>
      <c r="T1224" s="202">
        <f>S1224*H1224</f>
        <v>0</v>
      </c>
      <c r="U1224" s="35"/>
      <c r="V1224" s="35"/>
      <c r="W1224" s="35"/>
      <c r="X1224" s="35"/>
      <c r="Y1224" s="35"/>
      <c r="Z1224" s="35"/>
      <c r="AA1224" s="35"/>
      <c r="AB1224" s="35"/>
      <c r="AC1224" s="35"/>
      <c r="AD1224" s="35"/>
      <c r="AE1224" s="35"/>
      <c r="AR1224" s="203" t="s">
        <v>306</v>
      </c>
      <c r="AT1224" s="203" t="s">
        <v>241</v>
      </c>
      <c r="AU1224" s="203" t="s">
        <v>86</v>
      </c>
      <c r="AY1224" s="18" t="s">
        <v>239</v>
      </c>
      <c r="BE1224" s="204">
        <f>IF(N1224="základní",J1224,0)</f>
        <v>0</v>
      </c>
      <c r="BF1224" s="204">
        <f>IF(N1224="snížená",J1224,0)</f>
        <v>0</v>
      </c>
      <c r="BG1224" s="204">
        <f>IF(N1224="zákl. přenesená",J1224,0)</f>
        <v>0</v>
      </c>
      <c r="BH1224" s="204">
        <f>IF(N1224="sníž. přenesená",J1224,0)</f>
        <v>0</v>
      </c>
      <c r="BI1224" s="204">
        <f>IF(N1224="nulová",J1224,0)</f>
        <v>0</v>
      </c>
      <c r="BJ1224" s="18" t="s">
        <v>84</v>
      </c>
      <c r="BK1224" s="204">
        <f>ROUND(I1224*H1224,2)</f>
        <v>0</v>
      </c>
      <c r="BL1224" s="18" t="s">
        <v>306</v>
      </c>
      <c r="BM1224" s="203" t="s">
        <v>2264</v>
      </c>
    </row>
    <row r="1225" spans="1:65" s="2" customFormat="1" ht="19.5">
      <c r="A1225" s="35"/>
      <c r="B1225" s="36"/>
      <c r="C1225" s="37"/>
      <c r="D1225" s="207" t="s">
        <v>284</v>
      </c>
      <c r="E1225" s="37"/>
      <c r="F1225" s="216" t="s">
        <v>2265</v>
      </c>
      <c r="G1225" s="37"/>
      <c r="H1225" s="37"/>
      <c r="I1225" s="217"/>
      <c r="J1225" s="37"/>
      <c r="K1225" s="37"/>
      <c r="L1225" s="40"/>
      <c r="M1225" s="218"/>
      <c r="N1225" s="219"/>
      <c r="O1225" s="72"/>
      <c r="P1225" s="72"/>
      <c r="Q1225" s="72"/>
      <c r="R1225" s="72"/>
      <c r="S1225" s="72"/>
      <c r="T1225" s="73"/>
      <c r="U1225" s="35"/>
      <c r="V1225" s="35"/>
      <c r="W1225" s="35"/>
      <c r="X1225" s="35"/>
      <c r="Y1225" s="35"/>
      <c r="Z1225" s="35"/>
      <c r="AA1225" s="35"/>
      <c r="AB1225" s="35"/>
      <c r="AC1225" s="35"/>
      <c r="AD1225" s="35"/>
      <c r="AE1225" s="35"/>
      <c r="AT1225" s="18" t="s">
        <v>284</v>
      </c>
      <c r="AU1225" s="18" t="s">
        <v>86</v>
      </c>
    </row>
    <row r="1226" spans="1:65" s="2" customFormat="1" ht="21.75" customHeight="1">
      <c r="A1226" s="35"/>
      <c r="B1226" s="36"/>
      <c r="C1226" s="192" t="s">
        <v>2266</v>
      </c>
      <c r="D1226" s="192" t="s">
        <v>241</v>
      </c>
      <c r="E1226" s="193" t="s">
        <v>2267</v>
      </c>
      <c r="F1226" s="194" t="s">
        <v>2268</v>
      </c>
      <c r="G1226" s="195" t="s">
        <v>244</v>
      </c>
      <c r="H1226" s="196">
        <v>255.375</v>
      </c>
      <c r="I1226" s="197"/>
      <c r="J1226" s="198">
        <f>ROUND(I1226*H1226,2)</f>
        <v>0</v>
      </c>
      <c r="K1226" s="194" t="s">
        <v>245</v>
      </c>
      <c r="L1226" s="40"/>
      <c r="M1226" s="199" t="s">
        <v>1</v>
      </c>
      <c r="N1226" s="200" t="s">
        <v>41</v>
      </c>
      <c r="O1226" s="72"/>
      <c r="P1226" s="201">
        <f>O1226*H1226</f>
        <v>0</v>
      </c>
      <c r="Q1226" s="201">
        <v>2.0000000000000002E-5</v>
      </c>
      <c r="R1226" s="201">
        <f>Q1226*H1226</f>
        <v>5.1075000000000001E-3</v>
      </c>
      <c r="S1226" s="201">
        <v>0</v>
      </c>
      <c r="T1226" s="202">
        <f>S1226*H1226</f>
        <v>0</v>
      </c>
      <c r="U1226" s="35"/>
      <c r="V1226" s="35"/>
      <c r="W1226" s="35"/>
      <c r="X1226" s="35"/>
      <c r="Y1226" s="35"/>
      <c r="Z1226" s="35"/>
      <c r="AA1226" s="35"/>
      <c r="AB1226" s="35"/>
      <c r="AC1226" s="35"/>
      <c r="AD1226" s="35"/>
      <c r="AE1226" s="35"/>
      <c r="AR1226" s="203" t="s">
        <v>306</v>
      </c>
      <c r="AT1226" s="203" t="s">
        <v>241</v>
      </c>
      <c r="AU1226" s="203" t="s">
        <v>86</v>
      </c>
      <c r="AY1226" s="18" t="s">
        <v>239</v>
      </c>
      <c r="BE1226" s="204">
        <f>IF(N1226="základní",J1226,0)</f>
        <v>0</v>
      </c>
      <c r="BF1226" s="204">
        <f>IF(N1226="snížená",J1226,0)</f>
        <v>0</v>
      </c>
      <c r="BG1226" s="204">
        <f>IF(N1226="zákl. přenesená",J1226,0)</f>
        <v>0</v>
      </c>
      <c r="BH1226" s="204">
        <f>IF(N1226="sníž. přenesená",J1226,0)</f>
        <v>0</v>
      </c>
      <c r="BI1226" s="204">
        <f>IF(N1226="nulová",J1226,0)</f>
        <v>0</v>
      </c>
      <c r="BJ1226" s="18" t="s">
        <v>84</v>
      </c>
      <c r="BK1226" s="204">
        <f>ROUND(I1226*H1226,2)</f>
        <v>0</v>
      </c>
      <c r="BL1226" s="18" t="s">
        <v>306</v>
      </c>
      <c r="BM1226" s="203" t="s">
        <v>2269</v>
      </c>
    </row>
    <row r="1227" spans="1:65" s="13" customFormat="1" ht="11.25">
      <c r="B1227" s="205"/>
      <c r="C1227" s="206"/>
      <c r="D1227" s="207" t="s">
        <v>266</v>
      </c>
      <c r="E1227" s="225" t="s">
        <v>1</v>
      </c>
      <c r="F1227" s="208" t="s">
        <v>821</v>
      </c>
      <c r="G1227" s="206"/>
      <c r="H1227" s="209">
        <v>255.375</v>
      </c>
      <c r="I1227" s="210"/>
      <c r="J1227" s="206"/>
      <c r="K1227" s="206"/>
      <c r="L1227" s="211"/>
      <c r="M1227" s="212"/>
      <c r="N1227" s="213"/>
      <c r="O1227" s="213"/>
      <c r="P1227" s="213"/>
      <c r="Q1227" s="213"/>
      <c r="R1227" s="213"/>
      <c r="S1227" s="213"/>
      <c r="T1227" s="214"/>
      <c r="AT1227" s="215" t="s">
        <v>266</v>
      </c>
      <c r="AU1227" s="215" t="s">
        <v>86</v>
      </c>
      <c r="AV1227" s="13" t="s">
        <v>86</v>
      </c>
      <c r="AW1227" s="13" t="s">
        <v>32</v>
      </c>
      <c r="AX1227" s="13" t="s">
        <v>76</v>
      </c>
      <c r="AY1227" s="215" t="s">
        <v>239</v>
      </c>
    </row>
    <row r="1228" spans="1:65" s="14" customFormat="1" ht="11.25">
      <c r="B1228" s="226"/>
      <c r="C1228" s="227"/>
      <c r="D1228" s="207" t="s">
        <v>266</v>
      </c>
      <c r="E1228" s="228" t="s">
        <v>1</v>
      </c>
      <c r="F1228" s="229" t="s">
        <v>383</v>
      </c>
      <c r="G1228" s="227"/>
      <c r="H1228" s="230">
        <v>255.375</v>
      </c>
      <c r="I1228" s="231"/>
      <c r="J1228" s="227"/>
      <c r="K1228" s="227"/>
      <c r="L1228" s="232"/>
      <c r="M1228" s="233"/>
      <c r="N1228" s="234"/>
      <c r="O1228" s="234"/>
      <c r="P1228" s="234"/>
      <c r="Q1228" s="234"/>
      <c r="R1228" s="234"/>
      <c r="S1228" s="234"/>
      <c r="T1228" s="235"/>
      <c r="AT1228" s="236" t="s">
        <v>266</v>
      </c>
      <c r="AU1228" s="236" t="s">
        <v>86</v>
      </c>
      <c r="AV1228" s="14" t="s">
        <v>110</v>
      </c>
      <c r="AW1228" s="14" t="s">
        <v>32</v>
      </c>
      <c r="AX1228" s="14" t="s">
        <v>84</v>
      </c>
      <c r="AY1228" s="236" t="s">
        <v>239</v>
      </c>
    </row>
    <row r="1229" spans="1:65" s="2" customFormat="1" ht="16.5" customHeight="1">
      <c r="A1229" s="35"/>
      <c r="B1229" s="36"/>
      <c r="C1229" s="192" t="s">
        <v>2270</v>
      </c>
      <c r="D1229" s="192" t="s">
        <v>241</v>
      </c>
      <c r="E1229" s="193" t="s">
        <v>2271</v>
      </c>
      <c r="F1229" s="194" t="s">
        <v>2272</v>
      </c>
      <c r="G1229" s="195" t="s">
        <v>244</v>
      </c>
      <c r="H1229" s="196">
        <v>1212.47</v>
      </c>
      <c r="I1229" s="197"/>
      <c r="J1229" s="198">
        <f>ROUND(I1229*H1229,2)</f>
        <v>0</v>
      </c>
      <c r="K1229" s="194" t="s">
        <v>245</v>
      </c>
      <c r="L1229" s="40"/>
      <c r="M1229" s="199" t="s">
        <v>1</v>
      </c>
      <c r="N1229" s="200" t="s">
        <v>41</v>
      </c>
      <c r="O1229" s="72"/>
      <c r="P1229" s="201">
        <f>O1229*H1229</f>
        <v>0</v>
      </c>
      <c r="Q1229" s="201">
        <v>2.1000000000000001E-4</v>
      </c>
      <c r="R1229" s="201">
        <f>Q1229*H1229</f>
        <v>0.25461870000000003</v>
      </c>
      <c r="S1229" s="201">
        <v>0</v>
      </c>
      <c r="T1229" s="202">
        <f>S1229*H1229</f>
        <v>0</v>
      </c>
      <c r="U1229" s="35"/>
      <c r="V1229" s="35"/>
      <c r="W1229" s="35"/>
      <c r="X1229" s="35"/>
      <c r="Y1229" s="35"/>
      <c r="Z1229" s="35"/>
      <c r="AA1229" s="35"/>
      <c r="AB1229" s="35"/>
      <c r="AC1229" s="35"/>
      <c r="AD1229" s="35"/>
      <c r="AE1229" s="35"/>
      <c r="AR1229" s="203" t="s">
        <v>306</v>
      </c>
      <c r="AT1229" s="203" t="s">
        <v>241</v>
      </c>
      <c r="AU1229" s="203" t="s">
        <v>86</v>
      </c>
      <c r="AY1229" s="18" t="s">
        <v>239</v>
      </c>
      <c r="BE1229" s="204">
        <f>IF(N1229="základní",J1229,0)</f>
        <v>0</v>
      </c>
      <c r="BF1229" s="204">
        <f>IF(N1229="snížená",J1229,0)</f>
        <v>0</v>
      </c>
      <c r="BG1229" s="204">
        <f>IF(N1229="zákl. přenesená",J1229,0)</f>
        <v>0</v>
      </c>
      <c r="BH1229" s="204">
        <f>IF(N1229="sníž. přenesená",J1229,0)</f>
        <v>0</v>
      </c>
      <c r="BI1229" s="204">
        <f>IF(N1229="nulová",J1229,0)</f>
        <v>0</v>
      </c>
      <c r="BJ1229" s="18" t="s">
        <v>84</v>
      </c>
      <c r="BK1229" s="204">
        <f>ROUND(I1229*H1229,2)</f>
        <v>0</v>
      </c>
      <c r="BL1229" s="18" t="s">
        <v>306</v>
      </c>
      <c r="BM1229" s="203" t="s">
        <v>2273</v>
      </c>
    </row>
    <row r="1230" spans="1:65" s="15" customFormat="1" ht="11.25">
      <c r="B1230" s="237"/>
      <c r="C1230" s="238"/>
      <c r="D1230" s="207" t="s">
        <v>266</v>
      </c>
      <c r="E1230" s="239" t="s">
        <v>1</v>
      </c>
      <c r="F1230" s="240" t="s">
        <v>826</v>
      </c>
      <c r="G1230" s="238"/>
      <c r="H1230" s="239" t="s">
        <v>1</v>
      </c>
      <c r="I1230" s="241"/>
      <c r="J1230" s="238"/>
      <c r="K1230" s="238"/>
      <c r="L1230" s="242"/>
      <c r="M1230" s="243"/>
      <c r="N1230" s="244"/>
      <c r="O1230" s="244"/>
      <c r="P1230" s="244"/>
      <c r="Q1230" s="244"/>
      <c r="R1230" s="244"/>
      <c r="S1230" s="244"/>
      <c r="T1230" s="245"/>
      <c r="AT1230" s="246" t="s">
        <v>266</v>
      </c>
      <c r="AU1230" s="246" t="s">
        <v>86</v>
      </c>
      <c r="AV1230" s="15" t="s">
        <v>84</v>
      </c>
      <c r="AW1230" s="15" t="s">
        <v>32</v>
      </c>
      <c r="AX1230" s="15" t="s">
        <v>76</v>
      </c>
      <c r="AY1230" s="246" t="s">
        <v>239</v>
      </c>
    </row>
    <row r="1231" spans="1:65" s="13" customFormat="1" ht="11.25">
      <c r="B1231" s="205"/>
      <c r="C1231" s="206"/>
      <c r="D1231" s="207" t="s">
        <v>266</v>
      </c>
      <c r="E1231" s="225" t="s">
        <v>1</v>
      </c>
      <c r="F1231" s="208" t="s">
        <v>902</v>
      </c>
      <c r="G1231" s="206"/>
      <c r="H1231" s="209">
        <v>325.63</v>
      </c>
      <c r="I1231" s="210"/>
      <c r="J1231" s="206"/>
      <c r="K1231" s="206"/>
      <c r="L1231" s="211"/>
      <c r="M1231" s="212"/>
      <c r="N1231" s="213"/>
      <c r="O1231" s="213"/>
      <c r="P1231" s="213"/>
      <c r="Q1231" s="213"/>
      <c r="R1231" s="213"/>
      <c r="S1231" s="213"/>
      <c r="T1231" s="214"/>
      <c r="AT1231" s="215" t="s">
        <v>266</v>
      </c>
      <c r="AU1231" s="215" t="s">
        <v>86</v>
      </c>
      <c r="AV1231" s="13" t="s">
        <v>86</v>
      </c>
      <c r="AW1231" s="13" t="s">
        <v>32</v>
      </c>
      <c r="AX1231" s="13" t="s">
        <v>76</v>
      </c>
      <c r="AY1231" s="215" t="s">
        <v>239</v>
      </c>
    </row>
    <row r="1232" spans="1:65" s="13" customFormat="1" ht="11.25">
      <c r="B1232" s="205"/>
      <c r="C1232" s="206"/>
      <c r="D1232" s="207" t="s">
        <v>266</v>
      </c>
      <c r="E1232" s="225" t="s">
        <v>1</v>
      </c>
      <c r="F1232" s="208" t="s">
        <v>1255</v>
      </c>
      <c r="G1232" s="206"/>
      <c r="H1232" s="209">
        <v>161.63</v>
      </c>
      <c r="I1232" s="210"/>
      <c r="J1232" s="206"/>
      <c r="K1232" s="206"/>
      <c r="L1232" s="211"/>
      <c r="M1232" s="212"/>
      <c r="N1232" s="213"/>
      <c r="O1232" s="213"/>
      <c r="P1232" s="213"/>
      <c r="Q1232" s="213"/>
      <c r="R1232" s="213"/>
      <c r="S1232" s="213"/>
      <c r="T1232" s="214"/>
      <c r="AT1232" s="215" t="s">
        <v>266</v>
      </c>
      <c r="AU1232" s="215" t="s">
        <v>86</v>
      </c>
      <c r="AV1232" s="13" t="s">
        <v>86</v>
      </c>
      <c r="AW1232" s="13" t="s">
        <v>32</v>
      </c>
      <c r="AX1232" s="13" t="s">
        <v>76</v>
      </c>
      <c r="AY1232" s="215" t="s">
        <v>239</v>
      </c>
    </row>
    <row r="1233" spans="1:65" s="13" customFormat="1" ht="22.5">
      <c r="B1233" s="205"/>
      <c r="C1233" s="206"/>
      <c r="D1233" s="207" t="s">
        <v>266</v>
      </c>
      <c r="E1233" s="225" t="s">
        <v>1</v>
      </c>
      <c r="F1233" s="208" t="s">
        <v>904</v>
      </c>
      <c r="G1233" s="206"/>
      <c r="H1233" s="209">
        <v>725.21</v>
      </c>
      <c r="I1233" s="210"/>
      <c r="J1233" s="206"/>
      <c r="K1233" s="206"/>
      <c r="L1233" s="211"/>
      <c r="M1233" s="212"/>
      <c r="N1233" s="213"/>
      <c r="O1233" s="213"/>
      <c r="P1233" s="213"/>
      <c r="Q1233" s="213"/>
      <c r="R1233" s="213"/>
      <c r="S1233" s="213"/>
      <c r="T1233" s="214"/>
      <c r="AT1233" s="215" t="s">
        <v>266</v>
      </c>
      <c r="AU1233" s="215" t="s">
        <v>86</v>
      </c>
      <c r="AV1233" s="13" t="s">
        <v>86</v>
      </c>
      <c r="AW1233" s="13" t="s">
        <v>32</v>
      </c>
      <c r="AX1233" s="13" t="s">
        <v>76</v>
      </c>
      <c r="AY1233" s="215" t="s">
        <v>239</v>
      </c>
    </row>
    <row r="1234" spans="1:65" s="14" customFormat="1" ht="11.25">
      <c r="B1234" s="226"/>
      <c r="C1234" s="227"/>
      <c r="D1234" s="207" t="s">
        <v>266</v>
      </c>
      <c r="E1234" s="228" t="s">
        <v>1</v>
      </c>
      <c r="F1234" s="229" t="s">
        <v>383</v>
      </c>
      <c r="G1234" s="227"/>
      <c r="H1234" s="230">
        <v>1212.47</v>
      </c>
      <c r="I1234" s="231"/>
      <c r="J1234" s="227"/>
      <c r="K1234" s="227"/>
      <c r="L1234" s="232"/>
      <c r="M1234" s="233"/>
      <c r="N1234" s="234"/>
      <c r="O1234" s="234"/>
      <c r="P1234" s="234"/>
      <c r="Q1234" s="234"/>
      <c r="R1234" s="234"/>
      <c r="S1234" s="234"/>
      <c r="T1234" s="235"/>
      <c r="AT1234" s="236" t="s">
        <v>266</v>
      </c>
      <c r="AU1234" s="236" t="s">
        <v>86</v>
      </c>
      <c r="AV1234" s="14" t="s">
        <v>110</v>
      </c>
      <c r="AW1234" s="14" t="s">
        <v>32</v>
      </c>
      <c r="AX1234" s="14" t="s">
        <v>84</v>
      </c>
      <c r="AY1234" s="236" t="s">
        <v>239</v>
      </c>
    </row>
    <row r="1235" spans="1:65" s="2" customFormat="1" ht="16.5" customHeight="1">
      <c r="A1235" s="35"/>
      <c r="B1235" s="36"/>
      <c r="C1235" s="192" t="s">
        <v>2274</v>
      </c>
      <c r="D1235" s="192" t="s">
        <v>241</v>
      </c>
      <c r="E1235" s="193" t="s">
        <v>2271</v>
      </c>
      <c r="F1235" s="194" t="s">
        <v>2272</v>
      </c>
      <c r="G1235" s="195" t="s">
        <v>244</v>
      </c>
      <c r="H1235" s="196">
        <v>220.24</v>
      </c>
      <c r="I1235" s="197"/>
      <c r="J1235" s="198">
        <f>ROUND(I1235*H1235,2)</f>
        <v>0</v>
      </c>
      <c r="K1235" s="194" t="s">
        <v>245</v>
      </c>
      <c r="L1235" s="40"/>
      <c r="M1235" s="199" t="s">
        <v>1</v>
      </c>
      <c r="N1235" s="200" t="s">
        <v>41</v>
      </c>
      <c r="O1235" s="72"/>
      <c r="P1235" s="201">
        <f>O1235*H1235</f>
        <v>0</v>
      </c>
      <c r="Q1235" s="201">
        <v>2.1000000000000001E-4</v>
      </c>
      <c r="R1235" s="201">
        <f>Q1235*H1235</f>
        <v>4.6250400000000004E-2</v>
      </c>
      <c r="S1235" s="201">
        <v>0</v>
      </c>
      <c r="T1235" s="202">
        <f>S1235*H1235</f>
        <v>0</v>
      </c>
      <c r="U1235" s="35"/>
      <c r="V1235" s="35"/>
      <c r="W1235" s="35"/>
      <c r="X1235" s="35"/>
      <c r="Y1235" s="35"/>
      <c r="Z1235" s="35"/>
      <c r="AA1235" s="35"/>
      <c r="AB1235" s="35"/>
      <c r="AC1235" s="35"/>
      <c r="AD1235" s="35"/>
      <c r="AE1235" s="35"/>
      <c r="AR1235" s="203" t="s">
        <v>306</v>
      </c>
      <c r="AT1235" s="203" t="s">
        <v>241</v>
      </c>
      <c r="AU1235" s="203" t="s">
        <v>86</v>
      </c>
      <c r="AY1235" s="18" t="s">
        <v>239</v>
      </c>
      <c r="BE1235" s="204">
        <f>IF(N1235="základní",J1235,0)</f>
        <v>0</v>
      </c>
      <c r="BF1235" s="204">
        <f>IF(N1235="snížená",J1235,0)</f>
        <v>0</v>
      </c>
      <c r="BG1235" s="204">
        <f>IF(N1235="zákl. přenesená",J1235,0)</f>
        <v>0</v>
      </c>
      <c r="BH1235" s="204">
        <f>IF(N1235="sníž. přenesená",J1235,0)</f>
        <v>0</v>
      </c>
      <c r="BI1235" s="204">
        <f>IF(N1235="nulová",J1235,0)</f>
        <v>0</v>
      </c>
      <c r="BJ1235" s="18" t="s">
        <v>84</v>
      </c>
      <c r="BK1235" s="204">
        <f>ROUND(I1235*H1235,2)</f>
        <v>0</v>
      </c>
      <c r="BL1235" s="18" t="s">
        <v>306</v>
      </c>
      <c r="BM1235" s="203" t="s">
        <v>2275</v>
      </c>
    </row>
    <row r="1236" spans="1:65" s="15" customFormat="1" ht="11.25">
      <c r="B1236" s="237"/>
      <c r="C1236" s="238"/>
      <c r="D1236" s="207" t="s">
        <v>266</v>
      </c>
      <c r="E1236" s="239" t="s">
        <v>1</v>
      </c>
      <c r="F1236" s="240" t="s">
        <v>826</v>
      </c>
      <c r="G1236" s="238"/>
      <c r="H1236" s="239" t="s">
        <v>1</v>
      </c>
      <c r="I1236" s="241"/>
      <c r="J1236" s="238"/>
      <c r="K1236" s="238"/>
      <c r="L1236" s="242"/>
      <c r="M1236" s="243"/>
      <c r="N1236" s="244"/>
      <c r="O1236" s="244"/>
      <c r="P1236" s="244"/>
      <c r="Q1236" s="244"/>
      <c r="R1236" s="244"/>
      <c r="S1236" s="244"/>
      <c r="T1236" s="245"/>
      <c r="AT1236" s="246" t="s">
        <v>266</v>
      </c>
      <c r="AU1236" s="246" t="s">
        <v>86</v>
      </c>
      <c r="AV1236" s="15" t="s">
        <v>84</v>
      </c>
      <c r="AW1236" s="15" t="s">
        <v>32</v>
      </c>
      <c r="AX1236" s="15" t="s">
        <v>76</v>
      </c>
      <c r="AY1236" s="246" t="s">
        <v>239</v>
      </c>
    </row>
    <row r="1237" spans="1:65" s="13" customFormat="1" ht="11.25">
      <c r="B1237" s="205"/>
      <c r="C1237" s="206"/>
      <c r="D1237" s="207" t="s">
        <v>266</v>
      </c>
      <c r="E1237" s="225" t="s">
        <v>1</v>
      </c>
      <c r="F1237" s="208" t="s">
        <v>903</v>
      </c>
      <c r="G1237" s="206"/>
      <c r="H1237" s="209">
        <v>80.92</v>
      </c>
      <c r="I1237" s="210"/>
      <c r="J1237" s="206"/>
      <c r="K1237" s="206"/>
      <c r="L1237" s="211"/>
      <c r="M1237" s="212"/>
      <c r="N1237" s="213"/>
      <c r="O1237" s="213"/>
      <c r="P1237" s="213"/>
      <c r="Q1237" s="213"/>
      <c r="R1237" s="213"/>
      <c r="S1237" s="213"/>
      <c r="T1237" s="214"/>
      <c r="AT1237" s="215" t="s">
        <v>266</v>
      </c>
      <c r="AU1237" s="215" t="s">
        <v>86</v>
      </c>
      <c r="AV1237" s="13" t="s">
        <v>86</v>
      </c>
      <c r="AW1237" s="13" t="s">
        <v>32</v>
      </c>
      <c r="AX1237" s="13" t="s">
        <v>76</v>
      </c>
      <c r="AY1237" s="215" t="s">
        <v>239</v>
      </c>
    </row>
    <row r="1238" spans="1:65" s="13" customFormat="1" ht="11.25">
      <c r="B1238" s="205"/>
      <c r="C1238" s="206"/>
      <c r="D1238" s="207" t="s">
        <v>266</v>
      </c>
      <c r="E1238" s="225" t="s">
        <v>1</v>
      </c>
      <c r="F1238" s="208" t="s">
        <v>897</v>
      </c>
      <c r="G1238" s="206"/>
      <c r="H1238" s="209">
        <v>51.24</v>
      </c>
      <c r="I1238" s="210"/>
      <c r="J1238" s="206"/>
      <c r="K1238" s="206"/>
      <c r="L1238" s="211"/>
      <c r="M1238" s="212"/>
      <c r="N1238" s="213"/>
      <c r="O1238" s="213"/>
      <c r="P1238" s="213"/>
      <c r="Q1238" s="213"/>
      <c r="R1238" s="213"/>
      <c r="S1238" s="213"/>
      <c r="T1238" s="214"/>
      <c r="AT1238" s="215" t="s">
        <v>266</v>
      </c>
      <c r="AU1238" s="215" t="s">
        <v>86</v>
      </c>
      <c r="AV1238" s="13" t="s">
        <v>86</v>
      </c>
      <c r="AW1238" s="13" t="s">
        <v>32</v>
      </c>
      <c r="AX1238" s="13" t="s">
        <v>76</v>
      </c>
      <c r="AY1238" s="215" t="s">
        <v>239</v>
      </c>
    </row>
    <row r="1239" spans="1:65" s="13" customFormat="1" ht="11.25">
      <c r="B1239" s="205"/>
      <c r="C1239" s="206"/>
      <c r="D1239" s="207" t="s">
        <v>266</v>
      </c>
      <c r="E1239" s="225" t="s">
        <v>1</v>
      </c>
      <c r="F1239" s="208" t="s">
        <v>888</v>
      </c>
      <c r="G1239" s="206"/>
      <c r="H1239" s="209">
        <v>88.08</v>
      </c>
      <c r="I1239" s="210"/>
      <c r="J1239" s="206"/>
      <c r="K1239" s="206"/>
      <c r="L1239" s="211"/>
      <c r="M1239" s="212"/>
      <c r="N1239" s="213"/>
      <c r="O1239" s="213"/>
      <c r="P1239" s="213"/>
      <c r="Q1239" s="213"/>
      <c r="R1239" s="213"/>
      <c r="S1239" s="213"/>
      <c r="T1239" s="214"/>
      <c r="AT1239" s="215" t="s">
        <v>266</v>
      </c>
      <c r="AU1239" s="215" t="s">
        <v>86</v>
      </c>
      <c r="AV1239" s="13" t="s">
        <v>86</v>
      </c>
      <c r="AW1239" s="13" t="s">
        <v>32</v>
      </c>
      <c r="AX1239" s="13" t="s">
        <v>76</v>
      </c>
      <c r="AY1239" s="215" t="s">
        <v>239</v>
      </c>
    </row>
    <row r="1240" spans="1:65" s="14" customFormat="1" ht="11.25">
      <c r="B1240" s="226"/>
      <c r="C1240" s="227"/>
      <c r="D1240" s="207" t="s">
        <v>266</v>
      </c>
      <c r="E1240" s="228" t="s">
        <v>1</v>
      </c>
      <c r="F1240" s="229" t="s">
        <v>383</v>
      </c>
      <c r="G1240" s="227"/>
      <c r="H1240" s="230">
        <v>220.24</v>
      </c>
      <c r="I1240" s="231"/>
      <c r="J1240" s="227"/>
      <c r="K1240" s="227"/>
      <c r="L1240" s="232"/>
      <c r="M1240" s="233"/>
      <c r="N1240" s="234"/>
      <c r="O1240" s="234"/>
      <c r="P1240" s="234"/>
      <c r="Q1240" s="234"/>
      <c r="R1240" s="234"/>
      <c r="S1240" s="234"/>
      <c r="T1240" s="235"/>
      <c r="AT1240" s="236" t="s">
        <v>266</v>
      </c>
      <c r="AU1240" s="236" t="s">
        <v>86</v>
      </c>
      <c r="AV1240" s="14" t="s">
        <v>110</v>
      </c>
      <c r="AW1240" s="14" t="s">
        <v>32</v>
      </c>
      <c r="AX1240" s="14" t="s">
        <v>84</v>
      </c>
      <c r="AY1240" s="236" t="s">
        <v>239</v>
      </c>
    </row>
    <row r="1241" spans="1:65" s="2" customFormat="1" ht="16.5" customHeight="1">
      <c r="A1241" s="35"/>
      <c r="B1241" s="36"/>
      <c r="C1241" s="192" t="s">
        <v>2276</v>
      </c>
      <c r="D1241" s="192" t="s">
        <v>241</v>
      </c>
      <c r="E1241" s="193" t="s">
        <v>2277</v>
      </c>
      <c r="F1241" s="194" t="s">
        <v>2278</v>
      </c>
      <c r="G1241" s="195" t="s">
        <v>244</v>
      </c>
      <c r="H1241" s="196">
        <v>1432.71</v>
      </c>
      <c r="I1241" s="197"/>
      <c r="J1241" s="198">
        <f>ROUND(I1241*H1241,2)</f>
        <v>0</v>
      </c>
      <c r="K1241" s="194" t="s">
        <v>245</v>
      </c>
      <c r="L1241" s="40"/>
      <c r="M1241" s="199" t="s">
        <v>1</v>
      </c>
      <c r="N1241" s="200" t="s">
        <v>41</v>
      </c>
      <c r="O1241" s="72"/>
      <c r="P1241" s="201">
        <f>O1241*H1241</f>
        <v>0</v>
      </c>
      <c r="Q1241" s="201">
        <v>2.5000000000000001E-4</v>
      </c>
      <c r="R1241" s="201">
        <f>Q1241*H1241</f>
        <v>0.35817750000000004</v>
      </c>
      <c r="S1241" s="201">
        <v>0</v>
      </c>
      <c r="T1241" s="202">
        <f>S1241*H1241</f>
        <v>0</v>
      </c>
      <c r="U1241" s="35"/>
      <c r="V1241" s="35"/>
      <c r="W1241" s="35"/>
      <c r="X1241" s="35"/>
      <c r="Y1241" s="35"/>
      <c r="Z1241" s="35"/>
      <c r="AA1241" s="35"/>
      <c r="AB1241" s="35"/>
      <c r="AC1241" s="35"/>
      <c r="AD1241" s="35"/>
      <c r="AE1241" s="35"/>
      <c r="AR1241" s="203" t="s">
        <v>306</v>
      </c>
      <c r="AT1241" s="203" t="s">
        <v>241</v>
      </c>
      <c r="AU1241" s="203" t="s">
        <v>86</v>
      </c>
      <c r="AY1241" s="18" t="s">
        <v>239</v>
      </c>
      <c r="BE1241" s="204">
        <f>IF(N1241="základní",J1241,0)</f>
        <v>0</v>
      </c>
      <c r="BF1241" s="204">
        <f>IF(N1241="snížená",J1241,0)</f>
        <v>0</v>
      </c>
      <c r="BG1241" s="204">
        <f>IF(N1241="zákl. přenesená",J1241,0)</f>
        <v>0</v>
      </c>
      <c r="BH1241" s="204">
        <f>IF(N1241="sníž. přenesená",J1241,0)</f>
        <v>0</v>
      </c>
      <c r="BI1241" s="204">
        <f>IF(N1241="nulová",J1241,0)</f>
        <v>0</v>
      </c>
      <c r="BJ1241" s="18" t="s">
        <v>84</v>
      </c>
      <c r="BK1241" s="204">
        <f>ROUND(I1241*H1241,2)</f>
        <v>0</v>
      </c>
      <c r="BL1241" s="18" t="s">
        <v>306</v>
      </c>
      <c r="BM1241" s="203" t="s">
        <v>2279</v>
      </c>
    </row>
    <row r="1242" spans="1:65" s="2" customFormat="1" ht="19.5">
      <c r="A1242" s="35"/>
      <c r="B1242" s="36"/>
      <c r="C1242" s="37"/>
      <c r="D1242" s="207" t="s">
        <v>284</v>
      </c>
      <c r="E1242" s="37"/>
      <c r="F1242" s="216" t="s">
        <v>2280</v>
      </c>
      <c r="G1242" s="37"/>
      <c r="H1242" s="37"/>
      <c r="I1242" s="217"/>
      <c r="J1242" s="37"/>
      <c r="K1242" s="37"/>
      <c r="L1242" s="40"/>
      <c r="M1242" s="218"/>
      <c r="N1242" s="219"/>
      <c r="O1242" s="72"/>
      <c r="P1242" s="72"/>
      <c r="Q1242" s="72"/>
      <c r="R1242" s="72"/>
      <c r="S1242" s="72"/>
      <c r="T1242" s="73"/>
      <c r="U1242" s="35"/>
      <c r="V1242" s="35"/>
      <c r="W1242" s="35"/>
      <c r="X1242" s="35"/>
      <c r="Y1242" s="35"/>
      <c r="Z1242" s="35"/>
      <c r="AA1242" s="35"/>
      <c r="AB1242" s="35"/>
      <c r="AC1242" s="35"/>
      <c r="AD1242" s="35"/>
      <c r="AE1242" s="35"/>
      <c r="AT1242" s="18" t="s">
        <v>284</v>
      </c>
      <c r="AU1242" s="18" t="s">
        <v>86</v>
      </c>
    </row>
    <row r="1243" spans="1:65" s="12" customFormat="1" ht="22.9" customHeight="1">
      <c r="B1243" s="176"/>
      <c r="C1243" s="177"/>
      <c r="D1243" s="178" t="s">
        <v>75</v>
      </c>
      <c r="E1243" s="190" t="s">
        <v>2281</v>
      </c>
      <c r="F1243" s="190" t="s">
        <v>2282</v>
      </c>
      <c r="G1243" s="177"/>
      <c r="H1243" s="177"/>
      <c r="I1243" s="180"/>
      <c r="J1243" s="191">
        <f>BK1243</f>
        <v>0</v>
      </c>
      <c r="K1243" s="177"/>
      <c r="L1243" s="182"/>
      <c r="M1243" s="183"/>
      <c r="N1243" s="184"/>
      <c r="O1243" s="184"/>
      <c r="P1243" s="185">
        <f>SUM(P1244:P1246)</f>
        <v>0</v>
      </c>
      <c r="Q1243" s="184"/>
      <c r="R1243" s="185">
        <f>SUM(R1244:R1246)</f>
        <v>1.81749939</v>
      </c>
      <c r="S1243" s="184"/>
      <c r="T1243" s="186">
        <f>SUM(T1244:T1246)</f>
        <v>0</v>
      </c>
      <c r="AR1243" s="187" t="s">
        <v>86</v>
      </c>
      <c r="AT1243" s="188" t="s">
        <v>75</v>
      </c>
      <c r="AU1243" s="188" t="s">
        <v>84</v>
      </c>
      <c r="AY1243" s="187" t="s">
        <v>239</v>
      </c>
      <c r="BK1243" s="189">
        <f>SUM(BK1244:BK1246)</f>
        <v>0</v>
      </c>
    </row>
    <row r="1244" spans="1:65" s="2" customFormat="1" ht="16.5" customHeight="1">
      <c r="A1244" s="35"/>
      <c r="B1244" s="36"/>
      <c r="C1244" s="192" t="s">
        <v>2283</v>
      </c>
      <c r="D1244" s="192" t="s">
        <v>241</v>
      </c>
      <c r="E1244" s="193" t="s">
        <v>2284</v>
      </c>
      <c r="F1244" s="194" t="s">
        <v>2285</v>
      </c>
      <c r="G1244" s="195" t="s">
        <v>244</v>
      </c>
      <c r="H1244" s="196">
        <v>4098.5320000000002</v>
      </c>
      <c r="I1244" s="197"/>
      <c r="J1244" s="198">
        <f>ROUND(I1244*H1244,2)</f>
        <v>0</v>
      </c>
      <c r="K1244" s="194" t="s">
        <v>245</v>
      </c>
      <c r="L1244" s="40"/>
      <c r="M1244" s="199" t="s">
        <v>1</v>
      </c>
      <c r="N1244" s="200" t="s">
        <v>41</v>
      </c>
      <c r="O1244" s="72"/>
      <c r="P1244" s="201">
        <f>O1244*H1244</f>
        <v>0</v>
      </c>
      <c r="Q1244" s="201">
        <v>1.2E-4</v>
      </c>
      <c r="R1244" s="201">
        <f>Q1244*H1244</f>
        <v>0.49182384000000001</v>
      </c>
      <c r="S1244" s="201">
        <v>0</v>
      </c>
      <c r="T1244" s="202">
        <f>S1244*H1244</f>
        <v>0</v>
      </c>
      <c r="U1244" s="35"/>
      <c r="V1244" s="35"/>
      <c r="W1244" s="35"/>
      <c r="X1244" s="35"/>
      <c r="Y1244" s="35"/>
      <c r="Z1244" s="35"/>
      <c r="AA1244" s="35"/>
      <c r="AB1244" s="35"/>
      <c r="AC1244" s="35"/>
      <c r="AD1244" s="35"/>
      <c r="AE1244" s="35"/>
      <c r="AR1244" s="203" t="s">
        <v>306</v>
      </c>
      <c r="AT1244" s="203" t="s">
        <v>241</v>
      </c>
      <c r="AU1244" s="203" t="s">
        <v>86</v>
      </c>
      <c r="AY1244" s="18" t="s">
        <v>239</v>
      </c>
      <c r="BE1244" s="204">
        <f>IF(N1244="základní",J1244,0)</f>
        <v>0</v>
      </c>
      <c r="BF1244" s="204">
        <f>IF(N1244="snížená",J1244,0)</f>
        <v>0</v>
      </c>
      <c r="BG1244" s="204">
        <f>IF(N1244="zákl. přenesená",J1244,0)</f>
        <v>0</v>
      </c>
      <c r="BH1244" s="204">
        <f>IF(N1244="sníž. přenesená",J1244,0)</f>
        <v>0</v>
      </c>
      <c r="BI1244" s="204">
        <f>IF(N1244="nulová",J1244,0)</f>
        <v>0</v>
      </c>
      <c r="BJ1244" s="18" t="s">
        <v>84</v>
      </c>
      <c r="BK1244" s="204">
        <f>ROUND(I1244*H1244,2)</f>
        <v>0</v>
      </c>
      <c r="BL1244" s="18" t="s">
        <v>306</v>
      </c>
      <c r="BM1244" s="203" t="s">
        <v>2286</v>
      </c>
    </row>
    <row r="1245" spans="1:65" s="2" customFormat="1" ht="16.5" customHeight="1">
      <c r="A1245" s="35"/>
      <c r="B1245" s="36"/>
      <c r="C1245" s="192" t="s">
        <v>2287</v>
      </c>
      <c r="D1245" s="192" t="s">
        <v>241</v>
      </c>
      <c r="E1245" s="193" t="s">
        <v>2288</v>
      </c>
      <c r="F1245" s="194" t="s">
        <v>2289</v>
      </c>
      <c r="G1245" s="195" t="s">
        <v>244</v>
      </c>
      <c r="H1245" s="196">
        <v>4098.5320000000002</v>
      </c>
      <c r="I1245" s="197"/>
      <c r="J1245" s="198">
        <f>ROUND(I1245*H1245,2)</f>
        <v>0</v>
      </c>
      <c r="K1245" s="194" t="s">
        <v>245</v>
      </c>
      <c r="L1245" s="40"/>
      <c r="M1245" s="199" t="s">
        <v>1</v>
      </c>
      <c r="N1245" s="200" t="s">
        <v>41</v>
      </c>
      <c r="O1245" s="72"/>
      <c r="P1245" s="201">
        <f>O1245*H1245</f>
        <v>0</v>
      </c>
      <c r="Q1245" s="201">
        <v>2.9E-4</v>
      </c>
      <c r="R1245" s="201">
        <f>Q1245*H1245</f>
        <v>1.1885742800000001</v>
      </c>
      <c r="S1245" s="201">
        <v>0</v>
      </c>
      <c r="T1245" s="202">
        <f>S1245*H1245</f>
        <v>0</v>
      </c>
      <c r="U1245" s="35"/>
      <c r="V1245" s="35"/>
      <c r="W1245" s="35"/>
      <c r="X1245" s="35"/>
      <c r="Y1245" s="35"/>
      <c r="Z1245" s="35"/>
      <c r="AA1245" s="35"/>
      <c r="AB1245" s="35"/>
      <c r="AC1245" s="35"/>
      <c r="AD1245" s="35"/>
      <c r="AE1245" s="35"/>
      <c r="AR1245" s="203" t="s">
        <v>306</v>
      </c>
      <c r="AT1245" s="203" t="s">
        <v>241</v>
      </c>
      <c r="AU1245" s="203" t="s">
        <v>86</v>
      </c>
      <c r="AY1245" s="18" t="s">
        <v>239</v>
      </c>
      <c r="BE1245" s="204">
        <f>IF(N1245="základní",J1245,0)</f>
        <v>0</v>
      </c>
      <c r="BF1245" s="204">
        <f>IF(N1245="snížená",J1245,0)</f>
        <v>0</v>
      </c>
      <c r="BG1245" s="204">
        <f>IF(N1245="zákl. přenesená",J1245,0)</f>
        <v>0</v>
      </c>
      <c r="BH1245" s="204">
        <f>IF(N1245="sníž. přenesená",J1245,0)</f>
        <v>0</v>
      </c>
      <c r="BI1245" s="204">
        <f>IF(N1245="nulová",J1245,0)</f>
        <v>0</v>
      </c>
      <c r="BJ1245" s="18" t="s">
        <v>84</v>
      </c>
      <c r="BK1245" s="204">
        <f>ROUND(I1245*H1245,2)</f>
        <v>0</v>
      </c>
      <c r="BL1245" s="18" t="s">
        <v>306</v>
      </c>
      <c r="BM1245" s="203" t="s">
        <v>2290</v>
      </c>
    </row>
    <row r="1246" spans="1:65" s="2" customFormat="1" ht="21.75" customHeight="1">
      <c r="A1246" s="35"/>
      <c r="B1246" s="36"/>
      <c r="C1246" s="192" t="s">
        <v>2291</v>
      </c>
      <c r="D1246" s="192" t="s">
        <v>241</v>
      </c>
      <c r="E1246" s="193" t="s">
        <v>2292</v>
      </c>
      <c r="F1246" s="194" t="s">
        <v>2293</v>
      </c>
      <c r="G1246" s="195" t="s">
        <v>244</v>
      </c>
      <c r="H1246" s="196">
        <v>472.76299999999998</v>
      </c>
      <c r="I1246" s="197"/>
      <c r="J1246" s="198">
        <f>ROUND(I1246*H1246,2)</f>
        <v>0</v>
      </c>
      <c r="K1246" s="194" t="s">
        <v>277</v>
      </c>
      <c r="L1246" s="40"/>
      <c r="M1246" s="199" t="s">
        <v>1</v>
      </c>
      <c r="N1246" s="200" t="s">
        <v>41</v>
      </c>
      <c r="O1246" s="72"/>
      <c r="P1246" s="201">
        <f>O1246*H1246</f>
        <v>0</v>
      </c>
      <c r="Q1246" s="201">
        <v>2.9E-4</v>
      </c>
      <c r="R1246" s="201">
        <f>Q1246*H1246</f>
        <v>0.13710127</v>
      </c>
      <c r="S1246" s="201">
        <v>0</v>
      </c>
      <c r="T1246" s="202">
        <f>S1246*H1246</f>
        <v>0</v>
      </c>
      <c r="U1246" s="35"/>
      <c r="V1246" s="35"/>
      <c r="W1246" s="35"/>
      <c r="X1246" s="35"/>
      <c r="Y1246" s="35"/>
      <c r="Z1246" s="35"/>
      <c r="AA1246" s="35"/>
      <c r="AB1246" s="35"/>
      <c r="AC1246" s="35"/>
      <c r="AD1246" s="35"/>
      <c r="AE1246" s="35"/>
      <c r="AR1246" s="203" t="s">
        <v>306</v>
      </c>
      <c r="AT1246" s="203" t="s">
        <v>241</v>
      </c>
      <c r="AU1246" s="203" t="s">
        <v>86</v>
      </c>
      <c r="AY1246" s="18" t="s">
        <v>239</v>
      </c>
      <c r="BE1246" s="204">
        <f>IF(N1246="základní",J1246,0)</f>
        <v>0</v>
      </c>
      <c r="BF1246" s="204">
        <f>IF(N1246="snížená",J1246,0)</f>
        <v>0</v>
      </c>
      <c r="BG1246" s="204">
        <f>IF(N1246="zákl. přenesená",J1246,0)</f>
        <v>0</v>
      </c>
      <c r="BH1246" s="204">
        <f>IF(N1246="sníž. přenesená",J1246,0)</f>
        <v>0</v>
      </c>
      <c r="BI1246" s="204">
        <f>IF(N1246="nulová",J1246,0)</f>
        <v>0</v>
      </c>
      <c r="BJ1246" s="18" t="s">
        <v>84</v>
      </c>
      <c r="BK1246" s="204">
        <f>ROUND(I1246*H1246,2)</f>
        <v>0</v>
      </c>
      <c r="BL1246" s="18" t="s">
        <v>306</v>
      </c>
      <c r="BM1246" s="203" t="s">
        <v>2294</v>
      </c>
    </row>
    <row r="1247" spans="1:65" s="12" customFormat="1" ht="25.9" customHeight="1">
      <c r="B1247" s="176"/>
      <c r="C1247" s="177"/>
      <c r="D1247" s="178" t="s">
        <v>75</v>
      </c>
      <c r="E1247" s="179" t="s">
        <v>438</v>
      </c>
      <c r="F1247" s="179" t="s">
        <v>438</v>
      </c>
      <c r="G1247" s="177"/>
      <c r="H1247" s="177"/>
      <c r="I1247" s="180"/>
      <c r="J1247" s="181">
        <f>BK1247</f>
        <v>0</v>
      </c>
      <c r="K1247" s="177"/>
      <c r="L1247" s="182"/>
      <c r="M1247" s="183"/>
      <c r="N1247" s="184"/>
      <c r="O1247" s="184"/>
      <c r="P1247" s="185">
        <f>P1248</f>
        <v>0</v>
      </c>
      <c r="Q1247" s="184"/>
      <c r="R1247" s="185">
        <f>R1248</f>
        <v>0</v>
      </c>
      <c r="S1247" s="184"/>
      <c r="T1247" s="186">
        <f>T1248</f>
        <v>0</v>
      </c>
      <c r="AR1247" s="187" t="s">
        <v>108</v>
      </c>
      <c r="AT1247" s="188" t="s">
        <v>75</v>
      </c>
      <c r="AU1247" s="188" t="s">
        <v>76</v>
      </c>
      <c r="AY1247" s="187" t="s">
        <v>239</v>
      </c>
      <c r="BK1247" s="189">
        <f>BK1248</f>
        <v>0</v>
      </c>
    </row>
    <row r="1248" spans="1:65" s="12" customFormat="1" ht="22.9" customHeight="1">
      <c r="B1248" s="176"/>
      <c r="C1248" s="177"/>
      <c r="D1248" s="178" t="s">
        <v>75</v>
      </c>
      <c r="E1248" s="190" t="s">
        <v>2295</v>
      </c>
      <c r="F1248" s="190" t="s">
        <v>2296</v>
      </c>
      <c r="G1248" s="177"/>
      <c r="H1248" s="177"/>
      <c r="I1248" s="180"/>
      <c r="J1248" s="191">
        <f>BK1248</f>
        <v>0</v>
      </c>
      <c r="K1248" s="177"/>
      <c r="L1248" s="182"/>
      <c r="M1248" s="183"/>
      <c r="N1248" s="184"/>
      <c r="O1248" s="184"/>
      <c r="P1248" s="185">
        <f>SUM(P1249:P1284)</f>
        <v>0</v>
      </c>
      <c r="Q1248" s="184"/>
      <c r="R1248" s="185">
        <f>SUM(R1249:R1284)</f>
        <v>0</v>
      </c>
      <c r="S1248" s="184"/>
      <c r="T1248" s="186">
        <f>SUM(T1249:T1284)</f>
        <v>0</v>
      </c>
      <c r="AR1248" s="187" t="s">
        <v>108</v>
      </c>
      <c r="AT1248" s="188" t="s">
        <v>75</v>
      </c>
      <c r="AU1248" s="188" t="s">
        <v>84</v>
      </c>
      <c r="AY1248" s="187" t="s">
        <v>239</v>
      </c>
      <c r="BK1248" s="189">
        <f>SUM(BK1249:BK1284)</f>
        <v>0</v>
      </c>
    </row>
    <row r="1249" spans="1:65" s="2" customFormat="1" ht="21.75" customHeight="1">
      <c r="A1249" s="35"/>
      <c r="B1249" s="36"/>
      <c r="C1249" s="192" t="s">
        <v>2297</v>
      </c>
      <c r="D1249" s="192" t="s">
        <v>241</v>
      </c>
      <c r="E1249" s="193" t="s">
        <v>2298</v>
      </c>
      <c r="F1249" s="194" t="s">
        <v>2299</v>
      </c>
      <c r="G1249" s="195" t="s">
        <v>1736</v>
      </c>
      <c r="H1249" s="196">
        <v>2</v>
      </c>
      <c r="I1249" s="197"/>
      <c r="J1249" s="198">
        <f>ROUND(I1249*H1249,2)</f>
        <v>0</v>
      </c>
      <c r="K1249" s="194" t="s">
        <v>277</v>
      </c>
      <c r="L1249" s="40"/>
      <c r="M1249" s="199" t="s">
        <v>1</v>
      </c>
      <c r="N1249" s="200" t="s">
        <v>41</v>
      </c>
      <c r="O1249" s="72"/>
      <c r="P1249" s="201">
        <f>O1249*H1249</f>
        <v>0</v>
      </c>
      <c r="Q1249" s="201">
        <v>0</v>
      </c>
      <c r="R1249" s="201">
        <f>Q1249*H1249</f>
        <v>0</v>
      </c>
      <c r="S1249" s="201">
        <v>0</v>
      </c>
      <c r="T1249" s="202">
        <f>S1249*H1249</f>
        <v>0</v>
      </c>
      <c r="U1249" s="35"/>
      <c r="V1249" s="35"/>
      <c r="W1249" s="35"/>
      <c r="X1249" s="35"/>
      <c r="Y1249" s="35"/>
      <c r="Z1249" s="35"/>
      <c r="AA1249" s="35"/>
      <c r="AB1249" s="35"/>
      <c r="AC1249" s="35"/>
      <c r="AD1249" s="35"/>
      <c r="AE1249" s="35"/>
      <c r="AR1249" s="203" t="s">
        <v>110</v>
      </c>
      <c r="AT1249" s="203" t="s">
        <v>241</v>
      </c>
      <c r="AU1249" s="203" t="s">
        <v>86</v>
      </c>
      <c r="AY1249" s="18" t="s">
        <v>239</v>
      </c>
      <c r="BE1249" s="204">
        <f>IF(N1249="základní",J1249,0)</f>
        <v>0</v>
      </c>
      <c r="BF1249" s="204">
        <f>IF(N1249="snížená",J1249,0)</f>
        <v>0</v>
      </c>
      <c r="BG1249" s="204">
        <f>IF(N1249="zákl. přenesená",J1249,0)</f>
        <v>0</v>
      </c>
      <c r="BH1249" s="204">
        <f>IF(N1249="sníž. přenesená",J1249,0)</f>
        <v>0</v>
      </c>
      <c r="BI1249" s="204">
        <f>IF(N1249="nulová",J1249,0)</f>
        <v>0</v>
      </c>
      <c r="BJ1249" s="18" t="s">
        <v>84</v>
      </c>
      <c r="BK1249" s="204">
        <f>ROUND(I1249*H1249,2)</f>
        <v>0</v>
      </c>
      <c r="BL1249" s="18" t="s">
        <v>110</v>
      </c>
      <c r="BM1249" s="203" t="s">
        <v>2300</v>
      </c>
    </row>
    <row r="1250" spans="1:65" s="2" customFormat="1" ht="39">
      <c r="A1250" s="35"/>
      <c r="B1250" s="36"/>
      <c r="C1250" s="37"/>
      <c r="D1250" s="207" t="s">
        <v>284</v>
      </c>
      <c r="E1250" s="37"/>
      <c r="F1250" s="216" t="s">
        <v>2301</v>
      </c>
      <c r="G1250" s="37"/>
      <c r="H1250" s="37"/>
      <c r="I1250" s="217"/>
      <c r="J1250" s="37"/>
      <c r="K1250" s="37"/>
      <c r="L1250" s="40"/>
      <c r="M1250" s="218"/>
      <c r="N1250" s="219"/>
      <c r="O1250" s="72"/>
      <c r="P1250" s="72"/>
      <c r="Q1250" s="72"/>
      <c r="R1250" s="72"/>
      <c r="S1250" s="72"/>
      <c r="T1250" s="73"/>
      <c r="U1250" s="35"/>
      <c r="V1250" s="35"/>
      <c r="W1250" s="35"/>
      <c r="X1250" s="35"/>
      <c r="Y1250" s="35"/>
      <c r="Z1250" s="35"/>
      <c r="AA1250" s="35"/>
      <c r="AB1250" s="35"/>
      <c r="AC1250" s="35"/>
      <c r="AD1250" s="35"/>
      <c r="AE1250" s="35"/>
      <c r="AT1250" s="18" t="s">
        <v>284</v>
      </c>
      <c r="AU1250" s="18" t="s">
        <v>86</v>
      </c>
    </row>
    <row r="1251" spans="1:65" s="2" customFormat="1" ht="16.5" customHeight="1">
      <c r="A1251" s="35"/>
      <c r="B1251" s="36"/>
      <c r="C1251" s="192" t="s">
        <v>2302</v>
      </c>
      <c r="D1251" s="192" t="s">
        <v>241</v>
      </c>
      <c r="E1251" s="193" t="s">
        <v>2303</v>
      </c>
      <c r="F1251" s="194" t="s">
        <v>2304</v>
      </c>
      <c r="G1251" s="195" t="s">
        <v>1736</v>
      </c>
      <c r="H1251" s="196">
        <v>2</v>
      </c>
      <c r="I1251" s="197"/>
      <c r="J1251" s="198">
        <f>ROUND(I1251*H1251,2)</f>
        <v>0</v>
      </c>
      <c r="K1251" s="194" t="s">
        <v>277</v>
      </c>
      <c r="L1251" s="40"/>
      <c r="M1251" s="199" t="s">
        <v>1</v>
      </c>
      <c r="N1251" s="200" t="s">
        <v>41</v>
      </c>
      <c r="O1251" s="72"/>
      <c r="P1251" s="201">
        <f>O1251*H1251</f>
        <v>0</v>
      </c>
      <c r="Q1251" s="201">
        <v>0</v>
      </c>
      <c r="R1251" s="201">
        <f>Q1251*H1251</f>
        <v>0</v>
      </c>
      <c r="S1251" s="201">
        <v>0</v>
      </c>
      <c r="T1251" s="202">
        <f>S1251*H1251</f>
        <v>0</v>
      </c>
      <c r="U1251" s="35"/>
      <c r="V1251" s="35"/>
      <c r="W1251" s="35"/>
      <c r="X1251" s="35"/>
      <c r="Y1251" s="35"/>
      <c r="Z1251" s="35"/>
      <c r="AA1251" s="35"/>
      <c r="AB1251" s="35"/>
      <c r="AC1251" s="35"/>
      <c r="AD1251" s="35"/>
      <c r="AE1251" s="35"/>
      <c r="AR1251" s="203" t="s">
        <v>110</v>
      </c>
      <c r="AT1251" s="203" t="s">
        <v>241</v>
      </c>
      <c r="AU1251" s="203" t="s">
        <v>86</v>
      </c>
      <c r="AY1251" s="18" t="s">
        <v>239</v>
      </c>
      <c r="BE1251" s="204">
        <f>IF(N1251="základní",J1251,0)</f>
        <v>0</v>
      </c>
      <c r="BF1251" s="204">
        <f>IF(N1251="snížená",J1251,0)</f>
        <v>0</v>
      </c>
      <c r="BG1251" s="204">
        <f>IF(N1251="zákl. přenesená",J1251,0)</f>
        <v>0</v>
      </c>
      <c r="BH1251" s="204">
        <f>IF(N1251="sníž. přenesená",J1251,0)</f>
        <v>0</v>
      </c>
      <c r="BI1251" s="204">
        <f>IF(N1251="nulová",J1251,0)</f>
        <v>0</v>
      </c>
      <c r="BJ1251" s="18" t="s">
        <v>84</v>
      </c>
      <c r="BK1251" s="204">
        <f>ROUND(I1251*H1251,2)</f>
        <v>0</v>
      </c>
      <c r="BL1251" s="18" t="s">
        <v>110</v>
      </c>
      <c r="BM1251" s="203" t="s">
        <v>2305</v>
      </c>
    </row>
    <row r="1252" spans="1:65" s="2" customFormat="1" ht="39">
      <c r="A1252" s="35"/>
      <c r="B1252" s="36"/>
      <c r="C1252" s="37"/>
      <c r="D1252" s="207" t="s">
        <v>284</v>
      </c>
      <c r="E1252" s="37"/>
      <c r="F1252" s="216" t="s">
        <v>2301</v>
      </c>
      <c r="G1252" s="37"/>
      <c r="H1252" s="37"/>
      <c r="I1252" s="217"/>
      <c r="J1252" s="37"/>
      <c r="K1252" s="37"/>
      <c r="L1252" s="40"/>
      <c r="M1252" s="218"/>
      <c r="N1252" s="219"/>
      <c r="O1252" s="72"/>
      <c r="P1252" s="72"/>
      <c r="Q1252" s="72"/>
      <c r="R1252" s="72"/>
      <c r="S1252" s="72"/>
      <c r="T1252" s="73"/>
      <c r="U1252" s="35"/>
      <c r="V1252" s="35"/>
      <c r="W1252" s="35"/>
      <c r="X1252" s="35"/>
      <c r="Y1252" s="35"/>
      <c r="Z1252" s="35"/>
      <c r="AA1252" s="35"/>
      <c r="AB1252" s="35"/>
      <c r="AC1252" s="35"/>
      <c r="AD1252" s="35"/>
      <c r="AE1252" s="35"/>
      <c r="AT1252" s="18" t="s">
        <v>284</v>
      </c>
      <c r="AU1252" s="18" t="s">
        <v>86</v>
      </c>
    </row>
    <row r="1253" spans="1:65" s="2" customFormat="1" ht="16.5" customHeight="1">
      <c r="A1253" s="35"/>
      <c r="B1253" s="36"/>
      <c r="C1253" s="192" t="s">
        <v>2306</v>
      </c>
      <c r="D1253" s="192" t="s">
        <v>241</v>
      </c>
      <c r="E1253" s="193" t="s">
        <v>2307</v>
      </c>
      <c r="F1253" s="194" t="s">
        <v>2308</v>
      </c>
      <c r="G1253" s="195" t="s">
        <v>1682</v>
      </c>
      <c r="H1253" s="196">
        <v>52</v>
      </c>
      <c r="I1253" s="197"/>
      <c r="J1253" s="198">
        <f>ROUND(I1253*H1253,2)</f>
        <v>0</v>
      </c>
      <c r="K1253" s="194" t="s">
        <v>277</v>
      </c>
      <c r="L1253" s="40"/>
      <c r="M1253" s="199" t="s">
        <v>1</v>
      </c>
      <c r="N1253" s="200" t="s">
        <v>41</v>
      </c>
      <c r="O1253" s="72"/>
      <c r="P1253" s="201">
        <f>O1253*H1253</f>
        <v>0</v>
      </c>
      <c r="Q1253" s="201">
        <v>0</v>
      </c>
      <c r="R1253" s="201">
        <f>Q1253*H1253</f>
        <v>0</v>
      </c>
      <c r="S1253" s="201">
        <v>0</v>
      </c>
      <c r="T1253" s="202">
        <f>S1253*H1253</f>
        <v>0</v>
      </c>
      <c r="U1253" s="35"/>
      <c r="V1253" s="35"/>
      <c r="W1253" s="35"/>
      <c r="X1253" s="35"/>
      <c r="Y1253" s="35"/>
      <c r="Z1253" s="35"/>
      <c r="AA1253" s="35"/>
      <c r="AB1253" s="35"/>
      <c r="AC1253" s="35"/>
      <c r="AD1253" s="35"/>
      <c r="AE1253" s="35"/>
      <c r="AR1253" s="203" t="s">
        <v>110</v>
      </c>
      <c r="AT1253" s="203" t="s">
        <v>241</v>
      </c>
      <c r="AU1253" s="203" t="s">
        <v>86</v>
      </c>
      <c r="AY1253" s="18" t="s">
        <v>239</v>
      </c>
      <c r="BE1253" s="204">
        <f>IF(N1253="základní",J1253,0)</f>
        <v>0</v>
      </c>
      <c r="BF1253" s="204">
        <f>IF(N1253="snížená",J1253,0)</f>
        <v>0</v>
      </c>
      <c r="BG1253" s="204">
        <f>IF(N1253="zákl. přenesená",J1253,0)</f>
        <v>0</v>
      </c>
      <c r="BH1253" s="204">
        <f>IF(N1253="sníž. přenesená",J1253,0)</f>
        <v>0</v>
      </c>
      <c r="BI1253" s="204">
        <f>IF(N1253="nulová",J1253,0)</f>
        <v>0</v>
      </c>
      <c r="BJ1253" s="18" t="s">
        <v>84</v>
      </c>
      <c r="BK1253" s="204">
        <f>ROUND(I1253*H1253,2)</f>
        <v>0</v>
      </c>
      <c r="BL1253" s="18" t="s">
        <v>110</v>
      </c>
      <c r="BM1253" s="203" t="s">
        <v>2309</v>
      </c>
    </row>
    <row r="1254" spans="1:65" s="2" customFormat="1" ht="39">
      <c r="A1254" s="35"/>
      <c r="B1254" s="36"/>
      <c r="C1254" s="37"/>
      <c r="D1254" s="207" t="s">
        <v>284</v>
      </c>
      <c r="E1254" s="37"/>
      <c r="F1254" s="216" t="s">
        <v>2301</v>
      </c>
      <c r="G1254" s="37"/>
      <c r="H1254" s="37"/>
      <c r="I1254" s="217"/>
      <c r="J1254" s="37"/>
      <c r="K1254" s="37"/>
      <c r="L1254" s="40"/>
      <c r="M1254" s="218"/>
      <c r="N1254" s="219"/>
      <c r="O1254" s="72"/>
      <c r="P1254" s="72"/>
      <c r="Q1254" s="72"/>
      <c r="R1254" s="72"/>
      <c r="S1254" s="72"/>
      <c r="T1254" s="73"/>
      <c r="U1254" s="35"/>
      <c r="V1254" s="35"/>
      <c r="W1254" s="35"/>
      <c r="X1254" s="35"/>
      <c r="Y1254" s="35"/>
      <c r="Z1254" s="35"/>
      <c r="AA1254" s="35"/>
      <c r="AB1254" s="35"/>
      <c r="AC1254" s="35"/>
      <c r="AD1254" s="35"/>
      <c r="AE1254" s="35"/>
      <c r="AT1254" s="18" t="s">
        <v>284</v>
      </c>
      <c r="AU1254" s="18" t="s">
        <v>86</v>
      </c>
    </row>
    <row r="1255" spans="1:65" s="2" customFormat="1" ht="16.5" customHeight="1">
      <c r="A1255" s="35"/>
      <c r="B1255" s="36"/>
      <c r="C1255" s="192" t="s">
        <v>2310</v>
      </c>
      <c r="D1255" s="192" t="s">
        <v>241</v>
      </c>
      <c r="E1255" s="193" t="s">
        <v>2311</v>
      </c>
      <c r="F1255" s="194" t="s">
        <v>2312</v>
      </c>
      <c r="G1255" s="195" t="s">
        <v>1682</v>
      </c>
      <c r="H1255" s="196">
        <v>131</v>
      </c>
      <c r="I1255" s="197"/>
      <c r="J1255" s="198">
        <f>ROUND(I1255*H1255,2)</f>
        <v>0</v>
      </c>
      <c r="K1255" s="194" t="s">
        <v>277</v>
      </c>
      <c r="L1255" s="40"/>
      <c r="M1255" s="199" t="s">
        <v>1</v>
      </c>
      <c r="N1255" s="200" t="s">
        <v>41</v>
      </c>
      <c r="O1255" s="72"/>
      <c r="P1255" s="201">
        <f>O1255*H1255</f>
        <v>0</v>
      </c>
      <c r="Q1255" s="201">
        <v>0</v>
      </c>
      <c r="R1255" s="201">
        <f>Q1255*H1255</f>
        <v>0</v>
      </c>
      <c r="S1255" s="201">
        <v>0</v>
      </c>
      <c r="T1255" s="202">
        <f>S1255*H1255</f>
        <v>0</v>
      </c>
      <c r="U1255" s="35"/>
      <c r="V1255" s="35"/>
      <c r="W1255" s="35"/>
      <c r="X1255" s="35"/>
      <c r="Y1255" s="35"/>
      <c r="Z1255" s="35"/>
      <c r="AA1255" s="35"/>
      <c r="AB1255" s="35"/>
      <c r="AC1255" s="35"/>
      <c r="AD1255" s="35"/>
      <c r="AE1255" s="35"/>
      <c r="AR1255" s="203" t="s">
        <v>110</v>
      </c>
      <c r="AT1255" s="203" t="s">
        <v>241</v>
      </c>
      <c r="AU1255" s="203" t="s">
        <v>86</v>
      </c>
      <c r="AY1255" s="18" t="s">
        <v>239</v>
      </c>
      <c r="BE1255" s="204">
        <f>IF(N1255="základní",J1255,0)</f>
        <v>0</v>
      </c>
      <c r="BF1255" s="204">
        <f>IF(N1255="snížená",J1255,0)</f>
        <v>0</v>
      </c>
      <c r="BG1255" s="204">
        <f>IF(N1255="zákl. přenesená",J1255,0)</f>
        <v>0</v>
      </c>
      <c r="BH1255" s="204">
        <f>IF(N1255="sníž. přenesená",J1255,0)</f>
        <v>0</v>
      </c>
      <c r="BI1255" s="204">
        <f>IF(N1255="nulová",J1255,0)</f>
        <v>0</v>
      </c>
      <c r="BJ1255" s="18" t="s">
        <v>84</v>
      </c>
      <c r="BK1255" s="204">
        <f>ROUND(I1255*H1255,2)</f>
        <v>0</v>
      </c>
      <c r="BL1255" s="18" t="s">
        <v>110</v>
      </c>
      <c r="BM1255" s="203" t="s">
        <v>2313</v>
      </c>
    </row>
    <row r="1256" spans="1:65" s="2" customFormat="1" ht="39">
      <c r="A1256" s="35"/>
      <c r="B1256" s="36"/>
      <c r="C1256" s="37"/>
      <c r="D1256" s="207" t="s">
        <v>284</v>
      </c>
      <c r="E1256" s="37"/>
      <c r="F1256" s="216" t="s">
        <v>2301</v>
      </c>
      <c r="G1256" s="37"/>
      <c r="H1256" s="37"/>
      <c r="I1256" s="217"/>
      <c r="J1256" s="37"/>
      <c r="K1256" s="37"/>
      <c r="L1256" s="40"/>
      <c r="M1256" s="218"/>
      <c r="N1256" s="219"/>
      <c r="O1256" s="72"/>
      <c r="P1256" s="72"/>
      <c r="Q1256" s="72"/>
      <c r="R1256" s="72"/>
      <c r="S1256" s="72"/>
      <c r="T1256" s="73"/>
      <c r="U1256" s="35"/>
      <c r="V1256" s="35"/>
      <c r="W1256" s="35"/>
      <c r="X1256" s="35"/>
      <c r="Y1256" s="35"/>
      <c r="Z1256" s="35"/>
      <c r="AA1256" s="35"/>
      <c r="AB1256" s="35"/>
      <c r="AC1256" s="35"/>
      <c r="AD1256" s="35"/>
      <c r="AE1256" s="35"/>
      <c r="AT1256" s="18" t="s">
        <v>284</v>
      </c>
      <c r="AU1256" s="18" t="s">
        <v>86</v>
      </c>
    </row>
    <row r="1257" spans="1:65" s="2" customFormat="1" ht="21.75" customHeight="1">
      <c r="A1257" s="35"/>
      <c r="B1257" s="36"/>
      <c r="C1257" s="192" t="s">
        <v>2314</v>
      </c>
      <c r="D1257" s="192" t="s">
        <v>241</v>
      </c>
      <c r="E1257" s="193" t="s">
        <v>2315</v>
      </c>
      <c r="F1257" s="194" t="s">
        <v>2316</v>
      </c>
      <c r="G1257" s="195" t="s">
        <v>1736</v>
      </c>
      <c r="H1257" s="196">
        <v>1</v>
      </c>
      <c r="I1257" s="197"/>
      <c r="J1257" s="198">
        <f>ROUND(I1257*H1257,2)</f>
        <v>0</v>
      </c>
      <c r="K1257" s="194" t="s">
        <v>277</v>
      </c>
      <c r="L1257" s="40"/>
      <c r="M1257" s="199" t="s">
        <v>1</v>
      </c>
      <c r="N1257" s="200" t="s">
        <v>41</v>
      </c>
      <c r="O1257" s="72"/>
      <c r="P1257" s="201">
        <f>O1257*H1257</f>
        <v>0</v>
      </c>
      <c r="Q1257" s="201">
        <v>0</v>
      </c>
      <c r="R1257" s="201">
        <f>Q1257*H1257</f>
        <v>0</v>
      </c>
      <c r="S1257" s="201">
        <v>0</v>
      </c>
      <c r="T1257" s="202">
        <f>S1257*H1257</f>
        <v>0</v>
      </c>
      <c r="U1257" s="35"/>
      <c r="V1257" s="35"/>
      <c r="W1257" s="35"/>
      <c r="X1257" s="35"/>
      <c r="Y1257" s="35"/>
      <c r="Z1257" s="35"/>
      <c r="AA1257" s="35"/>
      <c r="AB1257" s="35"/>
      <c r="AC1257" s="35"/>
      <c r="AD1257" s="35"/>
      <c r="AE1257" s="35"/>
      <c r="AR1257" s="203" t="s">
        <v>110</v>
      </c>
      <c r="AT1257" s="203" t="s">
        <v>241</v>
      </c>
      <c r="AU1257" s="203" t="s">
        <v>86</v>
      </c>
      <c r="AY1257" s="18" t="s">
        <v>239</v>
      </c>
      <c r="BE1257" s="204">
        <f>IF(N1257="základní",J1257,0)</f>
        <v>0</v>
      </c>
      <c r="BF1257" s="204">
        <f>IF(N1257="snížená",J1257,0)</f>
        <v>0</v>
      </c>
      <c r="BG1257" s="204">
        <f>IF(N1257="zákl. přenesená",J1257,0)</f>
        <v>0</v>
      </c>
      <c r="BH1257" s="204">
        <f>IF(N1257="sníž. přenesená",J1257,0)</f>
        <v>0</v>
      </c>
      <c r="BI1257" s="204">
        <f>IF(N1257="nulová",J1257,0)</f>
        <v>0</v>
      </c>
      <c r="BJ1257" s="18" t="s">
        <v>84</v>
      </c>
      <c r="BK1257" s="204">
        <f>ROUND(I1257*H1257,2)</f>
        <v>0</v>
      </c>
      <c r="BL1257" s="18" t="s">
        <v>110</v>
      </c>
      <c r="BM1257" s="203" t="s">
        <v>2317</v>
      </c>
    </row>
    <row r="1258" spans="1:65" s="2" customFormat="1" ht="39">
      <c r="A1258" s="35"/>
      <c r="B1258" s="36"/>
      <c r="C1258" s="37"/>
      <c r="D1258" s="207" t="s">
        <v>284</v>
      </c>
      <c r="E1258" s="37"/>
      <c r="F1258" s="216" t="s">
        <v>2301</v>
      </c>
      <c r="G1258" s="37"/>
      <c r="H1258" s="37"/>
      <c r="I1258" s="217"/>
      <c r="J1258" s="37"/>
      <c r="K1258" s="37"/>
      <c r="L1258" s="40"/>
      <c r="M1258" s="218"/>
      <c r="N1258" s="219"/>
      <c r="O1258" s="72"/>
      <c r="P1258" s="72"/>
      <c r="Q1258" s="72"/>
      <c r="R1258" s="72"/>
      <c r="S1258" s="72"/>
      <c r="T1258" s="73"/>
      <c r="U1258" s="35"/>
      <c r="V1258" s="35"/>
      <c r="W1258" s="35"/>
      <c r="X1258" s="35"/>
      <c r="Y1258" s="35"/>
      <c r="Z1258" s="35"/>
      <c r="AA1258" s="35"/>
      <c r="AB1258" s="35"/>
      <c r="AC1258" s="35"/>
      <c r="AD1258" s="35"/>
      <c r="AE1258" s="35"/>
      <c r="AT1258" s="18" t="s">
        <v>284</v>
      </c>
      <c r="AU1258" s="18" t="s">
        <v>86</v>
      </c>
    </row>
    <row r="1259" spans="1:65" s="2" customFormat="1" ht="21.75" customHeight="1">
      <c r="A1259" s="35"/>
      <c r="B1259" s="36"/>
      <c r="C1259" s="192" t="s">
        <v>2318</v>
      </c>
      <c r="D1259" s="192" t="s">
        <v>241</v>
      </c>
      <c r="E1259" s="193" t="s">
        <v>2319</v>
      </c>
      <c r="F1259" s="194" t="s">
        <v>2320</v>
      </c>
      <c r="G1259" s="195" t="s">
        <v>249</v>
      </c>
      <c r="H1259" s="196">
        <v>101</v>
      </c>
      <c r="I1259" s="197"/>
      <c r="J1259" s="198">
        <f>ROUND(I1259*H1259,2)</f>
        <v>0</v>
      </c>
      <c r="K1259" s="194" t="s">
        <v>277</v>
      </c>
      <c r="L1259" s="40"/>
      <c r="M1259" s="199" t="s">
        <v>1</v>
      </c>
      <c r="N1259" s="200" t="s">
        <v>41</v>
      </c>
      <c r="O1259" s="72"/>
      <c r="P1259" s="201">
        <f>O1259*H1259</f>
        <v>0</v>
      </c>
      <c r="Q1259" s="201">
        <v>0</v>
      </c>
      <c r="R1259" s="201">
        <f>Q1259*H1259</f>
        <v>0</v>
      </c>
      <c r="S1259" s="201">
        <v>0</v>
      </c>
      <c r="T1259" s="202">
        <f>S1259*H1259</f>
        <v>0</v>
      </c>
      <c r="U1259" s="35"/>
      <c r="V1259" s="35"/>
      <c r="W1259" s="35"/>
      <c r="X1259" s="35"/>
      <c r="Y1259" s="35"/>
      <c r="Z1259" s="35"/>
      <c r="AA1259" s="35"/>
      <c r="AB1259" s="35"/>
      <c r="AC1259" s="35"/>
      <c r="AD1259" s="35"/>
      <c r="AE1259" s="35"/>
      <c r="AR1259" s="203" t="s">
        <v>655</v>
      </c>
      <c r="AT1259" s="203" t="s">
        <v>241</v>
      </c>
      <c r="AU1259" s="203" t="s">
        <v>86</v>
      </c>
      <c r="AY1259" s="18" t="s">
        <v>239</v>
      </c>
      <c r="BE1259" s="204">
        <f>IF(N1259="základní",J1259,0)</f>
        <v>0</v>
      </c>
      <c r="BF1259" s="204">
        <f>IF(N1259="snížená",J1259,0)</f>
        <v>0</v>
      </c>
      <c r="BG1259" s="204">
        <f>IF(N1259="zákl. přenesená",J1259,0)</f>
        <v>0</v>
      </c>
      <c r="BH1259" s="204">
        <f>IF(N1259="sníž. přenesená",J1259,0)</f>
        <v>0</v>
      </c>
      <c r="BI1259" s="204">
        <f>IF(N1259="nulová",J1259,0)</f>
        <v>0</v>
      </c>
      <c r="BJ1259" s="18" t="s">
        <v>84</v>
      </c>
      <c r="BK1259" s="204">
        <f>ROUND(I1259*H1259,2)</f>
        <v>0</v>
      </c>
      <c r="BL1259" s="18" t="s">
        <v>655</v>
      </c>
      <c r="BM1259" s="203" t="s">
        <v>2321</v>
      </c>
    </row>
    <row r="1260" spans="1:65" s="2" customFormat="1" ht="39">
      <c r="A1260" s="35"/>
      <c r="B1260" s="36"/>
      <c r="C1260" s="37"/>
      <c r="D1260" s="207" t="s">
        <v>284</v>
      </c>
      <c r="E1260" s="37"/>
      <c r="F1260" s="216" t="s">
        <v>2322</v>
      </c>
      <c r="G1260" s="37"/>
      <c r="H1260" s="37"/>
      <c r="I1260" s="217"/>
      <c r="J1260" s="37"/>
      <c r="K1260" s="37"/>
      <c r="L1260" s="40"/>
      <c r="M1260" s="218"/>
      <c r="N1260" s="219"/>
      <c r="O1260" s="72"/>
      <c r="P1260" s="72"/>
      <c r="Q1260" s="72"/>
      <c r="R1260" s="72"/>
      <c r="S1260" s="72"/>
      <c r="T1260" s="73"/>
      <c r="U1260" s="35"/>
      <c r="V1260" s="35"/>
      <c r="W1260" s="35"/>
      <c r="X1260" s="35"/>
      <c r="Y1260" s="35"/>
      <c r="Z1260" s="35"/>
      <c r="AA1260" s="35"/>
      <c r="AB1260" s="35"/>
      <c r="AC1260" s="35"/>
      <c r="AD1260" s="35"/>
      <c r="AE1260" s="35"/>
      <c r="AT1260" s="18" t="s">
        <v>284</v>
      </c>
      <c r="AU1260" s="18" t="s">
        <v>86</v>
      </c>
    </row>
    <row r="1261" spans="1:65" s="2" customFormat="1" ht="16.5" customHeight="1">
      <c r="A1261" s="35"/>
      <c r="B1261" s="36"/>
      <c r="C1261" s="192" t="s">
        <v>2323</v>
      </c>
      <c r="D1261" s="192" t="s">
        <v>241</v>
      </c>
      <c r="E1261" s="193" t="s">
        <v>2324</v>
      </c>
      <c r="F1261" s="194" t="s">
        <v>2325</v>
      </c>
      <c r="G1261" s="195" t="s">
        <v>249</v>
      </c>
      <c r="H1261" s="196">
        <v>2</v>
      </c>
      <c r="I1261" s="197"/>
      <c r="J1261" s="198">
        <f>ROUND(I1261*H1261,2)</f>
        <v>0</v>
      </c>
      <c r="K1261" s="194" t="s">
        <v>277</v>
      </c>
      <c r="L1261" s="40"/>
      <c r="M1261" s="199" t="s">
        <v>1</v>
      </c>
      <c r="N1261" s="200" t="s">
        <v>41</v>
      </c>
      <c r="O1261" s="72"/>
      <c r="P1261" s="201">
        <f>O1261*H1261</f>
        <v>0</v>
      </c>
      <c r="Q1261" s="201">
        <v>0</v>
      </c>
      <c r="R1261" s="201">
        <f>Q1261*H1261</f>
        <v>0</v>
      </c>
      <c r="S1261" s="201">
        <v>0</v>
      </c>
      <c r="T1261" s="202">
        <f>S1261*H1261</f>
        <v>0</v>
      </c>
      <c r="U1261" s="35"/>
      <c r="V1261" s="35"/>
      <c r="W1261" s="35"/>
      <c r="X1261" s="35"/>
      <c r="Y1261" s="35"/>
      <c r="Z1261" s="35"/>
      <c r="AA1261" s="35"/>
      <c r="AB1261" s="35"/>
      <c r="AC1261" s="35"/>
      <c r="AD1261" s="35"/>
      <c r="AE1261" s="35"/>
      <c r="AR1261" s="203" t="s">
        <v>655</v>
      </c>
      <c r="AT1261" s="203" t="s">
        <v>241</v>
      </c>
      <c r="AU1261" s="203" t="s">
        <v>86</v>
      </c>
      <c r="AY1261" s="18" t="s">
        <v>239</v>
      </c>
      <c r="BE1261" s="204">
        <f>IF(N1261="základní",J1261,0)</f>
        <v>0</v>
      </c>
      <c r="BF1261" s="204">
        <f>IF(N1261="snížená",J1261,0)</f>
        <v>0</v>
      </c>
      <c r="BG1261" s="204">
        <f>IF(N1261="zákl. přenesená",J1261,0)</f>
        <v>0</v>
      </c>
      <c r="BH1261" s="204">
        <f>IF(N1261="sníž. přenesená",J1261,0)</f>
        <v>0</v>
      </c>
      <c r="BI1261" s="204">
        <f>IF(N1261="nulová",J1261,0)</f>
        <v>0</v>
      </c>
      <c r="BJ1261" s="18" t="s">
        <v>84</v>
      </c>
      <c r="BK1261" s="204">
        <f>ROUND(I1261*H1261,2)</f>
        <v>0</v>
      </c>
      <c r="BL1261" s="18" t="s">
        <v>655</v>
      </c>
      <c r="BM1261" s="203" t="s">
        <v>2326</v>
      </c>
    </row>
    <row r="1262" spans="1:65" s="2" customFormat="1" ht="39">
      <c r="A1262" s="35"/>
      <c r="B1262" s="36"/>
      <c r="C1262" s="37"/>
      <c r="D1262" s="207" t="s">
        <v>284</v>
      </c>
      <c r="E1262" s="37"/>
      <c r="F1262" s="216" t="s">
        <v>2322</v>
      </c>
      <c r="G1262" s="37"/>
      <c r="H1262" s="37"/>
      <c r="I1262" s="217"/>
      <c r="J1262" s="37"/>
      <c r="K1262" s="37"/>
      <c r="L1262" s="40"/>
      <c r="M1262" s="218"/>
      <c r="N1262" s="219"/>
      <c r="O1262" s="72"/>
      <c r="P1262" s="72"/>
      <c r="Q1262" s="72"/>
      <c r="R1262" s="72"/>
      <c r="S1262" s="72"/>
      <c r="T1262" s="73"/>
      <c r="U1262" s="35"/>
      <c r="V1262" s="35"/>
      <c r="W1262" s="35"/>
      <c r="X1262" s="35"/>
      <c r="Y1262" s="35"/>
      <c r="Z1262" s="35"/>
      <c r="AA1262" s="35"/>
      <c r="AB1262" s="35"/>
      <c r="AC1262" s="35"/>
      <c r="AD1262" s="35"/>
      <c r="AE1262" s="35"/>
      <c r="AT1262" s="18" t="s">
        <v>284</v>
      </c>
      <c r="AU1262" s="18" t="s">
        <v>86</v>
      </c>
    </row>
    <row r="1263" spans="1:65" s="2" customFormat="1" ht="16.5" customHeight="1">
      <c r="A1263" s="35"/>
      <c r="B1263" s="36"/>
      <c r="C1263" s="192" t="s">
        <v>2327</v>
      </c>
      <c r="D1263" s="192" t="s">
        <v>241</v>
      </c>
      <c r="E1263" s="193" t="s">
        <v>2328</v>
      </c>
      <c r="F1263" s="194" t="s">
        <v>2329</v>
      </c>
      <c r="G1263" s="195" t="s">
        <v>249</v>
      </c>
      <c r="H1263" s="196">
        <v>2</v>
      </c>
      <c r="I1263" s="197"/>
      <c r="J1263" s="198">
        <f>ROUND(I1263*H1263,2)</f>
        <v>0</v>
      </c>
      <c r="K1263" s="194" t="s">
        <v>277</v>
      </c>
      <c r="L1263" s="40"/>
      <c r="M1263" s="199" t="s">
        <v>1</v>
      </c>
      <c r="N1263" s="200" t="s">
        <v>41</v>
      </c>
      <c r="O1263" s="72"/>
      <c r="P1263" s="201">
        <f>O1263*H1263</f>
        <v>0</v>
      </c>
      <c r="Q1263" s="201">
        <v>0</v>
      </c>
      <c r="R1263" s="201">
        <f>Q1263*H1263</f>
        <v>0</v>
      </c>
      <c r="S1263" s="201">
        <v>0</v>
      </c>
      <c r="T1263" s="202">
        <f>S1263*H1263</f>
        <v>0</v>
      </c>
      <c r="U1263" s="35"/>
      <c r="V1263" s="35"/>
      <c r="W1263" s="35"/>
      <c r="X1263" s="35"/>
      <c r="Y1263" s="35"/>
      <c r="Z1263" s="35"/>
      <c r="AA1263" s="35"/>
      <c r="AB1263" s="35"/>
      <c r="AC1263" s="35"/>
      <c r="AD1263" s="35"/>
      <c r="AE1263" s="35"/>
      <c r="AR1263" s="203" t="s">
        <v>655</v>
      </c>
      <c r="AT1263" s="203" t="s">
        <v>241</v>
      </c>
      <c r="AU1263" s="203" t="s">
        <v>86</v>
      </c>
      <c r="AY1263" s="18" t="s">
        <v>239</v>
      </c>
      <c r="BE1263" s="204">
        <f>IF(N1263="základní",J1263,0)</f>
        <v>0</v>
      </c>
      <c r="BF1263" s="204">
        <f>IF(N1263="snížená",J1263,0)</f>
        <v>0</v>
      </c>
      <c r="BG1263" s="204">
        <f>IF(N1263="zákl. přenesená",J1263,0)</f>
        <v>0</v>
      </c>
      <c r="BH1263" s="204">
        <f>IF(N1263="sníž. přenesená",J1263,0)</f>
        <v>0</v>
      </c>
      <c r="BI1263" s="204">
        <f>IF(N1263="nulová",J1263,0)</f>
        <v>0</v>
      </c>
      <c r="BJ1263" s="18" t="s">
        <v>84</v>
      </c>
      <c r="BK1263" s="204">
        <f>ROUND(I1263*H1263,2)</f>
        <v>0</v>
      </c>
      <c r="BL1263" s="18" t="s">
        <v>655</v>
      </c>
      <c r="BM1263" s="203" t="s">
        <v>2330</v>
      </c>
    </row>
    <row r="1264" spans="1:65" s="2" customFormat="1" ht="39">
      <c r="A1264" s="35"/>
      <c r="B1264" s="36"/>
      <c r="C1264" s="37"/>
      <c r="D1264" s="207" t="s">
        <v>284</v>
      </c>
      <c r="E1264" s="37"/>
      <c r="F1264" s="216" t="s">
        <v>2322</v>
      </c>
      <c r="G1264" s="37"/>
      <c r="H1264" s="37"/>
      <c r="I1264" s="217"/>
      <c r="J1264" s="37"/>
      <c r="K1264" s="37"/>
      <c r="L1264" s="40"/>
      <c r="M1264" s="218"/>
      <c r="N1264" s="219"/>
      <c r="O1264" s="72"/>
      <c r="P1264" s="72"/>
      <c r="Q1264" s="72"/>
      <c r="R1264" s="72"/>
      <c r="S1264" s="72"/>
      <c r="T1264" s="73"/>
      <c r="U1264" s="35"/>
      <c r="V1264" s="35"/>
      <c r="W1264" s="35"/>
      <c r="X1264" s="35"/>
      <c r="Y1264" s="35"/>
      <c r="Z1264" s="35"/>
      <c r="AA1264" s="35"/>
      <c r="AB1264" s="35"/>
      <c r="AC1264" s="35"/>
      <c r="AD1264" s="35"/>
      <c r="AE1264" s="35"/>
      <c r="AT1264" s="18" t="s">
        <v>284</v>
      </c>
      <c r="AU1264" s="18" t="s">
        <v>86</v>
      </c>
    </row>
    <row r="1265" spans="1:65" s="2" customFormat="1" ht="16.5" customHeight="1">
      <c r="A1265" s="35"/>
      <c r="B1265" s="36"/>
      <c r="C1265" s="192" t="s">
        <v>2331</v>
      </c>
      <c r="D1265" s="192" t="s">
        <v>241</v>
      </c>
      <c r="E1265" s="193" t="s">
        <v>2332</v>
      </c>
      <c r="F1265" s="194" t="s">
        <v>2333</v>
      </c>
      <c r="G1265" s="195" t="s">
        <v>249</v>
      </c>
      <c r="H1265" s="196">
        <v>4</v>
      </c>
      <c r="I1265" s="197"/>
      <c r="J1265" s="198">
        <f>ROUND(I1265*H1265,2)</f>
        <v>0</v>
      </c>
      <c r="K1265" s="194" t="s">
        <v>277</v>
      </c>
      <c r="L1265" s="40"/>
      <c r="M1265" s="199" t="s">
        <v>1</v>
      </c>
      <c r="N1265" s="200" t="s">
        <v>41</v>
      </c>
      <c r="O1265" s="72"/>
      <c r="P1265" s="201">
        <f>O1265*H1265</f>
        <v>0</v>
      </c>
      <c r="Q1265" s="201">
        <v>0</v>
      </c>
      <c r="R1265" s="201">
        <f>Q1265*H1265</f>
        <v>0</v>
      </c>
      <c r="S1265" s="201">
        <v>0</v>
      </c>
      <c r="T1265" s="202">
        <f>S1265*H1265</f>
        <v>0</v>
      </c>
      <c r="U1265" s="35"/>
      <c r="V1265" s="35"/>
      <c r="W1265" s="35"/>
      <c r="X1265" s="35"/>
      <c r="Y1265" s="35"/>
      <c r="Z1265" s="35"/>
      <c r="AA1265" s="35"/>
      <c r="AB1265" s="35"/>
      <c r="AC1265" s="35"/>
      <c r="AD1265" s="35"/>
      <c r="AE1265" s="35"/>
      <c r="AR1265" s="203" t="s">
        <v>655</v>
      </c>
      <c r="AT1265" s="203" t="s">
        <v>241</v>
      </c>
      <c r="AU1265" s="203" t="s">
        <v>86</v>
      </c>
      <c r="AY1265" s="18" t="s">
        <v>239</v>
      </c>
      <c r="BE1265" s="204">
        <f>IF(N1265="základní",J1265,0)</f>
        <v>0</v>
      </c>
      <c r="BF1265" s="204">
        <f>IF(N1265="snížená",J1265,0)</f>
        <v>0</v>
      </c>
      <c r="BG1265" s="204">
        <f>IF(N1265="zákl. přenesená",J1265,0)</f>
        <v>0</v>
      </c>
      <c r="BH1265" s="204">
        <f>IF(N1265="sníž. přenesená",J1265,0)</f>
        <v>0</v>
      </c>
      <c r="BI1265" s="204">
        <f>IF(N1265="nulová",J1265,0)</f>
        <v>0</v>
      </c>
      <c r="BJ1265" s="18" t="s">
        <v>84</v>
      </c>
      <c r="BK1265" s="204">
        <f>ROUND(I1265*H1265,2)</f>
        <v>0</v>
      </c>
      <c r="BL1265" s="18" t="s">
        <v>655</v>
      </c>
      <c r="BM1265" s="203" t="s">
        <v>2334</v>
      </c>
    </row>
    <row r="1266" spans="1:65" s="2" customFormat="1" ht="39">
      <c r="A1266" s="35"/>
      <c r="B1266" s="36"/>
      <c r="C1266" s="37"/>
      <c r="D1266" s="207" t="s">
        <v>284</v>
      </c>
      <c r="E1266" s="37"/>
      <c r="F1266" s="216" t="s">
        <v>2322</v>
      </c>
      <c r="G1266" s="37"/>
      <c r="H1266" s="37"/>
      <c r="I1266" s="217"/>
      <c r="J1266" s="37"/>
      <c r="K1266" s="37"/>
      <c r="L1266" s="40"/>
      <c r="M1266" s="218"/>
      <c r="N1266" s="219"/>
      <c r="O1266" s="72"/>
      <c r="P1266" s="72"/>
      <c r="Q1266" s="72"/>
      <c r="R1266" s="72"/>
      <c r="S1266" s="72"/>
      <c r="T1266" s="73"/>
      <c r="U1266" s="35"/>
      <c r="V1266" s="35"/>
      <c r="W1266" s="35"/>
      <c r="X1266" s="35"/>
      <c r="Y1266" s="35"/>
      <c r="Z1266" s="35"/>
      <c r="AA1266" s="35"/>
      <c r="AB1266" s="35"/>
      <c r="AC1266" s="35"/>
      <c r="AD1266" s="35"/>
      <c r="AE1266" s="35"/>
      <c r="AT1266" s="18" t="s">
        <v>284</v>
      </c>
      <c r="AU1266" s="18" t="s">
        <v>86</v>
      </c>
    </row>
    <row r="1267" spans="1:65" s="2" customFormat="1" ht="16.5" customHeight="1">
      <c r="A1267" s="35"/>
      <c r="B1267" s="36"/>
      <c r="C1267" s="192" t="s">
        <v>2335</v>
      </c>
      <c r="D1267" s="192" t="s">
        <v>241</v>
      </c>
      <c r="E1267" s="193" t="s">
        <v>2336</v>
      </c>
      <c r="F1267" s="194" t="s">
        <v>2337</v>
      </c>
      <c r="G1267" s="195" t="s">
        <v>249</v>
      </c>
      <c r="H1267" s="196">
        <v>2</v>
      </c>
      <c r="I1267" s="197"/>
      <c r="J1267" s="198">
        <f>ROUND(I1267*H1267,2)</f>
        <v>0</v>
      </c>
      <c r="K1267" s="194" t="s">
        <v>277</v>
      </c>
      <c r="L1267" s="40"/>
      <c r="M1267" s="199" t="s">
        <v>1</v>
      </c>
      <c r="N1267" s="200" t="s">
        <v>41</v>
      </c>
      <c r="O1267" s="72"/>
      <c r="P1267" s="201">
        <f>O1267*H1267</f>
        <v>0</v>
      </c>
      <c r="Q1267" s="201">
        <v>0</v>
      </c>
      <c r="R1267" s="201">
        <f>Q1267*H1267</f>
        <v>0</v>
      </c>
      <c r="S1267" s="201">
        <v>0</v>
      </c>
      <c r="T1267" s="202">
        <f>S1267*H1267</f>
        <v>0</v>
      </c>
      <c r="U1267" s="35"/>
      <c r="V1267" s="35"/>
      <c r="W1267" s="35"/>
      <c r="X1267" s="35"/>
      <c r="Y1267" s="35"/>
      <c r="Z1267" s="35"/>
      <c r="AA1267" s="35"/>
      <c r="AB1267" s="35"/>
      <c r="AC1267" s="35"/>
      <c r="AD1267" s="35"/>
      <c r="AE1267" s="35"/>
      <c r="AR1267" s="203" t="s">
        <v>655</v>
      </c>
      <c r="AT1267" s="203" t="s">
        <v>241</v>
      </c>
      <c r="AU1267" s="203" t="s">
        <v>86</v>
      </c>
      <c r="AY1267" s="18" t="s">
        <v>239</v>
      </c>
      <c r="BE1267" s="204">
        <f>IF(N1267="základní",J1267,0)</f>
        <v>0</v>
      </c>
      <c r="BF1267" s="204">
        <f>IF(N1267="snížená",J1267,0)</f>
        <v>0</v>
      </c>
      <c r="BG1267" s="204">
        <f>IF(N1267="zákl. přenesená",J1267,0)</f>
        <v>0</v>
      </c>
      <c r="BH1267" s="204">
        <f>IF(N1267="sníž. přenesená",J1267,0)</f>
        <v>0</v>
      </c>
      <c r="BI1267" s="204">
        <f>IF(N1267="nulová",J1267,0)</f>
        <v>0</v>
      </c>
      <c r="BJ1267" s="18" t="s">
        <v>84</v>
      </c>
      <c r="BK1267" s="204">
        <f>ROUND(I1267*H1267,2)</f>
        <v>0</v>
      </c>
      <c r="BL1267" s="18" t="s">
        <v>655</v>
      </c>
      <c r="BM1267" s="203" t="s">
        <v>2338</v>
      </c>
    </row>
    <row r="1268" spans="1:65" s="2" customFormat="1" ht="39">
      <c r="A1268" s="35"/>
      <c r="B1268" s="36"/>
      <c r="C1268" s="37"/>
      <c r="D1268" s="207" t="s">
        <v>284</v>
      </c>
      <c r="E1268" s="37"/>
      <c r="F1268" s="216" t="s">
        <v>2322</v>
      </c>
      <c r="G1268" s="37"/>
      <c r="H1268" s="37"/>
      <c r="I1268" s="217"/>
      <c r="J1268" s="37"/>
      <c r="K1268" s="37"/>
      <c r="L1268" s="40"/>
      <c r="M1268" s="218"/>
      <c r="N1268" s="219"/>
      <c r="O1268" s="72"/>
      <c r="P1268" s="72"/>
      <c r="Q1268" s="72"/>
      <c r="R1268" s="72"/>
      <c r="S1268" s="72"/>
      <c r="T1268" s="73"/>
      <c r="U1268" s="35"/>
      <c r="V1268" s="35"/>
      <c r="W1268" s="35"/>
      <c r="X1268" s="35"/>
      <c r="Y1268" s="35"/>
      <c r="Z1268" s="35"/>
      <c r="AA1268" s="35"/>
      <c r="AB1268" s="35"/>
      <c r="AC1268" s="35"/>
      <c r="AD1268" s="35"/>
      <c r="AE1268" s="35"/>
      <c r="AT1268" s="18" t="s">
        <v>284</v>
      </c>
      <c r="AU1268" s="18" t="s">
        <v>86</v>
      </c>
    </row>
    <row r="1269" spans="1:65" s="2" customFormat="1" ht="16.5" customHeight="1">
      <c r="A1269" s="35"/>
      <c r="B1269" s="36"/>
      <c r="C1269" s="192" t="s">
        <v>2339</v>
      </c>
      <c r="D1269" s="192" t="s">
        <v>241</v>
      </c>
      <c r="E1269" s="193" t="s">
        <v>2340</v>
      </c>
      <c r="F1269" s="194" t="s">
        <v>2341</v>
      </c>
      <c r="G1269" s="195" t="s">
        <v>249</v>
      </c>
      <c r="H1269" s="196">
        <v>8</v>
      </c>
      <c r="I1269" s="197"/>
      <c r="J1269" s="198">
        <f>ROUND(I1269*H1269,2)</f>
        <v>0</v>
      </c>
      <c r="K1269" s="194" t="s">
        <v>277</v>
      </c>
      <c r="L1269" s="40"/>
      <c r="M1269" s="199" t="s">
        <v>1</v>
      </c>
      <c r="N1269" s="200" t="s">
        <v>41</v>
      </c>
      <c r="O1269" s="72"/>
      <c r="P1269" s="201">
        <f>O1269*H1269</f>
        <v>0</v>
      </c>
      <c r="Q1269" s="201">
        <v>0</v>
      </c>
      <c r="R1269" s="201">
        <f>Q1269*H1269</f>
        <v>0</v>
      </c>
      <c r="S1269" s="201">
        <v>0</v>
      </c>
      <c r="T1269" s="202">
        <f>S1269*H1269</f>
        <v>0</v>
      </c>
      <c r="U1269" s="35"/>
      <c r="V1269" s="35"/>
      <c r="W1269" s="35"/>
      <c r="X1269" s="35"/>
      <c r="Y1269" s="35"/>
      <c r="Z1269" s="35"/>
      <c r="AA1269" s="35"/>
      <c r="AB1269" s="35"/>
      <c r="AC1269" s="35"/>
      <c r="AD1269" s="35"/>
      <c r="AE1269" s="35"/>
      <c r="AR1269" s="203" t="s">
        <v>655</v>
      </c>
      <c r="AT1269" s="203" t="s">
        <v>241</v>
      </c>
      <c r="AU1269" s="203" t="s">
        <v>86</v>
      </c>
      <c r="AY1269" s="18" t="s">
        <v>239</v>
      </c>
      <c r="BE1269" s="204">
        <f>IF(N1269="základní",J1269,0)</f>
        <v>0</v>
      </c>
      <c r="BF1269" s="204">
        <f>IF(N1269="snížená",J1269,0)</f>
        <v>0</v>
      </c>
      <c r="BG1269" s="204">
        <f>IF(N1269="zákl. přenesená",J1269,0)</f>
        <v>0</v>
      </c>
      <c r="BH1269" s="204">
        <f>IF(N1269="sníž. přenesená",J1269,0)</f>
        <v>0</v>
      </c>
      <c r="BI1269" s="204">
        <f>IF(N1269="nulová",J1269,0)</f>
        <v>0</v>
      </c>
      <c r="BJ1269" s="18" t="s">
        <v>84</v>
      </c>
      <c r="BK1269" s="204">
        <f>ROUND(I1269*H1269,2)</f>
        <v>0</v>
      </c>
      <c r="BL1269" s="18" t="s">
        <v>655</v>
      </c>
      <c r="BM1269" s="203" t="s">
        <v>2342</v>
      </c>
    </row>
    <row r="1270" spans="1:65" s="2" customFormat="1" ht="39">
      <c r="A1270" s="35"/>
      <c r="B1270" s="36"/>
      <c r="C1270" s="37"/>
      <c r="D1270" s="207" t="s">
        <v>284</v>
      </c>
      <c r="E1270" s="37"/>
      <c r="F1270" s="216" t="s">
        <v>2322</v>
      </c>
      <c r="G1270" s="37"/>
      <c r="H1270" s="37"/>
      <c r="I1270" s="217"/>
      <c r="J1270" s="37"/>
      <c r="K1270" s="37"/>
      <c r="L1270" s="40"/>
      <c r="M1270" s="218"/>
      <c r="N1270" s="219"/>
      <c r="O1270" s="72"/>
      <c r="P1270" s="72"/>
      <c r="Q1270" s="72"/>
      <c r="R1270" s="72"/>
      <c r="S1270" s="72"/>
      <c r="T1270" s="73"/>
      <c r="U1270" s="35"/>
      <c r="V1270" s="35"/>
      <c r="W1270" s="35"/>
      <c r="X1270" s="35"/>
      <c r="Y1270" s="35"/>
      <c r="Z1270" s="35"/>
      <c r="AA1270" s="35"/>
      <c r="AB1270" s="35"/>
      <c r="AC1270" s="35"/>
      <c r="AD1270" s="35"/>
      <c r="AE1270" s="35"/>
      <c r="AT1270" s="18" t="s">
        <v>284</v>
      </c>
      <c r="AU1270" s="18" t="s">
        <v>86</v>
      </c>
    </row>
    <row r="1271" spans="1:65" s="2" customFormat="1" ht="16.5" customHeight="1">
      <c r="A1271" s="35"/>
      <c r="B1271" s="36"/>
      <c r="C1271" s="192" t="s">
        <v>2343</v>
      </c>
      <c r="D1271" s="192" t="s">
        <v>241</v>
      </c>
      <c r="E1271" s="193" t="s">
        <v>2344</v>
      </c>
      <c r="F1271" s="194" t="s">
        <v>2345</v>
      </c>
      <c r="G1271" s="195" t="s">
        <v>249</v>
      </c>
      <c r="H1271" s="196">
        <v>2</v>
      </c>
      <c r="I1271" s="197"/>
      <c r="J1271" s="198">
        <f>ROUND(I1271*H1271,2)</f>
        <v>0</v>
      </c>
      <c r="K1271" s="194" t="s">
        <v>277</v>
      </c>
      <c r="L1271" s="40"/>
      <c r="M1271" s="199" t="s">
        <v>1</v>
      </c>
      <c r="N1271" s="200" t="s">
        <v>41</v>
      </c>
      <c r="O1271" s="72"/>
      <c r="P1271" s="201">
        <f>O1271*H1271</f>
        <v>0</v>
      </c>
      <c r="Q1271" s="201">
        <v>0</v>
      </c>
      <c r="R1271" s="201">
        <f>Q1271*H1271</f>
        <v>0</v>
      </c>
      <c r="S1271" s="201">
        <v>0</v>
      </c>
      <c r="T1271" s="202">
        <f>S1271*H1271</f>
        <v>0</v>
      </c>
      <c r="U1271" s="35"/>
      <c r="V1271" s="35"/>
      <c r="W1271" s="35"/>
      <c r="X1271" s="35"/>
      <c r="Y1271" s="35"/>
      <c r="Z1271" s="35"/>
      <c r="AA1271" s="35"/>
      <c r="AB1271" s="35"/>
      <c r="AC1271" s="35"/>
      <c r="AD1271" s="35"/>
      <c r="AE1271" s="35"/>
      <c r="AR1271" s="203" t="s">
        <v>655</v>
      </c>
      <c r="AT1271" s="203" t="s">
        <v>241</v>
      </c>
      <c r="AU1271" s="203" t="s">
        <v>86</v>
      </c>
      <c r="AY1271" s="18" t="s">
        <v>239</v>
      </c>
      <c r="BE1271" s="204">
        <f>IF(N1271="základní",J1271,0)</f>
        <v>0</v>
      </c>
      <c r="BF1271" s="204">
        <f>IF(N1271="snížená",J1271,0)</f>
        <v>0</v>
      </c>
      <c r="BG1271" s="204">
        <f>IF(N1271="zákl. přenesená",J1271,0)</f>
        <v>0</v>
      </c>
      <c r="BH1271" s="204">
        <f>IF(N1271="sníž. přenesená",J1271,0)</f>
        <v>0</v>
      </c>
      <c r="BI1271" s="204">
        <f>IF(N1271="nulová",J1271,0)</f>
        <v>0</v>
      </c>
      <c r="BJ1271" s="18" t="s">
        <v>84</v>
      </c>
      <c r="BK1271" s="204">
        <f>ROUND(I1271*H1271,2)</f>
        <v>0</v>
      </c>
      <c r="BL1271" s="18" t="s">
        <v>655</v>
      </c>
      <c r="BM1271" s="203" t="s">
        <v>2346</v>
      </c>
    </row>
    <row r="1272" spans="1:65" s="2" customFormat="1" ht="39">
      <c r="A1272" s="35"/>
      <c r="B1272" s="36"/>
      <c r="C1272" s="37"/>
      <c r="D1272" s="207" t="s">
        <v>284</v>
      </c>
      <c r="E1272" s="37"/>
      <c r="F1272" s="216" t="s">
        <v>2322</v>
      </c>
      <c r="G1272" s="37"/>
      <c r="H1272" s="37"/>
      <c r="I1272" s="217"/>
      <c r="J1272" s="37"/>
      <c r="K1272" s="37"/>
      <c r="L1272" s="40"/>
      <c r="M1272" s="218"/>
      <c r="N1272" s="219"/>
      <c r="O1272" s="72"/>
      <c r="P1272" s="72"/>
      <c r="Q1272" s="72"/>
      <c r="R1272" s="72"/>
      <c r="S1272" s="72"/>
      <c r="T1272" s="73"/>
      <c r="U1272" s="35"/>
      <c r="V1272" s="35"/>
      <c r="W1272" s="35"/>
      <c r="X1272" s="35"/>
      <c r="Y1272" s="35"/>
      <c r="Z1272" s="35"/>
      <c r="AA1272" s="35"/>
      <c r="AB1272" s="35"/>
      <c r="AC1272" s="35"/>
      <c r="AD1272" s="35"/>
      <c r="AE1272" s="35"/>
      <c r="AT1272" s="18" t="s">
        <v>284</v>
      </c>
      <c r="AU1272" s="18" t="s">
        <v>86</v>
      </c>
    </row>
    <row r="1273" spans="1:65" s="2" customFormat="1" ht="16.5" customHeight="1">
      <c r="A1273" s="35"/>
      <c r="B1273" s="36"/>
      <c r="C1273" s="192" t="s">
        <v>2347</v>
      </c>
      <c r="D1273" s="192" t="s">
        <v>241</v>
      </c>
      <c r="E1273" s="193" t="s">
        <v>2348</v>
      </c>
      <c r="F1273" s="194" t="s">
        <v>2349</v>
      </c>
      <c r="G1273" s="195" t="s">
        <v>249</v>
      </c>
      <c r="H1273" s="196">
        <v>1</v>
      </c>
      <c r="I1273" s="197"/>
      <c r="J1273" s="198">
        <f>ROUND(I1273*H1273,2)</f>
        <v>0</v>
      </c>
      <c r="K1273" s="194" t="s">
        <v>277</v>
      </c>
      <c r="L1273" s="40"/>
      <c r="M1273" s="199" t="s">
        <v>1</v>
      </c>
      <c r="N1273" s="200" t="s">
        <v>41</v>
      </c>
      <c r="O1273" s="72"/>
      <c r="P1273" s="201">
        <f>O1273*H1273</f>
        <v>0</v>
      </c>
      <c r="Q1273" s="201">
        <v>0</v>
      </c>
      <c r="R1273" s="201">
        <f>Q1273*H1273</f>
        <v>0</v>
      </c>
      <c r="S1273" s="201">
        <v>0</v>
      </c>
      <c r="T1273" s="202">
        <f>S1273*H1273</f>
        <v>0</v>
      </c>
      <c r="U1273" s="35"/>
      <c r="V1273" s="35"/>
      <c r="W1273" s="35"/>
      <c r="X1273" s="35"/>
      <c r="Y1273" s="35"/>
      <c r="Z1273" s="35"/>
      <c r="AA1273" s="35"/>
      <c r="AB1273" s="35"/>
      <c r="AC1273" s="35"/>
      <c r="AD1273" s="35"/>
      <c r="AE1273" s="35"/>
      <c r="AR1273" s="203" t="s">
        <v>655</v>
      </c>
      <c r="AT1273" s="203" t="s">
        <v>241</v>
      </c>
      <c r="AU1273" s="203" t="s">
        <v>86</v>
      </c>
      <c r="AY1273" s="18" t="s">
        <v>239</v>
      </c>
      <c r="BE1273" s="204">
        <f>IF(N1273="základní",J1273,0)</f>
        <v>0</v>
      </c>
      <c r="BF1273" s="204">
        <f>IF(N1273="snížená",J1273,0)</f>
        <v>0</v>
      </c>
      <c r="BG1273" s="204">
        <f>IF(N1273="zákl. přenesená",J1273,0)</f>
        <v>0</v>
      </c>
      <c r="BH1273" s="204">
        <f>IF(N1273="sníž. přenesená",J1273,0)</f>
        <v>0</v>
      </c>
      <c r="BI1273" s="204">
        <f>IF(N1273="nulová",J1273,0)</f>
        <v>0</v>
      </c>
      <c r="BJ1273" s="18" t="s">
        <v>84</v>
      </c>
      <c r="BK1273" s="204">
        <f>ROUND(I1273*H1273,2)</f>
        <v>0</v>
      </c>
      <c r="BL1273" s="18" t="s">
        <v>655</v>
      </c>
      <c r="BM1273" s="203" t="s">
        <v>2350</v>
      </c>
    </row>
    <row r="1274" spans="1:65" s="2" customFormat="1" ht="39">
      <c r="A1274" s="35"/>
      <c r="B1274" s="36"/>
      <c r="C1274" s="37"/>
      <c r="D1274" s="207" t="s">
        <v>284</v>
      </c>
      <c r="E1274" s="37"/>
      <c r="F1274" s="216" t="s">
        <v>2322</v>
      </c>
      <c r="G1274" s="37"/>
      <c r="H1274" s="37"/>
      <c r="I1274" s="217"/>
      <c r="J1274" s="37"/>
      <c r="K1274" s="37"/>
      <c r="L1274" s="40"/>
      <c r="M1274" s="218"/>
      <c r="N1274" s="219"/>
      <c r="O1274" s="72"/>
      <c r="P1274" s="72"/>
      <c r="Q1274" s="72"/>
      <c r="R1274" s="72"/>
      <c r="S1274" s="72"/>
      <c r="T1274" s="73"/>
      <c r="U1274" s="35"/>
      <c r="V1274" s="35"/>
      <c r="W1274" s="35"/>
      <c r="X1274" s="35"/>
      <c r="Y1274" s="35"/>
      <c r="Z1274" s="35"/>
      <c r="AA1274" s="35"/>
      <c r="AB1274" s="35"/>
      <c r="AC1274" s="35"/>
      <c r="AD1274" s="35"/>
      <c r="AE1274" s="35"/>
      <c r="AT1274" s="18" t="s">
        <v>284</v>
      </c>
      <c r="AU1274" s="18" t="s">
        <v>86</v>
      </c>
    </row>
    <row r="1275" spans="1:65" s="2" customFormat="1" ht="16.5" customHeight="1">
      <c r="A1275" s="35"/>
      <c r="B1275" s="36"/>
      <c r="C1275" s="192" t="s">
        <v>2351</v>
      </c>
      <c r="D1275" s="192" t="s">
        <v>241</v>
      </c>
      <c r="E1275" s="193" t="s">
        <v>2352</v>
      </c>
      <c r="F1275" s="194" t="s">
        <v>2353</v>
      </c>
      <c r="G1275" s="195" t="s">
        <v>249</v>
      </c>
      <c r="H1275" s="196">
        <v>3</v>
      </c>
      <c r="I1275" s="197"/>
      <c r="J1275" s="198">
        <f>ROUND(I1275*H1275,2)</f>
        <v>0</v>
      </c>
      <c r="K1275" s="194" t="s">
        <v>277</v>
      </c>
      <c r="L1275" s="40"/>
      <c r="M1275" s="199" t="s">
        <v>1</v>
      </c>
      <c r="N1275" s="200" t="s">
        <v>41</v>
      </c>
      <c r="O1275" s="72"/>
      <c r="P1275" s="201">
        <f>O1275*H1275</f>
        <v>0</v>
      </c>
      <c r="Q1275" s="201">
        <v>0</v>
      </c>
      <c r="R1275" s="201">
        <f>Q1275*H1275</f>
        <v>0</v>
      </c>
      <c r="S1275" s="201">
        <v>0</v>
      </c>
      <c r="T1275" s="202">
        <f>S1275*H1275</f>
        <v>0</v>
      </c>
      <c r="U1275" s="35"/>
      <c r="V1275" s="35"/>
      <c r="W1275" s="35"/>
      <c r="X1275" s="35"/>
      <c r="Y1275" s="35"/>
      <c r="Z1275" s="35"/>
      <c r="AA1275" s="35"/>
      <c r="AB1275" s="35"/>
      <c r="AC1275" s="35"/>
      <c r="AD1275" s="35"/>
      <c r="AE1275" s="35"/>
      <c r="AR1275" s="203" t="s">
        <v>655</v>
      </c>
      <c r="AT1275" s="203" t="s">
        <v>241</v>
      </c>
      <c r="AU1275" s="203" t="s">
        <v>86</v>
      </c>
      <c r="AY1275" s="18" t="s">
        <v>239</v>
      </c>
      <c r="BE1275" s="204">
        <f>IF(N1275="základní",J1275,0)</f>
        <v>0</v>
      </c>
      <c r="BF1275" s="204">
        <f>IF(N1275="snížená",J1275,0)</f>
        <v>0</v>
      </c>
      <c r="BG1275" s="204">
        <f>IF(N1275="zákl. přenesená",J1275,0)</f>
        <v>0</v>
      </c>
      <c r="BH1275" s="204">
        <f>IF(N1275="sníž. přenesená",J1275,0)</f>
        <v>0</v>
      </c>
      <c r="BI1275" s="204">
        <f>IF(N1275="nulová",J1275,0)</f>
        <v>0</v>
      </c>
      <c r="BJ1275" s="18" t="s">
        <v>84</v>
      </c>
      <c r="BK1275" s="204">
        <f>ROUND(I1275*H1275,2)</f>
        <v>0</v>
      </c>
      <c r="BL1275" s="18" t="s">
        <v>655</v>
      </c>
      <c r="BM1275" s="203" t="s">
        <v>2354</v>
      </c>
    </row>
    <row r="1276" spans="1:65" s="2" customFormat="1" ht="39">
      <c r="A1276" s="35"/>
      <c r="B1276" s="36"/>
      <c r="C1276" s="37"/>
      <c r="D1276" s="207" t="s">
        <v>284</v>
      </c>
      <c r="E1276" s="37"/>
      <c r="F1276" s="216" t="s">
        <v>2322</v>
      </c>
      <c r="G1276" s="37"/>
      <c r="H1276" s="37"/>
      <c r="I1276" s="217"/>
      <c r="J1276" s="37"/>
      <c r="K1276" s="37"/>
      <c r="L1276" s="40"/>
      <c r="M1276" s="218"/>
      <c r="N1276" s="219"/>
      <c r="O1276" s="72"/>
      <c r="P1276" s="72"/>
      <c r="Q1276" s="72"/>
      <c r="R1276" s="72"/>
      <c r="S1276" s="72"/>
      <c r="T1276" s="73"/>
      <c r="U1276" s="35"/>
      <c r="V1276" s="35"/>
      <c r="W1276" s="35"/>
      <c r="X1276" s="35"/>
      <c r="Y1276" s="35"/>
      <c r="Z1276" s="35"/>
      <c r="AA1276" s="35"/>
      <c r="AB1276" s="35"/>
      <c r="AC1276" s="35"/>
      <c r="AD1276" s="35"/>
      <c r="AE1276" s="35"/>
      <c r="AT1276" s="18" t="s">
        <v>284</v>
      </c>
      <c r="AU1276" s="18" t="s">
        <v>86</v>
      </c>
    </row>
    <row r="1277" spans="1:65" s="2" customFormat="1" ht="16.5" customHeight="1">
      <c r="A1277" s="35"/>
      <c r="B1277" s="36"/>
      <c r="C1277" s="192" t="s">
        <v>2355</v>
      </c>
      <c r="D1277" s="192" t="s">
        <v>241</v>
      </c>
      <c r="E1277" s="193" t="s">
        <v>2356</v>
      </c>
      <c r="F1277" s="194" t="s">
        <v>2357</v>
      </c>
      <c r="G1277" s="195" t="s">
        <v>249</v>
      </c>
      <c r="H1277" s="196">
        <v>1</v>
      </c>
      <c r="I1277" s="197"/>
      <c r="J1277" s="198">
        <f>ROUND(I1277*H1277,2)</f>
        <v>0</v>
      </c>
      <c r="K1277" s="194" t="s">
        <v>277</v>
      </c>
      <c r="L1277" s="40"/>
      <c r="M1277" s="199" t="s">
        <v>1</v>
      </c>
      <c r="N1277" s="200" t="s">
        <v>41</v>
      </c>
      <c r="O1277" s="72"/>
      <c r="P1277" s="201">
        <f>O1277*H1277</f>
        <v>0</v>
      </c>
      <c r="Q1277" s="201">
        <v>0</v>
      </c>
      <c r="R1277" s="201">
        <f>Q1277*H1277</f>
        <v>0</v>
      </c>
      <c r="S1277" s="201">
        <v>0</v>
      </c>
      <c r="T1277" s="202">
        <f>S1277*H1277</f>
        <v>0</v>
      </c>
      <c r="U1277" s="35"/>
      <c r="V1277" s="35"/>
      <c r="W1277" s="35"/>
      <c r="X1277" s="35"/>
      <c r="Y1277" s="35"/>
      <c r="Z1277" s="35"/>
      <c r="AA1277" s="35"/>
      <c r="AB1277" s="35"/>
      <c r="AC1277" s="35"/>
      <c r="AD1277" s="35"/>
      <c r="AE1277" s="35"/>
      <c r="AR1277" s="203" t="s">
        <v>655</v>
      </c>
      <c r="AT1277" s="203" t="s">
        <v>241</v>
      </c>
      <c r="AU1277" s="203" t="s">
        <v>86</v>
      </c>
      <c r="AY1277" s="18" t="s">
        <v>239</v>
      </c>
      <c r="BE1277" s="204">
        <f>IF(N1277="základní",J1277,0)</f>
        <v>0</v>
      </c>
      <c r="BF1277" s="204">
        <f>IF(N1277="snížená",J1277,0)</f>
        <v>0</v>
      </c>
      <c r="BG1277" s="204">
        <f>IF(N1277="zákl. přenesená",J1277,0)</f>
        <v>0</v>
      </c>
      <c r="BH1277" s="204">
        <f>IF(N1277="sníž. přenesená",J1277,0)</f>
        <v>0</v>
      </c>
      <c r="BI1277" s="204">
        <f>IF(N1277="nulová",J1277,0)</f>
        <v>0</v>
      </c>
      <c r="BJ1277" s="18" t="s">
        <v>84</v>
      </c>
      <c r="BK1277" s="204">
        <f>ROUND(I1277*H1277,2)</f>
        <v>0</v>
      </c>
      <c r="BL1277" s="18" t="s">
        <v>655</v>
      </c>
      <c r="BM1277" s="203" t="s">
        <v>2358</v>
      </c>
    </row>
    <row r="1278" spans="1:65" s="2" customFormat="1" ht="39">
      <c r="A1278" s="35"/>
      <c r="B1278" s="36"/>
      <c r="C1278" s="37"/>
      <c r="D1278" s="207" t="s">
        <v>284</v>
      </c>
      <c r="E1278" s="37"/>
      <c r="F1278" s="216" t="s">
        <v>2322</v>
      </c>
      <c r="G1278" s="37"/>
      <c r="H1278" s="37"/>
      <c r="I1278" s="217"/>
      <c r="J1278" s="37"/>
      <c r="K1278" s="37"/>
      <c r="L1278" s="40"/>
      <c r="M1278" s="218"/>
      <c r="N1278" s="219"/>
      <c r="O1278" s="72"/>
      <c r="P1278" s="72"/>
      <c r="Q1278" s="72"/>
      <c r="R1278" s="72"/>
      <c r="S1278" s="72"/>
      <c r="T1278" s="73"/>
      <c r="U1278" s="35"/>
      <c r="V1278" s="35"/>
      <c r="W1278" s="35"/>
      <c r="X1278" s="35"/>
      <c r="Y1278" s="35"/>
      <c r="Z1278" s="35"/>
      <c r="AA1278" s="35"/>
      <c r="AB1278" s="35"/>
      <c r="AC1278" s="35"/>
      <c r="AD1278" s="35"/>
      <c r="AE1278" s="35"/>
      <c r="AT1278" s="18" t="s">
        <v>284</v>
      </c>
      <c r="AU1278" s="18" t="s">
        <v>86</v>
      </c>
    </row>
    <row r="1279" spans="1:65" s="2" customFormat="1" ht="16.5" customHeight="1">
      <c r="A1279" s="35"/>
      <c r="B1279" s="36"/>
      <c r="C1279" s="192" t="s">
        <v>2359</v>
      </c>
      <c r="D1279" s="192" t="s">
        <v>241</v>
      </c>
      <c r="E1279" s="193" t="s">
        <v>2360</v>
      </c>
      <c r="F1279" s="194" t="s">
        <v>2361</v>
      </c>
      <c r="G1279" s="195" t="s">
        <v>249</v>
      </c>
      <c r="H1279" s="196">
        <v>4</v>
      </c>
      <c r="I1279" s="197"/>
      <c r="J1279" s="198">
        <f>ROUND(I1279*H1279,2)</f>
        <v>0</v>
      </c>
      <c r="K1279" s="194" t="s">
        <v>277</v>
      </c>
      <c r="L1279" s="40"/>
      <c r="M1279" s="199" t="s">
        <v>1</v>
      </c>
      <c r="N1279" s="200" t="s">
        <v>41</v>
      </c>
      <c r="O1279" s="72"/>
      <c r="P1279" s="201">
        <f>O1279*H1279</f>
        <v>0</v>
      </c>
      <c r="Q1279" s="201">
        <v>0</v>
      </c>
      <c r="R1279" s="201">
        <f>Q1279*H1279</f>
        <v>0</v>
      </c>
      <c r="S1279" s="201">
        <v>0</v>
      </c>
      <c r="T1279" s="202">
        <f>S1279*H1279</f>
        <v>0</v>
      </c>
      <c r="U1279" s="35"/>
      <c r="V1279" s="35"/>
      <c r="W1279" s="35"/>
      <c r="X1279" s="35"/>
      <c r="Y1279" s="35"/>
      <c r="Z1279" s="35"/>
      <c r="AA1279" s="35"/>
      <c r="AB1279" s="35"/>
      <c r="AC1279" s="35"/>
      <c r="AD1279" s="35"/>
      <c r="AE1279" s="35"/>
      <c r="AR1279" s="203" t="s">
        <v>655</v>
      </c>
      <c r="AT1279" s="203" t="s">
        <v>241</v>
      </c>
      <c r="AU1279" s="203" t="s">
        <v>86</v>
      </c>
      <c r="AY1279" s="18" t="s">
        <v>239</v>
      </c>
      <c r="BE1279" s="204">
        <f>IF(N1279="základní",J1279,0)</f>
        <v>0</v>
      </c>
      <c r="BF1279" s="204">
        <f>IF(N1279="snížená",J1279,0)</f>
        <v>0</v>
      </c>
      <c r="BG1279" s="204">
        <f>IF(N1279="zákl. přenesená",J1279,0)</f>
        <v>0</v>
      </c>
      <c r="BH1279" s="204">
        <f>IF(N1279="sníž. přenesená",J1279,0)</f>
        <v>0</v>
      </c>
      <c r="BI1279" s="204">
        <f>IF(N1279="nulová",J1279,0)</f>
        <v>0</v>
      </c>
      <c r="BJ1279" s="18" t="s">
        <v>84</v>
      </c>
      <c r="BK1279" s="204">
        <f>ROUND(I1279*H1279,2)</f>
        <v>0</v>
      </c>
      <c r="BL1279" s="18" t="s">
        <v>655</v>
      </c>
      <c r="BM1279" s="203" t="s">
        <v>2362</v>
      </c>
    </row>
    <row r="1280" spans="1:65" s="2" customFormat="1" ht="39">
      <c r="A1280" s="35"/>
      <c r="B1280" s="36"/>
      <c r="C1280" s="37"/>
      <c r="D1280" s="207" t="s">
        <v>284</v>
      </c>
      <c r="E1280" s="37"/>
      <c r="F1280" s="216" t="s">
        <v>2322</v>
      </c>
      <c r="G1280" s="37"/>
      <c r="H1280" s="37"/>
      <c r="I1280" s="217"/>
      <c r="J1280" s="37"/>
      <c r="K1280" s="37"/>
      <c r="L1280" s="40"/>
      <c r="M1280" s="218"/>
      <c r="N1280" s="219"/>
      <c r="O1280" s="72"/>
      <c r="P1280" s="72"/>
      <c r="Q1280" s="72"/>
      <c r="R1280" s="72"/>
      <c r="S1280" s="72"/>
      <c r="T1280" s="73"/>
      <c r="U1280" s="35"/>
      <c r="V1280" s="35"/>
      <c r="W1280" s="35"/>
      <c r="X1280" s="35"/>
      <c r="Y1280" s="35"/>
      <c r="Z1280" s="35"/>
      <c r="AA1280" s="35"/>
      <c r="AB1280" s="35"/>
      <c r="AC1280" s="35"/>
      <c r="AD1280" s="35"/>
      <c r="AE1280" s="35"/>
      <c r="AT1280" s="18" t="s">
        <v>284</v>
      </c>
      <c r="AU1280" s="18" t="s">
        <v>86</v>
      </c>
    </row>
    <row r="1281" spans="1:65" s="2" customFormat="1" ht="16.5" customHeight="1">
      <c r="A1281" s="35"/>
      <c r="B1281" s="36"/>
      <c r="C1281" s="192" t="s">
        <v>2363</v>
      </c>
      <c r="D1281" s="192" t="s">
        <v>241</v>
      </c>
      <c r="E1281" s="193" t="s">
        <v>2364</v>
      </c>
      <c r="F1281" s="194" t="s">
        <v>2365</v>
      </c>
      <c r="G1281" s="195" t="s">
        <v>249</v>
      </c>
      <c r="H1281" s="196">
        <v>1</v>
      </c>
      <c r="I1281" s="197"/>
      <c r="J1281" s="198">
        <f>ROUND(I1281*H1281,2)</f>
        <v>0</v>
      </c>
      <c r="K1281" s="194" t="s">
        <v>277</v>
      </c>
      <c r="L1281" s="40"/>
      <c r="M1281" s="199" t="s">
        <v>1</v>
      </c>
      <c r="N1281" s="200" t="s">
        <v>41</v>
      </c>
      <c r="O1281" s="72"/>
      <c r="P1281" s="201">
        <f>O1281*H1281</f>
        <v>0</v>
      </c>
      <c r="Q1281" s="201">
        <v>0</v>
      </c>
      <c r="R1281" s="201">
        <f>Q1281*H1281</f>
        <v>0</v>
      </c>
      <c r="S1281" s="201">
        <v>0</v>
      </c>
      <c r="T1281" s="202">
        <f>S1281*H1281</f>
        <v>0</v>
      </c>
      <c r="U1281" s="35"/>
      <c r="V1281" s="35"/>
      <c r="W1281" s="35"/>
      <c r="X1281" s="35"/>
      <c r="Y1281" s="35"/>
      <c r="Z1281" s="35"/>
      <c r="AA1281" s="35"/>
      <c r="AB1281" s="35"/>
      <c r="AC1281" s="35"/>
      <c r="AD1281" s="35"/>
      <c r="AE1281" s="35"/>
      <c r="AR1281" s="203" t="s">
        <v>655</v>
      </c>
      <c r="AT1281" s="203" t="s">
        <v>241</v>
      </c>
      <c r="AU1281" s="203" t="s">
        <v>86</v>
      </c>
      <c r="AY1281" s="18" t="s">
        <v>239</v>
      </c>
      <c r="BE1281" s="204">
        <f>IF(N1281="základní",J1281,0)</f>
        <v>0</v>
      </c>
      <c r="BF1281" s="204">
        <f>IF(N1281="snížená",J1281,0)</f>
        <v>0</v>
      </c>
      <c r="BG1281" s="204">
        <f>IF(N1281="zákl. přenesená",J1281,0)</f>
        <v>0</v>
      </c>
      <c r="BH1281" s="204">
        <f>IF(N1281="sníž. přenesená",J1281,0)</f>
        <v>0</v>
      </c>
      <c r="BI1281" s="204">
        <f>IF(N1281="nulová",J1281,0)</f>
        <v>0</v>
      </c>
      <c r="BJ1281" s="18" t="s">
        <v>84</v>
      </c>
      <c r="BK1281" s="204">
        <f>ROUND(I1281*H1281,2)</f>
        <v>0</v>
      </c>
      <c r="BL1281" s="18" t="s">
        <v>655</v>
      </c>
      <c r="BM1281" s="203" t="s">
        <v>2366</v>
      </c>
    </row>
    <row r="1282" spans="1:65" s="2" customFormat="1" ht="39">
      <c r="A1282" s="35"/>
      <c r="B1282" s="36"/>
      <c r="C1282" s="37"/>
      <c r="D1282" s="207" t="s">
        <v>284</v>
      </c>
      <c r="E1282" s="37"/>
      <c r="F1282" s="216" t="s">
        <v>2322</v>
      </c>
      <c r="G1282" s="37"/>
      <c r="H1282" s="37"/>
      <c r="I1282" s="217"/>
      <c r="J1282" s="37"/>
      <c r="K1282" s="37"/>
      <c r="L1282" s="40"/>
      <c r="M1282" s="218"/>
      <c r="N1282" s="219"/>
      <c r="O1282" s="72"/>
      <c r="P1282" s="72"/>
      <c r="Q1282" s="72"/>
      <c r="R1282" s="72"/>
      <c r="S1282" s="72"/>
      <c r="T1282" s="73"/>
      <c r="U1282" s="35"/>
      <c r="V1282" s="35"/>
      <c r="W1282" s="35"/>
      <c r="X1282" s="35"/>
      <c r="Y1282" s="35"/>
      <c r="Z1282" s="35"/>
      <c r="AA1282" s="35"/>
      <c r="AB1282" s="35"/>
      <c r="AC1282" s="35"/>
      <c r="AD1282" s="35"/>
      <c r="AE1282" s="35"/>
      <c r="AT1282" s="18" t="s">
        <v>284</v>
      </c>
      <c r="AU1282" s="18" t="s">
        <v>86</v>
      </c>
    </row>
    <row r="1283" spans="1:65" s="2" customFormat="1" ht="16.5" customHeight="1">
      <c r="A1283" s="35"/>
      <c r="B1283" s="36"/>
      <c r="C1283" s="192" t="s">
        <v>2367</v>
      </c>
      <c r="D1283" s="192" t="s">
        <v>241</v>
      </c>
      <c r="E1283" s="193" t="s">
        <v>2368</v>
      </c>
      <c r="F1283" s="194" t="s">
        <v>2369</v>
      </c>
      <c r="G1283" s="195" t="s">
        <v>249</v>
      </c>
      <c r="H1283" s="196">
        <v>13</v>
      </c>
      <c r="I1283" s="197"/>
      <c r="J1283" s="198">
        <f>ROUND(I1283*H1283,2)</f>
        <v>0</v>
      </c>
      <c r="K1283" s="194" t="s">
        <v>277</v>
      </c>
      <c r="L1283" s="40"/>
      <c r="M1283" s="199" t="s">
        <v>1</v>
      </c>
      <c r="N1283" s="200" t="s">
        <v>41</v>
      </c>
      <c r="O1283" s="72"/>
      <c r="P1283" s="201">
        <f>O1283*H1283</f>
        <v>0</v>
      </c>
      <c r="Q1283" s="201">
        <v>0</v>
      </c>
      <c r="R1283" s="201">
        <f>Q1283*H1283</f>
        <v>0</v>
      </c>
      <c r="S1283" s="201">
        <v>0</v>
      </c>
      <c r="T1283" s="202">
        <f>S1283*H1283</f>
        <v>0</v>
      </c>
      <c r="U1283" s="35"/>
      <c r="V1283" s="35"/>
      <c r="W1283" s="35"/>
      <c r="X1283" s="35"/>
      <c r="Y1283" s="35"/>
      <c r="Z1283" s="35"/>
      <c r="AA1283" s="35"/>
      <c r="AB1283" s="35"/>
      <c r="AC1283" s="35"/>
      <c r="AD1283" s="35"/>
      <c r="AE1283" s="35"/>
      <c r="AR1283" s="203" t="s">
        <v>655</v>
      </c>
      <c r="AT1283" s="203" t="s">
        <v>241</v>
      </c>
      <c r="AU1283" s="203" t="s">
        <v>86</v>
      </c>
      <c r="AY1283" s="18" t="s">
        <v>239</v>
      </c>
      <c r="BE1283" s="204">
        <f>IF(N1283="základní",J1283,0)</f>
        <v>0</v>
      </c>
      <c r="BF1283" s="204">
        <f>IF(N1283="snížená",J1283,0)</f>
        <v>0</v>
      </c>
      <c r="BG1283" s="204">
        <f>IF(N1283="zákl. přenesená",J1283,0)</f>
        <v>0</v>
      </c>
      <c r="BH1283" s="204">
        <f>IF(N1283="sníž. přenesená",J1283,0)</f>
        <v>0</v>
      </c>
      <c r="BI1283" s="204">
        <f>IF(N1283="nulová",J1283,0)</f>
        <v>0</v>
      </c>
      <c r="BJ1283" s="18" t="s">
        <v>84</v>
      </c>
      <c r="BK1283" s="204">
        <f>ROUND(I1283*H1283,2)</f>
        <v>0</v>
      </c>
      <c r="BL1283" s="18" t="s">
        <v>655</v>
      </c>
      <c r="BM1283" s="203" t="s">
        <v>2370</v>
      </c>
    </row>
    <row r="1284" spans="1:65" s="2" customFormat="1" ht="39">
      <c r="A1284" s="35"/>
      <c r="B1284" s="36"/>
      <c r="C1284" s="37"/>
      <c r="D1284" s="207" t="s">
        <v>284</v>
      </c>
      <c r="E1284" s="37"/>
      <c r="F1284" s="216" t="s">
        <v>2322</v>
      </c>
      <c r="G1284" s="37"/>
      <c r="H1284" s="37"/>
      <c r="I1284" s="217"/>
      <c r="J1284" s="37"/>
      <c r="K1284" s="37"/>
      <c r="L1284" s="40"/>
      <c r="M1284" s="218"/>
      <c r="N1284" s="219"/>
      <c r="O1284" s="72"/>
      <c r="P1284" s="72"/>
      <c r="Q1284" s="72"/>
      <c r="R1284" s="72"/>
      <c r="S1284" s="72"/>
      <c r="T1284" s="73"/>
      <c r="U1284" s="35"/>
      <c r="V1284" s="35"/>
      <c r="W1284" s="35"/>
      <c r="X1284" s="35"/>
      <c r="Y1284" s="35"/>
      <c r="Z1284" s="35"/>
      <c r="AA1284" s="35"/>
      <c r="AB1284" s="35"/>
      <c r="AC1284" s="35"/>
      <c r="AD1284" s="35"/>
      <c r="AE1284" s="35"/>
      <c r="AT1284" s="18" t="s">
        <v>284</v>
      </c>
      <c r="AU1284" s="18" t="s">
        <v>86</v>
      </c>
    </row>
    <row r="1285" spans="1:65" s="12" customFormat="1" ht="25.9" customHeight="1">
      <c r="B1285" s="176"/>
      <c r="C1285" s="177"/>
      <c r="D1285" s="178" t="s">
        <v>75</v>
      </c>
      <c r="E1285" s="179" t="s">
        <v>2371</v>
      </c>
      <c r="F1285" s="179" t="s">
        <v>2372</v>
      </c>
      <c r="G1285" s="177"/>
      <c r="H1285" s="177"/>
      <c r="I1285" s="180"/>
      <c r="J1285" s="181">
        <f>BK1285</f>
        <v>0</v>
      </c>
      <c r="K1285" s="177"/>
      <c r="L1285" s="182"/>
      <c r="M1285" s="183"/>
      <c r="N1285" s="184"/>
      <c r="O1285" s="184"/>
      <c r="P1285" s="185">
        <f>SUM(P1286:P1288)</f>
        <v>0</v>
      </c>
      <c r="Q1285" s="184"/>
      <c r="R1285" s="185">
        <f>SUM(R1286:R1288)</f>
        <v>0</v>
      </c>
      <c r="S1285" s="184"/>
      <c r="T1285" s="186">
        <f>SUM(T1286:T1288)</f>
        <v>0</v>
      </c>
      <c r="AR1285" s="187" t="s">
        <v>110</v>
      </c>
      <c r="AT1285" s="188" t="s">
        <v>75</v>
      </c>
      <c r="AU1285" s="188" t="s">
        <v>76</v>
      </c>
      <c r="AY1285" s="187" t="s">
        <v>239</v>
      </c>
      <c r="BK1285" s="189">
        <f>SUM(BK1286:BK1288)</f>
        <v>0</v>
      </c>
    </row>
    <row r="1286" spans="1:65" s="2" customFormat="1" ht="16.5" customHeight="1">
      <c r="A1286" s="35"/>
      <c r="B1286" s="36"/>
      <c r="C1286" s="192" t="s">
        <v>2373</v>
      </c>
      <c r="D1286" s="192" t="s">
        <v>241</v>
      </c>
      <c r="E1286" s="193" t="s">
        <v>2374</v>
      </c>
      <c r="F1286" s="194" t="s">
        <v>2375</v>
      </c>
      <c r="G1286" s="195" t="s">
        <v>379</v>
      </c>
      <c r="H1286" s="196">
        <v>320</v>
      </c>
      <c r="I1286" s="197"/>
      <c r="J1286" s="198">
        <f>ROUND(I1286*H1286,2)</f>
        <v>0</v>
      </c>
      <c r="K1286" s="194" t="s">
        <v>245</v>
      </c>
      <c r="L1286" s="40"/>
      <c r="M1286" s="199" t="s">
        <v>1</v>
      </c>
      <c r="N1286" s="200" t="s">
        <v>41</v>
      </c>
      <c r="O1286" s="72"/>
      <c r="P1286" s="201">
        <f>O1286*H1286</f>
        <v>0</v>
      </c>
      <c r="Q1286" s="201">
        <v>0</v>
      </c>
      <c r="R1286" s="201">
        <f>Q1286*H1286</f>
        <v>0</v>
      </c>
      <c r="S1286" s="201">
        <v>0</v>
      </c>
      <c r="T1286" s="202">
        <f>S1286*H1286</f>
        <v>0</v>
      </c>
      <c r="U1286" s="35"/>
      <c r="V1286" s="35"/>
      <c r="W1286" s="35"/>
      <c r="X1286" s="35"/>
      <c r="Y1286" s="35"/>
      <c r="Z1286" s="35"/>
      <c r="AA1286" s="35"/>
      <c r="AB1286" s="35"/>
      <c r="AC1286" s="35"/>
      <c r="AD1286" s="35"/>
      <c r="AE1286" s="35"/>
      <c r="AR1286" s="203" t="s">
        <v>2376</v>
      </c>
      <c r="AT1286" s="203" t="s">
        <v>241</v>
      </c>
      <c r="AU1286" s="203" t="s">
        <v>84</v>
      </c>
      <c r="AY1286" s="18" t="s">
        <v>239</v>
      </c>
      <c r="BE1286" s="204">
        <f>IF(N1286="základní",J1286,0)</f>
        <v>0</v>
      </c>
      <c r="BF1286" s="204">
        <f>IF(N1286="snížená",J1286,0)</f>
        <v>0</v>
      </c>
      <c r="BG1286" s="204">
        <f>IF(N1286="zákl. přenesená",J1286,0)</f>
        <v>0</v>
      </c>
      <c r="BH1286" s="204">
        <f>IF(N1286="sníž. přenesená",J1286,0)</f>
        <v>0</v>
      </c>
      <c r="BI1286" s="204">
        <f>IF(N1286="nulová",J1286,0)</f>
        <v>0</v>
      </c>
      <c r="BJ1286" s="18" t="s">
        <v>84</v>
      </c>
      <c r="BK1286" s="204">
        <f>ROUND(I1286*H1286,2)</f>
        <v>0</v>
      </c>
      <c r="BL1286" s="18" t="s">
        <v>2376</v>
      </c>
      <c r="BM1286" s="203" t="s">
        <v>2377</v>
      </c>
    </row>
    <row r="1287" spans="1:65" s="13" customFormat="1" ht="11.25">
      <c r="B1287" s="205"/>
      <c r="C1287" s="206"/>
      <c r="D1287" s="207" t="s">
        <v>266</v>
      </c>
      <c r="E1287" s="225" t="s">
        <v>1</v>
      </c>
      <c r="F1287" s="208" t="s">
        <v>2378</v>
      </c>
      <c r="G1287" s="206"/>
      <c r="H1287" s="209">
        <v>320</v>
      </c>
      <c r="I1287" s="210"/>
      <c r="J1287" s="206"/>
      <c r="K1287" s="206"/>
      <c r="L1287" s="211"/>
      <c r="M1287" s="212"/>
      <c r="N1287" s="213"/>
      <c r="O1287" s="213"/>
      <c r="P1287" s="213"/>
      <c r="Q1287" s="213"/>
      <c r="R1287" s="213"/>
      <c r="S1287" s="213"/>
      <c r="T1287" s="214"/>
      <c r="AT1287" s="215" t="s">
        <v>266</v>
      </c>
      <c r="AU1287" s="215" t="s">
        <v>84</v>
      </c>
      <c r="AV1287" s="13" t="s">
        <v>86</v>
      </c>
      <c r="AW1287" s="13" t="s">
        <v>32</v>
      </c>
      <c r="AX1287" s="13" t="s">
        <v>76</v>
      </c>
      <c r="AY1287" s="215" t="s">
        <v>239</v>
      </c>
    </row>
    <row r="1288" spans="1:65" s="14" customFormat="1" ht="11.25">
      <c r="B1288" s="226"/>
      <c r="C1288" s="227"/>
      <c r="D1288" s="207" t="s">
        <v>266</v>
      </c>
      <c r="E1288" s="228" t="s">
        <v>1</v>
      </c>
      <c r="F1288" s="229" t="s">
        <v>383</v>
      </c>
      <c r="G1288" s="227"/>
      <c r="H1288" s="230">
        <v>320</v>
      </c>
      <c r="I1288" s="231"/>
      <c r="J1288" s="227"/>
      <c r="K1288" s="227"/>
      <c r="L1288" s="232"/>
      <c r="M1288" s="233"/>
      <c r="N1288" s="234"/>
      <c r="O1288" s="234"/>
      <c r="P1288" s="234"/>
      <c r="Q1288" s="234"/>
      <c r="R1288" s="234"/>
      <c r="S1288" s="234"/>
      <c r="T1288" s="235"/>
      <c r="AT1288" s="236" t="s">
        <v>266</v>
      </c>
      <c r="AU1288" s="236" t="s">
        <v>84</v>
      </c>
      <c r="AV1288" s="14" t="s">
        <v>110</v>
      </c>
      <c r="AW1288" s="14" t="s">
        <v>32</v>
      </c>
      <c r="AX1288" s="14" t="s">
        <v>84</v>
      </c>
      <c r="AY1288" s="236" t="s">
        <v>239</v>
      </c>
    </row>
    <row r="1289" spans="1:65" s="12" customFormat="1" ht="25.9" customHeight="1">
      <c r="B1289" s="176"/>
      <c r="C1289" s="177"/>
      <c r="D1289" s="178" t="s">
        <v>75</v>
      </c>
      <c r="E1289" s="179" t="s">
        <v>2379</v>
      </c>
      <c r="F1289" s="179" t="s">
        <v>2380</v>
      </c>
      <c r="G1289" s="177"/>
      <c r="H1289" s="177"/>
      <c r="I1289" s="180"/>
      <c r="J1289" s="181">
        <f>BK1289</f>
        <v>0</v>
      </c>
      <c r="K1289" s="177"/>
      <c r="L1289" s="182"/>
      <c r="M1289" s="183"/>
      <c r="N1289" s="184"/>
      <c r="O1289" s="184"/>
      <c r="P1289" s="185">
        <f>P1290+SUM(P1291:P1306)</f>
        <v>0</v>
      </c>
      <c r="Q1289" s="184"/>
      <c r="R1289" s="185">
        <f>R1290+SUM(R1291:R1306)</f>
        <v>0</v>
      </c>
      <c r="S1289" s="184"/>
      <c r="T1289" s="186">
        <f>T1290+SUM(T1291:T1306)</f>
        <v>0</v>
      </c>
      <c r="AR1289" s="187" t="s">
        <v>110</v>
      </c>
      <c r="AT1289" s="188" t="s">
        <v>75</v>
      </c>
      <c r="AU1289" s="188" t="s">
        <v>76</v>
      </c>
      <c r="AY1289" s="187" t="s">
        <v>239</v>
      </c>
      <c r="BK1289" s="189">
        <f>BK1290+SUM(BK1291:BK1306)</f>
        <v>0</v>
      </c>
    </row>
    <row r="1290" spans="1:65" s="2" customFormat="1" ht="24.2" customHeight="1">
      <c r="A1290" s="35"/>
      <c r="B1290" s="36"/>
      <c r="C1290" s="192" t="s">
        <v>2381</v>
      </c>
      <c r="D1290" s="192" t="s">
        <v>241</v>
      </c>
      <c r="E1290" s="193" t="s">
        <v>2382</v>
      </c>
      <c r="F1290" s="194" t="s">
        <v>2383</v>
      </c>
      <c r="G1290" s="195" t="s">
        <v>244</v>
      </c>
      <c r="H1290" s="196">
        <v>649.9</v>
      </c>
      <c r="I1290" s="197"/>
      <c r="J1290" s="198">
        <f>ROUND(I1290*H1290,2)</f>
        <v>0</v>
      </c>
      <c r="K1290" s="194" t="s">
        <v>277</v>
      </c>
      <c r="L1290" s="40"/>
      <c r="M1290" s="199" t="s">
        <v>1</v>
      </c>
      <c r="N1290" s="200" t="s">
        <v>41</v>
      </c>
      <c r="O1290" s="72"/>
      <c r="P1290" s="201">
        <f>O1290*H1290</f>
        <v>0</v>
      </c>
      <c r="Q1290" s="201">
        <v>0</v>
      </c>
      <c r="R1290" s="201">
        <f>Q1290*H1290</f>
        <v>0</v>
      </c>
      <c r="S1290" s="201">
        <v>0</v>
      </c>
      <c r="T1290" s="202">
        <f>S1290*H1290</f>
        <v>0</v>
      </c>
      <c r="U1290" s="35"/>
      <c r="V1290" s="35"/>
      <c r="W1290" s="35"/>
      <c r="X1290" s="35"/>
      <c r="Y1290" s="35"/>
      <c r="Z1290" s="35"/>
      <c r="AA1290" s="35"/>
      <c r="AB1290" s="35"/>
      <c r="AC1290" s="35"/>
      <c r="AD1290" s="35"/>
      <c r="AE1290" s="35"/>
      <c r="AR1290" s="203" t="s">
        <v>2376</v>
      </c>
      <c r="AT1290" s="203" t="s">
        <v>241</v>
      </c>
      <c r="AU1290" s="203" t="s">
        <v>84</v>
      </c>
      <c r="AY1290" s="18" t="s">
        <v>239</v>
      </c>
      <c r="BE1290" s="204">
        <f>IF(N1290="základní",J1290,0)</f>
        <v>0</v>
      </c>
      <c r="BF1290" s="204">
        <f>IF(N1290="snížená",J1290,0)</f>
        <v>0</v>
      </c>
      <c r="BG1290" s="204">
        <f>IF(N1290="zákl. přenesená",J1290,0)</f>
        <v>0</v>
      </c>
      <c r="BH1290" s="204">
        <f>IF(N1290="sníž. přenesená",J1290,0)</f>
        <v>0</v>
      </c>
      <c r="BI1290" s="204">
        <f>IF(N1290="nulová",J1290,0)</f>
        <v>0</v>
      </c>
      <c r="BJ1290" s="18" t="s">
        <v>84</v>
      </c>
      <c r="BK1290" s="204">
        <f>ROUND(I1290*H1290,2)</f>
        <v>0</v>
      </c>
      <c r="BL1290" s="18" t="s">
        <v>2376</v>
      </c>
      <c r="BM1290" s="203" t="s">
        <v>2384</v>
      </c>
    </row>
    <row r="1291" spans="1:65" s="2" customFormat="1" ht="39">
      <c r="A1291" s="35"/>
      <c r="B1291" s="36"/>
      <c r="C1291" s="37"/>
      <c r="D1291" s="207" t="s">
        <v>284</v>
      </c>
      <c r="E1291" s="37"/>
      <c r="F1291" s="216" t="s">
        <v>2385</v>
      </c>
      <c r="G1291" s="37"/>
      <c r="H1291" s="37"/>
      <c r="I1291" s="217"/>
      <c r="J1291" s="37"/>
      <c r="K1291" s="37"/>
      <c r="L1291" s="40"/>
      <c r="M1291" s="218"/>
      <c r="N1291" s="219"/>
      <c r="O1291" s="72"/>
      <c r="P1291" s="72"/>
      <c r="Q1291" s="72"/>
      <c r="R1291" s="72"/>
      <c r="S1291" s="72"/>
      <c r="T1291" s="73"/>
      <c r="U1291" s="35"/>
      <c r="V1291" s="35"/>
      <c r="W1291" s="35"/>
      <c r="X1291" s="35"/>
      <c r="Y1291" s="35"/>
      <c r="Z1291" s="35"/>
      <c r="AA1291" s="35"/>
      <c r="AB1291" s="35"/>
      <c r="AC1291" s="35"/>
      <c r="AD1291" s="35"/>
      <c r="AE1291" s="35"/>
      <c r="AT1291" s="18" t="s">
        <v>284</v>
      </c>
      <c r="AU1291" s="18" t="s">
        <v>84</v>
      </c>
    </row>
    <row r="1292" spans="1:65" s="13" customFormat="1" ht="11.25">
      <c r="B1292" s="205"/>
      <c r="C1292" s="206"/>
      <c r="D1292" s="207" t="s">
        <v>266</v>
      </c>
      <c r="E1292" s="225" t="s">
        <v>1</v>
      </c>
      <c r="F1292" s="208" t="s">
        <v>1245</v>
      </c>
      <c r="G1292" s="206"/>
      <c r="H1292" s="209">
        <v>427.375</v>
      </c>
      <c r="I1292" s="210"/>
      <c r="J1292" s="206"/>
      <c r="K1292" s="206"/>
      <c r="L1292" s="211"/>
      <c r="M1292" s="212"/>
      <c r="N1292" s="213"/>
      <c r="O1292" s="213"/>
      <c r="P1292" s="213"/>
      <c r="Q1292" s="213"/>
      <c r="R1292" s="213"/>
      <c r="S1292" s="213"/>
      <c r="T1292" s="214"/>
      <c r="AT1292" s="215" t="s">
        <v>266</v>
      </c>
      <c r="AU1292" s="215" t="s">
        <v>84</v>
      </c>
      <c r="AV1292" s="13" t="s">
        <v>86</v>
      </c>
      <c r="AW1292" s="13" t="s">
        <v>32</v>
      </c>
      <c r="AX1292" s="13" t="s">
        <v>76</v>
      </c>
      <c r="AY1292" s="215" t="s">
        <v>239</v>
      </c>
    </row>
    <row r="1293" spans="1:65" s="13" customFormat="1" ht="11.25">
      <c r="B1293" s="205"/>
      <c r="C1293" s="206"/>
      <c r="D1293" s="207" t="s">
        <v>266</v>
      </c>
      <c r="E1293" s="225" t="s">
        <v>1</v>
      </c>
      <c r="F1293" s="208" t="s">
        <v>1263</v>
      </c>
      <c r="G1293" s="206"/>
      <c r="H1293" s="209">
        <v>222.52500000000001</v>
      </c>
      <c r="I1293" s="210"/>
      <c r="J1293" s="206"/>
      <c r="K1293" s="206"/>
      <c r="L1293" s="211"/>
      <c r="M1293" s="212"/>
      <c r="N1293" s="213"/>
      <c r="O1293" s="213"/>
      <c r="P1293" s="213"/>
      <c r="Q1293" s="213"/>
      <c r="R1293" s="213"/>
      <c r="S1293" s="213"/>
      <c r="T1293" s="214"/>
      <c r="AT1293" s="215" t="s">
        <v>266</v>
      </c>
      <c r="AU1293" s="215" t="s">
        <v>84</v>
      </c>
      <c r="AV1293" s="13" t="s">
        <v>86</v>
      </c>
      <c r="AW1293" s="13" t="s">
        <v>32</v>
      </c>
      <c r="AX1293" s="13" t="s">
        <v>76</v>
      </c>
      <c r="AY1293" s="215" t="s">
        <v>239</v>
      </c>
    </row>
    <row r="1294" spans="1:65" s="14" customFormat="1" ht="11.25">
      <c r="B1294" s="226"/>
      <c r="C1294" s="227"/>
      <c r="D1294" s="207" t="s">
        <v>266</v>
      </c>
      <c r="E1294" s="228" t="s">
        <v>1</v>
      </c>
      <c r="F1294" s="229" t="s">
        <v>383</v>
      </c>
      <c r="G1294" s="227"/>
      <c r="H1294" s="230">
        <v>649.9</v>
      </c>
      <c r="I1294" s="231"/>
      <c r="J1294" s="227"/>
      <c r="K1294" s="227"/>
      <c r="L1294" s="232"/>
      <c r="M1294" s="233"/>
      <c r="N1294" s="234"/>
      <c r="O1294" s="234"/>
      <c r="P1294" s="234"/>
      <c r="Q1294" s="234"/>
      <c r="R1294" s="234"/>
      <c r="S1294" s="234"/>
      <c r="T1294" s="235"/>
      <c r="AT1294" s="236" t="s">
        <v>266</v>
      </c>
      <c r="AU1294" s="236" t="s">
        <v>84</v>
      </c>
      <c r="AV1294" s="14" t="s">
        <v>110</v>
      </c>
      <c r="AW1294" s="14" t="s">
        <v>32</v>
      </c>
      <c r="AX1294" s="14" t="s">
        <v>84</v>
      </c>
      <c r="AY1294" s="236" t="s">
        <v>239</v>
      </c>
    </row>
    <row r="1295" spans="1:65" s="2" customFormat="1" ht="24.2" customHeight="1">
      <c r="A1295" s="35"/>
      <c r="B1295" s="36"/>
      <c r="C1295" s="192" t="s">
        <v>2386</v>
      </c>
      <c r="D1295" s="192" t="s">
        <v>241</v>
      </c>
      <c r="E1295" s="193" t="s">
        <v>2387</v>
      </c>
      <c r="F1295" s="194" t="s">
        <v>2388</v>
      </c>
      <c r="G1295" s="195" t="s">
        <v>244</v>
      </c>
      <c r="H1295" s="196">
        <v>728.31799999999998</v>
      </c>
      <c r="I1295" s="197"/>
      <c r="J1295" s="198">
        <f>ROUND(I1295*H1295,2)</f>
        <v>0</v>
      </c>
      <c r="K1295" s="194" t="s">
        <v>277</v>
      </c>
      <c r="L1295" s="40"/>
      <c r="M1295" s="199" t="s">
        <v>1</v>
      </c>
      <c r="N1295" s="200" t="s">
        <v>41</v>
      </c>
      <c r="O1295" s="72"/>
      <c r="P1295" s="201">
        <f>O1295*H1295</f>
        <v>0</v>
      </c>
      <c r="Q1295" s="201">
        <v>0</v>
      </c>
      <c r="R1295" s="201">
        <f>Q1295*H1295</f>
        <v>0</v>
      </c>
      <c r="S1295" s="201">
        <v>0</v>
      </c>
      <c r="T1295" s="202">
        <f>S1295*H1295</f>
        <v>0</v>
      </c>
      <c r="U1295" s="35"/>
      <c r="V1295" s="35"/>
      <c r="W1295" s="35"/>
      <c r="X1295" s="35"/>
      <c r="Y1295" s="35"/>
      <c r="Z1295" s="35"/>
      <c r="AA1295" s="35"/>
      <c r="AB1295" s="35"/>
      <c r="AC1295" s="35"/>
      <c r="AD1295" s="35"/>
      <c r="AE1295" s="35"/>
      <c r="AR1295" s="203" t="s">
        <v>2376</v>
      </c>
      <c r="AT1295" s="203" t="s">
        <v>241</v>
      </c>
      <c r="AU1295" s="203" t="s">
        <v>84</v>
      </c>
      <c r="AY1295" s="18" t="s">
        <v>239</v>
      </c>
      <c r="BE1295" s="204">
        <f>IF(N1295="základní",J1295,0)</f>
        <v>0</v>
      </c>
      <c r="BF1295" s="204">
        <f>IF(N1295="snížená",J1295,0)</f>
        <v>0</v>
      </c>
      <c r="BG1295" s="204">
        <f>IF(N1295="zákl. přenesená",J1295,0)</f>
        <v>0</v>
      </c>
      <c r="BH1295" s="204">
        <f>IF(N1295="sníž. přenesená",J1295,0)</f>
        <v>0</v>
      </c>
      <c r="BI1295" s="204">
        <f>IF(N1295="nulová",J1295,0)</f>
        <v>0</v>
      </c>
      <c r="BJ1295" s="18" t="s">
        <v>84</v>
      </c>
      <c r="BK1295" s="204">
        <f>ROUND(I1295*H1295,2)</f>
        <v>0</v>
      </c>
      <c r="BL1295" s="18" t="s">
        <v>2376</v>
      </c>
      <c r="BM1295" s="203" t="s">
        <v>2389</v>
      </c>
    </row>
    <row r="1296" spans="1:65" s="2" customFormat="1" ht="39">
      <c r="A1296" s="35"/>
      <c r="B1296" s="36"/>
      <c r="C1296" s="37"/>
      <c r="D1296" s="207" t="s">
        <v>284</v>
      </c>
      <c r="E1296" s="37"/>
      <c r="F1296" s="216" t="s">
        <v>2390</v>
      </c>
      <c r="G1296" s="37"/>
      <c r="H1296" s="37"/>
      <c r="I1296" s="217"/>
      <c r="J1296" s="37"/>
      <c r="K1296" s="37"/>
      <c r="L1296" s="40"/>
      <c r="M1296" s="218"/>
      <c r="N1296" s="219"/>
      <c r="O1296" s="72"/>
      <c r="P1296" s="72"/>
      <c r="Q1296" s="72"/>
      <c r="R1296" s="72"/>
      <c r="S1296" s="72"/>
      <c r="T1296" s="73"/>
      <c r="U1296" s="35"/>
      <c r="V1296" s="35"/>
      <c r="W1296" s="35"/>
      <c r="X1296" s="35"/>
      <c r="Y1296" s="35"/>
      <c r="Z1296" s="35"/>
      <c r="AA1296" s="35"/>
      <c r="AB1296" s="35"/>
      <c r="AC1296" s="35"/>
      <c r="AD1296" s="35"/>
      <c r="AE1296" s="35"/>
      <c r="AT1296" s="18" t="s">
        <v>284</v>
      </c>
      <c r="AU1296" s="18" t="s">
        <v>84</v>
      </c>
    </row>
    <row r="1297" spans="1:65" s="13" customFormat="1" ht="11.25">
      <c r="B1297" s="205"/>
      <c r="C1297" s="206"/>
      <c r="D1297" s="207" t="s">
        <v>266</v>
      </c>
      <c r="E1297" s="225" t="s">
        <v>1</v>
      </c>
      <c r="F1297" s="208" t="s">
        <v>1290</v>
      </c>
      <c r="G1297" s="206"/>
      <c r="H1297" s="209">
        <v>402.58800000000002</v>
      </c>
      <c r="I1297" s="210"/>
      <c r="J1297" s="206"/>
      <c r="K1297" s="206"/>
      <c r="L1297" s="211"/>
      <c r="M1297" s="212"/>
      <c r="N1297" s="213"/>
      <c r="O1297" s="213"/>
      <c r="P1297" s="213"/>
      <c r="Q1297" s="213"/>
      <c r="R1297" s="213"/>
      <c r="S1297" s="213"/>
      <c r="T1297" s="214"/>
      <c r="AT1297" s="215" t="s">
        <v>266</v>
      </c>
      <c r="AU1297" s="215" t="s">
        <v>84</v>
      </c>
      <c r="AV1297" s="13" t="s">
        <v>86</v>
      </c>
      <c r="AW1297" s="13" t="s">
        <v>32</v>
      </c>
      <c r="AX1297" s="13" t="s">
        <v>76</v>
      </c>
      <c r="AY1297" s="215" t="s">
        <v>239</v>
      </c>
    </row>
    <row r="1298" spans="1:65" s="13" customFormat="1" ht="11.25">
      <c r="B1298" s="205"/>
      <c r="C1298" s="206"/>
      <c r="D1298" s="207" t="s">
        <v>266</v>
      </c>
      <c r="E1298" s="225" t="s">
        <v>1</v>
      </c>
      <c r="F1298" s="208" t="s">
        <v>1291</v>
      </c>
      <c r="G1298" s="206"/>
      <c r="H1298" s="209">
        <v>129.35</v>
      </c>
      <c r="I1298" s="210"/>
      <c r="J1298" s="206"/>
      <c r="K1298" s="206"/>
      <c r="L1298" s="211"/>
      <c r="M1298" s="212"/>
      <c r="N1298" s="213"/>
      <c r="O1298" s="213"/>
      <c r="P1298" s="213"/>
      <c r="Q1298" s="213"/>
      <c r="R1298" s="213"/>
      <c r="S1298" s="213"/>
      <c r="T1298" s="214"/>
      <c r="AT1298" s="215" t="s">
        <v>266</v>
      </c>
      <c r="AU1298" s="215" t="s">
        <v>84</v>
      </c>
      <c r="AV1298" s="13" t="s">
        <v>86</v>
      </c>
      <c r="AW1298" s="13" t="s">
        <v>32</v>
      </c>
      <c r="AX1298" s="13" t="s">
        <v>76</v>
      </c>
      <c r="AY1298" s="215" t="s">
        <v>239</v>
      </c>
    </row>
    <row r="1299" spans="1:65" s="16" customFormat="1" ht="11.25">
      <c r="B1299" s="257"/>
      <c r="C1299" s="258"/>
      <c r="D1299" s="207" t="s">
        <v>266</v>
      </c>
      <c r="E1299" s="259" t="s">
        <v>1</v>
      </c>
      <c r="F1299" s="260" t="s">
        <v>938</v>
      </c>
      <c r="G1299" s="258"/>
      <c r="H1299" s="261">
        <v>531.93799999999999</v>
      </c>
      <c r="I1299" s="262"/>
      <c r="J1299" s="258"/>
      <c r="K1299" s="258"/>
      <c r="L1299" s="263"/>
      <c r="M1299" s="264"/>
      <c r="N1299" s="265"/>
      <c r="O1299" s="265"/>
      <c r="P1299" s="265"/>
      <c r="Q1299" s="265"/>
      <c r="R1299" s="265"/>
      <c r="S1299" s="265"/>
      <c r="T1299" s="266"/>
      <c r="AT1299" s="267" t="s">
        <v>266</v>
      </c>
      <c r="AU1299" s="267" t="s">
        <v>84</v>
      </c>
      <c r="AV1299" s="16" t="s">
        <v>108</v>
      </c>
      <c r="AW1299" s="16" t="s">
        <v>32</v>
      </c>
      <c r="AX1299" s="16" t="s">
        <v>76</v>
      </c>
      <c r="AY1299" s="267" t="s">
        <v>239</v>
      </c>
    </row>
    <row r="1300" spans="1:65" s="13" customFormat="1" ht="11.25">
      <c r="B1300" s="205"/>
      <c r="C1300" s="206"/>
      <c r="D1300" s="207" t="s">
        <v>266</v>
      </c>
      <c r="E1300" s="225" t="s">
        <v>1</v>
      </c>
      <c r="F1300" s="208" t="s">
        <v>1318</v>
      </c>
      <c r="G1300" s="206"/>
      <c r="H1300" s="209">
        <v>45.9</v>
      </c>
      <c r="I1300" s="210"/>
      <c r="J1300" s="206"/>
      <c r="K1300" s="206"/>
      <c r="L1300" s="211"/>
      <c r="M1300" s="212"/>
      <c r="N1300" s="213"/>
      <c r="O1300" s="213"/>
      <c r="P1300" s="213"/>
      <c r="Q1300" s="213"/>
      <c r="R1300" s="213"/>
      <c r="S1300" s="213"/>
      <c r="T1300" s="214"/>
      <c r="AT1300" s="215" t="s">
        <v>266</v>
      </c>
      <c r="AU1300" s="215" t="s">
        <v>84</v>
      </c>
      <c r="AV1300" s="13" t="s">
        <v>86</v>
      </c>
      <c r="AW1300" s="13" t="s">
        <v>32</v>
      </c>
      <c r="AX1300" s="13" t="s">
        <v>76</v>
      </c>
      <c r="AY1300" s="215" t="s">
        <v>239</v>
      </c>
    </row>
    <row r="1301" spans="1:65" s="13" customFormat="1" ht="11.25">
      <c r="B1301" s="205"/>
      <c r="C1301" s="206"/>
      <c r="D1301" s="207" t="s">
        <v>266</v>
      </c>
      <c r="E1301" s="225" t="s">
        <v>1</v>
      </c>
      <c r="F1301" s="208" t="s">
        <v>1319</v>
      </c>
      <c r="G1301" s="206"/>
      <c r="H1301" s="209">
        <v>150.47999999999999</v>
      </c>
      <c r="I1301" s="210"/>
      <c r="J1301" s="206"/>
      <c r="K1301" s="206"/>
      <c r="L1301" s="211"/>
      <c r="M1301" s="212"/>
      <c r="N1301" s="213"/>
      <c r="O1301" s="213"/>
      <c r="P1301" s="213"/>
      <c r="Q1301" s="213"/>
      <c r="R1301" s="213"/>
      <c r="S1301" s="213"/>
      <c r="T1301" s="214"/>
      <c r="AT1301" s="215" t="s">
        <v>266</v>
      </c>
      <c r="AU1301" s="215" t="s">
        <v>84</v>
      </c>
      <c r="AV1301" s="13" t="s">
        <v>86</v>
      </c>
      <c r="AW1301" s="13" t="s">
        <v>32</v>
      </c>
      <c r="AX1301" s="13" t="s">
        <v>76</v>
      </c>
      <c r="AY1301" s="215" t="s">
        <v>239</v>
      </c>
    </row>
    <row r="1302" spans="1:65" s="16" customFormat="1" ht="11.25">
      <c r="B1302" s="257"/>
      <c r="C1302" s="258"/>
      <c r="D1302" s="207" t="s">
        <v>266</v>
      </c>
      <c r="E1302" s="259" t="s">
        <v>1</v>
      </c>
      <c r="F1302" s="260" t="s">
        <v>938</v>
      </c>
      <c r="G1302" s="258"/>
      <c r="H1302" s="261">
        <v>196.38</v>
      </c>
      <c r="I1302" s="262"/>
      <c r="J1302" s="258"/>
      <c r="K1302" s="258"/>
      <c r="L1302" s="263"/>
      <c r="M1302" s="264"/>
      <c r="N1302" s="265"/>
      <c r="O1302" s="265"/>
      <c r="P1302" s="265"/>
      <c r="Q1302" s="265"/>
      <c r="R1302" s="265"/>
      <c r="S1302" s="265"/>
      <c r="T1302" s="266"/>
      <c r="AT1302" s="267" t="s">
        <v>266</v>
      </c>
      <c r="AU1302" s="267" t="s">
        <v>84</v>
      </c>
      <c r="AV1302" s="16" t="s">
        <v>108</v>
      </c>
      <c r="AW1302" s="16" t="s">
        <v>32</v>
      </c>
      <c r="AX1302" s="16" t="s">
        <v>76</v>
      </c>
      <c r="AY1302" s="267" t="s">
        <v>239</v>
      </c>
    </row>
    <row r="1303" spans="1:65" s="14" customFormat="1" ht="11.25">
      <c r="B1303" s="226"/>
      <c r="C1303" s="227"/>
      <c r="D1303" s="207" t="s">
        <v>266</v>
      </c>
      <c r="E1303" s="228" t="s">
        <v>1</v>
      </c>
      <c r="F1303" s="229" t="s">
        <v>383</v>
      </c>
      <c r="G1303" s="227"/>
      <c r="H1303" s="230">
        <v>728.31799999999998</v>
      </c>
      <c r="I1303" s="231"/>
      <c r="J1303" s="227"/>
      <c r="K1303" s="227"/>
      <c r="L1303" s="232"/>
      <c r="M1303" s="233"/>
      <c r="N1303" s="234"/>
      <c r="O1303" s="234"/>
      <c r="P1303" s="234"/>
      <c r="Q1303" s="234"/>
      <c r="R1303" s="234"/>
      <c r="S1303" s="234"/>
      <c r="T1303" s="235"/>
      <c r="AT1303" s="236" t="s">
        <v>266</v>
      </c>
      <c r="AU1303" s="236" t="s">
        <v>84</v>
      </c>
      <c r="AV1303" s="14" t="s">
        <v>110</v>
      </c>
      <c r="AW1303" s="14" t="s">
        <v>32</v>
      </c>
      <c r="AX1303" s="14" t="s">
        <v>84</v>
      </c>
      <c r="AY1303" s="236" t="s">
        <v>239</v>
      </c>
    </row>
    <row r="1304" spans="1:65" s="2" customFormat="1" ht="21.75" customHeight="1">
      <c r="A1304" s="35"/>
      <c r="B1304" s="36"/>
      <c r="C1304" s="192" t="s">
        <v>2391</v>
      </c>
      <c r="D1304" s="192" t="s">
        <v>241</v>
      </c>
      <c r="E1304" s="193" t="s">
        <v>2392</v>
      </c>
      <c r="F1304" s="194" t="s">
        <v>2393</v>
      </c>
      <c r="G1304" s="195" t="s">
        <v>476</v>
      </c>
      <c r="H1304" s="196">
        <v>155</v>
      </c>
      <c r="I1304" s="197"/>
      <c r="J1304" s="198">
        <f>ROUND(I1304*H1304,2)</f>
        <v>0</v>
      </c>
      <c r="K1304" s="194" t="s">
        <v>277</v>
      </c>
      <c r="L1304" s="40"/>
      <c r="M1304" s="199" t="s">
        <v>1</v>
      </c>
      <c r="N1304" s="200" t="s">
        <v>41</v>
      </c>
      <c r="O1304" s="72"/>
      <c r="P1304" s="201">
        <f>O1304*H1304</f>
        <v>0</v>
      </c>
      <c r="Q1304" s="201">
        <v>0</v>
      </c>
      <c r="R1304" s="201">
        <f>Q1304*H1304</f>
        <v>0</v>
      </c>
      <c r="S1304" s="201">
        <v>0</v>
      </c>
      <c r="T1304" s="202">
        <f>S1304*H1304</f>
        <v>0</v>
      </c>
      <c r="U1304" s="35"/>
      <c r="V1304" s="35"/>
      <c r="W1304" s="35"/>
      <c r="X1304" s="35"/>
      <c r="Y1304" s="35"/>
      <c r="Z1304" s="35"/>
      <c r="AA1304" s="35"/>
      <c r="AB1304" s="35"/>
      <c r="AC1304" s="35"/>
      <c r="AD1304" s="35"/>
      <c r="AE1304" s="35"/>
      <c r="AR1304" s="203" t="s">
        <v>2376</v>
      </c>
      <c r="AT1304" s="203" t="s">
        <v>241</v>
      </c>
      <c r="AU1304" s="203" t="s">
        <v>84</v>
      </c>
      <c r="AY1304" s="18" t="s">
        <v>239</v>
      </c>
      <c r="BE1304" s="204">
        <f>IF(N1304="základní",J1304,0)</f>
        <v>0</v>
      </c>
      <c r="BF1304" s="204">
        <f>IF(N1304="snížená",J1304,0)</f>
        <v>0</v>
      </c>
      <c r="BG1304" s="204">
        <f>IF(N1304="zákl. přenesená",J1304,0)</f>
        <v>0</v>
      </c>
      <c r="BH1304" s="204">
        <f>IF(N1304="sníž. přenesená",J1304,0)</f>
        <v>0</v>
      </c>
      <c r="BI1304" s="204">
        <f>IF(N1304="nulová",J1304,0)</f>
        <v>0</v>
      </c>
      <c r="BJ1304" s="18" t="s">
        <v>84</v>
      </c>
      <c r="BK1304" s="204">
        <f>ROUND(I1304*H1304,2)</f>
        <v>0</v>
      </c>
      <c r="BL1304" s="18" t="s">
        <v>2376</v>
      </c>
      <c r="BM1304" s="203" t="s">
        <v>2394</v>
      </c>
    </row>
    <row r="1305" spans="1:65" s="2" customFormat="1" ht="48.75">
      <c r="A1305" s="35"/>
      <c r="B1305" s="36"/>
      <c r="C1305" s="37"/>
      <c r="D1305" s="207" t="s">
        <v>284</v>
      </c>
      <c r="E1305" s="37"/>
      <c r="F1305" s="216" t="s">
        <v>2395</v>
      </c>
      <c r="G1305" s="37"/>
      <c r="H1305" s="37"/>
      <c r="I1305" s="217"/>
      <c r="J1305" s="37"/>
      <c r="K1305" s="37"/>
      <c r="L1305" s="40"/>
      <c r="M1305" s="218"/>
      <c r="N1305" s="219"/>
      <c r="O1305" s="72"/>
      <c r="P1305" s="72"/>
      <c r="Q1305" s="72"/>
      <c r="R1305" s="72"/>
      <c r="S1305" s="72"/>
      <c r="T1305" s="73"/>
      <c r="U1305" s="35"/>
      <c r="V1305" s="35"/>
      <c r="W1305" s="35"/>
      <c r="X1305" s="35"/>
      <c r="Y1305" s="35"/>
      <c r="Z1305" s="35"/>
      <c r="AA1305" s="35"/>
      <c r="AB1305" s="35"/>
      <c r="AC1305" s="35"/>
      <c r="AD1305" s="35"/>
      <c r="AE1305" s="35"/>
      <c r="AT1305" s="18" t="s">
        <v>284</v>
      </c>
      <c r="AU1305" s="18" t="s">
        <v>84</v>
      </c>
    </row>
    <row r="1306" spans="1:65" s="12" customFormat="1" ht="22.9" customHeight="1">
      <c r="B1306" s="176"/>
      <c r="C1306" s="177"/>
      <c r="D1306" s="178" t="s">
        <v>75</v>
      </c>
      <c r="E1306" s="190" t="s">
        <v>2396</v>
      </c>
      <c r="F1306" s="190" t="s">
        <v>2397</v>
      </c>
      <c r="G1306" s="177"/>
      <c r="H1306" s="177"/>
      <c r="I1306" s="180"/>
      <c r="J1306" s="191">
        <f>BK1306</f>
        <v>0</v>
      </c>
      <c r="K1306" s="177"/>
      <c r="L1306" s="182"/>
      <c r="M1306" s="183"/>
      <c r="N1306" s="184"/>
      <c r="O1306" s="184"/>
      <c r="P1306" s="185">
        <f>SUM(P1307:P1310)</f>
        <v>0</v>
      </c>
      <c r="Q1306" s="184"/>
      <c r="R1306" s="185">
        <f>SUM(R1307:R1310)</f>
        <v>0</v>
      </c>
      <c r="S1306" s="184"/>
      <c r="T1306" s="186">
        <f>SUM(T1307:T1310)</f>
        <v>0</v>
      </c>
      <c r="AR1306" s="187" t="s">
        <v>110</v>
      </c>
      <c r="AT1306" s="188" t="s">
        <v>75</v>
      </c>
      <c r="AU1306" s="188" t="s">
        <v>84</v>
      </c>
      <c r="AY1306" s="187" t="s">
        <v>239</v>
      </c>
      <c r="BK1306" s="189">
        <f>SUM(BK1307:BK1310)</f>
        <v>0</v>
      </c>
    </row>
    <row r="1307" spans="1:65" s="2" customFormat="1" ht="16.5" customHeight="1">
      <c r="A1307" s="35"/>
      <c r="B1307" s="36"/>
      <c r="C1307" s="192" t="s">
        <v>2398</v>
      </c>
      <c r="D1307" s="192" t="s">
        <v>241</v>
      </c>
      <c r="E1307" s="193" t="s">
        <v>2399</v>
      </c>
      <c r="F1307" s="194" t="s">
        <v>2400</v>
      </c>
      <c r="G1307" s="195" t="s">
        <v>249</v>
      </c>
      <c r="H1307" s="196">
        <v>8</v>
      </c>
      <c r="I1307" s="197"/>
      <c r="J1307" s="198">
        <f>ROUND(I1307*H1307,2)</f>
        <v>0</v>
      </c>
      <c r="K1307" s="194" t="s">
        <v>277</v>
      </c>
      <c r="L1307" s="40"/>
      <c r="M1307" s="199" t="s">
        <v>1</v>
      </c>
      <c r="N1307" s="200" t="s">
        <v>41</v>
      </c>
      <c r="O1307" s="72"/>
      <c r="P1307" s="201">
        <f>O1307*H1307</f>
        <v>0</v>
      </c>
      <c r="Q1307" s="201">
        <v>0</v>
      </c>
      <c r="R1307" s="201">
        <f>Q1307*H1307</f>
        <v>0</v>
      </c>
      <c r="S1307" s="201">
        <v>0</v>
      </c>
      <c r="T1307" s="202">
        <f>S1307*H1307</f>
        <v>0</v>
      </c>
      <c r="U1307" s="35"/>
      <c r="V1307" s="35"/>
      <c r="W1307" s="35"/>
      <c r="X1307" s="35"/>
      <c r="Y1307" s="35"/>
      <c r="Z1307" s="35"/>
      <c r="AA1307" s="35"/>
      <c r="AB1307" s="35"/>
      <c r="AC1307" s="35"/>
      <c r="AD1307" s="35"/>
      <c r="AE1307" s="35"/>
      <c r="AR1307" s="203" t="s">
        <v>2376</v>
      </c>
      <c r="AT1307" s="203" t="s">
        <v>241</v>
      </c>
      <c r="AU1307" s="203" t="s">
        <v>86</v>
      </c>
      <c r="AY1307" s="18" t="s">
        <v>239</v>
      </c>
      <c r="BE1307" s="204">
        <f>IF(N1307="základní",J1307,0)</f>
        <v>0</v>
      </c>
      <c r="BF1307" s="204">
        <f>IF(N1307="snížená",J1307,0)</f>
        <v>0</v>
      </c>
      <c r="BG1307" s="204">
        <f>IF(N1307="zákl. přenesená",J1307,0)</f>
        <v>0</v>
      </c>
      <c r="BH1307" s="204">
        <f>IF(N1307="sníž. přenesená",J1307,0)</f>
        <v>0</v>
      </c>
      <c r="BI1307" s="204">
        <f>IF(N1307="nulová",J1307,0)</f>
        <v>0</v>
      </c>
      <c r="BJ1307" s="18" t="s">
        <v>84</v>
      </c>
      <c r="BK1307" s="204">
        <f>ROUND(I1307*H1307,2)</f>
        <v>0</v>
      </c>
      <c r="BL1307" s="18" t="s">
        <v>2376</v>
      </c>
      <c r="BM1307" s="203" t="s">
        <v>2401</v>
      </c>
    </row>
    <row r="1308" spans="1:65" s="2" customFormat="1" ht="16.5" customHeight="1">
      <c r="A1308" s="35"/>
      <c r="B1308" s="36"/>
      <c r="C1308" s="192" t="s">
        <v>2402</v>
      </c>
      <c r="D1308" s="192" t="s">
        <v>241</v>
      </c>
      <c r="E1308" s="193" t="s">
        <v>2403</v>
      </c>
      <c r="F1308" s="194" t="s">
        <v>2404</v>
      </c>
      <c r="G1308" s="195" t="s">
        <v>249</v>
      </c>
      <c r="H1308" s="196">
        <v>4</v>
      </c>
      <c r="I1308" s="197"/>
      <c r="J1308" s="198">
        <f>ROUND(I1308*H1308,2)</f>
        <v>0</v>
      </c>
      <c r="K1308" s="194" t="s">
        <v>277</v>
      </c>
      <c r="L1308" s="40"/>
      <c r="M1308" s="199" t="s">
        <v>1</v>
      </c>
      <c r="N1308" s="200" t="s">
        <v>41</v>
      </c>
      <c r="O1308" s="72"/>
      <c r="P1308" s="201">
        <f>O1308*H1308</f>
        <v>0</v>
      </c>
      <c r="Q1308" s="201">
        <v>0</v>
      </c>
      <c r="R1308" s="201">
        <f>Q1308*H1308</f>
        <v>0</v>
      </c>
      <c r="S1308" s="201">
        <v>0</v>
      </c>
      <c r="T1308" s="202">
        <f>S1308*H1308</f>
        <v>0</v>
      </c>
      <c r="U1308" s="35"/>
      <c r="V1308" s="35"/>
      <c r="W1308" s="35"/>
      <c r="X1308" s="35"/>
      <c r="Y1308" s="35"/>
      <c r="Z1308" s="35"/>
      <c r="AA1308" s="35"/>
      <c r="AB1308" s="35"/>
      <c r="AC1308" s="35"/>
      <c r="AD1308" s="35"/>
      <c r="AE1308" s="35"/>
      <c r="AR1308" s="203" t="s">
        <v>2376</v>
      </c>
      <c r="AT1308" s="203" t="s">
        <v>241</v>
      </c>
      <c r="AU1308" s="203" t="s">
        <v>86</v>
      </c>
      <c r="AY1308" s="18" t="s">
        <v>239</v>
      </c>
      <c r="BE1308" s="204">
        <f>IF(N1308="základní",J1308,0)</f>
        <v>0</v>
      </c>
      <c r="BF1308" s="204">
        <f>IF(N1308="snížená",J1308,0)</f>
        <v>0</v>
      </c>
      <c r="BG1308" s="204">
        <f>IF(N1308="zákl. přenesená",J1308,0)</f>
        <v>0</v>
      </c>
      <c r="BH1308" s="204">
        <f>IF(N1308="sníž. přenesená",J1308,0)</f>
        <v>0</v>
      </c>
      <c r="BI1308" s="204">
        <f>IF(N1308="nulová",J1308,0)</f>
        <v>0</v>
      </c>
      <c r="BJ1308" s="18" t="s">
        <v>84</v>
      </c>
      <c r="BK1308" s="204">
        <f>ROUND(I1308*H1308,2)</f>
        <v>0</v>
      </c>
      <c r="BL1308" s="18" t="s">
        <v>2376</v>
      </c>
      <c r="BM1308" s="203" t="s">
        <v>2405</v>
      </c>
    </row>
    <row r="1309" spans="1:65" s="2" customFormat="1" ht="16.5" customHeight="1">
      <c r="A1309" s="35"/>
      <c r="B1309" s="36"/>
      <c r="C1309" s="192" t="s">
        <v>2406</v>
      </c>
      <c r="D1309" s="192" t="s">
        <v>241</v>
      </c>
      <c r="E1309" s="193" t="s">
        <v>2407</v>
      </c>
      <c r="F1309" s="194" t="s">
        <v>2408</v>
      </c>
      <c r="G1309" s="195" t="s">
        <v>476</v>
      </c>
      <c r="H1309" s="196">
        <v>47</v>
      </c>
      <c r="I1309" s="197"/>
      <c r="J1309" s="198">
        <f>ROUND(I1309*H1309,2)</f>
        <v>0</v>
      </c>
      <c r="K1309" s="194" t="s">
        <v>277</v>
      </c>
      <c r="L1309" s="40"/>
      <c r="M1309" s="199" t="s">
        <v>1</v>
      </c>
      <c r="N1309" s="200" t="s">
        <v>41</v>
      </c>
      <c r="O1309" s="72"/>
      <c r="P1309" s="201">
        <f>O1309*H1309</f>
        <v>0</v>
      </c>
      <c r="Q1309" s="201">
        <v>0</v>
      </c>
      <c r="R1309" s="201">
        <f>Q1309*H1309</f>
        <v>0</v>
      </c>
      <c r="S1309" s="201">
        <v>0</v>
      </c>
      <c r="T1309" s="202">
        <f>S1309*H1309</f>
        <v>0</v>
      </c>
      <c r="U1309" s="35"/>
      <c r="V1309" s="35"/>
      <c r="W1309" s="35"/>
      <c r="X1309" s="35"/>
      <c r="Y1309" s="35"/>
      <c r="Z1309" s="35"/>
      <c r="AA1309" s="35"/>
      <c r="AB1309" s="35"/>
      <c r="AC1309" s="35"/>
      <c r="AD1309" s="35"/>
      <c r="AE1309" s="35"/>
      <c r="AR1309" s="203" t="s">
        <v>2376</v>
      </c>
      <c r="AT1309" s="203" t="s">
        <v>241</v>
      </c>
      <c r="AU1309" s="203" t="s">
        <v>86</v>
      </c>
      <c r="AY1309" s="18" t="s">
        <v>239</v>
      </c>
      <c r="BE1309" s="204">
        <f>IF(N1309="základní",J1309,0)</f>
        <v>0</v>
      </c>
      <c r="BF1309" s="204">
        <f>IF(N1309="snížená",J1309,0)</f>
        <v>0</v>
      </c>
      <c r="BG1309" s="204">
        <f>IF(N1309="zákl. přenesená",J1309,0)</f>
        <v>0</v>
      </c>
      <c r="BH1309" s="204">
        <f>IF(N1309="sníž. přenesená",J1309,0)</f>
        <v>0</v>
      </c>
      <c r="BI1309" s="204">
        <f>IF(N1309="nulová",J1309,0)</f>
        <v>0</v>
      </c>
      <c r="BJ1309" s="18" t="s">
        <v>84</v>
      </c>
      <c r="BK1309" s="204">
        <f>ROUND(I1309*H1309,2)</f>
        <v>0</v>
      </c>
      <c r="BL1309" s="18" t="s">
        <v>2376</v>
      </c>
      <c r="BM1309" s="203" t="s">
        <v>2409</v>
      </c>
    </row>
    <row r="1310" spans="1:65" s="2" customFormat="1" ht="16.5" customHeight="1">
      <c r="A1310" s="35"/>
      <c r="B1310" s="36"/>
      <c r="C1310" s="192" t="s">
        <v>2410</v>
      </c>
      <c r="D1310" s="192" t="s">
        <v>241</v>
      </c>
      <c r="E1310" s="193" t="s">
        <v>2411</v>
      </c>
      <c r="F1310" s="194" t="s">
        <v>2412</v>
      </c>
      <c r="G1310" s="195" t="s">
        <v>249</v>
      </c>
      <c r="H1310" s="196">
        <v>1</v>
      </c>
      <c r="I1310" s="197"/>
      <c r="J1310" s="198">
        <f>ROUND(I1310*H1310,2)</f>
        <v>0</v>
      </c>
      <c r="K1310" s="194" t="s">
        <v>277</v>
      </c>
      <c r="L1310" s="40"/>
      <c r="M1310" s="220" t="s">
        <v>1</v>
      </c>
      <c r="N1310" s="221" t="s">
        <v>41</v>
      </c>
      <c r="O1310" s="222"/>
      <c r="P1310" s="223">
        <f>O1310*H1310</f>
        <v>0</v>
      </c>
      <c r="Q1310" s="223">
        <v>0</v>
      </c>
      <c r="R1310" s="223">
        <f>Q1310*H1310</f>
        <v>0</v>
      </c>
      <c r="S1310" s="223">
        <v>0</v>
      </c>
      <c r="T1310" s="224">
        <f>S1310*H1310</f>
        <v>0</v>
      </c>
      <c r="U1310" s="35"/>
      <c r="V1310" s="35"/>
      <c r="W1310" s="35"/>
      <c r="X1310" s="35"/>
      <c r="Y1310" s="35"/>
      <c r="Z1310" s="35"/>
      <c r="AA1310" s="35"/>
      <c r="AB1310" s="35"/>
      <c r="AC1310" s="35"/>
      <c r="AD1310" s="35"/>
      <c r="AE1310" s="35"/>
      <c r="AR1310" s="203" t="s">
        <v>2376</v>
      </c>
      <c r="AT1310" s="203" t="s">
        <v>241</v>
      </c>
      <c r="AU1310" s="203" t="s">
        <v>86</v>
      </c>
      <c r="AY1310" s="18" t="s">
        <v>239</v>
      </c>
      <c r="BE1310" s="204">
        <f>IF(N1310="základní",J1310,0)</f>
        <v>0</v>
      </c>
      <c r="BF1310" s="204">
        <f>IF(N1310="snížená",J1310,0)</f>
        <v>0</v>
      </c>
      <c r="BG1310" s="204">
        <f>IF(N1310="zákl. přenesená",J1310,0)</f>
        <v>0</v>
      </c>
      <c r="BH1310" s="204">
        <f>IF(N1310="sníž. přenesená",J1310,0)</f>
        <v>0</v>
      </c>
      <c r="BI1310" s="204">
        <f>IF(N1310="nulová",J1310,0)</f>
        <v>0</v>
      </c>
      <c r="BJ1310" s="18" t="s">
        <v>84</v>
      </c>
      <c r="BK1310" s="204">
        <f>ROUND(I1310*H1310,2)</f>
        <v>0</v>
      </c>
      <c r="BL1310" s="18" t="s">
        <v>2376</v>
      </c>
      <c r="BM1310" s="203" t="s">
        <v>2413</v>
      </c>
    </row>
    <row r="1311" spans="1:65" s="2" customFormat="1" ht="6.95" customHeight="1">
      <c r="A1311" s="35"/>
      <c r="B1311" s="55"/>
      <c r="C1311" s="56"/>
      <c r="D1311" s="56"/>
      <c r="E1311" s="56"/>
      <c r="F1311" s="56"/>
      <c r="G1311" s="56"/>
      <c r="H1311" s="56"/>
      <c r="I1311" s="56"/>
      <c r="J1311" s="56"/>
      <c r="K1311" s="56"/>
      <c r="L1311" s="40"/>
      <c r="M1311" s="35"/>
      <c r="O1311" s="35"/>
      <c r="P1311" s="35"/>
      <c r="Q1311" s="35"/>
      <c r="R1311" s="35"/>
      <c r="S1311" s="35"/>
      <c r="T1311" s="35"/>
      <c r="U1311" s="35"/>
      <c r="V1311" s="35"/>
      <c r="W1311" s="35"/>
      <c r="X1311" s="35"/>
      <c r="Y1311" s="35"/>
      <c r="Z1311" s="35"/>
      <c r="AA1311" s="35"/>
      <c r="AB1311" s="35"/>
      <c r="AC1311" s="35"/>
      <c r="AD1311" s="35"/>
      <c r="AE1311" s="35"/>
    </row>
  </sheetData>
  <sheetProtection algorithmName="SHA-512" hashValue="yEaruVVLzkcqMATyqHyZR+VY3s/R+tdLfRhveAxBDaHBklwcd6/xqF96RyZPtLlElYr3YLWY/bm7YV6Ww2NUlQ==" saltValue="txhz3GOh/aKsz5x/fJJWlR8n66m5erxrB0VS6/D9rWrxi3jhA+OSU583FPtyKFw4SDwKvBoBhXPK8S245HY1pg==" spinCount="100000" sheet="1" objects="1" scenarios="1" formatColumns="0" formatRows="0" autoFilter="0"/>
  <autoFilter ref="C152:K1310" xr:uid="{00000000-0009-0000-0000-000002000000}"/>
  <mergeCells count="12">
    <mergeCell ref="E145:H145"/>
    <mergeCell ref="L2:V2"/>
    <mergeCell ref="E85:H85"/>
    <mergeCell ref="E87:H87"/>
    <mergeCell ref="E89:H89"/>
    <mergeCell ref="E141:H141"/>
    <mergeCell ref="E143:H14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96</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s="1" customFormat="1" ht="12" customHeight="1">
      <c r="B8" s="21"/>
      <c r="D8" s="120" t="s">
        <v>210</v>
      </c>
      <c r="L8" s="21"/>
    </row>
    <row r="9" spans="1:46" s="2" customFormat="1" ht="16.5" customHeight="1">
      <c r="A9" s="35"/>
      <c r="B9" s="40"/>
      <c r="C9" s="35"/>
      <c r="D9" s="35"/>
      <c r="E9" s="323" t="s">
        <v>346</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2414</v>
      </c>
      <c r="F11" s="326"/>
      <c r="G11" s="326"/>
      <c r="H11" s="326"/>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23. 6. 2025</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7" t="str">
        <f>'Rekapitulace stavby'!E14</f>
        <v>Vyplň údaj</v>
      </c>
      <c r="F20" s="328"/>
      <c r="G20" s="328"/>
      <c r="H20" s="328"/>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34</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19.25" customHeight="1">
      <c r="A29" s="122"/>
      <c r="B29" s="123"/>
      <c r="C29" s="122"/>
      <c r="D29" s="122"/>
      <c r="E29" s="329" t="s">
        <v>35</v>
      </c>
      <c r="F29" s="329"/>
      <c r="G29" s="329"/>
      <c r="H29" s="329"/>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36</v>
      </c>
      <c r="E32" s="35"/>
      <c r="F32" s="35"/>
      <c r="G32" s="35"/>
      <c r="H32" s="35"/>
      <c r="I32" s="35"/>
      <c r="J32" s="127">
        <f>ROUND(J127,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ROUND((SUM(BE127:BE275)),  2)</f>
        <v>0</v>
      </c>
      <c r="G35" s="35"/>
      <c r="H35" s="35"/>
      <c r="I35" s="131">
        <v>0.21</v>
      </c>
      <c r="J35" s="130">
        <f>ROUND(((SUM(BE127:BE275))*I35),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ROUND((SUM(BF127:BF275)),  2)</f>
        <v>0</v>
      </c>
      <c r="G36" s="35"/>
      <c r="H36" s="35"/>
      <c r="I36" s="131">
        <v>0.12</v>
      </c>
      <c r="J36" s="130">
        <f>ROUND(((SUM(BF127:BF275))*I36),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ROUND((SUM(BG127:BG275)),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ROUND((SUM(BH127:BH275)),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ROUND((SUM(BI127:BI275)),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2" customFormat="1" ht="16.5" customHeight="1">
      <c r="A87" s="35"/>
      <c r="B87" s="36"/>
      <c r="C87" s="37"/>
      <c r="D87" s="37"/>
      <c r="E87" s="330" t="s">
        <v>346</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3" t="str">
        <f>E11</f>
        <v>D.1.2.1 - Stavebně-konstrukční řešení-betonové kce</v>
      </c>
      <c r="F89" s="332"/>
      <c r="G89" s="332"/>
      <c r="H89" s="332"/>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23. 6. 2025</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NEMOCNICE TGM HODONÍN, p.o.</v>
      </c>
      <c r="G93" s="37"/>
      <c r="H93" s="37"/>
      <c r="I93" s="30" t="s">
        <v>30</v>
      </c>
      <c r="J93" s="33" t="str">
        <f>E23</f>
        <v>KANIA a.s.</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213</v>
      </c>
      <c r="D96" s="151"/>
      <c r="E96" s="151"/>
      <c r="F96" s="151"/>
      <c r="G96" s="151"/>
      <c r="H96" s="151"/>
      <c r="I96" s="151"/>
      <c r="J96" s="152" t="s">
        <v>214</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215</v>
      </c>
      <c r="D98" s="37"/>
      <c r="E98" s="37"/>
      <c r="F98" s="37"/>
      <c r="G98" s="37"/>
      <c r="H98" s="37"/>
      <c r="I98" s="37"/>
      <c r="J98" s="85">
        <f>J127</f>
        <v>0</v>
      </c>
      <c r="K98" s="37"/>
      <c r="L98" s="52"/>
      <c r="S98" s="35"/>
      <c r="T98" s="35"/>
      <c r="U98" s="35"/>
      <c r="V98" s="35"/>
      <c r="W98" s="35"/>
      <c r="X98" s="35"/>
      <c r="Y98" s="35"/>
      <c r="Z98" s="35"/>
      <c r="AA98" s="35"/>
      <c r="AB98" s="35"/>
      <c r="AC98" s="35"/>
      <c r="AD98" s="35"/>
      <c r="AE98" s="35"/>
      <c r="AU98" s="18" t="s">
        <v>216</v>
      </c>
    </row>
    <row r="99" spans="1:47" s="9" customFormat="1" ht="24.95" customHeight="1">
      <c r="B99" s="154"/>
      <c r="C99" s="155"/>
      <c r="D99" s="156" t="s">
        <v>217</v>
      </c>
      <c r="E99" s="157"/>
      <c r="F99" s="157"/>
      <c r="G99" s="157"/>
      <c r="H99" s="157"/>
      <c r="I99" s="157"/>
      <c r="J99" s="158">
        <f>J128</f>
        <v>0</v>
      </c>
      <c r="K99" s="155"/>
      <c r="L99" s="159"/>
    </row>
    <row r="100" spans="1:47" s="10" customFormat="1" ht="19.899999999999999" customHeight="1">
      <c r="B100" s="160"/>
      <c r="C100" s="105"/>
      <c r="D100" s="161" t="s">
        <v>349</v>
      </c>
      <c r="E100" s="162"/>
      <c r="F100" s="162"/>
      <c r="G100" s="162"/>
      <c r="H100" s="162"/>
      <c r="I100" s="162"/>
      <c r="J100" s="163">
        <f>J129</f>
        <v>0</v>
      </c>
      <c r="K100" s="105"/>
      <c r="L100" s="164"/>
    </row>
    <row r="101" spans="1:47" s="10" customFormat="1" ht="19.899999999999999" customHeight="1">
      <c r="B101" s="160"/>
      <c r="C101" s="105"/>
      <c r="D101" s="161" t="s">
        <v>350</v>
      </c>
      <c r="E101" s="162"/>
      <c r="F101" s="162"/>
      <c r="G101" s="162"/>
      <c r="H101" s="162"/>
      <c r="I101" s="162"/>
      <c r="J101" s="163">
        <f>J176</f>
        <v>0</v>
      </c>
      <c r="K101" s="105"/>
      <c r="L101" s="164"/>
    </row>
    <row r="102" spans="1:47" s="10" customFormat="1" ht="19.899999999999999" customHeight="1">
      <c r="B102" s="160"/>
      <c r="C102" s="105"/>
      <c r="D102" s="161" t="s">
        <v>351</v>
      </c>
      <c r="E102" s="162"/>
      <c r="F102" s="162"/>
      <c r="G102" s="162"/>
      <c r="H102" s="162"/>
      <c r="I102" s="162"/>
      <c r="J102" s="163">
        <f>J220</f>
        <v>0</v>
      </c>
      <c r="K102" s="105"/>
      <c r="L102" s="164"/>
    </row>
    <row r="103" spans="1:47" s="10" customFormat="1" ht="19.899999999999999" customHeight="1">
      <c r="B103" s="160"/>
      <c r="C103" s="105"/>
      <c r="D103" s="161" t="s">
        <v>355</v>
      </c>
      <c r="E103" s="162"/>
      <c r="F103" s="162"/>
      <c r="G103" s="162"/>
      <c r="H103" s="162"/>
      <c r="I103" s="162"/>
      <c r="J103" s="163">
        <f>J266</f>
        <v>0</v>
      </c>
      <c r="K103" s="105"/>
      <c r="L103" s="164"/>
    </row>
    <row r="104" spans="1:47" s="9" customFormat="1" ht="24.95" customHeight="1">
      <c r="B104" s="154"/>
      <c r="C104" s="155"/>
      <c r="D104" s="156" t="s">
        <v>356</v>
      </c>
      <c r="E104" s="157"/>
      <c r="F104" s="157"/>
      <c r="G104" s="157"/>
      <c r="H104" s="157"/>
      <c r="I104" s="157"/>
      <c r="J104" s="158">
        <f>J268</f>
        <v>0</v>
      </c>
      <c r="K104" s="155"/>
      <c r="L104" s="159"/>
    </row>
    <row r="105" spans="1:47" s="10" customFormat="1" ht="19.899999999999999" customHeight="1">
      <c r="B105" s="160"/>
      <c r="C105" s="105"/>
      <c r="D105" s="161" t="s">
        <v>365</v>
      </c>
      <c r="E105" s="162"/>
      <c r="F105" s="162"/>
      <c r="G105" s="162"/>
      <c r="H105" s="162"/>
      <c r="I105" s="162"/>
      <c r="J105" s="163">
        <f>J269</f>
        <v>0</v>
      </c>
      <c r="K105" s="105"/>
      <c r="L105" s="164"/>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224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6.5" customHeight="1">
      <c r="A115" s="35"/>
      <c r="B115" s="36"/>
      <c r="C115" s="37"/>
      <c r="D115" s="37"/>
      <c r="E115" s="330" t="str">
        <f>E7</f>
        <v>NEMOCNICE TGM HODONÍN – VÝSTAVBA PAVILONU URGENTNÍHO PŘÍJMU ETAPA II.</v>
      </c>
      <c r="F115" s="331"/>
      <c r="G115" s="331"/>
      <c r="H115" s="331"/>
      <c r="I115" s="37"/>
      <c r="J115" s="37"/>
      <c r="K115" s="37"/>
      <c r="L115" s="52"/>
      <c r="S115" s="35"/>
      <c r="T115" s="35"/>
      <c r="U115" s="35"/>
      <c r="V115" s="35"/>
      <c r="W115" s="35"/>
      <c r="X115" s="35"/>
      <c r="Y115" s="35"/>
      <c r="Z115" s="35"/>
      <c r="AA115" s="35"/>
      <c r="AB115" s="35"/>
      <c r="AC115" s="35"/>
      <c r="AD115" s="35"/>
      <c r="AE115" s="35"/>
    </row>
    <row r="116" spans="1:63" s="1" customFormat="1" ht="12" customHeight="1">
      <c r="B116" s="22"/>
      <c r="C116" s="30" t="s">
        <v>210</v>
      </c>
      <c r="D116" s="23"/>
      <c r="E116" s="23"/>
      <c r="F116" s="23"/>
      <c r="G116" s="23"/>
      <c r="H116" s="23"/>
      <c r="I116" s="23"/>
      <c r="J116" s="23"/>
      <c r="K116" s="23"/>
      <c r="L116" s="21"/>
    </row>
    <row r="117" spans="1:63" s="2" customFormat="1" ht="16.5" customHeight="1">
      <c r="A117" s="35"/>
      <c r="B117" s="36"/>
      <c r="C117" s="37"/>
      <c r="D117" s="37"/>
      <c r="E117" s="330" t="s">
        <v>346</v>
      </c>
      <c r="F117" s="332"/>
      <c r="G117" s="332"/>
      <c r="H117" s="332"/>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347</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303" t="str">
        <f>E11</f>
        <v>D.1.2.1 - Stavebně-konstrukční řešení-betonové kce</v>
      </c>
      <c r="F119" s="332"/>
      <c r="G119" s="332"/>
      <c r="H119" s="332"/>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F14</f>
        <v xml:space="preserve"> </v>
      </c>
      <c r="G121" s="37"/>
      <c r="H121" s="37"/>
      <c r="I121" s="30" t="s">
        <v>22</v>
      </c>
      <c r="J121" s="67" t="str">
        <f>IF(J14="","",J14)</f>
        <v>23. 6. 2025</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24</v>
      </c>
      <c r="D123" s="37"/>
      <c r="E123" s="37"/>
      <c r="F123" s="28" t="str">
        <f>E17</f>
        <v>NEMOCNICE TGM HODONÍN, p.o.</v>
      </c>
      <c r="G123" s="37"/>
      <c r="H123" s="37"/>
      <c r="I123" s="30" t="s">
        <v>30</v>
      </c>
      <c r="J123" s="33" t="str">
        <f>E23</f>
        <v>KANIA a.s.</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IF(E20="","",E20)</f>
        <v>Vyplň údaj</v>
      </c>
      <c r="G124" s="37"/>
      <c r="H124" s="37"/>
      <c r="I124" s="30" t="s">
        <v>33</v>
      </c>
      <c r="J124" s="33" t="str">
        <f>E26</f>
        <v xml:space="preserve"> </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225</v>
      </c>
      <c r="D126" s="168" t="s">
        <v>61</v>
      </c>
      <c r="E126" s="168" t="s">
        <v>57</v>
      </c>
      <c r="F126" s="168" t="s">
        <v>58</v>
      </c>
      <c r="G126" s="168" t="s">
        <v>226</v>
      </c>
      <c r="H126" s="168" t="s">
        <v>227</v>
      </c>
      <c r="I126" s="168" t="s">
        <v>228</v>
      </c>
      <c r="J126" s="168" t="s">
        <v>214</v>
      </c>
      <c r="K126" s="169" t="s">
        <v>229</v>
      </c>
      <c r="L126" s="170"/>
      <c r="M126" s="76" t="s">
        <v>1</v>
      </c>
      <c r="N126" s="77" t="s">
        <v>40</v>
      </c>
      <c r="O126" s="77" t="s">
        <v>230</v>
      </c>
      <c r="P126" s="77" t="s">
        <v>231</v>
      </c>
      <c r="Q126" s="77" t="s">
        <v>232</v>
      </c>
      <c r="R126" s="77" t="s">
        <v>233</v>
      </c>
      <c r="S126" s="77" t="s">
        <v>234</v>
      </c>
      <c r="T126" s="78" t="s">
        <v>235</v>
      </c>
      <c r="U126" s="165"/>
      <c r="V126" s="165"/>
      <c r="W126" s="165"/>
      <c r="X126" s="165"/>
      <c r="Y126" s="165"/>
      <c r="Z126" s="165"/>
      <c r="AA126" s="165"/>
      <c r="AB126" s="165"/>
      <c r="AC126" s="165"/>
      <c r="AD126" s="165"/>
      <c r="AE126" s="165"/>
    </row>
    <row r="127" spans="1:63" s="2" customFormat="1" ht="22.9" customHeight="1">
      <c r="A127" s="35"/>
      <c r="B127" s="36"/>
      <c r="C127" s="83" t="s">
        <v>236</v>
      </c>
      <c r="D127" s="37"/>
      <c r="E127" s="37"/>
      <c r="F127" s="37"/>
      <c r="G127" s="37"/>
      <c r="H127" s="37"/>
      <c r="I127" s="37"/>
      <c r="J127" s="171">
        <f>BK127</f>
        <v>0</v>
      </c>
      <c r="K127" s="37"/>
      <c r="L127" s="40"/>
      <c r="M127" s="79"/>
      <c r="N127" s="172"/>
      <c r="O127" s="80"/>
      <c r="P127" s="173">
        <f>P128+P268</f>
        <v>0</v>
      </c>
      <c r="Q127" s="80"/>
      <c r="R127" s="173">
        <f>R128+R268</f>
        <v>1162.1135932300001</v>
      </c>
      <c r="S127" s="80"/>
      <c r="T127" s="174">
        <f>T128+T268</f>
        <v>0</v>
      </c>
      <c r="U127" s="35"/>
      <c r="V127" s="35"/>
      <c r="W127" s="35"/>
      <c r="X127" s="35"/>
      <c r="Y127" s="35"/>
      <c r="Z127" s="35"/>
      <c r="AA127" s="35"/>
      <c r="AB127" s="35"/>
      <c r="AC127" s="35"/>
      <c r="AD127" s="35"/>
      <c r="AE127" s="35"/>
      <c r="AT127" s="18" t="s">
        <v>75</v>
      </c>
      <c r="AU127" s="18" t="s">
        <v>216</v>
      </c>
      <c r="BK127" s="175">
        <f>BK128+BK268</f>
        <v>0</v>
      </c>
    </row>
    <row r="128" spans="1:63" s="12" customFormat="1" ht="25.9" customHeight="1">
      <c r="B128" s="176"/>
      <c r="C128" s="177"/>
      <c r="D128" s="178" t="s">
        <v>75</v>
      </c>
      <c r="E128" s="179" t="s">
        <v>237</v>
      </c>
      <c r="F128" s="179" t="s">
        <v>238</v>
      </c>
      <c r="G128" s="177"/>
      <c r="H128" s="177"/>
      <c r="I128" s="180"/>
      <c r="J128" s="181">
        <f>BK128</f>
        <v>0</v>
      </c>
      <c r="K128" s="177"/>
      <c r="L128" s="182"/>
      <c r="M128" s="183"/>
      <c r="N128" s="184"/>
      <c r="O128" s="184"/>
      <c r="P128" s="185">
        <f>P129+P176+P220+P266</f>
        <v>0</v>
      </c>
      <c r="Q128" s="184"/>
      <c r="R128" s="185">
        <f>R129+R176+R220+R266</f>
        <v>1162.1135932300001</v>
      </c>
      <c r="S128" s="184"/>
      <c r="T128" s="186">
        <f>T129+T176+T220+T266</f>
        <v>0</v>
      </c>
      <c r="AR128" s="187" t="s">
        <v>84</v>
      </c>
      <c r="AT128" s="188" t="s">
        <v>75</v>
      </c>
      <c r="AU128" s="188" t="s">
        <v>76</v>
      </c>
      <c r="AY128" s="187" t="s">
        <v>239</v>
      </c>
      <c r="BK128" s="189">
        <f>BK129+BK176+BK220+BK266</f>
        <v>0</v>
      </c>
    </row>
    <row r="129" spans="1:65" s="12" customFormat="1" ht="22.9" customHeight="1">
      <c r="B129" s="176"/>
      <c r="C129" s="177"/>
      <c r="D129" s="178" t="s">
        <v>75</v>
      </c>
      <c r="E129" s="190" t="s">
        <v>86</v>
      </c>
      <c r="F129" s="190" t="s">
        <v>458</v>
      </c>
      <c r="G129" s="177"/>
      <c r="H129" s="177"/>
      <c r="I129" s="180"/>
      <c r="J129" s="191">
        <f>BK129</f>
        <v>0</v>
      </c>
      <c r="K129" s="177"/>
      <c r="L129" s="182"/>
      <c r="M129" s="183"/>
      <c r="N129" s="184"/>
      <c r="O129" s="184"/>
      <c r="P129" s="185">
        <f>SUM(P130:P175)</f>
        <v>0</v>
      </c>
      <c r="Q129" s="184"/>
      <c r="R129" s="185">
        <f>SUM(R130:R175)</f>
        <v>343.09557998999986</v>
      </c>
      <c r="S129" s="184"/>
      <c r="T129" s="186">
        <f>SUM(T130:T175)</f>
        <v>0</v>
      </c>
      <c r="AR129" s="187" t="s">
        <v>84</v>
      </c>
      <c r="AT129" s="188" t="s">
        <v>75</v>
      </c>
      <c r="AU129" s="188" t="s">
        <v>84</v>
      </c>
      <c r="AY129" s="187" t="s">
        <v>239</v>
      </c>
      <c r="BK129" s="189">
        <f>SUM(BK130:BK175)</f>
        <v>0</v>
      </c>
    </row>
    <row r="130" spans="1:65" s="2" customFormat="1" ht="16.5" customHeight="1">
      <c r="A130" s="35"/>
      <c r="B130" s="36"/>
      <c r="C130" s="192" t="s">
        <v>84</v>
      </c>
      <c r="D130" s="192" t="s">
        <v>241</v>
      </c>
      <c r="E130" s="193" t="s">
        <v>485</v>
      </c>
      <c r="F130" s="194" t="s">
        <v>486</v>
      </c>
      <c r="G130" s="195" t="s">
        <v>309</v>
      </c>
      <c r="H130" s="196">
        <v>2.5880000000000001</v>
      </c>
      <c r="I130" s="197"/>
      <c r="J130" s="198">
        <f>ROUND(I130*H130,2)</f>
        <v>0</v>
      </c>
      <c r="K130" s="194" t="s">
        <v>245</v>
      </c>
      <c r="L130" s="40"/>
      <c r="M130" s="199" t="s">
        <v>1</v>
      </c>
      <c r="N130" s="200" t="s">
        <v>41</v>
      </c>
      <c r="O130" s="72"/>
      <c r="P130" s="201">
        <f>O130*H130</f>
        <v>0</v>
      </c>
      <c r="Q130" s="201">
        <v>2.5018699999999998</v>
      </c>
      <c r="R130" s="201">
        <f>Q130*H130</f>
        <v>6.4748395599999995</v>
      </c>
      <c r="S130" s="201">
        <v>0</v>
      </c>
      <c r="T130" s="202">
        <f>S130*H130</f>
        <v>0</v>
      </c>
      <c r="U130" s="35"/>
      <c r="V130" s="35"/>
      <c r="W130" s="35"/>
      <c r="X130" s="35"/>
      <c r="Y130" s="35"/>
      <c r="Z130" s="35"/>
      <c r="AA130" s="35"/>
      <c r="AB130" s="35"/>
      <c r="AC130" s="35"/>
      <c r="AD130" s="35"/>
      <c r="AE130" s="35"/>
      <c r="AR130" s="203" t="s">
        <v>110</v>
      </c>
      <c r="AT130" s="203" t="s">
        <v>241</v>
      </c>
      <c r="AU130" s="203" t="s">
        <v>86</v>
      </c>
      <c r="AY130" s="18" t="s">
        <v>239</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110</v>
      </c>
      <c r="BM130" s="203" t="s">
        <v>2415</v>
      </c>
    </row>
    <row r="131" spans="1:65" s="2" customFormat="1" ht="19.5">
      <c r="A131" s="35"/>
      <c r="B131" s="36"/>
      <c r="C131" s="37"/>
      <c r="D131" s="207" t="s">
        <v>284</v>
      </c>
      <c r="E131" s="37"/>
      <c r="F131" s="216" t="s">
        <v>2416</v>
      </c>
      <c r="G131" s="37"/>
      <c r="H131" s="37"/>
      <c r="I131" s="217"/>
      <c r="J131" s="37"/>
      <c r="K131" s="37"/>
      <c r="L131" s="40"/>
      <c r="M131" s="218"/>
      <c r="N131" s="219"/>
      <c r="O131" s="72"/>
      <c r="P131" s="72"/>
      <c r="Q131" s="72"/>
      <c r="R131" s="72"/>
      <c r="S131" s="72"/>
      <c r="T131" s="73"/>
      <c r="U131" s="35"/>
      <c r="V131" s="35"/>
      <c r="W131" s="35"/>
      <c r="X131" s="35"/>
      <c r="Y131" s="35"/>
      <c r="Z131" s="35"/>
      <c r="AA131" s="35"/>
      <c r="AB131" s="35"/>
      <c r="AC131" s="35"/>
      <c r="AD131" s="35"/>
      <c r="AE131" s="35"/>
      <c r="AT131" s="18" t="s">
        <v>284</v>
      </c>
      <c r="AU131" s="18" t="s">
        <v>86</v>
      </c>
    </row>
    <row r="132" spans="1:65" s="13" customFormat="1" ht="11.25">
      <c r="B132" s="205"/>
      <c r="C132" s="206"/>
      <c r="D132" s="207" t="s">
        <v>266</v>
      </c>
      <c r="E132" s="225" t="s">
        <v>1</v>
      </c>
      <c r="F132" s="208" t="s">
        <v>2417</v>
      </c>
      <c r="G132" s="206"/>
      <c r="H132" s="209">
        <v>2.5880000000000001</v>
      </c>
      <c r="I132" s="210"/>
      <c r="J132" s="206"/>
      <c r="K132" s="206"/>
      <c r="L132" s="211"/>
      <c r="M132" s="212"/>
      <c r="N132" s="213"/>
      <c r="O132" s="213"/>
      <c r="P132" s="213"/>
      <c r="Q132" s="213"/>
      <c r="R132" s="213"/>
      <c r="S132" s="213"/>
      <c r="T132" s="214"/>
      <c r="AT132" s="215" t="s">
        <v>266</v>
      </c>
      <c r="AU132" s="215" t="s">
        <v>86</v>
      </c>
      <c r="AV132" s="13" t="s">
        <v>86</v>
      </c>
      <c r="AW132" s="13" t="s">
        <v>32</v>
      </c>
      <c r="AX132" s="13" t="s">
        <v>76</v>
      </c>
      <c r="AY132" s="215" t="s">
        <v>239</v>
      </c>
    </row>
    <row r="133" spans="1:65" s="14" customFormat="1" ht="11.25">
      <c r="B133" s="226"/>
      <c r="C133" s="227"/>
      <c r="D133" s="207" t="s">
        <v>266</v>
      </c>
      <c r="E133" s="228" t="s">
        <v>1</v>
      </c>
      <c r="F133" s="229" t="s">
        <v>383</v>
      </c>
      <c r="G133" s="227"/>
      <c r="H133" s="230">
        <v>2.5880000000000001</v>
      </c>
      <c r="I133" s="231"/>
      <c r="J133" s="227"/>
      <c r="K133" s="227"/>
      <c r="L133" s="232"/>
      <c r="M133" s="233"/>
      <c r="N133" s="234"/>
      <c r="O133" s="234"/>
      <c r="P133" s="234"/>
      <c r="Q133" s="234"/>
      <c r="R133" s="234"/>
      <c r="S133" s="234"/>
      <c r="T133" s="235"/>
      <c r="AT133" s="236" t="s">
        <v>266</v>
      </c>
      <c r="AU133" s="236" t="s">
        <v>86</v>
      </c>
      <c r="AV133" s="14" t="s">
        <v>110</v>
      </c>
      <c r="AW133" s="14" t="s">
        <v>32</v>
      </c>
      <c r="AX133" s="14" t="s">
        <v>84</v>
      </c>
      <c r="AY133" s="236" t="s">
        <v>239</v>
      </c>
    </row>
    <row r="134" spans="1:65" s="2" customFormat="1" ht="16.5" customHeight="1">
      <c r="A134" s="35"/>
      <c r="B134" s="36"/>
      <c r="C134" s="192" t="s">
        <v>86</v>
      </c>
      <c r="D134" s="192" t="s">
        <v>241</v>
      </c>
      <c r="E134" s="193" t="s">
        <v>491</v>
      </c>
      <c r="F134" s="194" t="s">
        <v>492</v>
      </c>
      <c r="G134" s="195" t="s">
        <v>244</v>
      </c>
      <c r="H134" s="196">
        <v>3.5419999999999998</v>
      </c>
      <c r="I134" s="197"/>
      <c r="J134" s="198">
        <f>ROUND(I134*H134,2)</f>
        <v>0</v>
      </c>
      <c r="K134" s="194" t="s">
        <v>245</v>
      </c>
      <c r="L134" s="40"/>
      <c r="M134" s="199" t="s">
        <v>1</v>
      </c>
      <c r="N134" s="200" t="s">
        <v>41</v>
      </c>
      <c r="O134" s="72"/>
      <c r="P134" s="201">
        <f>O134*H134</f>
        <v>0</v>
      </c>
      <c r="Q134" s="201">
        <v>2.9399999999999999E-3</v>
      </c>
      <c r="R134" s="201">
        <f>Q134*H134</f>
        <v>1.0413479999999999E-2</v>
      </c>
      <c r="S134" s="201">
        <v>0</v>
      </c>
      <c r="T134" s="202">
        <f>S134*H134</f>
        <v>0</v>
      </c>
      <c r="U134" s="35"/>
      <c r="V134" s="35"/>
      <c r="W134" s="35"/>
      <c r="X134" s="35"/>
      <c r="Y134" s="35"/>
      <c r="Z134" s="35"/>
      <c r="AA134" s="35"/>
      <c r="AB134" s="35"/>
      <c r="AC134" s="35"/>
      <c r="AD134" s="35"/>
      <c r="AE134" s="35"/>
      <c r="AR134" s="203" t="s">
        <v>110</v>
      </c>
      <c r="AT134" s="203" t="s">
        <v>241</v>
      </c>
      <c r="AU134" s="203" t="s">
        <v>86</v>
      </c>
      <c r="AY134" s="18" t="s">
        <v>239</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110</v>
      </c>
      <c r="BM134" s="203" t="s">
        <v>2418</v>
      </c>
    </row>
    <row r="135" spans="1:65" s="13" customFormat="1" ht="11.25">
      <c r="B135" s="205"/>
      <c r="C135" s="206"/>
      <c r="D135" s="207" t="s">
        <v>266</v>
      </c>
      <c r="E135" s="225" t="s">
        <v>1</v>
      </c>
      <c r="F135" s="208" t="s">
        <v>2419</v>
      </c>
      <c r="G135" s="206"/>
      <c r="H135" s="209">
        <v>3.5419999999999998</v>
      </c>
      <c r="I135" s="210"/>
      <c r="J135" s="206"/>
      <c r="K135" s="206"/>
      <c r="L135" s="211"/>
      <c r="M135" s="212"/>
      <c r="N135" s="213"/>
      <c r="O135" s="213"/>
      <c r="P135" s="213"/>
      <c r="Q135" s="213"/>
      <c r="R135" s="213"/>
      <c r="S135" s="213"/>
      <c r="T135" s="214"/>
      <c r="AT135" s="215" t="s">
        <v>266</v>
      </c>
      <c r="AU135" s="215" t="s">
        <v>86</v>
      </c>
      <c r="AV135" s="13" t="s">
        <v>86</v>
      </c>
      <c r="AW135" s="13" t="s">
        <v>32</v>
      </c>
      <c r="AX135" s="13" t="s">
        <v>76</v>
      </c>
      <c r="AY135" s="215" t="s">
        <v>239</v>
      </c>
    </row>
    <row r="136" spans="1:65" s="14" customFormat="1" ht="11.25">
      <c r="B136" s="226"/>
      <c r="C136" s="227"/>
      <c r="D136" s="207" t="s">
        <v>266</v>
      </c>
      <c r="E136" s="228" t="s">
        <v>1</v>
      </c>
      <c r="F136" s="229" t="s">
        <v>383</v>
      </c>
      <c r="G136" s="227"/>
      <c r="H136" s="230">
        <v>3.5419999999999998</v>
      </c>
      <c r="I136" s="231"/>
      <c r="J136" s="227"/>
      <c r="K136" s="227"/>
      <c r="L136" s="232"/>
      <c r="M136" s="233"/>
      <c r="N136" s="234"/>
      <c r="O136" s="234"/>
      <c r="P136" s="234"/>
      <c r="Q136" s="234"/>
      <c r="R136" s="234"/>
      <c r="S136" s="234"/>
      <c r="T136" s="235"/>
      <c r="AT136" s="236" t="s">
        <v>266</v>
      </c>
      <c r="AU136" s="236" t="s">
        <v>86</v>
      </c>
      <c r="AV136" s="14" t="s">
        <v>110</v>
      </c>
      <c r="AW136" s="14" t="s">
        <v>32</v>
      </c>
      <c r="AX136" s="14" t="s">
        <v>84</v>
      </c>
      <c r="AY136" s="236" t="s">
        <v>239</v>
      </c>
    </row>
    <row r="137" spans="1:65" s="2" customFormat="1" ht="16.5" customHeight="1">
      <c r="A137" s="35"/>
      <c r="B137" s="36"/>
      <c r="C137" s="192" t="s">
        <v>108</v>
      </c>
      <c r="D137" s="192" t="s">
        <v>241</v>
      </c>
      <c r="E137" s="193" t="s">
        <v>496</v>
      </c>
      <c r="F137" s="194" t="s">
        <v>497</v>
      </c>
      <c r="G137" s="195" t="s">
        <v>244</v>
      </c>
      <c r="H137" s="196">
        <v>3.5419999999999998</v>
      </c>
      <c r="I137" s="197"/>
      <c r="J137" s="198">
        <f>ROUND(I137*H137,2)</f>
        <v>0</v>
      </c>
      <c r="K137" s="194" t="s">
        <v>245</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110</v>
      </c>
      <c r="AT137" s="203" t="s">
        <v>241</v>
      </c>
      <c r="AU137" s="203" t="s">
        <v>86</v>
      </c>
      <c r="AY137" s="18" t="s">
        <v>239</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110</v>
      </c>
      <c r="BM137" s="203" t="s">
        <v>2420</v>
      </c>
    </row>
    <row r="138" spans="1:65" s="2" customFormat="1" ht="16.5" customHeight="1">
      <c r="A138" s="35"/>
      <c r="B138" s="36"/>
      <c r="C138" s="192" t="s">
        <v>110</v>
      </c>
      <c r="D138" s="192" t="s">
        <v>241</v>
      </c>
      <c r="E138" s="193" t="s">
        <v>500</v>
      </c>
      <c r="F138" s="194" t="s">
        <v>501</v>
      </c>
      <c r="G138" s="195" t="s">
        <v>331</v>
      </c>
      <c r="H138" s="196">
        <v>0.53600000000000003</v>
      </c>
      <c r="I138" s="197"/>
      <c r="J138" s="198">
        <f>ROUND(I138*H138,2)</f>
        <v>0</v>
      </c>
      <c r="K138" s="194" t="s">
        <v>245</v>
      </c>
      <c r="L138" s="40"/>
      <c r="M138" s="199" t="s">
        <v>1</v>
      </c>
      <c r="N138" s="200" t="s">
        <v>41</v>
      </c>
      <c r="O138" s="72"/>
      <c r="P138" s="201">
        <f>O138*H138</f>
        <v>0</v>
      </c>
      <c r="Q138" s="201">
        <v>1.0606199999999999</v>
      </c>
      <c r="R138" s="201">
        <f>Q138*H138</f>
        <v>0.56849231999999994</v>
      </c>
      <c r="S138" s="201">
        <v>0</v>
      </c>
      <c r="T138" s="202">
        <f>S138*H138</f>
        <v>0</v>
      </c>
      <c r="U138" s="35"/>
      <c r="V138" s="35"/>
      <c r="W138" s="35"/>
      <c r="X138" s="35"/>
      <c r="Y138" s="35"/>
      <c r="Z138" s="35"/>
      <c r="AA138" s="35"/>
      <c r="AB138" s="35"/>
      <c r="AC138" s="35"/>
      <c r="AD138" s="35"/>
      <c r="AE138" s="35"/>
      <c r="AR138" s="203" t="s">
        <v>110</v>
      </c>
      <c r="AT138" s="203" t="s">
        <v>241</v>
      </c>
      <c r="AU138" s="203" t="s">
        <v>86</v>
      </c>
      <c r="AY138" s="18" t="s">
        <v>239</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110</v>
      </c>
      <c r="BM138" s="203" t="s">
        <v>2421</v>
      </c>
    </row>
    <row r="139" spans="1:65" s="13" customFormat="1" ht="11.25">
      <c r="B139" s="205"/>
      <c r="C139" s="206"/>
      <c r="D139" s="207" t="s">
        <v>266</v>
      </c>
      <c r="E139" s="225" t="s">
        <v>1</v>
      </c>
      <c r="F139" s="208" t="s">
        <v>2422</v>
      </c>
      <c r="G139" s="206"/>
      <c r="H139" s="209">
        <v>0.46600000000000003</v>
      </c>
      <c r="I139" s="210"/>
      <c r="J139" s="206"/>
      <c r="K139" s="206"/>
      <c r="L139" s="211"/>
      <c r="M139" s="212"/>
      <c r="N139" s="213"/>
      <c r="O139" s="213"/>
      <c r="P139" s="213"/>
      <c r="Q139" s="213"/>
      <c r="R139" s="213"/>
      <c r="S139" s="213"/>
      <c r="T139" s="214"/>
      <c r="AT139" s="215" t="s">
        <v>266</v>
      </c>
      <c r="AU139" s="215" t="s">
        <v>86</v>
      </c>
      <c r="AV139" s="13" t="s">
        <v>86</v>
      </c>
      <c r="AW139" s="13" t="s">
        <v>32</v>
      </c>
      <c r="AX139" s="13" t="s">
        <v>76</v>
      </c>
      <c r="AY139" s="215" t="s">
        <v>239</v>
      </c>
    </row>
    <row r="140" spans="1:65" s="13" customFormat="1" ht="11.25">
      <c r="B140" s="205"/>
      <c r="C140" s="206"/>
      <c r="D140" s="207" t="s">
        <v>266</v>
      </c>
      <c r="E140" s="225" t="s">
        <v>1</v>
      </c>
      <c r="F140" s="208" t="s">
        <v>2423</v>
      </c>
      <c r="G140" s="206"/>
      <c r="H140" s="209">
        <v>7.0000000000000007E-2</v>
      </c>
      <c r="I140" s="210"/>
      <c r="J140" s="206"/>
      <c r="K140" s="206"/>
      <c r="L140" s="211"/>
      <c r="M140" s="212"/>
      <c r="N140" s="213"/>
      <c r="O140" s="213"/>
      <c r="P140" s="213"/>
      <c r="Q140" s="213"/>
      <c r="R140" s="213"/>
      <c r="S140" s="213"/>
      <c r="T140" s="214"/>
      <c r="AT140" s="215" t="s">
        <v>266</v>
      </c>
      <c r="AU140" s="215" t="s">
        <v>86</v>
      </c>
      <c r="AV140" s="13" t="s">
        <v>86</v>
      </c>
      <c r="AW140" s="13" t="s">
        <v>32</v>
      </c>
      <c r="AX140" s="13" t="s">
        <v>76</v>
      </c>
      <c r="AY140" s="215" t="s">
        <v>239</v>
      </c>
    </row>
    <row r="141" spans="1:65" s="14" customFormat="1" ht="11.25">
      <c r="B141" s="226"/>
      <c r="C141" s="227"/>
      <c r="D141" s="207" t="s">
        <v>266</v>
      </c>
      <c r="E141" s="228" t="s">
        <v>1</v>
      </c>
      <c r="F141" s="229" t="s">
        <v>383</v>
      </c>
      <c r="G141" s="227"/>
      <c r="H141" s="230">
        <v>0.53600000000000003</v>
      </c>
      <c r="I141" s="231"/>
      <c r="J141" s="227"/>
      <c r="K141" s="227"/>
      <c r="L141" s="232"/>
      <c r="M141" s="233"/>
      <c r="N141" s="234"/>
      <c r="O141" s="234"/>
      <c r="P141" s="234"/>
      <c r="Q141" s="234"/>
      <c r="R141" s="234"/>
      <c r="S141" s="234"/>
      <c r="T141" s="235"/>
      <c r="AT141" s="236" t="s">
        <v>266</v>
      </c>
      <c r="AU141" s="236" t="s">
        <v>86</v>
      </c>
      <c r="AV141" s="14" t="s">
        <v>110</v>
      </c>
      <c r="AW141" s="14" t="s">
        <v>32</v>
      </c>
      <c r="AX141" s="14" t="s">
        <v>84</v>
      </c>
      <c r="AY141" s="236" t="s">
        <v>239</v>
      </c>
    </row>
    <row r="142" spans="1:65" s="2" customFormat="1" ht="16.5" customHeight="1">
      <c r="A142" s="35"/>
      <c r="B142" s="36"/>
      <c r="C142" s="192" t="s">
        <v>134</v>
      </c>
      <c r="D142" s="192" t="s">
        <v>241</v>
      </c>
      <c r="E142" s="193" t="s">
        <v>2424</v>
      </c>
      <c r="F142" s="194" t="s">
        <v>2425</v>
      </c>
      <c r="G142" s="195" t="s">
        <v>309</v>
      </c>
      <c r="H142" s="196">
        <v>100.776</v>
      </c>
      <c r="I142" s="197"/>
      <c r="J142" s="198">
        <f>ROUND(I142*H142,2)</f>
        <v>0</v>
      </c>
      <c r="K142" s="194" t="s">
        <v>245</v>
      </c>
      <c r="L142" s="40"/>
      <c r="M142" s="199" t="s">
        <v>1</v>
      </c>
      <c r="N142" s="200" t="s">
        <v>41</v>
      </c>
      <c r="O142" s="72"/>
      <c r="P142" s="201">
        <f>O142*H142</f>
        <v>0</v>
      </c>
      <c r="Q142" s="201">
        <v>2.5018699999999998</v>
      </c>
      <c r="R142" s="201">
        <f>Q142*H142</f>
        <v>252.12845111999997</v>
      </c>
      <c r="S142" s="201">
        <v>0</v>
      </c>
      <c r="T142" s="202">
        <f>S142*H142</f>
        <v>0</v>
      </c>
      <c r="U142" s="35"/>
      <c r="V142" s="35"/>
      <c r="W142" s="35"/>
      <c r="X142" s="35"/>
      <c r="Y142" s="35"/>
      <c r="Z142" s="35"/>
      <c r="AA142" s="35"/>
      <c r="AB142" s="35"/>
      <c r="AC142" s="35"/>
      <c r="AD142" s="35"/>
      <c r="AE142" s="35"/>
      <c r="AR142" s="203" t="s">
        <v>110</v>
      </c>
      <c r="AT142" s="203" t="s">
        <v>241</v>
      </c>
      <c r="AU142" s="203" t="s">
        <v>86</v>
      </c>
      <c r="AY142" s="18" t="s">
        <v>239</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110</v>
      </c>
      <c r="BM142" s="203" t="s">
        <v>2426</v>
      </c>
    </row>
    <row r="143" spans="1:65" s="2" customFormat="1" ht="19.5">
      <c r="A143" s="35"/>
      <c r="B143" s="36"/>
      <c r="C143" s="37"/>
      <c r="D143" s="207" t="s">
        <v>284</v>
      </c>
      <c r="E143" s="37"/>
      <c r="F143" s="216" t="s">
        <v>2416</v>
      </c>
      <c r="G143" s="37"/>
      <c r="H143" s="37"/>
      <c r="I143" s="217"/>
      <c r="J143" s="37"/>
      <c r="K143" s="37"/>
      <c r="L143" s="40"/>
      <c r="M143" s="218"/>
      <c r="N143" s="219"/>
      <c r="O143" s="72"/>
      <c r="P143" s="72"/>
      <c r="Q143" s="72"/>
      <c r="R143" s="72"/>
      <c r="S143" s="72"/>
      <c r="T143" s="73"/>
      <c r="U143" s="35"/>
      <c r="V143" s="35"/>
      <c r="W143" s="35"/>
      <c r="X143" s="35"/>
      <c r="Y143" s="35"/>
      <c r="Z143" s="35"/>
      <c r="AA143" s="35"/>
      <c r="AB143" s="35"/>
      <c r="AC143" s="35"/>
      <c r="AD143" s="35"/>
      <c r="AE143" s="35"/>
      <c r="AT143" s="18" t="s">
        <v>284</v>
      </c>
      <c r="AU143" s="18" t="s">
        <v>86</v>
      </c>
    </row>
    <row r="144" spans="1:65" s="13" customFormat="1" ht="11.25">
      <c r="B144" s="205"/>
      <c r="C144" s="206"/>
      <c r="D144" s="207" t="s">
        <v>266</v>
      </c>
      <c r="E144" s="225" t="s">
        <v>1</v>
      </c>
      <c r="F144" s="208" t="s">
        <v>2427</v>
      </c>
      <c r="G144" s="206"/>
      <c r="H144" s="209">
        <v>78.900000000000006</v>
      </c>
      <c r="I144" s="210"/>
      <c r="J144" s="206"/>
      <c r="K144" s="206"/>
      <c r="L144" s="211"/>
      <c r="M144" s="212"/>
      <c r="N144" s="213"/>
      <c r="O144" s="213"/>
      <c r="P144" s="213"/>
      <c r="Q144" s="213"/>
      <c r="R144" s="213"/>
      <c r="S144" s="213"/>
      <c r="T144" s="214"/>
      <c r="AT144" s="215" t="s">
        <v>266</v>
      </c>
      <c r="AU144" s="215" t="s">
        <v>86</v>
      </c>
      <c r="AV144" s="13" t="s">
        <v>86</v>
      </c>
      <c r="AW144" s="13" t="s">
        <v>32</v>
      </c>
      <c r="AX144" s="13" t="s">
        <v>76</v>
      </c>
      <c r="AY144" s="215" t="s">
        <v>239</v>
      </c>
    </row>
    <row r="145" spans="1:65" s="13" customFormat="1" ht="11.25">
      <c r="B145" s="205"/>
      <c r="C145" s="206"/>
      <c r="D145" s="207" t="s">
        <v>266</v>
      </c>
      <c r="E145" s="225" t="s">
        <v>1</v>
      </c>
      <c r="F145" s="208" t="s">
        <v>2428</v>
      </c>
      <c r="G145" s="206"/>
      <c r="H145" s="209">
        <v>11.218</v>
      </c>
      <c r="I145" s="210"/>
      <c r="J145" s="206"/>
      <c r="K145" s="206"/>
      <c r="L145" s="211"/>
      <c r="M145" s="212"/>
      <c r="N145" s="213"/>
      <c r="O145" s="213"/>
      <c r="P145" s="213"/>
      <c r="Q145" s="213"/>
      <c r="R145" s="213"/>
      <c r="S145" s="213"/>
      <c r="T145" s="214"/>
      <c r="AT145" s="215" t="s">
        <v>266</v>
      </c>
      <c r="AU145" s="215" t="s">
        <v>86</v>
      </c>
      <c r="AV145" s="13" t="s">
        <v>86</v>
      </c>
      <c r="AW145" s="13" t="s">
        <v>32</v>
      </c>
      <c r="AX145" s="13" t="s">
        <v>76</v>
      </c>
      <c r="AY145" s="215" t="s">
        <v>239</v>
      </c>
    </row>
    <row r="146" spans="1:65" s="13" customFormat="1" ht="11.25">
      <c r="B146" s="205"/>
      <c r="C146" s="206"/>
      <c r="D146" s="207" t="s">
        <v>266</v>
      </c>
      <c r="E146" s="225" t="s">
        <v>1</v>
      </c>
      <c r="F146" s="208" t="s">
        <v>2429</v>
      </c>
      <c r="G146" s="206"/>
      <c r="H146" s="209">
        <v>10.657999999999999</v>
      </c>
      <c r="I146" s="210"/>
      <c r="J146" s="206"/>
      <c r="K146" s="206"/>
      <c r="L146" s="211"/>
      <c r="M146" s="212"/>
      <c r="N146" s="213"/>
      <c r="O146" s="213"/>
      <c r="P146" s="213"/>
      <c r="Q146" s="213"/>
      <c r="R146" s="213"/>
      <c r="S146" s="213"/>
      <c r="T146" s="214"/>
      <c r="AT146" s="215" t="s">
        <v>266</v>
      </c>
      <c r="AU146" s="215" t="s">
        <v>86</v>
      </c>
      <c r="AV146" s="13" t="s">
        <v>86</v>
      </c>
      <c r="AW146" s="13" t="s">
        <v>32</v>
      </c>
      <c r="AX146" s="13" t="s">
        <v>76</v>
      </c>
      <c r="AY146" s="215" t="s">
        <v>239</v>
      </c>
    </row>
    <row r="147" spans="1:65" s="14" customFormat="1" ht="11.25">
      <c r="B147" s="226"/>
      <c r="C147" s="227"/>
      <c r="D147" s="207" t="s">
        <v>266</v>
      </c>
      <c r="E147" s="228" t="s">
        <v>1</v>
      </c>
      <c r="F147" s="229" t="s">
        <v>383</v>
      </c>
      <c r="G147" s="227"/>
      <c r="H147" s="230">
        <v>100.77600000000001</v>
      </c>
      <c r="I147" s="231"/>
      <c r="J147" s="227"/>
      <c r="K147" s="227"/>
      <c r="L147" s="232"/>
      <c r="M147" s="233"/>
      <c r="N147" s="234"/>
      <c r="O147" s="234"/>
      <c r="P147" s="234"/>
      <c r="Q147" s="234"/>
      <c r="R147" s="234"/>
      <c r="S147" s="234"/>
      <c r="T147" s="235"/>
      <c r="AT147" s="236" t="s">
        <v>266</v>
      </c>
      <c r="AU147" s="236" t="s">
        <v>86</v>
      </c>
      <c r="AV147" s="14" t="s">
        <v>110</v>
      </c>
      <c r="AW147" s="14" t="s">
        <v>32</v>
      </c>
      <c r="AX147" s="14" t="s">
        <v>84</v>
      </c>
      <c r="AY147" s="236" t="s">
        <v>239</v>
      </c>
    </row>
    <row r="148" spans="1:65" s="2" customFormat="1" ht="16.5" customHeight="1">
      <c r="A148" s="35"/>
      <c r="B148" s="36"/>
      <c r="C148" s="192" t="s">
        <v>150</v>
      </c>
      <c r="D148" s="192" t="s">
        <v>241</v>
      </c>
      <c r="E148" s="193" t="s">
        <v>2430</v>
      </c>
      <c r="F148" s="194" t="s">
        <v>2431</v>
      </c>
      <c r="G148" s="195" t="s">
        <v>244</v>
      </c>
      <c r="H148" s="196">
        <v>190.333</v>
      </c>
      <c r="I148" s="197"/>
      <c r="J148" s="198">
        <f>ROUND(I148*H148,2)</f>
        <v>0</v>
      </c>
      <c r="K148" s="194" t="s">
        <v>245</v>
      </c>
      <c r="L148" s="40"/>
      <c r="M148" s="199" t="s">
        <v>1</v>
      </c>
      <c r="N148" s="200" t="s">
        <v>41</v>
      </c>
      <c r="O148" s="72"/>
      <c r="P148" s="201">
        <f>O148*H148</f>
        <v>0</v>
      </c>
      <c r="Q148" s="201">
        <v>2.6900000000000001E-3</v>
      </c>
      <c r="R148" s="201">
        <f>Q148*H148</f>
        <v>0.51199577000000007</v>
      </c>
      <c r="S148" s="201">
        <v>0</v>
      </c>
      <c r="T148" s="202">
        <f>S148*H148</f>
        <v>0</v>
      </c>
      <c r="U148" s="35"/>
      <c r="V148" s="35"/>
      <c r="W148" s="35"/>
      <c r="X148" s="35"/>
      <c r="Y148" s="35"/>
      <c r="Z148" s="35"/>
      <c r="AA148" s="35"/>
      <c r="AB148" s="35"/>
      <c r="AC148" s="35"/>
      <c r="AD148" s="35"/>
      <c r="AE148" s="35"/>
      <c r="AR148" s="203" t="s">
        <v>110</v>
      </c>
      <c r="AT148" s="203" t="s">
        <v>241</v>
      </c>
      <c r="AU148" s="203" t="s">
        <v>86</v>
      </c>
      <c r="AY148" s="18" t="s">
        <v>239</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110</v>
      </c>
      <c r="BM148" s="203" t="s">
        <v>2432</v>
      </c>
    </row>
    <row r="149" spans="1:65" s="13" customFormat="1" ht="11.25">
      <c r="B149" s="205"/>
      <c r="C149" s="206"/>
      <c r="D149" s="207" t="s">
        <v>266</v>
      </c>
      <c r="E149" s="225" t="s">
        <v>1</v>
      </c>
      <c r="F149" s="208" t="s">
        <v>2433</v>
      </c>
      <c r="G149" s="206"/>
      <c r="H149" s="209">
        <v>190.333</v>
      </c>
      <c r="I149" s="210"/>
      <c r="J149" s="206"/>
      <c r="K149" s="206"/>
      <c r="L149" s="211"/>
      <c r="M149" s="212"/>
      <c r="N149" s="213"/>
      <c r="O149" s="213"/>
      <c r="P149" s="213"/>
      <c r="Q149" s="213"/>
      <c r="R149" s="213"/>
      <c r="S149" s="213"/>
      <c r="T149" s="214"/>
      <c r="AT149" s="215" t="s">
        <v>266</v>
      </c>
      <c r="AU149" s="215" t="s">
        <v>86</v>
      </c>
      <c r="AV149" s="13" t="s">
        <v>86</v>
      </c>
      <c r="AW149" s="13" t="s">
        <v>32</v>
      </c>
      <c r="AX149" s="13" t="s">
        <v>76</v>
      </c>
      <c r="AY149" s="215" t="s">
        <v>239</v>
      </c>
    </row>
    <row r="150" spans="1:65" s="14" customFormat="1" ht="11.25">
      <c r="B150" s="226"/>
      <c r="C150" s="227"/>
      <c r="D150" s="207" t="s">
        <v>266</v>
      </c>
      <c r="E150" s="228" t="s">
        <v>1</v>
      </c>
      <c r="F150" s="229" t="s">
        <v>383</v>
      </c>
      <c r="G150" s="227"/>
      <c r="H150" s="230">
        <v>190.333</v>
      </c>
      <c r="I150" s="231"/>
      <c r="J150" s="227"/>
      <c r="K150" s="227"/>
      <c r="L150" s="232"/>
      <c r="M150" s="233"/>
      <c r="N150" s="234"/>
      <c r="O150" s="234"/>
      <c r="P150" s="234"/>
      <c r="Q150" s="234"/>
      <c r="R150" s="234"/>
      <c r="S150" s="234"/>
      <c r="T150" s="235"/>
      <c r="AT150" s="236" t="s">
        <v>266</v>
      </c>
      <c r="AU150" s="236" t="s">
        <v>86</v>
      </c>
      <c r="AV150" s="14" t="s">
        <v>110</v>
      </c>
      <c r="AW150" s="14" t="s">
        <v>32</v>
      </c>
      <c r="AX150" s="14" t="s">
        <v>84</v>
      </c>
      <c r="AY150" s="236" t="s">
        <v>239</v>
      </c>
    </row>
    <row r="151" spans="1:65" s="2" customFormat="1" ht="16.5" customHeight="1">
      <c r="A151" s="35"/>
      <c r="B151" s="36"/>
      <c r="C151" s="192" t="s">
        <v>153</v>
      </c>
      <c r="D151" s="192" t="s">
        <v>241</v>
      </c>
      <c r="E151" s="193" t="s">
        <v>2434</v>
      </c>
      <c r="F151" s="194" t="s">
        <v>2435</v>
      </c>
      <c r="G151" s="195" t="s">
        <v>244</v>
      </c>
      <c r="H151" s="196">
        <v>190.333</v>
      </c>
      <c r="I151" s="197"/>
      <c r="J151" s="198">
        <f>ROUND(I151*H151,2)</f>
        <v>0</v>
      </c>
      <c r="K151" s="194" t="s">
        <v>245</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110</v>
      </c>
      <c r="AT151" s="203" t="s">
        <v>241</v>
      </c>
      <c r="AU151" s="203" t="s">
        <v>86</v>
      </c>
      <c r="AY151" s="18" t="s">
        <v>239</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110</v>
      </c>
      <c r="BM151" s="203" t="s">
        <v>2436</v>
      </c>
    </row>
    <row r="152" spans="1:65" s="2" customFormat="1" ht="16.5" customHeight="1">
      <c r="A152" s="35"/>
      <c r="B152" s="36"/>
      <c r="C152" s="192" t="s">
        <v>156</v>
      </c>
      <c r="D152" s="192" t="s">
        <v>241</v>
      </c>
      <c r="E152" s="193" t="s">
        <v>2437</v>
      </c>
      <c r="F152" s="194" t="s">
        <v>2438</v>
      </c>
      <c r="G152" s="195" t="s">
        <v>331</v>
      </c>
      <c r="H152" s="196">
        <v>8.2799999999999994</v>
      </c>
      <c r="I152" s="197"/>
      <c r="J152" s="198">
        <f>ROUND(I152*H152,2)</f>
        <v>0</v>
      </c>
      <c r="K152" s="194" t="s">
        <v>245</v>
      </c>
      <c r="L152" s="40"/>
      <c r="M152" s="199" t="s">
        <v>1</v>
      </c>
      <c r="N152" s="200" t="s">
        <v>41</v>
      </c>
      <c r="O152" s="72"/>
      <c r="P152" s="201">
        <f>O152*H152</f>
        <v>0</v>
      </c>
      <c r="Q152" s="201">
        <v>1.0606199999999999</v>
      </c>
      <c r="R152" s="201">
        <f>Q152*H152</f>
        <v>8.7819335999999986</v>
      </c>
      <c r="S152" s="201">
        <v>0</v>
      </c>
      <c r="T152" s="202">
        <f>S152*H152</f>
        <v>0</v>
      </c>
      <c r="U152" s="35"/>
      <c r="V152" s="35"/>
      <c r="W152" s="35"/>
      <c r="X152" s="35"/>
      <c r="Y152" s="35"/>
      <c r="Z152" s="35"/>
      <c r="AA152" s="35"/>
      <c r="AB152" s="35"/>
      <c r="AC152" s="35"/>
      <c r="AD152" s="35"/>
      <c r="AE152" s="35"/>
      <c r="AR152" s="203" t="s">
        <v>110</v>
      </c>
      <c r="AT152" s="203" t="s">
        <v>241</v>
      </c>
      <c r="AU152" s="203" t="s">
        <v>86</v>
      </c>
      <c r="AY152" s="18" t="s">
        <v>239</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110</v>
      </c>
      <c r="BM152" s="203" t="s">
        <v>2439</v>
      </c>
    </row>
    <row r="153" spans="1:65" s="13" customFormat="1" ht="11.25">
      <c r="B153" s="205"/>
      <c r="C153" s="206"/>
      <c r="D153" s="207" t="s">
        <v>266</v>
      </c>
      <c r="E153" s="225" t="s">
        <v>1</v>
      </c>
      <c r="F153" s="208" t="s">
        <v>2440</v>
      </c>
      <c r="G153" s="206"/>
      <c r="H153" s="209">
        <v>7.2</v>
      </c>
      <c r="I153" s="210"/>
      <c r="J153" s="206"/>
      <c r="K153" s="206"/>
      <c r="L153" s="211"/>
      <c r="M153" s="212"/>
      <c r="N153" s="213"/>
      <c r="O153" s="213"/>
      <c r="P153" s="213"/>
      <c r="Q153" s="213"/>
      <c r="R153" s="213"/>
      <c r="S153" s="213"/>
      <c r="T153" s="214"/>
      <c r="AT153" s="215" t="s">
        <v>266</v>
      </c>
      <c r="AU153" s="215" t="s">
        <v>86</v>
      </c>
      <c r="AV153" s="13" t="s">
        <v>86</v>
      </c>
      <c r="AW153" s="13" t="s">
        <v>32</v>
      </c>
      <c r="AX153" s="13" t="s">
        <v>76</v>
      </c>
      <c r="AY153" s="215" t="s">
        <v>239</v>
      </c>
    </row>
    <row r="154" spans="1:65" s="13" customFormat="1" ht="11.25">
      <c r="B154" s="205"/>
      <c r="C154" s="206"/>
      <c r="D154" s="207" t="s">
        <v>266</v>
      </c>
      <c r="E154" s="225" t="s">
        <v>1</v>
      </c>
      <c r="F154" s="208" t="s">
        <v>2441</v>
      </c>
      <c r="G154" s="206"/>
      <c r="H154" s="209">
        <v>1.08</v>
      </c>
      <c r="I154" s="210"/>
      <c r="J154" s="206"/>
      <c r="K154" s="206"/>
      <c r="L154" s="211"/>
      <c r="M154" s="212"/>
      <c r="N154" s="213"/>
      <c r="O154" s="213"/>
      <c r="P154" s="213"/>
      <c r="Q154" s="213"/>
      <c r="R154" s="213"/>
      <c r="S154" s="213"/>
      <c r="T154" s="214"/>
      <c r="AT154" s="215" t="s">
        <v>266</v>
      </c>
      <c r="AU154" s="215" t="s">
        <v>86</v>
      </c>
      <c r="AV154" s="13" t="s">
        <v>86</v>
      </c>
      <c r="AW154" s="13" t="s">
        <v>32</v>
      </c>
      <c r="AX154" s="13" t="s">
        <v>76</v>
      </c>
      <c r="AY154" s="215" t="s">
        <v>239</v>
      </c>
    </row>
    <row r="155" spans="1:65" s="14" customFormat="1" ht="11.25">
      <c r="B155" s="226"/>
      <c r="C155" s="227"/>
      <c r="D155" s="207" t="s">
        <v>266</v>
      </c>
      <c r="E155" s="228" t="s">
        <v>1</v>
      </c>
      <c r="F155" s="229" t="s">
        <v>383</v>
      </c>
      <c r="G155" s="227"/>
      <c r="H155" s="230">
        <v>8.2800000000000011</v>
      </c>
      <c r="I155" s="231"/>
      <c r="J155" s="227"/>
      <c r="K155" s="227"/>
      <c r="L155" s="232"/>
      <c r="M155" s="233"/>
      <c r="N155" s="234"/>
      <c r="O155" s="234"/>
      <c r="P155" s="234"/>
      <c r="Q155" s="234"/>
      <c r="R155" s="234"/>
      <c r="S155" s="234"/>
      <c r="T155" s="235"/>
      <c r="AT155" s="236" t="s">
        <v>266</v>
      </c>
      <c r="AU155" s="236" t="s">
        <v>86</v>
      </c>
      <c r="AV155" s="14" t="s">
        <v>110</v>
      </c>
      <c r="AW155" s="14" t="s">
        <v>32</v>
      </c>
      <c r="AX155" s="14" t="s">
        <v>84</v>
      </c>
      <c r="AY155" s="236" t="s">
        <v>239</v>
      </c>
    </row>
    <row r="156" spans="1:65" s="2" customFormat="1" ht="16.5" customHeight="1">
      <c r="A156" s="35"/>
      <c r="B156" s="36"/>
      <c r="C156" s="192" t="s">
        <v>159</v>
      </c>
      <c r="D156" s="192" t="s">
        <v>241</v>
      </c>
      <c r="E156" s="193" t="s">
        <v>2442</v>
      </c>
      <c r="F156" s="194" t="s">
        <v>2443</v>
      </c>
      <c r="G156" s="195" t="s">
        <v>331</v>
      </c>
      <c r="H156" s="196">
        <v>4.51</v>
      </c>
      <c r="I156" s="197"/>
      <c r="J156" s="198">
        <f>ROUND(I156*H156,2)</f>
        <v>0</v>
      </c>
      <c r="K156" s="194" t="s">
        <v>245</v>
      </c>
      <c r="L156" s="40"/>
      <c r="M156" s="199" t="s">
        <v>1</v>
      </c>
      <c r="N156" s="200" t="s">
        <v>41</v>
      </c>
      <c r="O156" s="72"/>
      <c r="P156" s="201">
        <f>O156*H156</f>
        <v>0</v>
      </c>
      <c r="Q156" s="201">
        <v>1.06277</v>
      </c>
      <c r="R156" s="201">
        <f>Q156*H156</f>
        <v>4.7930926999999999</v>
      </c>
      <c r="S156" s="201">
        <v>0</v>
      </c>
      <c r="T156" s="202">
        <f>S156*H156</f>
        <v>0</v>
      </c>
      <c r="U156" s="35"/>
      <c r="V156" s="35"/>
      <c r="W156" s="35"/>
      <c r="X156" s="35"/>
      <c r="Y156" s="35"/>
      <c r="Z156" s="35"/>
      <c r="AA156" s="35"/>
      <c r="AB156" s="35"/>
      <c r="AC156" s="35"/>
      <c r="AD156" s="35"/>
      <c r="AE156" s="35"/>
      <c r="AR156" s="203" t="s">
        <v>110</v>
      </c>
      <c r="AT156" s="203" t="s">
        <v>241</v>
      </c>
      <c r="AU156" s="203" t="s">
        <v>86</v>
      </c>
      <c r="AY156" s="18" t="s">
        <v>239</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110</v>
      </c>
      <c r="BM156" s="203" t="s">
        <v>2444</v>
      </c>
    </row>
    <row r="157" spans="1:65" s="2" customFormat="1" ht="16.5" customHeight="1">
      <c r="A157" s="35"/>
      <c r="B157" s="36"/>
      <c r="C157" s="192" t="s">
        <v>162</v>
      </c>
      <c r="D157" s="192" t="s">
        <v>241</v>
      </c>
      <c r="E157" s="193" t="s">
        <v>2445</v>
      </c>
      <c r="F157" s="194" t="s">
        <v>2446</v>
      </c>
      <c r="G157" s="195" t="s">
        <v>309</v>
      </c>
      <c r="H157" s="196">
        <v>14.85</v>
      </c>
      <c r="I157" s="197"/>
      <c r="J157" s="198">
        <f>ROUND(I157*H157,2)</f>
        <v>0</v>
      </c>
      <c r="K157" s="194" t="s">
        <v>245</v>
      </c>
      <c r="L157" s="40"/>
      <c r="M157" s="199" t="s">
        <v>1</v>
      </c>
      <c r="N157" s="200" t="s">
        <v>41</v>
      </c>
      <c r="O157" s="72"/>
      <c r="P157" s="201">
        <f>O157*H157</f>
        <v>0</v>
      </c>
      <c r="Q157" s="201">
        <v>2.5018699999999998</v>
      </c>
      <c r="R157" s="201">
        <f>Q157*H157</f>
        <v>37.152769499999998</v>
      </c>
      <c r="S157" s="201">
        <v>0</v>
      </c>
      <c r="T157" s="202">
        <f>S157*H157</f>
        <v>0</v>
      </c>
      <c r="U157" s="35"/>
      <c r="V157" s="35"/>
      <c r="W157" s="35"/>
      <c r="X157" s="35"/>
      <c r="Y157" s="35"/>
      <c r="Z157" s="35"/>
      <c r="AA157" s="35"/>
      <c r="AB157" s="35"/>
      <c r="AC157" s="35"/>
      <c r="AD157" s="35"/>
      <c r="AE157" s="35"/>
      <c r="AR157" s="203" t="s">
        <v>110</v>
      </c>
      <c r="AT157" s="203" t="s">
        <v>241</v>
      </c>
      <c r="AU157" s="203" t="s">
        <v>86</v>
      </c>
      <c r="AY157" s="18" t="s">
        <v>239</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110</v>
      </c>
      <c r="BM157" s="203" t="s">
        <v>2447</v>
      </c>
    </row>
    <row r="158" spans="1:65" s="2" customFormat="1" ht="19.5">
      <c r="A158" s="35"/>
      <c r="B158" s="36"/>
      <c r="C158" s="37"/>
      <c r="D158" s="207" t="s">
        <v>284</v>
      </c>
      <c r="E158" s="37"/>
      <c r="F158" s="216" t="s">
        <v>2416</v>
      </c>
      <c r="G158" s="37"/>
      <c r="H158" s="37"/>
      <c r="I158" s="217"/>
      <c r="J158" s="37"/>
      <c r="K158" s="37"/>
      <c r="L158" s="40"/>
      <c r="M158" s="218"/>
      <c r="N158" s="219"/>
      <c r="O158" s="72"/>
      <c r="P158" s="72"/>
      <c r="Q158" s="72"/>
      <c r="R158" s="72"/>
      <c r="S158" s="72"/>
      <c r="T158" s="73"/>
      <c r="U158" s="35"/>
      <c r="V158" s="35"/>
      <c r="W158" s="35"/>
      <c r="X158" s="35"/>
      <c r="Y158" s="35"/>
      <c r="Z158" s="35"/>
      <c r="AA158" s="35"/>
      <c r="AB158" s="35"/>
      <c r="AC158" s="35"/>
      <c r="AD158" s="35"/>
      <c r="AE158" s="35"/>
      <c r="AT158" s="18" t="s">
        <v>284</v>
      </c>
      <c r="AU158" s="18" t="s">
        <v>86</v>
      </c>
    </row>
    <row r="159" spans="1:65" s="13" customFormat="1" ht="11.25">
      <c r="B159" s="205"/>
      <c r="C159" s="206"/>
      <c r="D159" s="207" t="s">
        <v>266</v>
      </c>
      <c r="E159" s="225" t="s">
        <v>1</v>
      </c>
      <c r="F159" s="208" t="s">
        <v>2448</v>
      </c>
      <c r="G159" s="206"/>
      <c r="H159" s="209">
        <v>14.85</v>
      </c>
      <c r="I159" s="210"/>
      <c r="J159" s="206"/>
      <c r="K159" s="206"/>
      <c r="L159" s="211"/>
      <c r="M159" s="212"/>
      <c r="N159" s="213"/>
      <c r="O159" s="213"/>
      <c r="P159" s="213"/>
      <c r="Q159" s="213"/>
      <c r="R159" s="213"/>
      <c r="S159" s="213"/>
      <c r="T159" s="214"/>
      <c r="AT159" s="215" t="s">
        <v>266</v>
      </c>
      <c r="AU159" s="215" t="s">
        <v>86</v>
      </c>
      <c r="AV159" s="13" t="s">
        <v>86</v>
      </c>
      <c r="AW159" s="13" t="s">
        <v>32</v>
      </c>
      <c r="AX159" s="13" t="s">
        <v>76</v>
      </c>
      <c r="AY159" s="215" t="s">
        <v>239</v>
      </c>
    </row>
    <row r="160" spans="1:65" s="14" customFormat="1" ht="11.25">
      <c r="B160" s="226"/>
      <c r="C160" s="227"/>
      <c r="D160" s="207" t="s">
        <v>266</v>
      </c>
      <c r="E160" s="228" t="s">
        <v>1</v>
      </c>
      <c r="F160" s="229" t="s">
        <v>383</v>
      </c>
      <c r="G160" s="227"/>
      <c r="H160" s="230">
        <v>14.85</v>
      </c>
      <c r="I160" s="231"/>
      <c r="J160" s="227"/>
      <c r="K160" s="227"/>
      <c r="L160" s="232"/>
      <c r="M160" s="233"/>
      <c r="N160" s="234"/>
      <c r="O160" s="234"/>
      <c r="P160" s="234"/>
      <c r="Q160" s="234"/>
      <c r="R160" s="234"/>
      <c r="S160" s="234"/>
      <c r="T160" s="235"/>
      <c r="AT160" s="236" t="s">
        <v>266</v>
      </c>
      <c r="AU160" s="236" t="s">
        <v>86</v>
      </c>
      <c r="AV160" s="14" t="s">
        <v>110</v>
      </c>
      <c r="AW160" s="14" t="s">
        <v>32</v>
      </c>
      <c r="AX160" s="14" t="s">
        <v>84</v>
      </c>
      <c r="AY160" s="236" t="s">
        <v>239</v>
      </c>
    </row>
    <row r="161" spans="1:65" s="2" customFormat="1" ht="16.5" customHeight="1">
      <c r="A161" s="35"/>
      <c r="B161" s="36"/>
      <c r="C161" s="192" t="s">
        <v>165</v>
      </c>
      <c r="D161" s="192" t="s">
        <v>241</v>
      </c>
      <c r="E161" s="193" t="s">
        <v>2449</v>
      </c>
      <c r="F161" s="194" t="s">
        <v>2450</v>
      </c>
      <c r="G161" s="195" t="s">
        <v>244</v>
      </c>
      <c r="H161" s="196">
        <v>39.6</v>
      </c>
      <c r="I161" s="197"/>
      <c r="J161" s="198">
        <f>ROUND(I161*H161,2)</f>
        <v>0</v>
      </c>
      <c r="K161" s="194" t="s">
        <v>245</v>
      </c>
      <c r="L161" s="40"/>
      <c r="M161" s="199" t="s">
        <v>1</v>
      </c>
      <c r="N161" s="200" t="s">
        <v>41</v>
      </c>
      <c r="O161" s="72"/>
      <c r="P161" s="201">
        <f>O161*H161</f>
        <v>0</v>
      </c>
      <c r="Q161" s="201">
        <v>2.64E-3</v>
      </c>
      <c r="R161" s="201">
        <f>Q161*H161</f>
        <v>0.104544</v>
      </c>
      <c r="S161" s="201">
        <v>0</v>
      </c>
      <c r="T161" s="202">
        <f>S161*H161</f>
        <v>0</v>
      </c>
      <c r="U161" s="35"/>
      <c r="V161" s="35"/>
      <c r="W161" s="35"/>
      <c r="X161" s="35"/>
      <c r="Y161" s="35"/>
      <c r="Z161" s="35"/>
      <c r="AA161" s="35"/>
      <c r="AB161" s="35"/>
      <c r="AC161" s="35"/>
      <c r="AD161" s="35"/>
      <c r="AE161" s="35"/>
      <c r="AR161" s="203" t="s">
        <v>110</v>
      </c>
      <c r="AT161" s="203" t="s">
        <v>241</v>
      </c>
      <c r="AU161" s="203" t="s">
        <v>86</v>
      </c>
      <c r="AY161" s="18" t="s">
        <v>239</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110</v>
      </c>
      <c r="BM161" s="203" t="s">
        <v>2451</v>
      </c>
    </row>
    <row r="162" spans="1:65" s="13" customFormat="1" ht="11.25">
      <c r="B162" s="205"/>
      <c r="C162" s="206"/>
      <c r="D162" s="207" t="s">
        <v>266</v>
      </c>
      <c r="E162" s="225" t="s">
        <v>1</v>
      </c>
      <c r="F162" s="208" t="s">
        <v>2452</v>
      </c>
      <c r="G162" s="206"/>
      <c r="H162" s="209">
        <v>39.6</v>
      </c>
      <c r="I162" s="210"/>
      <c r="J162" s="206"/>
      <c r="K162" s="206"/>
      <c r="L162" s="211"/>
      <c r="M162" s="212"/>
      <c r="N162" s="213"/>
      <c r="O162" s="213"/>
      <c r="P162" s="213"/>
      <c r="Q162" s="213"/>
      <c r="R162" s="213"/>
      <c r="S162" s="213"/>
      <c r="T162" s="214"/>
      <c r="AT162" s="215" t="s">
        <v>266</v>
      </c>
      <c r="AU162" s="215" t="s">
        <v>86</v>
      </c>
      <c r="AV162" s="13" t="s">
        <v>86</v>
      </c>
      <c r="AW162" s="13" t="s">
        <v>32</v>
      </c>
      <c r="AX162" s="13" t="s">
        <v>76</v>
      </c>
      <c r="AY162" s="215" t="s">
        <v>239</v>
      </c>
    </row>
    <row r="163" spans="1:65" s="14" customFormat="1" ht="11.25">
      <c r="B163" s="226"/>
      <c r="C163" s="227"/>
      <c r="D163" s="207" t="s">
        <v>266</v>
      </c>
      <c r="E163" s="228" t="s">
        <v>1</v>
      </c>
      <c r="F163" s="229" t="s">
        <v>383</v>
      </c>
      <c r="G163" s="227"/>
      <c r="H163" s="230">
        <v>39.6</v>
      </c>
      <c r="I163" s="231"/>
      <c r="J163" s="227"/>
      <c r="K163" s="227"/>
      <c r="L163" s="232"/>
      <c r="M163" s="233"/>
      <c r="N163" s="234"/>
      <c r="O163" s="234"/>
      <c r="P163" s="234"/>
      <c r="Q163" s="234"/>
      <c r="R163" s="234"/>
      <c r="S163" s="234"/>
      <c r="T163" s="235"/>
      <c r="AT163" s="236" t="s">
        <v>266</v>
      </c>
      <c r="AU163" s="236" t="s">
        <v>86</v>
      </c>
      <c r="AV163" s="14" t="s">
        <v>110</v>
      </c>
      <c r="AW163" s="14" t="s">
        <v>32</v>
      </c>
      <c r="AX163" s="14" t="s">
        <v>84</v>
      </c>
      <c r="AY163" s="236" t="s">
        <v>239</v>
      </c>
    </row>
    <row r="164" spans="1:65" s="2" customFormat="1" ht="16.5" customHeight="1">
      <c r="A164" s="35"/>
      <c r="B164" s="36"/>
      <c r="C164" s="192" t="s">
        <v>8</v>
      </c>
      <c r="D164" s="192" t="s">
        <v>241</v>
      </c>
      <c r="E164" s="193" t="s">
        <v>2453</v>
      </c>
      <c r="F164" s="194" t="s">
        <v>2454</v>
      </c>
      <c r="G164" s="195" t="s">
        <v>244</v>
      </c>
      <c r="H164" s="196">
        <v>39.6</v>
      </c>
      <c r="I164" s="197"/>
      <c r="J164" s="198">
        <f>ROUND(I164*H164,2)</f>
        <v>0</v>
      </c>
      <c r="K164" s="194" t="s">
        <v>245</v>
      </c>
      <c r="L164" s="40"/>
      <c r="M164" s="199" t="s">
        <v>1</v>
      </c>
      <c r="N164" s="200" t="s">
        <v>41</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110</v>
      </c>
      <c r="AT164" s="203" t="s">
        <v>241</v>
      </c>
      <c r="AU164" s="203" t="s">
        <v>86</v>
      </c>
      <c r="AY164" s="18" t="s">
        <v>239</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110</v>
      </c>
      <c r="BM164" s="203" t="s">
        <v>2455</v>
      </c>
    </row>
    <row r="165" spans="1:65" s="2" customFormat="1" ht="16.5" customHeight="1">
      <c r="A165" s="35"/>
      <c r="B165" s="36"/>
      <c r="C165" s="192" t="s">
        <v>292</v>
      </c>
      <c r="D165" s="192" t="s">
        <v>241</v>
      </c>
      <c r="E165" s="193" t="s">
        <v>2456</v>
      </c>
      <c r="F165" s="194" t="s">
        <v>2457</v>
      </c>
      <c r="G165" s="195" t="s">
        <v>331</v>
      </c>
      <c r="H165" s="196">
        <v>3.0739999999999998</v>
      </c>
      <c r="I165" s="197"/>
      <c r="J165" s="198">
        <f>ROUND(I165*H165,2)</f>
        <v>0</v>
      </c>
      <c r="K165" s="194" t="s">
        <v>245</v>
      </c>
      <c r="L165" s="40"/>
      <c r="M165" s="199" t="s">
        <v>1</v>
      </c>
      <c r="N165" s="200" t="s">
        <v>41</v>
      </c>
      <c r="O165" s="72"/>
      <c r="P165" s="201">
        <f>O165*H165</f>
        <v>0</v>
      </c>
      <c r="Q165" s="201">
        <v>1.0606199999999999</v>
      </c>
      <c r="R165" s="201">
        <f>Q165*H165</f>
        <v>3.2603458799999996</v>
      </c>
      <c r="S165" s="201">
        <v>0</v>
      </c>
      <c r="T165" s="202">
        <f>S165*H165</f>
        <v>0</v>
      </c>
      <c r="U165" s="35"/>
      <c r="V165" s="35"/>
      <c r="W165" s="35"/>
      <c r="X165" s="35"/>
      <c r="Y165" s="35"/>
      <c r="Z165" s="35"/>
      <c r="AA165" s="35"/>
      <c r="AB165" s="35"/>
      <c r="AC165" s="35"/>
      <c r="AD165" s="35"/>
      <c r="AE165" s="35"/>
      <c r="AR165" s="203" t="s">
        <v>110</v>
      </c>
      <c r="AT165" s="203" t="s">
        <v>241</v>
      </c>
      <c r="AU165" s="203" t="s">
        <v>86</v>
      </c>
      <c r="AY165" s="18" t="s">
        <v>239</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110</v>
      </c>
      <c r="BM165" s="203" t="s">
        <v>2458</v>
      </c>
    </row>
    <row r="166" spans="1:65" s="13" customFormat="1" ht="11.25">
      <c r="B166" s="205"/>
      <c r="C166" s="206"/>
      <c r="D166" s="207" t="s">
        <v>266</v>
      </c>
      <c r="E166" s="225" t="s">
        <v>1</v>
      </c>
      <c r="F166" s="208" t="s">
        <v>2459</v>
      </c>
      <c r="G166" s="206"/>
      <c r="H166" s="209">
        <v>2.673</v>
      </c>
      <c r="I166" s="210"/>
      <c r="J166" s="206"/>
      <c r="K166" s="206"/>
      <c r="L166" s="211"/>
      <c r="M166" s="212"/>
      <c r="N166" s="213"/>
      <c r="O166" s="213"/>
      <c r="P166" s="213"/>
      <c r="Q166" s="213"/>
      <c r="R166" s="213"/>
      <c r="S166" s="213"/>
      <c r="T166" s="214"/>
      <c r="AT166" s="215" t="s">
        <v>266</v>
      </c>
      <c r="AU166" s="215" t="s">
        <v>86</v>
      </c>
      <c r="AV166" s="13" t="s">
        <v>86</v>
      </c>
      <c r="AW166" s="13" t="s">
        <v>32</v>
      </c>
      <c r="AX166" s="13" t="s">
        <v>76</v>
      </c>
      <c r="AY166" s="215" t="s">
        <v>239</v>
      </c>
    </row>
    <row r="167" spans="1:65" s="13" customFormat="1" ht="11.25">
      <c r="B167" s="205"/>
      <c r="C167" s="206"/>
      <c r="D167" s="207" t="s">
        <v>266</v>
      </c>
      <c r="E167" s="225" t="s">
        <v>1</v>
      </c>
      <c r="F167" s="208" t="s">
        <v>2460</v>
      </c>
      <c r="G167" s="206"/>
      <c r="H167" s="209">
        <v>0.40100000000000002</v>
      </c>
      <c r="I167" s="210"/>
      <c r="J167" s="206"/>
      <c r="K167" s="206"/>
      <c r="L167" s="211"/>
      <c r="M167" s="212"/>
      <c r="N167" s="213"/>
      <c r="O167" s="213"/>
      <c r="P167" s="213"/>
      <c r="Q167" s="213"/>
      <c r="R167" s="213"/>
      <c r="S167" s="213"/>
      <c r="T167" s="214"/>
      <c r="AT167" s="215" t="s">
        <v>266</v>
      </c>
      <c r="AU167" s="215" t="s">
        <v>86</v>
      </c>
      <c r="AV167" s="13" t="s">
        <v>86</v>
      </c>
      <c r="AW167" s="13" t="s">
        <v>32</v>
      </c>
      <c r="AX167" s="13" t="s">
        <v>76</v>
      </c>
      <c r="AY167" s="215" t="s">
        <v>239</v>
      </c>
    </row>
    <row r="168" spans="1:65" s="14" customFormat="1" ht="11.25">
      <c r="B168" s="226"/>
      <c r="C168" s="227"/>
      <c r="D168" s="207" t="s">
        <v>266</v>
      </c>
      <c r="E168" s="228" t="s">
        <v>1</v>
      </c>
      <c r="F168" s="229" t="s">
        <v>383</v>
      </c>
      <c r="G168" s="227"/>
      <c r="H168" s="230">
        <v>3.0739999999999998</v>
      </c>
      <c r="I168" s="231"/>
      <c r="J168" s="227"/>
      <c r="K168" s="227"/>
      <c r="L168" s="232"/>
      <c r="M168" s="233"/>
      <c r="N168" s="234"/>
      <c r="O168" s="234"/>
      <c r="P168" s="234"/>
      <c r="Q168" s="234"/>
      <c r="R168" s="234"/>
      <c r="S168" s="234"/>
      <c r="T168" s="235"/>
      <c r="AT168" s="236" t="s">
        <v>266</v>
      </c>
      <c r="AU168" s="236" t="s">
        <v>86</v>
      </c>
      <c r="AV168" s="14" t="s">
        <v>110</v>
      </c>
      <c r="AW168" s="14" t="s">
        <v>32</v>
      </c>
      <c r="AX168" s="14" t="s">
        <v>84</v>
      </c>
      <c r="AY168" s="236" t="s">
        <v>239</v>
      </c>
    </row>
    <row r="169" spans="1:65" s="2" customFormat="1" ht="16.5" customHeight="1">
      <c r="A169" s="35"/>
      <c r="B169" s="36"/>
      <c r="C169" s="192" t="s">
        <v>296</v>
      </c>
      <c r="D169" s="192" t="s">
        <v>241</v>
      </c>
      <c r="E169" s="193" t="s">
        <v>2461</v>
      </c>
      <c r="F169" s="194" t="s">
        <v>2462</v>
      </c>
      <c r="G169" s="195" t="s">
        <v>331</v>
      </c>
      <c r="H169" s="196">
        <v>0.81299999999999994</v>
      </c>
      <c r="I169" s="197"/>
      <c r="J169" s="198">
        <f>ROUND(I169*H169,2)</f>
        <v>0</v>
      </c>
      <c r="K169" s="194" t="s">
        <v>277</v>
      </c>
      <c r="L169" s="40"/>
      <c r="M169" s="199" t="s">
        <v>1</v>
      </c>
      <c r="N169" s="200" t="s">
        <v>41</v>
      </c>
      <c r="O169" s="72"/>
      <c r="P169" s="201">
        <f>O169*H169</f>
        <v>0</v>
      </c>
      <c r="Q169" s="201">
        <v>1.0606199999999999</v>
      </c>
      <c r="R169" s="201">
        <f>Q169*H169</f>
        <v>0.86228405999999991</v>
      </c>
      <c r="S169" s="201">
        <v>0</v>
      </c>
      <c r="T169" s="202">
        <f>S169*H169</f>
        <v>0</v>
      </c>
      <c r="U169" s="35"/>
      <c r="V169" s="35"/>
      <c r="W169" s="35"/>
      <c r="X169" s="35"/>
      <c r="Y169" s="35"/>
      <c r="Z169" s="35"/>
      <c r="AA169" s="35"/>
      <c r="AB169" s="35"/>
      <c r="AC169" s="35"/>
      <c r="AD169" s="35"/>
      <c r="AE169" s="35"/>
      <c r="AR169" s="203" t="s">
        <v>110</v>
      </c>
      <c r="AT169" s="203" t="s">
        <v>241</v>
      </c>
      <c r="AU169" s="203" t="s">
        <v>86</v>
      </c>
      <c r="AY169" s="18" t="s">
        <v>239</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110</v>
      </c>
      <c r="BM169" s="203" t="s">
        <v>2463</v>
      </c>
    </row>
    <row r="170" spans="1:65" s="2" customFormat="1" ht="29.25">
      <c r="A170" s="35"/>
      <c r="B170" s="36"/>
      <c r="C170" s="37"/>
      <c r="D170" s="207" t="s">
        <v>284</v>
      </c>
      <c r="E170" s="37"/>
      <c r="F170" s="216" t="s">
        <v>922</v>
      </c>
      <c r="G170" s="37"/>
      <c r="H170" s="37"/>
      <c r="I170" s="217"/>
      <c r="J170" s="37"/>
      <c r="K170" s="37"/>
      <c r="L170" s="40"/>
      <c r="M170" s="218"/>
      <c r="N170" s="219"/>
      <c r="O170" s="72"/>
      <c r="P170" s="72"/>
      <c r="Q170" s="72"/>
      <c r="R170" s="72"/>
      <c r="S170" s="72"/>
      <c r="T170" s="73"/>
      <c r="U170" s="35"/>
      <c r="V170" s="35"/>
      <c r="W170" s="35"/>
      <c r="X170" s="35"/>
      <c r="Y170" s="35"/>
      <c r="Z170" s="35"/>
      <c r="AA170" s="35"/>
      <c r="AB170" s="35"/>
      <c r="AC170" s="35"/>
      <c r="AD170" s="35"/>
      <c r="AE170" s="35"/>
      <c r="AT170" s="18" t="s">
        <v>284</v>
      </c>
      <c r="AU170" s="18" t="s">
        <v>86</v>
      </c>
    </row>
    <row r="171" spans="1:65" s="13" customFormat="1" ht="11.25">
      <c r="B171" s="205"/>
      <c r="C171" s="206"/>
      <c r="D171" s="207" t="s">
        <v>266</v>
      </c>
      <c r="E171" s="225" t="s">
        <v>1</v>
      </c>
      <c r="F171" s="208" t="s">
        <v>2464</v>
      </c>
      <c r="G171" s="206"/>
      <c r="H171" s="209">
        <v>0.81299999999999994</v>
      </c>
      <c r="I171" s="210"/>
      <c r="J171" s="206"/>
      <c r="K171" s="206"/>
      <c r="L171" s="211"/>
      <c r="M171" s="212"/>
      <c r="N171" s="213"/>
      <c r="O171" s="213"/>
      <c r="P171" s="213"/>
      <c r="Q171" s="213"/>
      <c r="R171" s="213"/>
      <c r="S171" s="213"/>
      <c r="T171" s="214"/>
      <c r="AT171" s="215" t="s">
        <v>266</v>
      </c>
      <c r="AU171" s="215" t="s">
        <v>86</v>
      </c>
      <c r="AV171" s="13" t="s">
        <v>86</v>
      </c>
      <c r="AW171" s="13" t="s">
        <v>32</v>
      </c>
      <c r="AX171" s="13" t="s">
        <v>76</v>
      </c>
      <c r="AY171" s="215" t="s">
        <v>239</v>
      </c>
    </row>
    <row r="172" spans="1:65" s="14" customFormat="1" ht="11.25">
      <c r="B172" s="226"/>
      <c r="C172" s="227"/>
      <c r="D172" s="207" t="s">
        <v>266</v>
      </c>
      <c r="E172" s="228" t="s">
        <v>1</v>
      </c>
      <c r="F172" s="229" t="s">
        <v>383</v>
      </c>
      <c r="G172" s="227"/>
      <c r="H172" s="230">
        <v>0.81299999999999994</v>
      </c>
      <c r="I172" s="231"/>
      <c r="J172" s="227"/>
      <c r="K172" s="227"/>
      <c r="L172" s="232"/>
      <c r="M172" s="233"/>
      <c r="N172" s="234"/>
      <c r="O172" s="234"/>
      <c r="P172" s="234"/>
      <c r="Q172" s="234"/>
      <c r="R172" s="234"/>
      <c r="S172" s="234"/>
      <c r="T172" s="235"/>
      <c r="AT172" s="236" t="s">
        <v>266</v>
      </c>
      <c r="AU172" s="236" t="s">
        <v>86</v>
      </c>
      <c r="AV172" s="14" t="s">
        <v>110</v>
      </c>
      <c r="AW172" s="14" t="s">
        <v>32</v>
      </c>
      <c r="AX172" s="14" t="s">
        <v>84</v>
      </c>
      <c r="AY172" s="236" t="s">
        <v>239</v>
      </c>
    </row>
    <row r="173" spans="1:65" s="2" customFormat="1" ht="21.75" customHeight="1">
      <c r="A173" s="35"/>
      <c r="B173" s="36"/>
      <c r="C173" s="192" t="s">
        <v>301</v>
      </c>
      <c r="D173" s="192" t="s">
        <v>241</v>
      </c>
      <c r="E173" s="193" t="s">
        <v>2465</v>
      </c>
      <c r="F173" s="194" t="s">
        <v>2466</v>
      </c>
      <c r="G173" s="195" t="s">
        <v>244</v>
      </c>
      <c r="H173" s="196">
        <v>46.475000000000001</v>
      </c>
      <c r="I173" s="197"/>
      <c r="J173" s="198">
        <f>ROUND(I173*H173,2)</f>
        <v>0</v>
      </c>
      <c r="K173" s="194" t="s">
        <v>245</v>
      </c>
      <c r="L173" s="40"/>
      <c r="M173" s="199" t="s">
        <v>1</v>
      </c>
      <c r="N173" s="200" t="s">
        <v>41</v>
      </c>
      <c r="O173" s="72"/>
      <c r="P173" s="201">
        <f>O173*H173</f>
        <v>0</v>
      </c>
      <c r="Q173" s="201">
        <v>0.61207999999999996</v>
      </c>
      <c r="R173" s="201">
        <f>Q173*H173</f>
        <v>28.446417999999998</v>
      </c>
      <c r="S173" s="201">
        <v>0</v>
      </c>
      <c r="T173" s="202">
        <f>S173*H173</f>
        <v>0</v>
      </c>
      <c r="U173" s="35"/>
      <c r="V173" s="35"/>
      <c r="W173" s="35"/>
      <c r="X173" s="35"/>
      <c r="Y173" s="35"/>
      <c r="Z173" s="35"/>
      <c r="AA173" s="35"/>
      <c r="AB173" s="35"/>
      <c r="AC173" s="35"/>
      <c r="AD173" s="35"/>
      <c r="AE173" s="35"/>
      <c r="AR173" s="203" t="s">
        <v>110</v>
      </c>
      <c r="AT173" s="203" t="s">
        <v>241</v>
      </c>
      <c r="AU173" s="203" t="s">
        <v>86</v>
      </c>
      <c r="AY173" s="18" t="s">
        <v>239</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110</v>
      </c>
      <c r="BM173" s="203" t="s">
        <v>2467</v>
      </c>
    </row>
    <row r="174" spans="1:65" s="13" customFormat="1" ht="11.25">
      <c r="B174" s="205"/>
      <c r="C174" s="206"/>
      <c r="D174" s="207" t="s">
        <v>266</v>
      </c>
      <c r="E174" s="225" t="s">
        <v>1</v>
      </c>
      <c r="F174" s="208" t="s">
        <v>2468</v>
      </c>
      <c r="G174" s="206"/>
      <c r="H174" s="209">
        <v>46.475000000000001</v>
      </c>
      <c r="I174" s="210"/>
      <c r="J174" s="206"/>
      <c r="K174" s="206"/>
      <c r="L174" s="211"/>
      <c r="M174" s="212"/>
      <c r="N174" s="213"/>
      <c r="O174" s="213"/>
      <c r="P174" s="213"/>
      <c r="Q174" s="213"/>
      <c r="R174" s="213"/>
      <c r="S174" s="213"/>
      <c r="T174" s="214"/>
      <c r="AT174" s="215" t="s">
        <v>266</v>
      </c>
      <c r="AU174" s="215" t="s">
        <v>86</v>
      </c>
      <c r="AV174" s="13" t="s">
        <v>86</v>
      </c>
      <c r="AW174" s="13" t="s">
        <v>32</v>
      </c>
      <c r="AX174" s="13" t="s">
        <v>76</v>
      </c>
      <c r="AY174" s="215" t="s">
        <v>239</v>
      </c>
    </row>
    <row r="175" spans="1:65" s="14" customFormat="1" ht="11.25">
      <c r="B175" s="226"/>
      <c r="C175" s="227"/>
      <c r="D175" s="207" t="s">
        <v>266</v>
      </c>
      <c r="E175" s="228" t="s">
        <v>1</v>
      </c>
      <c r="F175" s="229" t="s">
        <v>383</v>
      </c>
      <c r="G175" s="227"/>
      <c r="H175" s="230">
        <v>46.475000000000001</v>
      </c>
      <c r="I175" s="231"/>
      <c r="J175" s="227"/>
      <c r="K175" s="227"/>
      <c r="L175" s="232"/>
      <c r="M175" s="233"/>
      <c r="N175" s="234"/>
      <c r="O175" s="234"/>
      <c r="P175" s="234"/>
      <c r="Q175" s="234"/>
      <c r="R175" s="234"/>
      <c r="S175" s="234"/>
      <c r="T175" s="235"/>
      <c r="AT175" s="236" t="s">
        <v>266</v>
      </c>
      <c r="AU175" s="236" t="s">
        <v>86</v>
      </c>
      <c r="AV175" s="14" t="s">
        <v>110</v>
      </c>
      <c r="AW175" s="14" t="s">
        <v>32</v>
      </c>
      <c r="AX175" s="14" t="s">
        <v>84</v>
      </c>
      <c r="AY175" s="236" t="s">
        <v>239</v>
      </c>
    </row>
    <row r="176" spans="1:65" s="12" customFormat="1" ht="22.9" customHeight="1">
      <c r="B176" s="176"/>
      <c r="C176" s="177"/>
      <c r="D176" s="178" t="s">
        <v>75</v>
      </c>
      <c r="E176" s="190" t="s">
        <v>108</v>
      </c>
      <c r="F176" s="190" t="s">
        <v>505</v>
      </c>
      <c r="G176" s="177"/>
      <c r="H176" s="177"/>
      <c r="I176" s="180"/>
      <c r="J176" s="191">
        <f>BK176</f>
        <v>0</v>
      </c>
      <c r="K176" s="177"/>
      <c r="L176" s="182"/>
      <c r="M176" s="183"/>
      <c r="N176" s="184"/>
      <c r="O176" s="184"/>
      <c r="P176" s="185">
        <f>SUM(P177:P219)</f>
        <v>0</v>
      </c>
      <c r="Q176" s="184"/>
      <c r="R176" s="185">
        <f>SUM(R177:R219)</f>
        <v>165.55346320000001</v>
      </c>
      <c r="S176" s="184"/>
      <c r="T176" s="186">
        <f>SUM(T177:T219)</f>
        <v>0</v>
      </c>
      <c r="AR176" s="187" t="s">
        <v>84</v>
      </c>
      <c r="AT176" s="188" t="s">
        <v>75</v>
      </c>
      <c r="AU176" s="188" t="s">
        <v>84</v>
      </c>
      <c r="AY176" s="187" t="s">
        <v>239</v>
      </c>
      <c r="BK176" s="189">
        <f>SUM(BK177:BK219)</f>
        <v>0</v>
      </c>
    </row>
    <row r="177" spans="1:65" s="2" customFormat="1" ht="24.2" customHeight="1">
      <c r="A177" s="35"/>
      <c r="B177" s="36"/>
      <c r="C177" s="192" t="s">
        <v>306</v>
      </c>
      <c r="D177" s="192" t="s">
        <v>241</v>
      </c>
      <c r="E177" s="193" t="s">
        <v>2469</v>
      </c>
      <c r="F177" s="194" t="s">
        <v>2470</v>
      </c>
      <c r="G177" s="195" t="s">
        <v>244</v>
      </c>
      <c r="H177" s="196">
        <v>118.652</v>
      </c>
      <c r="I177" s="197"/>
      <c r="J177" s="198">
        <f>ROUND(I177*H177,2)</f>
        <v>0</v>
      </c>
      <c r="K177" s="194" t="s">
        <v>245</v>
      </c>
      <c r="L177" s="40"/>
      <c r="M177" s="199" t="s">
        <v>1</v>
      </c>
      <c r="N177" s="200" t="s">
        <v>41</v>
      </c>
      <c r="O177" s="72"/>
      <c r="P177" s="201">
        <f>O177*H177</f>
        <v>0</v>
      </c>
      <c r="Q177" s="201">
        <v>0.50100999999999996</v>
      </c>
      <c r="R177" s="201">
        <f>Q177*H177</f>
        <v>59.445838519999995</v>
      </c>
      <c r="S177" s="201">
        <v>0</v>
      </c>
      <c r="T177" s="202">
        <f>S177*H177</f>
        <v>0</v>
      </c>
      <c r="U177" s="35"/>
      <c r="V177" s="35"/>
      <c r="W177" s="35"/>
      <c r="X177" s="35"/>
      <c r="Y177" s="35"/>
      <c r="Z177" s="35"/>
      <c r="AA177" s="35"/>
      <c r="AB177" s="35"/>
      <c r="AC177" s="35"/>
      <c r="AD177" s="35"/>
      <c r="AE177" s="35"/>
      <c r="AR177" s="203" t="s">
        <v>110</v>
      </c>
      <c r="AT177" s="203" t="s">
        <v>241</v>
      </c>
      <c r="AU177" s="203" t="s">
        <v>86</v>
      </c>
      <c r="AY177" s="18" t="s">
        <v>239</v>
      </c>
      <c r="BE177" s="204">
        <f>IF(N177="základní",J177,0)</f>
        <v>0</v>
      </c>
      <c r="BF177" s="204">
        <f>IF(N177="snížená",J177,0)</f>
        <v>0</v>
      </c>
      <c r="BG177" s="204">
        <f>IF(N177="zákl. přenesená",J177,0)</f>
        <v>0</v>
      </c>
      <c r="BH177" s="204">
        <f>IF(N177="sníž. přenesená",J177,0)</f>
        <v>0</v>
      </c>
      <c r="BI177" s="204">
        <f>IF(N177="nulová",J177,0)</f>
        <v>0</v>
      </c>
      <c r="BJ177" s="18" t="s">
        <v>84</v>
      </c>
      <c r="BK177" s="204">
        <f>ROUND(I177*H177,2)</f>
        <v>0</v>
      </c>
      <c r="BL177" s="18" t="s">
        <v>110</v>
      </c>
      <c r="BM177" s="203" t="s">
        <v>2471</v>
      </c>
    </row>
    <row r="178" spans="1:65" s="13" customFormat="1" ht="11.25">
      <c r="B178" s="205"/>
      <c r="C178" s="206"/>
      <c r="D178" s="207" t="s">
        <v>266</v>
      </c>
      <c r="E178" s="225" t="s">
        <v>1</v>
      </c>
      <c r="F178" s="208" t="s">
        <v>2472</v>
      </c>
      <c r="G178" s="206"/>
      <c r="H178" s="209">
        <v>118.652</v>
      </c>
      <c r="I178" s="210"/>
      <c r="J178" s="206"/>
      <c r="K178" s="206"/>
      <c r="L178" s="211"/>
      <c r="M178" s="212"/>
      <c r="N178" s="213"/>
      <c r="O178" s="213"/>
      <c r="P178" s="213"/>
      <c r="Q178" s="213"/>
      <c r="R178" s="213"/>
      <c r="S178" s="213"/>
      <c r="T178" s="214"/>
      <c r="AT178" s="215" t="s">
        <v>266</v>
      </c>
      <c r="AU178" s="215" t="s">
        <v>86</v>
      </c>
      <c r="AV178" s="13" t="s">
        <v>86</v>
      </c>
      <c r="AW178" s="13" t="s">
        <v>32</v>
      </c>
      <c r="AX178" s="13" t="s">
        <v>76</v>
      </c>
      <c r="AY178" s="215" t="s">
        <v>239</v>
      </c>
    </row>
    <row r="179" spans="1:65" s="14" customFormat="1" ht="11.25">
      <c r="B179" s="226"/>
      <c r="C179" s="227"/>
      <c r="D179" s="207" t="s">
        <v>266</v>
      </c>
      <c r="E179" s="228" t="s">
        <v>1</v>
      </c>
      <c r="F179" s="229" t="s">
        <v>383</v>
      </c>
      <c r="G179" s="227"/>
      <c r="H179" s="230">
        <v>118.652</v>
      </c>
      <c r="I179" s="231"/>
      <c r="J179" s="227"/>
      <c r="K179" s="227"/>
      <c r="L179" s="232"/>
      <c r="M179" s="233"/>
      <c r="N179" s="234"/>
      <c r="O179" s="234"/>
      <c r="P179" s="234"/>
      <c r="Q179" s="234"/>
      <c r="R179" s="234"/>
      <c r="S179" s="234"/>
      <c r="T179" s="235"/>
      <c r="AT179" s="236" t="s">
        <v>266</v>
      </c>
      <c r="AU179" s="236" t="s">
        <v>86</v>
      </c>
      <c r="AV179" s="14" t="s">
        <v>110</v>
      </c>
      <c r="AW179" s="14" t="s">
        <v>32</v>
      </c>
      <c r="AX179" s="14" t="s">
        <v>84</v>
      </c>
      <c r="AY179" s="236" t="s">
        <v>239</v>
      </c>
    </row>
    <row r="180" spans="1:65" s="2" customFormat="1" ht="24.2" customHeight="1">
      <c r="A180" s="35"/>
      <c r="B180" s="36"/>
      <c r="C180" s="192" t="s">
        <v>312</v>
      </c>
      <c r="D180" s="192" t="s">
        <v>241</v>
      </c>
      <c r="E180" s="193" t="s">
        <v>2473</v>
      </c>
      <c r="F180" s="194" t="s">
        <v>2474</v>
      </c>
      <c r="G180" s="195" t="s">
        <v>244</v>
      </c>
      <c r="H180" s="196">
        <v>114.188</v>
      </c>
      <c r="I180" s="197"/>
      <c r="J180" s="198">
        <f>ROUND(I180*H180,2)</f>
        <v>0</v>
      </c>
      <c r="K180" s="194" t="s">
        <v>245</v>
      </c>
      <c r="L180" s="40"/>
      <c r="M180" s="199" t="s">
        <v>1</v>
      </c>
      <c r="N180" s="200" t="s">
        <v>41</v>
      </c>
      <c r="O180" s="72"/>
      <c r="P180" s="201">
        <f>O180*H180</f>
        <v>0</v>
      </c>
      <c r="Q180" s="201">
        <v>0.61207999999999996</v>
      </c>
      <c r="R180" s="201">
        <f>Q180*H180</f>
        <v>69.89219104</v>
      </c>
      <c r="S180" s="201">
        <v>0</v>
      </c>
      <c r="T180" s="202">
        <f>S180*H180</f>
        <v>0</v>
      </c>
      <c r="U180" s="35"/>
      <c r="V180" s="35"/>
      <c r="W180" s="35"/>
      <c r="X180" s="35"/>
      <c r="Y180" s="35"/>
      <c r="Z180" s="35"/>
      <c r="AA180" s="35"/>
      <c r="AB180" s="35"/>
      <c r="AC180" s="35"/>
      <c r="AD180" s="35"/>
      <c r="AE180" s="35"/>
      <c r="AR180" s="203" t="s">
        <v>110</v>
      </c>
      <c r="AT180" s="203" t="s">
        <v>241</v>
      </c>
      <c r="AU180" s="203" t="s">
        <v>86</v>
      </c>
      <c r="AY180" s="18" t="s">
        <v>239</v>
      </c>
      <c r="BE180" s="204">
        <f>IF(N180="základní",J180,0)</f>
        <v>0</v>
      </c>
      <c r="BF180" s="204">
        <f>IF(N180="snížená",J180,0)</f>
        <v>0</v>
      </c>
      <c r="BG180" s="204">
        <f>IF(N180="zákl. přenesená",J180,0)</f>
        <v>0</v>
      </c>
      <c r="BH180" s="204">
        <f>IF(N180="sníž. přenesená",J180,0)</f>
        <v>0</v>
      </c>
      <c r="BI180" s="204">
        <f>IF(N180="nulová",J180,0)</f>
        <v>0</v>
      </c>
      <c r="BJ180" s="18" t="s">
        <v>84</v>
      </c>
      <c r="BK180" s="204">
        <f>ROUND(I180*H180,2)</f>
        <v>0</v>
      </c>
      <c r="BL180" s="18" t="s">
        <v>110</v>
      </c>
      <c r="BM180" s="203" t="s">
        <v>2475</v>
      </c>
    </row>
    <row r="181" spans="1:65" s="13" customFormat="1" ht="11.25">
      <c r="B181" s="205"/>
      <c r="C181" s="206"/>
      <c r="D181" s="207" t="s">
        <v>266</v>
      </c>
      <c r="E181" s="225" t="s">
        <v>1</v>
      </c>
      <c r="F181" s="208" t="s">
        <v>2476</v>
      </c>
      <c r="G181" s="206"/>
      <c r="H181" s="209">
        <v>114.188</v>
      </c>
      <c r="I181" s="210"/>
      <c r="J181" s="206"/>
      <c r="K181" s="206"/>
      <c r="L181" s="211"/>
      <c r="M181" s="212"/>
      <c r="N181" s="213"/>
      <c r="O181" s="213"/>
      <c r="P181" s="213"/>
      <c r="Q181" s="213"/>
      <c r="R181" s="213"/>
      <c r="S181" s="213"/>
      <c r="T181" s="214"/>
      <c r="AT181" s="215" t="s">
        <v>266</v>
      </c>
      <c r="AU181" s="215" t="s">
        <v>86</v>
      </c>
      <c r="AV181" s="13" t="s">
        <v>86</v>
      </c>
      <c r="AW181" s="13" t="s">
        <v>32</v>
      </c>
      <c r="AX181" s="13" t="s">
        <v>76</v>
      </c>
      <c r="AY181" s="215" t="s">
        <v>239</v>
      </c>
    </row>
    <row r="182" spans="1:65" s="14" customFormat="1" ht="11.25">
      <c r="B182" s="226"/>
      <c r="C182" s="227"/>
      <c r="D182" s="207" t="s">
        <v>266</v>
      </c>
      <c r="E182" s="228" t="s">
        <v>1</v>
      </c>
      <c r="F182" s="229" t="s">
        <v>383</v>
      </c>
      <c r="G182" s="227"/>
      <c r="H182" s="230">
        <v>114.188</v>
      </c>
      <c r="I182" s="231"/>
      <c r="J182" s="227"/>
      <c r="K182" s="227"/>
      <c r="L182" s="232"/>
      <c r="M182" s="233"/>
      <c r="N182" s="234"/>
      <c r="O182" s="234"/>
      <c r="P182" s="234"/>
      <c r="Q182" s="234"/>
      <c r="R182" s="234"/>
      <c r="S182" s="234"/>
      <c r="T182" s="235"/>
      <c r="AT182" s="236" t="s">
        <v>266</v>
      </c>
      <c r="AU182" s="236" t="s">
        <v>86</v>
      </c>
      <c r="AV182" s="14" t="s">
        <v>110</v>
      </c>
      <c r="AW182" s="14" t="s">
        <v>32</v>
      </c>
      <c r="AX182" s="14" t="s">
        <v>84</v>
      </c>
      <c r="AY182" s="236" t="s">
        <v>239</v>
      </c>
    </row>
    <row r="183" spans="1:65" s="2" customFormat="1" ht="16.5" customHeight="1">
      <c r="A183" s="35"/>
      <c r="B183" s="36"/>
      <c r="C183" s="192" t="s">
        <v>279</v>
      </c>
      <c r="D183" s="192" t="s">
        <v>241</v>
      </c>
      <c r="E183" s="193" t="s">
        <v>2477</v>
      </c>
      <c r="F183" s="194" t="s">
        <v>2478</v>
      </c>
      <c r="G183" s="195" t="s">
        <v>309</v>
      </c>
      <c r="H183" s="196">
        <v>75.269000000000005</v>
      </c>
      <c r="I183" s="197"/>
      <c r="J183" s="198">
        <f>ROUND(I183*H183,2)</f>
        <v>0</v>
      </c>
      <c r="K183" s="194" t="s">
        <v>245</v>
      </c>
      <c r="L183" s="40"/>
      <c r="M183" s="199" t="s">
        <v>1</v>
      </c>
      <c r="N183" s="200" t="s">
        <v>41</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110</v>
      </c>
      <c r="AT183" s="203" t="s">
        <v>241</v>
      </c>
      <c r="AU183" s="203" t="s">
        <v>86</v>
      </c>
      <c r="AY183" s="18" t="s">
        <v>239</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110</v>
      </c>
      <c r="BM183" s="203" t="s">
        <v>2479</v>
      </c>
    </row>
    <row r="184" spans="1:65" s="2" customFormat="1" ht="19.5">
      <c r="A184" s="35"/>
      <c r="B184" s="36"/>
      <c r="C184" s="37"/>
      <c r="D184" s="207" t="s">
        <v>284</v>
      </c>
      <c r="E184" s="37"/>
      <c r="F184" s="216" t="s">
        <v>2416</v>
      </c>
      <c r="G184" s="37"/>
      <c r="H184" s="37"/>
      <c r="I184" s="217"/>
      <c r="J184" s="37"/>
      <c r="K184" s="37"/>
      <c r="L184" s="40"/>
      <c r="M184" s="218"/>
      <c r="N184" s="219"/>
      <c r="O184" s="72"/>
      <c r="P184" s="72"/>
      <c r="Q184" s="72"/>
      <c r="R184" s="72"/>
      <c r="S184" s="72"/>
      <c r="T184" s="73"/>
      <c r="U184" s="35"/>
      <c r="V184" s="35"/>
      <c r="W184" s="35"/>
      <c r="X184" s="35"/>
      <c r="Y184" s="35"/>
      <c r="Z184" s="35"/>
      <c r="AA184" s="35"/>
      <c r="AB184" s="35"/>
      <c r="AC184" s="35"/>
      <c r="AD184" s="35"/>
      <c r="AE184" s="35"/>
      <c r="AT184" s="18" t="s">
        <v>284</v>
      </c>
      <c r="AU184" s="18" t="s">
        <v>86</v>
      </c>
    </row>
    <row r="185" spans="1:65" s="13" customFormat="1" ht="11.25">
      <c r="B185" s="205"/>
      <c r="C185" s="206"/>
      <c r="D185" s="207" t="s">
        <v>266</v>
      </c>
      <c r="E185" s="225" t="s">
        <v>1</v>
      </c>
      <c r="F185" s="208" t="s">
        <v>2480</v>
      </c>
      <c r="G185" s="206"/>
      <c r="H185" s="209">
        <v>1.35</v>
      </c>
      <c r="I185" s="210"/>
      <c r="J185" s="206"/>
      <c r="K185" s="206"/>
      <c r="L185" s="211"/>
      <c r="M185" s="212"/>
      <c r="N185" s="213"/>
      <c r="O185" s="213"/>
      <c r="P185" s="213"/>
      <c r="Q185" s="213"/>
      <c r="R185" s="213"/>
      <c r="S185" s="213"/>
      <c r="T185" s="214"/>
      <c r="AT185" s="215" t="s">
        <v>266</v>
      </c>
      <c r="AU185" s="215" t="s">
        <v>86</v>
      </c>
      <c r="AV185" s="13" t="s">
        <v>86</v>
      </c>
      <c r="AW185" s="13" t="s">
        <v>32</v>
      </c>
      <c r="AX185" s="13" t="s">
        <v>76</v>
      </c>
      <c r="AY185" s="215" t="s">
        <v>239</v>
      </c>
    </row>
    <row r="186" spans="1:65" s="13" customFormat="1" ht="11.25">
      <c r="B186" s="205"/>
      <c r="C186" s="206"/>
      <c r="D186" s="207" t="s">
        <v>266</v>
      </c>
      <c r="E186" s="225" t="s">
        <v>1</v>
      </c>
      <c r="F186" s="208" t="s">
        <v>2481</v>
      </c>
      <c r="G186" s="206"/>
      <c r="H186" s="209">
        <v>13.5</v>
      </c>
      <c r="I186" s="210"/>
      <c r="J186" s="206"/>
      <c r="K186" s="206"/>
      <c r="L186" s="211"/>
      <c r="M186" s="212"/>
      <c r="N186" s="213"/>
      <c r="O186" s="213"/>
      <c r="P186" s="213"/>
      <c r="Q186" s="213"/>
      <c r="R186" s="213"/>
      <c r="S186" s="213"/>
      <c r="T186" s="214"/>
      <c r="AT186" s="215" t="s">
        <v>266</v>
      </c>
      <c r="AU186" s="215" t="s">
        <v>86</v>
      </c>
      <c r="AV186" s="13" t="s">
        <v>86</v>
      </c>
      <c r="AW186" s="13" t="s">
        <v>32</v>
      </c>
      <c r="AX186" s="13" t="s">
        <v>76</v>
      </c>
      <c r="AY186" s="215" t="s">
        <v>239</v>
      </c>
    </row>
    <row r="187" spans="1:65" s="13" customFormat="1" ht="11.25">
      <c r="B187" s="205"/>
      <c r="C187" s="206"/>
      <c r="D187" s="207" t="s">
        <v>266</v>
      </c>
      <c r="E187" s="225" t="s">
        <v>1</v>
      </c>
      <c r="F187" s="208" t="s">
        <v>2482</v>
      </c>
      <c r="G187" s="206"/>
      <c r="H187" s="209">
        <v>23.323</v>
      </c>
      <c r="I187" s="210"/>
      <c r="J187" s="206"/>
      <c r="K187" s="206"/>
      <c r="L187" s="211"/>
      <c r="M187" s="212"/>
      <c r="N187" s="213"/>
      <c r="O187" s="213"/>
      <c r="P187" s="213"/>
      <c r="Q187" s="213"/>
      <c r="R187" s="213"/>
      <c r="S187" s="213"/>
      <c r="T187" s="214"/>
      <c r="AT187" s="215" t="s">
        <v>266</v>
      </c>
      <c r="AU187" s="215" t="s">
        <v>86</v>
      </c>
      <c r="AV187" s="13" t="s">
        <v>86</v>
      </c>
      <c r="AW187" s="13" t="s">
        <v>32</v>
      </c>
      <c r="AX187" s="13" t="s">
        <v>76</v>
      </c>
      <c r="AY187" s="215" t="s">
        <v>239</v>
      </c>
    </row>
    <row r="188" spans="1:65" s="16" customFormat="1" ht="11.25">
      <c r="B188" s="257"/>
      <c r="C188" s="258"/>
      <c r="D188" s="207" t="s">
        <v>266</v>
      </c>
      <c r="E188" s="259" t="s">
        <v>1</v>
      </c>
      <c r="F188" s="260" t="s">
        <v>938</v>
      </c>
      <c r="G188" s="258"/>
      <c r="H188" s="261">
        <v>38.173000000000002</v>
      </c>
      <c r="I188" s="262"/>
      <c r="J188" s="258"/>
      <c r="K188" s="258"/>
      <c r="L188" s="263"/>
      <c r="M188" s="264"/>
      <c r="N188" s="265"/>
      <c r="O188" s="265"/>
      <c r="P188" s="265"/>
      <c r="Q188" s="265"/>
      <c r="R188" s="265"/>
      <c r="S188" s="265"/>
      <c r="T188" s="266"/>
      <c r="AT188" s="267" t="s">
        <v>266</v>
      </c>
      <c r="AU188" s="267" t="s">
        <v>86</v>
      </c>
      <c r="AV188" s="16" t="s">
        <v>108</v>
      </c>
      <c r="AW188" s="16" t="s">
        <v>32</v>
      </c>
      <c r="AX188" s="16" t="s">
        <v>76</v>
      </c>
      <c r="AY188" s="267" t="s">
        <v>239</v>
      </c>
    </row>
    <row r="189" spans="1:65" s="13" customFormat="1" ht="11.25">
      <c r="B189" s="205"/>
      <c r="C189" s="206"/>
      <c r="D189" s="207" t="s">
        <v>266</v>
      </c>
      <c r="E189" s="225" t="s">
        <v>1</v>
      </c>
      <c r="F189" s="208" t="s">
        <v>2480</v>
      </c>
      <c r="G189" s="206"/>
      <c r="H189" s="209">
        <v>1.35</v>
      </c>
      <c r="I189" s="210"/>
      <c r="J189" s="206"/>
      <c r="K189" s="206"/>
      <c r="L189" s="211"/>
      <c r="M189" s="212"/>
      <c r="N189" s="213"/>
      <c r="O189" s="213"/>
      <c r="P189" s="213"/>
      <c r="Q189" s="213"/>
      <c r="R189" s="213"/>
      <c r="S189" s="213"/>
      <c r="T189" s="214"/>
      <c r="AT189" s="215" t="s">
        <v>266</v>
      </c>
      <c r="AU189" s="215" t="s">
        <v>86</v>
      </c>
      <c r="AV189" s="13" t="s">
        <v>86</v>
      </c>
      <c r="AW189" s="13" t="s">
        <v>32</v>
      </c>
      <c r="AX189" s="13" t="s">
        <v>76</v>
      </c>
      <c r="AY189" s="215" t="s">
        <v>239</v>
      </c>
    </row>
    <row r="190" spans="1:65" s="13" customFormat="1" ht="11.25">
      <c r="B190" s="205"/>
      <c r="C190" s="206"/>
      <c r="D190" s="207" t="s">
        <v>266</v>
      </c>
      <c r="E190" s="225" t="s">
        <v>1</v>
      </c>
      <c r="F190" s="208" t="s">
        <v>2483</v>
      </c>
      <c r="G190" s="206"/>
      <c r="H190" s="209">
        <v>13.183999999999999</v>
      </c>
      <c r="I190" s="210"/>
      <c r="J190" s="206"/>
      <c r="K190" s="206"/>
      <c r="L190" s="211"/>
      <c r="M190" s="212"/>
      <c r="N190" s="213"/>
      <c r="O190" s="213"/>
      <c r="P190" s="213"/>
      <c r="Q190" s="213"/>
      <c r="R190" s="213"/>
      <c r="S190" s="213"/>
      <c r="T190" s="214"/>
      <c r="AT190" s="215" t="s">
        <v>266</v>
      </c>
      <c r="AU190" s="215" t="s">
        <v>86</v>
      </c>
      <c r="AV190" s="13" t="s">
        <v>86</v>
      </c>
      <c r="AW190" s="13" t="s">
        <v>32</v>
      </c>
      <c r="AX190" s="13" t="s">
        <v>76</v>
      </c>
      <c r="AY190" s="215" t="s">
        <v>239</v>
      </c>
    </row>
    <row r="191" spans="1:65" s="13" customFormat="1" ht="11.25">
      <c r="B191" s="205"/>
      <c r="C191" s="206"/>
      <c r="D191" s="207" t="s">
        <v>266</v>
      </c>
      <c r="E191" s="225" t="s">
        <v>1</v>
      </c>
      <c r="F191" s="208" t="s">
        <v>2484</v>
      </c>
      <c r="G191" s="206"/>
      <c r="H191" s="209">
        <v>22.562000000000001</v>
      </c>
      <c r="I191" s="210"/>
      <c r="J191" s="206"/>
      <c r="K191" s="206"/>
      <c r="L191" s="211"/>
      <c r="M191" s="212"/>
      <c r="N191" s="213"/>
      <c r="O191" s="213"/>
      <c r="P191" s="213"/>
      <c r="Q191" s="213"/>
      <c r="R191" s="213"/>
      <c r="S191" s="213"/>
      <c r="T191" s="214"/>
      <c r="AT191" s="215" t="s">
        <v>266</v>
      </c>
      <c r="AU191" s="215" t="s">
        <v>86</v>
      </c>
      <c r="AV191" s="13" t="s">
        <v>86</v>
      </c>
      <c r="AW191" s="13" t="s">
        <v>32</v>
      </c>
      <c r="AX191" s="13" t="s">
        <v>76</v>
      </c>
      <c r="AY191" s="215" t="s">
        <v>239</v>
      </c>
    </row>
    <row r="192" spans="1:65" s="16" customFormat="1" ht="11.25">
      <c r="B192" s="257"/>
      <c r="C192" s="258"/>
      <c r="D192" s="207" t="s">
        <v>266</v>
      </c>
      <c r="E192" s="259" t="s">
        <v>1</v>
      </c>
      <c r="F192" s="260" t="s">
        <v>938</v>
      </c>
      <c r="G192" s="258"/>
      <c r="H192" s="261">
        <v>37.096000000000004</v>
      </c>
      <c r="I192" s="262"/>
      <c r="J192" s="258"/>
      <c r="K192" s="258"/>
      <c r="L192" s="263"/>
      <c r="M192" s="264"/>
      <c r="N192" s="265"/>
      <c r="O192" s="265"/>
      <c r="P192" s="265"/>
      <c r="Q192" s="265"/>
      <c r="R192" s="265"/>
      <c r="S192" s="265"/>
      <c r="T192" s="266"/>
      <c r="AT192" s="267" t="s">
        <v>266</v>
      </c>
      <c r="AU192" s="267" t="s">
        <v>86</v>
      </c>
      <c r="AV192" s="16" t="s">
        <v>108</v>
      </c>
      <c r="AW192" s="16" t="s">
        <v>32</v>
      </c>
      <c r="AX192" s="16" t="s">
        <v>76</v>
      </c>
      <c r="AY192" s="267" t="s">
        <v>239</v>
      </c>
    </row>
    <row r="193" spans="1:65" s="14" customFormat="1" ht="11.25">
      <c r="B193" s="226"/>
      <c r="C193" s="227"/>
      <c r="D193" s="207" t="s">
        <v>266</v>
      </c>
      <c r="E193" s="228" t="s">
        <v>1</v>
      </c>
      <c r="F193" s="229" t="s">
        <v>383</v>
      </c>
      <c r="G193" s="227"/>
      <c r="H193" s="230">
        <v>75.269000000000005</v>
      </c>
      <c r="I193" s="231"/>
      <c r="J193" s="227"/>
      <c r="K193" s="227"/>
      <c r="L193" s="232"/>
      <c r="M193" s="233"/>
      <c r="N193" s="234"/>
      <c r="O193" s="234"/>
      <c r="P193" s="234"/>
      <c r="Q193" s="234"/>
      <c r="R193" s="234"/>
      <c r="S193" s="234"/>
      <c r="T193" s="235"/>
      <c r="AT193" s="236" t="s">
        <v>266</v>
      </c>
      <c r="AU193" s="236" t="s">
        <v>86</v>
      </c>
      <c r="AV193" s="14" t="s">
        <v>110</v>
      </c>
      <c r="AW193" s="14" t="s">
        <v>32</v>
      </c>
      <c r="AX193" s="14" t="s">
        <v>84</v>
      </c>
      <c r="AY193" s="236" t="s">
        <v>239</v>
      </c>
    </row>
    <row r="194" spans="1:65" s="2" customFormat="1" ht="16.5" customHeight="1">
      <c r="A194" s="35"/>
      <c r="B194" s="36"/>
      <c r="C194" s="192" t="s">
        <v>321</v>
      </c>
      <c r="D194" s="192" t="s">
        <v>241</v>
      </c>
      <c r="E194" s="193" t="s">
        <v>2485</v>
      </c>
      <c r="F194" s="194" t="s">
        <v>2486</v>
      </c>
      <c r="G194" s="195" t="s">
        <v>244</v>
      </c>
      <c r="H194" s="196">
        <v>341.19499999999999</v>
      </c>
      <c r="I194" s="197"/>
      <c r="J194" s="198">
        <f>ROUND(I194*H194,2)</f>
        <v>0</v>
      </c>
      <c r="K194" s="194" t="s">
        <v>245</v>
      </c>
      <c r="L194" s="40"/>
      <c r="M194" s="199" t="s">
        <v>1</v>
      </c>
      <c r="N194" s="200" t="s">
        <v>41</v>
      </c>
      <c r="O194" s="72"/>
      <c r="P194" s="201">
        <f>O194*H194</f>
        <v>0</v>
      </c>
      <c r="Q194" s="201">
        <v>3.3500000000000001E-3</v>
      </c>
      <c r="R194" s="201">
        <f>Q194*H194</f>
        <v>1.14300325</v>
      </c>
      <c r="S194" s="201">
        <v>0</v>
      </c>
      <c r="T194" s="202">
        <f>S194*H194</f>
        <v>0</v>
      </c>
      <c r="U194" s="35"/>
      <c r="V194" s="35"/>
      <c r="W194" s="35"/>
      <c r="X194" s="35"/>
      <c r="Y194" s="35"/>
      <c r="Z194" s="35"/>
      <c r="AA194" s="35"/>
      <c r="AB194" s="35"/>
      <c r="AC194" s="35"/>
      <c r="AD194" s="35"/>
      <c r="AE194" s="35"/>
      <c r="AR194" s="203" t="s">
        <v>110</v>
      </c>
      <c r="AT194" s="203" t="s">
        <v>241</v>
      </c>
      <c r="AU194" s="203" t="s">
        <v>86</v>
      </c>
      <c r="AY194" s="18" t="s">
        <v>239</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110</v>
      </c>
      <c r="BM194" s="203" t="s">
        <v>2487</v>
      </c>
    </row>
    <row r="195" spans="1:65" s="13" customFormat="1" ht="11.25">
      <c r="B195" s="205"/>
      <c r="C195" s="206"/>
      <c r="D195" s="207" t="s">
        <v>266</v>
      </c>
      <c r="E195" s="225" t="s">
        <v>1</v>
      </c>
      <c r="F195" s="208" t="s">
        <v>2488</v>
      </c>
      <c r="G195" s="206"/>
      <c r="H195" s="209">
        <v>35.295000000000002</v>
      </c>
      <c r="I195" s="210"/>
      <c r="J195" s="206"/>
      <c r="K195" s="206"/>
      <c r="L195" s="211"/>
      <c r="M195" s="212"/>
      <c r="N195" s="213"/>
      <c r="O195" s="213"/>
      <c r="P195" s="213"/>
      <c r="Q195" s="213"/>
      <c r="R195" s="213"/>
      <c r="S195" s="213"/>
      <c r="T195" s="214"/>
      <c r="AT195" s="215" t="s">
        <v>266</v>
      </c>
      <c r="AU195" s="215" t="s">
        <v>86</v>
      </c>
      <c r="AV195" s="13" t="s">
        <v>86</v>
      </c>
      <c r="AW195" s="13" t="s">
        <v>32</v>
      </c>
      <c r="AX195" s="13" t="s">
        <v>76</v>
      </c>
      <c r="AY195" s="215" t="s">
        <v>239</v>
      </c>
    </row>
    <row r="196" spans="1:65" s="13" customFormat="1" ht="11.25">
      <c r="B196" s="205"/>
      <c r="C196" s="206"/>
      <c r="D196" s="207" t="s">
        <v>266</v>
      </c>
      <c r="E196" s="225" t="s">
        <v>1</v>
      </c>
      <c r="F196" s="208" t="s">
        <v>2489</v>
      </c>
      <c r="G196" s="206"/>
      <c r="H196" s="209">
        <v>305.89999999999998</v>
      </c>
      <c r="I196" s="210"/>
      <c r="J196" s="206"/>
      <c r="K196" s="206"/>
      <c r="L196" s="211"/>
      <c r="M196" s="212"/>
      <c r="N196" s="213"/>
      <c r="O196" s="213"/>
      <c r="P196" s="213"/>
      <c r="Q196" s="213"/>
      <c r="R196" s="213"/>
      <c r="S196" s="213"/>
      <c r="T196" s="214"/>
      <c r="AT196" s="215" t="s">
        <v>266</v>
      </c>
      <c r="AU196" s="215" t="s">
        <v>86</v>
      </c>
      <c r="AV196" s="13" t="s">
        <v>86</v>
      </c>
      <c r="AW196" s="13" t="s">
        <v>32</v>
      </c>
      <c r="AX196" s="13" t="s">
        <v>76</v>
      </c>
      <c r="AY196" s="215" t="s">
        <v>239</v>
      </c>
    </row>
    <row r="197" spans="1:65" s="14" customFormat="1" ht="11.25">
      <c r="B197" s="226"/>
      <c r="C197" s="227"/>
      <c r="D197" s="207" t="s">
        <v>266</v>
      </c>
      <c r="E197" s="228" t="s">
        <v>1</v>
      </c>
      <c r="F197" s="229" t="s">
        <v>383</v>
      </c>
      <c r="G197" s="227"/>
      <c r="H197" s="230">
        <v>341.19499999999999</v>
      </c>
      <c r="I197" s="231"/>
      <c r="J197" s="227"/>
      <c r="K197" s="227"/>
      <c r="L197" s="232"/>
      <c r="M197" s="233"/>
      <c r="N197" s="234"/>
      <c r="O197" s="234"/>
      <c r="P197" s="234"/>
      <c r="Q197" s="234"/>
      <c r="R197" s="234"/>
      <c r="S197" s="234"/>
      <c r="T197" s="235"/>
      <c r="AT197" s="236" t="s">
        <v>266</v>
      </c>
      <c r="AU197" s="236" t="s">
        <v>86</v>
      </c>
      <c r="AV197" s="14" t="s">
        <v>110</v>
      </c>
      <c r="AW197" s="14" t="s">
        <v>32</v>
      </c>
      <c r="AX197" s="14" t="s">
        <v>84</v>
      </c>
      <c r="AY197" s="236" t="s">
        <v>239</v>
      </c>
    </row>
    <row r="198" spans="1:65" s="2" customFormat="1" ht="16.5" customHeight="1">
      <c r="A198" s="35"/>
      <c r="B198" s="36"/>
      <c r="C198" s="192" t="s">
        <v>328</v>
      </c>
      <c r="D198" s="192" t="s">
        <v>241</v>
      </c>
      <c r="E198" s="193" t="s">
        <v>2490</v>
      </c>
      <c r="F198" s="194" t="s">
        <v>2491</v>
      </c>
      <c r="G198" s="195" t="s">
        <v>244</v>
      </c>
      <c r="H198" s="196">
        <v>341.19499999999999</v>
      </c>
      <c r="I198" s="197"/>
      <c r="J198" s="198">
        <f>ROUND(I198*H198,2)</f>
        <v>0</v>
      </c>
      <c r="K198" s="194" t="s">
        <v>277</v>
      </c>
      <c r="L198" s="40"/>
      <c r="M198" s="199" t="s">
        <v>1</v>
      </c>
      <c r="N198" s="200" t="s">
        <v>41</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110</v>
      </c>
      <c r="AT198" s="203" t="s">
        <v>241</v>
      </c>
      <c r="AU198" s="203" t="s">
        <v>86</v>
      </c>
      <c r="AY198" s="18" t="s">
        <v>239</v>
      </c>
      <c r="BE198" s="204">
        <f>IF(N198="základní",J198,0)</f>
        <v>0</v>
      </c>
      <c r="BF198" s="204">
        <f>IF(N198="snížená",J198,0)</f>
        <v>0</v>
      </c>
      <c r="BG198" s="204">
        <f>IF(N198="zákl. přenesená",J198,0)</f>
        <v>0</v>
      </c>
      <c r="BH198" s="204">
        <f>IF(N198="sníž. přenesená",J198,0)</f>
        <v>0</v>
      </c>
      <c r="BI198" s="204">
        <f>IF(N198="nulová",J198,0)</f>
        <v>0</v>
      </c>
      <c r="BJ198" s="18" t="s">
        <v>84</v>
      </c>
      <c r="BK198" s="204">
        <f>ROUND(I198*H198,2)</f>
        <v>0</v>
      </c>
      <c r="BL198" s="18" t="s">
        <v>110</v>
      </c>
      <c r="BM198" s="203" t="s">
        <v>2492</v>
      </c>
    </row>
    <row r="199" spans="1:65" s="2" customFormat="1" ht="16.5" customHeight="1">
      <c r="A199" s="35"/>
      <c r="B199" s="36"/>
      <c r="C199" s="192" t="s">
        <v>7</v>
      </c>
      <c r="D199" s="192" t="s">
        <v>241</v>
      </c>
      <c r="E199" s="193" t="s">
        <v>2493</v>
      </c>
      <c r="F199" s="194" t="s">
        <v>2494</v>
      </c>
      <c r="G199" s="195" t="s">
        <v>244</v>
      </c>
      <c r="H199" s="196">
        <v>341.19499999999999</v>
      </c>
      <c r="I199" s="197"/>
      <c r="J199" s="198">
        <f>ROUND(I199*H199,2)</f>
        <v>0</v>
      </c>
      <c r="K199" s="194" t="s">
        <v>245</v>
      </c>
      <c r="L199" s="40"/>
      <c r="M199" s="199" t="s">
        <v>1</v>
      </c>
      <c r="N199" s="200" t="s">
        <v>41</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110</v>
      </c>
      <c r="AT199" s="203" t="s">
        <v>241</v>
      </c>
      <c r="AU199" s="203" t="s">
        <v>86</v>
      </c>
      <c r="AY199" s="18" t="s">
        <v>239</v>
      </c>
      <c r="BE199" s="204">
        <f>IF(N199="základní",J199,0)</f>
        <v>0</v>
      </c>
      <c r="BF199" s="204">
        <f>IF(N199="snížená",J199,0)</f>
        <v>0</v>
      </c>
      <c r="BG199" s="204">
        <f>IF(N199="zákl. přenesená",J199,0)</f>
        <v>0</v>
      </c>
      <c r="BH199" s="204">
        <f>IF(N199="sníž. přenesená",J199,0)</f>
        <v>0</v>
      </c>
      <c r="BI199" s="204">
        <f>IF(N199="nulová",J199,0)</f>
        <v>0</v>
      </c>
      <c r="BJ199" s="18" t="s">
        <v>84</v>
      </c>
      <c r="BK199" s="204">
        <f>ROUND(I199*H199,2)</f>
        <v>0</v>
      </c>
      <c r="BL199" s="18" t="s">
        <v>110</v>
      </c>
      <c r="BM199" s="203" t="s">
        <v>2495</v>
      </c>
    </row>
    <row r="200" spans="1:65" s="2" customFormat="1" ht="16.5" customHeight="1">
      <c r="A200" s="35"/>
      <c r="B200" s="36"/>
      <c r="C200" s="192" t="s">
        <v>337</v>
      </c>
      <c r="D200" s="192" t="s">
        <v>241</v>
      </c>
      <c r="E200" s="193" t="s">
        <v>2496</v>
      </c>
      <c r="F200" s="194" t="s">
        <v>2497</v>
      </c>
      <c r="G200" s="195" t="s">
        <v>331</v>
      </c>
      <c r="H200" s="196">
        <v>8.625</v>
      </c>
      <c r="I200" s="197"/>
      <c r="J200" s="198">
        <f>ROUND(I200*H200,2)</f>
        <v>0</v>
      </c>
      <c r="K200" s="194" t="s">
        <v>245</v>
      </c>
      <c r="L200" s="40"/>
      <c r="M200" s="199" t="s">
        <v>1</v>
      </c>
      <c r="N200" s="200" t="s">
        <v>41</v>
      </c>
      <c r="O200" s="72"/>
      <c r="P200" s="201">
        <f>O200*H200</f>
        <v>0</v>
      </c>
      <c r="Q200" s="201">
        <v>1.04359</v>
      </c>
      <c r="R200" s="201">
        <f>Q200*H200</f>
        <v>9.0009637500000004</v>
      </c>
      <c r="S200" s="201">
        <v>0</v>
      </c>
      <c r="T200" s="202">
        <f>S200*H200</f>
        <v>0</v>
      </c>
      <c r="U200" s="35"/>
      <c r="V200" s="35"/>
      <c r="W200" s="35"/>
      <c r="X200" s="35"/>
      <c r="Y200" s="35"/>
      <c r="Z200" s="35"/>
      <c r="AA200" s="35"/>
      <c r="AB200" s="35"/>
      <c r="AC200" s="35"/>
      <c r="AD200" s="35"/>
      <c r="AE200" s="35"/>
      <c r="AR200" s="203" t="s">
        <v>110</v>
      </c>
      <c r="AT200" s="203" t="s">
        <v>241</v>
      </c>
      <c r="AU200" s="203" t="s">
        <v>86</v>
      </c>
      <c r="AY200" s="18" t="s">
        <v>239</v>
      </c>
      <c r="BE200" s="204">
        <f>IF(N200="základní",J200,0)</f>
        <v>0</v>
      </c>
      <c r="BF200" s="204">
        <f>IF(N200="snížená",J200,0)</f>
        <v>0</v>
      </c>
      <c r="BG200" s="204">
        <f>IF(N200="zákl. přenesená",J200,0)</f>
        <v>0</v>
      </c>
      <c r="BH200" s="204">
        <f>IF(N200="sníž. přenesená",J200,0)</f>
        <v>0</v>
      </c>
      <c r="BI200" s="204">
        <f>IF(N200="nulová",J200,0)</f>
        <v>0</v>
      </c>
      <c r="BJ200" s="18" t="s">
        <v>84</v>
      </c>
      <c r="BK200" s="204">
        <f>ROUND(I200*H200,2)</f>
        <v>0</v>
      </c>
      <c r="BL200" s="18" t="s">
        <v>110</v>
      </c>
      <c r="BM200" s="203" t="s">
        <v>2498</v>
      </c>
    </row>
    <row r="201" spans="1:65" s="13" customFormat="1" ht="11.25">
      <c r="B201" s="205"/>
      <c r="C201" s="206"/>
      <c r="D201" s="207" t="s">
        <v>266</v>
      </c>
      <c r="E201" s="225" t="s">
        <v>1</v>
      </c>
      <c r="F201" s="208" t="s">
        <v>2499</v>
      </c>
      <c r="G201" s="206"/>
      <c r="H201" s="209">
        <v>7.5</v>
      </c>
      <c r="I201" s="210"/>
      <c r="J201" s="206"/>
      <c r="K201" s="206"/>
      <c r="L201" s="211"/>
      <c r="M201" s="212"/>
      <c r="N201" s="213"/>
      <c r="O201" s="213"/>
      <c r="P201" s="213"/>
      <c r="Q201" s="213"/>
      <c r="R201" s="213"/>
      <c r="S201" s="213"/>
      <c r="T201" s="214"/>
      <c r="AT201" s="215" t="s">
        <v>266</v>
      </c>
      <c r="AU201" s="215" t="s">
        <v>86</v>
      </c>
      <c r="AV201" s="13" t="s">
        <v>86</v>
      </c>
      <c r="AW201" s="13" t="s">
        <v>32</v>
      </c>
      <c r="AX201" s="13" t="s">
        <v>76</v>
      </c>
      <c r="AY201" s="215" t="s">
        <v>239</v>
      </c>
    </row>
    <row r="202" spans="1:65" s="13" customFormat="1" ht="11.25">
      <c r="B202" s="205"/>
      <c r="C202" s="206"/>
      <c r="D202" s="207" t="s">
        <v>266</v>
      </c>
      <c r="E202" s="225" t="s">
        <v>1</v>
      </c>
      <c r="F202" s="208" t="s">
        <v>2500</v>
      </c>
      <c r="G202" s="206"/>
      <c r="H202" s="209">
        <v>1.125</v>
      </c>
      <c r="I202" s="210"/>
      <c r="J202" s="206"/>
      <c r="K202" s="206"/>
      <c r="L202" s="211"/>
      <c r="M202" s="212"/>
      <c r="N202" s="213"/>
      <c r="O202" s="213"/>
      <c r="P202" s="213"/>
      <c r="Q202" s="213"/>
      <c r="R202" s="213"/>
      <c r="S202" s="213"/>
      <c r="T202" s="214"/>
      <c r="AT202" s="215" t="s">
        <v>266</v>
      </c>
      <c r="AU202" s="215" t="s">
        <v>86</v>
      </c>
      <c r="AV202" s="13" t="s">
        <v>86</v>
      </c>
      <c r="AW202" s="13" t="s">
        <v>32</v>
      </c>
      <c r="AX202" s="13" t="s">
        <v>76</v>
      </c>
      <c r="AY202" s="215" t="s">
        <v>239</v>
      </c>
    </row>
    <row r="203" spans="1:65" s="14" customFormat="1" ht="11.25">
      <c r="B203" s="226"/>
      <c r="C203" s="227"/>
      <c r="D203" s="207" t="s">
        <v>266</v>
      </c>
      <c r="E203" s="228" t="s">
        <v>1</v>
      </c>
      <c r="F203" s="229" t="s">
        <v>383</v>
      </c>
      <c r="G203" s="227"/>
      <c r="H203" s="230">
        <v>8.625</v>
      </c>
      <c r="I203" s="231"/>
      <c r="J203" s="227"/>
      <c r="K203" s="227"/>
      <c r="L203" s="232"/>
      <c r="M203" s="233"/>
      <c r="N203" s="234"/>
      <c r="O203" s="234"/>
      <c r="P203" s="234"/>
      <c r="Q203" s="234"/>
      <c r="R203" s="234"/>
      <c r="S203" s="234"/>
      <c r="T203" s="235"/>
      <c r="AT203" s="236" t="s">
        <v>266</v>
      </c>
      <c r="AU203" s="236" t="s">
        <v>86</v>
      </c>
      <c r="AV203" s="14" t="s">
        <v>110</v>
      </c>
      <c r="AW203" s="14" t="s">
        <v>32</v>
      </c>
      <c r="AX203" s="14" t="s">
        <v>84</v>
      </c>
      <c r="AY203" s="236" t="s">
        <v>239</v>
      </c>
    </row>
    <row r="204" spans="1:65" s="2" customFormat="1" ht="16.5" customHeight="1">
      <c r="A204" s="35"/>
      <c r="B204" s="36"/>
      <c r="C204" s="192" t="s">
        <v>342</v>
      </c>
      <c r="D204" s="192" t="s">
        <v>241</v>
      </c>
      <c r="E204" s="193" t="s">
        <v>2501</v>
      </c>
      <c r="F204" s="194" t="s">
        <v>2502</v>
      </c>
      <c r="G204" s="195" t="s">
        <v>309</v>
      </c>
      <c r="H204" s="196">
        <v>7.6680000000000001</v>
      </c>
      <c r="I204" s="197"/>
      <c r="J204" s="198">
        <f>ROUND(I204*H204,2)</f>
        <v>0</v>
      </c>
      <c r="K204" s="194" t="s">
        <v>245</v>
      </c>
      <c r="L204" s="40"/>
      <c r="M204" s="199" t="s">
        <v>1</v>
      </c>
      <c r="N204" s="200" t="s">
        <v>41</v>
      </c>
      <c r="O204" s="72"/>
      <c r="P204" s="201">
        <f>O204*H204</f>
        <v>0</v>
      </c>
      <c r="Q204" s="201">
        <v>2.5018699999999998</v>
      </c>
      <c r="R204" s="201">
        <f>Q204*H204</f>
        <v>19.18433916</v>
      </c>
      <c r="S204" s="201">
        <v>0</v>
      </c>
      <c r="T204" s="202">
        <f>S204*H204</f>
        <v>0</v>
      </c>
      <c r="U204" s="35"/>
      <c r="V204" s="35"/>
      <c r="W204" s="35"/>
      <c r="X204" s="35"/>
      <c r="Y204" s="35"/>
      <c r="Z204" s="35"/>
      <c r="AA204" s="35"/>
      <c r="AB204" s="35"/>
      <c r="AC204" s="35"/>
      <c r="AD204" s="35"/>
      <c r="AE204" s="35"/>
      <c r="AR204" s="203" t="s">
        <v>110</v>
      </c>
      <c r="AT204" s="203" t="s">
        <v>241</v>
      </c>
      <c r="AU204" s="203" t="s">
        <v>86</v>
      </c>
      <c r="AY204" s="18" t="s">
        <v>239</v>
      </c>
      <c r="BE204" s="204">
        <f>IF(N204="základní",J204,0)</f>
        <v>0</v>
      </c>
      <c r="BF204" s="204">
        <f>IF(N204="snížená",J204,0)</f>
        <v>0</v>
      </c>
      <c r="BG204" s="204">
        <f>IF(N204="zákl. přenesená",J204,0)</f>
        <v>0</v>
      </c>
      <c r="BH204" s="204">
        <f>IF(N204="sníž. přenesená",J204,0)</f>
        <v>0</v>
      </c>
      <c r="BI204" s="204">
        <f>IF(N204="nulová",J204,0)</f>
        <v>0</v>
      </c>
      <c r="BJ204" s="18" t="s">
        <v>84</v>
      </c>
      <c r="BK204" s="204">
        <f>ROUND(I204*H204,2)</f>
        <v>0</v>
      </c>
      <c r="BL204" s="18" t="s">
        <v>110</v>
      </c>
      <c r="BM204" s="203" t="s">
        <v>2503</v>
      </c>
    </row>
    <row r="205" spans="1:65" s="2" customFormat="1" ht="19.5">
      <c r="A205" s="35"/>
      <c r="B205" s="36"/>
      <c r="C205" s="37"/>
      <c r="D205" s="207" t="s">
        <v>284</v>
      </c>
      <c r="E205" s="37"/>
      <c r="F205" s="216" t="s">
        <v>2416</v>
      </c>
      <c r="G205" s="37"/>
      <c r="H205" s="37"/>
      <c r="I205" s="217"/>
      <c r="J205" s="37"/>
      <c r="K205" s="37"/>
      <c r="L205" s="40"/>
      <c r="M205" s="218"/>
      <c r="N205" s="219"/>
      <c r="O205" s="72"/>
      <c r="P205" s="72"/>
      <c r="Q205" s="72"/>
      <c r="R205" s="72"/>
      <c r="S205" s="72"/>
      <c r="T205" s="73"/>
      <c r="U205" s="35"/>
      <c r="V205" s="35"/>
      <c r="W205" s="35"/>
      <c r="X205" s="35"/>
      <c r="Y205" s="35"/>
      <c r="Z205" s="35"/>
      <c r="AA205" s="35"/>
      <c r="AB205" s="35"/>
      <c r="AC205" s="35"/>
      <c r="AD205" s="35"/>
      <c r="AE205" s="35"/>
      <c r="AT205" s="18" t="s">
        <v>284</v>
      </c>
      <c r="AU205" s="18" t="s">
        <v>86</v>
      </c>
    </row>
    <row r="206" spans="1:65" s="13" customFormat="1" ht="11.25">
      <c r="B206" s="205"/>
      <c r="C206" s="206"/>
      <c r="D206" s="207" t="s">
        <v>266</v>
      </c>
      <c r="E206" s="225" t="s">
        <v>1</v>
      </c>
      <c r="F206" s="208" t="s">
        <v>2504</v>
      </c>
      <c r="G206" s="206"/>
      <c r="H206" s="209">
        <v>7.6680000000000001</v>
      </c>
      <c r="I206" s="210"/>
      <c r="J206" s="206"/>
      <c r="K206" s="206"/>
      <c r="L206" s="211"/>
      <c r="M206" s="212"/>
      <c r="N206" s="213"/>
      <c r="O206" s="213"/>
      <c r="P206" s="213"/>
      <c r="Q206" s="213"/>
      <c r="R206" s="213"/>
      <c r="S206" s="213"/>
      <c r="T206" s="214"/>
      <c r="AT206" s="215" t="s">
        <v>266</v>
      </c>
      <c r="AU206" s="215" t="s">
        <v>86</v>
      </c>
      <c r="AV206" s="13" t="s">
        <v>86</v>
      </c>
      <c r="AW206" s="13" t="s">
        <v>32</v>
      </c>
      <c r="AX206" s="13" t="s">
        <v>76</v>
      </c>
      <c r="AY206" s="215" t="s">
        <v>239</v>
      </c>
    </row>
    <row r="207" spans="1:65" s="14" customFormat="1" ht="11.25">
      <c r="B207" s="226"/>
      <c r="C207" s="227"/>
      <c r="D207" s="207" t="s">
        <v>266</v>
      </c>
      <c r="E207" s="228" t="s">
        <v>1</v>
      </c>
      <c r="F207" s="229" t="s">
        <v>383</v>
      </c>
      <c r="G207" s="227"/>
      <c r="H207" s="230">
        <v>7.6680000000000001</v>
      </c>
      <c r="I207" s="231"/>
      <c r="J207" s="227"/>
      <c r="K207" s="227"/>
      <c r="L207" s="232"/>
      <c r="M207" s="233"/>
      <c r="N207" s="234"/>
      <c r="O207" s="234"/>
      <c r="P207" s="234"/>
      <c r="Q207" s="234"/>
      <c r="R207" s="234"/>
      <c r="S207" s="234"/>
      <c r="T207" s="235"/>
      <c r="AT207" s="236" t="s">
        <v>266</v>
      </c>
      <c r="AU207" s="236" t="s">
        <v>86</v>
      </c>
      <c r="AV207" s="14" t="s">
        <v>110</v>
      </c>
      <c r="AW207" s="14" t="s">
        <v>32</v>
      </c>
      <c r="AX207" s="14" t="s">
        <v>84</v>
      </c>
      <c r="AY207" s="236" t="s">
        <v>239</v>
      </c>
    </row>
    <row r="208" spans="1:65" s="2" customFormat="1" ht="16.5" customHeight="1">
      <c r="A208" s="35"/>
      <c r="B208" s="36"/>
      <c r="C208" s="192" t="s">
        <v>463</v>
      </c>
      <c r="D208" s="192" t="s">
        <v>241</v>
      </c>
      <c r="E208" s="193" t="s">
        <v>2505</v>
      </c>
      <c r="F208" s="194" t="s">
        <v>2506</v>
      </c>
      <c r="G208" s="195" t="s">
        <v>244</v>
      </c>
      <c r="H208" s="196">
        <v>89.46</v>
      </c>
      <c r="I208" s="197"/>
      <c r="J208" s="198">
        <f>ROUND(I208*H208,2)</f>
        <v>0</v>
      </c>
      <c r="K208" s="194" t="s">
        <v>245</v>
      </c>
      <c r="L208" s="40"/>
      <c r="M208" s="199" t="s">
        <v>1</v>
      </c>
      <c r="N208" s="200" t="s">
        <v>41</v>
      </c>
      <c r="O208" s="72"/>
      <c r="P208" s="201">
        <f>O208*H208</f>
        <v>0</v>
      </c>
      <c r="Q208" s="201">
        <v>2.2799999999999999E-3</v>
      </c>
      <c r="R208" s="201">
        <f>Q208*H208</f>
        <v>0.20396879999999998</v>
      </c>
      <c r="S208" s="201">
        <v>0</v>
      </c>
      <c r="T208" s="202">
        <f>S208*H208</f>
        <v>0</v>
      </c>
      <c r="U208" s="35"/>
      <c r="V208" s="35"/>
      <c r="W208" s="35"/>
      <c r="X208" s="35"/>
      <c r="Y208" s="35"/>
      <c r="Z208" s="35"/>
      <c r="AA208" s="35"/>
      <c r="AB208" s="35"/>
      <c r="AC208" s="35"/>
      <c r="AD208" s="35"/>
      <c r="AE208" s="35"/>
      <c r="AR208" s="203" t="s">
        <v>110</v>
      </c>
      <c r="AT208" s="203" t="s">
        <v>241</v>
      </c>
      <c r="AU208" s="203" t="s">
        <v>86</v>
      </c>
      <c r="AY208" s="18" t="s">
        <v>239</v>
      </c>
      <c r="BE208" s="204">
        <f>IF(N208="základní",J208,0)</f>
        <v>0</v>
      </c>
      <c r="BF208" s="204">
        <f>IF(N208="snížená",J208,0)</f>
        <v>0</v>
      </c>
      <c r="BG208" s="204">
        <f>IF(N208="zákl. přenesená",J208,0)</f>
        <v>0</v>
      </c>
      <c r="BH208" s="204">
        <f>IF(N208="sníž. přenesená",J208,0)</f>
        <v>0</v>
      </c>
      <c r="BI208" s="204">
        <f>IF(N208="nulová",J208,0)</f>
        <v>0</v>
      </c>
      <c r="BJ208" s="18" t="s">
        <v>84</v>
      </c>
      <c r="BK208" s="204">
        <f>ROUND(I208*H208,2)</f>
        <v>0</v>
      </c>
      <c r="BL208" s="18" t="s">
        <v>110</v>
      </c>
      <c r="BM208" s="203" t="s">
        <v>2507</v>
      </c>
    </row>
    <row r="209" spans="1:65" s="13" customFormat="1" ht="11.25">
      <c r="B209" s="205"/>
      <c r="C209" s="206"/>
      <c r="D209" s="207" t="s">
        <v>266</v>
      </c>
      <c r="E209" s="225" t="s">
        <v>1</v>
      </c>
      <c r="F209" s="208" t="s">
        <v>2508</v>
      </c>
      <c r="G209" s="206"/>
      <c r="H209" s="209">
        <v>89.46</v>
      </c>
      <c r="I209" s="210"/>
      <c r="J209" s="206"/>
      <c r="K209" s="206"/>
      <c r="L209" s="211"/>
      <c r="M209" s="212"/>
      <c r="N209" s="213"/>
      <c r="O209" s="213"/>
      <c r="P209" s="213"/>
      <c r="Q209" s="213"/>
      <c r="R209" s="213"/>
      <c r="S209" s="213"/>
      <c r="T209" s="214"/>
      <c r="AT209" s="215" t="s">
        <v>266</v>
      </c>
      <c r="AU209" s="215" t="s">
        <v>86</v>
      </c>
      <c r="AV209" s="13" t="s">
        <v>86</v>
      </c>
      <c r="AW209" s="13" t="s">
        <v>32</v>
      </c>
      <c r="AX209" s="13" t="s">
        <v>76</v>
      </c>
      <c r="AY209" s="215" t="s">
        <v>239</v>
      </c>
    </row>
    <row r="210" spans="1:65" s="14" customFormat="1" ht="11.25">
      <c r="B210" s="226"/>
      <c r="C210" s="227"/>
      <c r="D210" s="207" t="s">
        <v>266</v>
      </c>
      <c r="E210" s="228" t="s">
        <v>1</v>
      </c>
      <c r="F210" s="229" t="s">
        <v>383</v>
      </c>
      <c r="G210" s="227"/>
      <c r="H210" s="230">
        <v>89.46</v>
      </c>
      <c r="I210" s="231"/>
      <c r="J210" s="227"/>
      <c r="K210" s="227"/>
      <c r="L210" s="232"/>
      <c r="M210" s="233"/>
      <c r="N210" s="234"/>
      <c r="O210" s="234"/>
      <c r="P210" s="234"/>
      <c r="Q210" s="234"/>
      <c r="R210" s="234"/>
      <c r="S210" s="234"/>
      <c r="T210" s="235"/>
      <c r="AT210" s="236" t="s">
        <v>266</v>
      </c>
      <c r="AU210" s="236" t="s">
        <v>86</v>
      </c>
      <c r="AV210" s="14" t="s">
        <v>110</v>
      </c>
      <c r="AW210" s="14" t="s">
        <v>32</v>
      </c>
      <c r="AX210" s="14" t="s">
        <v>84</v>
      </c>
      <c r="AY210" s="236" t="s">
        <v>239</v>
      </c>
    </row>
    <row r="211" spans="1:65" s="2" customFormat="1" ht="16.5" customHeight="1">
      <c r="A211" s="35"/>
      <c r="B211" s="36"/>
      <c r="C211" s="192" t="s">
        <v>468</v>
      </c>
      <c r="D211" s="192" t="s">
        <v>241</v>
      </c>
      <c r="E211" s="193" t="s">
        <v>2509</v>
      </c>
      <c r="F211" s="194" t="s">
        <v>2510</v>
      </c>
      <c r="G211" s="195" t="s">
        <v>244</v>
      </c>
      <c r="H211" s="196">
        <v>89.46</v>
      </c>
      <c r="I211" s="197"/>
      <c r="J211" s="198">
        <f>ROUND(I211*H211,2)</f>
        <v>0</v>
      </c>
      <c r="K211" s="194" t="s">
        <v>245</v>
      </c>
      <c r="L211" s="40"/>
      <c r="M211" s="199" t="s">
        <v>1</v>
      </c>
      <c r="N211" s="200" t="s">
        <v>41</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110</v>
      </c>
      <c r="AT211" s="203" t="s">
        <v>241</v>
      </c>
      <c r="AU211" s="203" t="s">
        <v>86</v>
      </c>
      <c r="AY211" s="18" t="s">
        <v>239</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110</v>
      </c>
      <c r="BM211" s="203" t="s">
        <v>2511</v>
      </c>
    </row>
    <row r="212" spans="1:65" s="2" customFormat="1" ht="16.5" customHeight="1">
      <c r="A212" s="35"/>
      <c r="B212" s="36"/>
      <c r="C212" s="192" t="s">
        <v>473</v>
      </c>
      <c r="D212" s="192" t="s">
        <v>241</v>
      </c>
      <c r="E212" s="193" t="s">
        <v>2512</v>
      </c>
      <c r="F212" s="194" t="s">
        <v>2513</v>
      </c>
      <c r="G212" s="195" t="s">
        <v>331</v>
      </c>
      <c r="H212" s="196">
        <v>2.2999999999999998</v>
      </c>
      <c r="I212" s="197"/>
      <c r="J212" s="198">
        <f>ROUND(I212*H212,2)</f>
        <v>0</v>
      </c>
      <c r="K212" s="194" t="s">
        <v>245</v>
      </c>
      <c r="L212" s="40"/>
      <c r="M212" s="199" t="s">
        <v>1</v>
      </c>
      <c r="N212" s="200" t="s">
        <v>41</v>
      </c>
      <c r="O212" s="72"/>
      <c r="P212" s="201">
        <f>O212*H212</f>
        <v>0</v>
      </c>
      <c r="Q212" s="201">
        <v>1.05237</v>
      </c>
      <c r="R212" s="201">
        <f>Q212*H212</f>
        <v>2.4204509999999999</v>
      </c>
      <c r="S212" s="201">
        <v>0</v>
      </c>
      <c r="T212" s="202">
        <f>S212*H212</f>
        <v>0</v>
      </c>
      <c r="U212" s="35"/>
      <c r="V212" s="35"/>
      <c r="W212" s="35"/>
      <c r="X212" s="35"/>
      <c r="Y212" s="35"/>
      <c r="Z212" s="35"/>
      <c r="AA212" s="35"/>
      <c r="AB212" s="35"/>
      <c r="AC212" s="35"/>
      <c r="AD212" s="35"/>
      <c r="AE212" s="35"/>
      <c r="AR212" s="203" t="s">
        <v>110</v>
      </c>
      <c r="AT212" s="203" t="s">
        <v>241</v>
      </c>
      <c r="AU212" s="203" t="s">
        <v>86</v>
      </c>
      <c r="AY212" s="18" t="s">
        <v>239</v>
      </c>
      <c r="BE212" s="204">
        <f>IF(N212="základní",J212,0)</f>
        <v>0</v>
      </c>
      <c r="BF212" s="204">
        <f>IF(N212="snížená",J212,0)</f>
        <v>0</v>
      </c>
      <c r="BG212" s="204">
        <f>IF(N212="zákl. přenesená",J212,0)</f>
        <v>0</v>
      </c>
      <c r="BH212" s="204">
        <f>IF(N212="sníž. přenesená",J212,0)</f>
        <v>0</v>
      </c>
      <c r="BI212" s="204">
        <f>IF(N212="nulová",J212,0)</f>
        <v>0</v>
      </c>
      <c r="BJ212" s="18" t="s">
        <v>84</v>
      </c>
      <c r="BK212" s="204">
        <f>ROUND(I212*H212,2)</f>
        <v>0</v>
      </c>
      <c r="BL212" s="18" t="s">
        <v>110</v>
      </c>
      <c r="BM212" s="203" t="s">
        <v>2514</v>
      </c>
    </row>
    <row r="213" spans="1:65" s="13" customFormat="1" ht="11.25">
      <c r="B213" s="205"/>
      <c r="C213" s="206"/>
      <c r="D213" s="207" t="s">
        <v>266</v>
      </c>
      <c r="E213" s="225" t="s">
        <v>1</v>
      </c>
      <c r="F213" s="208" t="s">
        <v>2515</v>
      </c>
      <c r="G213" s="206"/>
      <c r="H213" s="209">
        <v>2.2999999999999998</v>
      </c>
      <c r="I213" s="210"/>
      <c r="J213" s="206"/>
      <c r="K213" s="206"/>
      <c r="L213" s="211"/>
      <c r="M213" s="212"/>
      <c r="N213" s="213"/>
      <c r="O213" s="213"/>
      <c r="P213" s="213"/>
      <c r="Q213" s="213"/>
      <c r="R213" s="213"/>
      <c r="S213" s="213"/>
      <c r="T213" s="214"/>
      <c r="AT213" s="215" t="s">
        <v>266</v>
      </c>
      <c r="AU213" s="215" t="s">
        <v>86</v>
      </c>
      <c r="AV213" s="13" t="s">
        <v>86</v>
      </c>
      <c r="AW213" s="13" t="s">
        <v>32</v>
      </c>
      <c r="AX213" s="13" t="s">
        <v>76</v>
      </c>
      <c r="AY213" s="215" t="s">
        <v>239</v>
      </c>
    </row>
    <row r="214" spans="1:65" s="14" customFormat="1" ht="11.25">
      <c r="B214" s="226"/>
      <c r="C214" s="227"/>
      <c r="D214" s="207" t="s">
        <v>266</v>
      </c>
      <c r="E214" s="228" t="s">
        <v>1</v>
      </c>
      <c r="F214" s="229" t="s">
        <v>383</v>
      </c>
      <c r="G214" s="227"/>
      <c r="H214" s="230">
        <v>2.2999999999999998</v>
      </c>
      <c r="I214" s="231"/>
      <c r="J214" s="227"/>
      <c r="K214" s="227"/>
      <c r="L214" s="232"/>
      <c r="M214" s="233"/>
      <c r="N214" s="234"/>
      <c r="O214" s="234"/>
      <c r="P214" s="234"/>
      <c r="Q214" s="234"/>
      <c r="R214" s="234"/>
      <c r="S214" s="234"/>
      <c r="T214" s="235"/>
      <c r="AT214" s="236" t="s">
        <v>266</v>
      </c>
      <c r="AU214" s="236" t="s">
        <v>86</v>
      </c>
      <c r="AV214" s="14" t="s">
        <v>110</v>
      </c>
      <c r="AW214" s="14" t="s">
        <v>32</v>
      </c>
      <c r="AX214" s="14" t="s">
        <v>84</v>
      </c>
      <c r="AY214" s="236" t="s">
        <v>239</v>
      </c>
    </row>
    <row r="215" spans="1:65" s="2" customFormat="1" ht="16.5" customHeight="1">
      <c r="A215" s="35"/>
      <c r="B215" s="36"/>
      <c r="C215" s="192" t="s">
        <v>479</v>
      </c>
      <c r="D215" s="192" t="s">
        <v>241</v>
      </c>
      <c r="E215" s="193" t="s">
        <v>2516</v>
      </c>
      <c r="F215" s="194" t="s">
        <v>2517</v>
      </c>
      <c r="G215" s="195" t="s">
        <v>331</v>
      </c>
      <c r="H215" s="196">
        <v>4.0739999999999998</v>
      </c>
      <c r="I215" s="197"/>
      <c r="J215" s="198">
        <f>ROUND(I215*H215,2)</f>
        <v>0</v>
      </c>
      <c r="K215" s="194" t="s">
        <v>277</v>
      </c>
      <c r="L215" s="40"/>
      <c r="M215" s="199" t="s">
        <v>1</v>
      </c>
      <c r="N215" s="200" t="s">
        <v>41</v>
      </c>
      <c r="O215" s="72"/>
      <c r="P215" s="201">
        <f>O215*H215</f>
        <v>0</v>
      </c>
      <c r="Q215" s="201">
        <v>1.0463199999999999</v>
      </c>
      <c r="R215" s="201">
        <f>Q215*H215</f>
        <v>4.2627076799999992</v>
      </c>
      <c r="S215" s="201">
        <v>0</v>
      </c>
      <c r="T215" s="202">
        <f>S215*H215</f>
        <v>0</v>
      </c>
      <c r="U215" s="35"/>
      <c r="V215" s="35"/>
      <c r="W215" s="35"/>
      <c r="X215" s="35"/>
      <c r="Y215" s="35"/>
      <c r="Z215" s="35"/>
      <c r="AA215" s="35"/>
      <c r="AB215" s="35"/>
      <c r="AC215" s="35"/>
      <c r="AD215" s="35"/>
      <c r="AE215" s="35"/>
      <c r="AR215" s="203" t="s">
        <v>110</v>
      </c>
      <c r="AT215" s="203" t="s">
        <v>241</v>
      </c>
      <c r="AU215" s="203" t="s">
        <v>86</v>
      </c>
      <c r="AY215" s="18" t="s">
        <v>239</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110</v>
      </c>
      <c r="BM215" s="203" t="s">
        <v>2518</v>
      </c>
    </row>
    <row r="216" spans="1:65" s="2" customFormat="1" ht="29.25">
      <c r="A216" s="35"/>
      <c r="B216" s="36"/>
      <c r="C216" s="37"/>
      <c r="D216" s="207" t="s">
        <v>284</v>
      </c>
      <c r="E216" s="37"/>
      <c r="F216" s="216" t="s">
        <v>922</v>
      </c>
      <c r="G216" s="37"/>
      <c r="H216" s="37"/>
      <c r="I216" s="217"/>
      <c r="J216" s="37"/>
      <c r="K216" s="37"/>
      <c r="L216" s="40"/>
      <c r="M216" s="218"/>
      <c r="N216" s="219"/>
      <c r="O216" s="72"/>
      <c r="P216" s="72"/>
      <c r="Q216" s="72"/>
      <c r="R216" s="72"/>
      <c r="S216" s="72"/>
      <c r="T216" s="73"/>
      <c r="U216" s="35"/>
      <c r="V216" s="35"/>
      <c r="W216" s="35"/>
      <c r="X216" s="35"/>
      <c r="Y216" s="35"/>
      <c r="Z216" s="35"/>
      <c r="AA216" s="35"/>
      <c r="AB216" s="35"/>
      <c r="AC216" s="35"/>
      <c r="AD216" s="35"/>
      <c r="AE216" s="35"/>
      <c r="AT216" s="18" t="s">
        <v>284</v>
      </c>
      <c r="AU216" s="18" t="s">
        <v>86</v>
      </c>
    </row>
    <row r="217" spans="1:65" s="13" customFormat="1" ht="11.25">
      <c r="B217" s="205"/>
      <c r="C217" s="206"/>
      <c r="D217" s="207" t="s">
        <v>266</v>
      </c>
      <c r="E217" s="225" t="s">
        <v>1</v>
      </c>
      <c r="F217" s="208" t="s">
        <v>2519</v>
      </c>
      <c r="G217" s="206"/>
      <c r="H217" s="209">
        <v>2.0760000000000001</v>
      </c>
      <c r="I217" s="210"/>
      <c r="J217" s="206"/>
      <c r="K217" s="206"/>
      <c r="L217" s="211"/>
      <c r="M217" s="212"/>
      <c r="N217" s="213"/>
      <c r="O217" s="213"/>
      <c r="P217" s="213"/>
      <c r="Q217" s="213"/>
      <c r="R217" s="213"/>
      <c r="S217" s="213"/>
      <c r="T217" s="214"/>
      <c r="AT217" s="215" t="s">
        <v>266</v>
      </c>
      <c r="AU217" s="215" t="s">
        <v>86</v>
      </c>
      <c r="AV217" s="13" t="s">
        <v>86</v>
      </c>
      <c r="AW217" s="13" t="s">
        <v>32</v>
      </c>
      <c r="AX217" s="13" t="s">
        <v>76</v>
      </c>
      <c r="AY217" s="215" t="s">
        <v>239</v>
      </c>
    </row>
    <row r="218" spans="1:65" s="13" customFormat="1" ht="11.25">
      <c r="B218" s="205"/>
      <c r="C218" s="206"/>
      <c r="D218" s="207" t="s">
        <v>266</v>
      </c>
      <c r="E218" s="225" t="s">
        <v>1</v>
      </c>
      <c r="F218" s="208" t="s">
        <v>2520</v>
      </c>
      <c r="G218" s="206"/>
      <c r="H218" s="209">
        <v>1.998</v>
      </c>
      <c r="I218" s="210"/>
      <c r="J218" s="206"/>
      <c r="K218" s="206"/>
      <c r="L218" s="211"/>
      <c r="M218" s="212"/>
      <c r="N218" s="213"/>
      <c r="O218" s="213"/>
      <c r="P218" s="213"/>
      <c r="Q218" s="213"/>
      <c r="R218" s="213"/>
      <c r="S218" s="213"/>
      <c r="T218" s="214"/>
      <c r="AT218" s="215" t="s">
        <v>266</v>
      </c>
      <c r="AU218" s="215" t="s">
        <v>86</v>
      </c>
      <c r="AV218" s="13" t="s">
        <v>86</v>
      </c>
      <c r="AW218" s="13" t="s">
        <v>32</v>
      </c>
      <c r="AX218" s="13" t="s">
        <v>76</v>
      </c>
      <c r="AY218" s="215" t="s">
        <v>239</v>
      </c>
    </row>
    <row r="219" spans="1:65" s="14" customFormat="1" ht="11.25">
      <c r="B219" s="226"/>
      <c r="C219" s="227"/>
      <c r="D219" s="207" t="s">
        <v>266</v>
      </c>
      <c r="E219" s="228" t="s">
        <v>1</v>
      </c>
      <c r="F219" s="229" t="s">
        <v>383</v>
      </c>
      <c r="G219" s="227"/>
      <c r="H219" s="230">
        <v>4.0739999999999998</v>
      </c>
      <c r="I219" s="231"/>
      <c r="J219" s="227"/>
      <c r="K219" s="227"/>
      <c r="L219" s="232"/>
      <c r="M219" s="233"/>
      <c r="N219" s="234"/>
      <c r="O219" s="234"/>
      <c r="P219" s="234"/>
      <c r="Q219" s="234"/>
      <c r="R219" s="234"/>
      <c r="S219" s="234"/>
      <c r="T219" s="235"/>
      <c r="AT219" s="236" t="s">
        <v>266</v>
      </c>
      <c r="AU219" s="236" t="s">
        <v>86</v>
      </c>
      <c r="AV219" s="14" t="s">
        <v>110</v>
      </c>
      <c r="AW219" s="14" t="s">
        <v>32</v>
      </c>
      <c r="AX219" s="14" t="s">
        <v>84</v>
      </c>
      <c r="AY219" s="236" t="s">
        <v>239</v>
      </c>
    </row>
    <row r="220" spans="1:65" s="12" customFormat="1" ht="22.9" customHeight="1">
      <c r="B220" s="176"/>
      <c r="C220" s="177"/>
      <c r="D220" s="178" t="s">
        <v>75</v>
      </c>
      <c r="E220" s="190" t="s">
        <v>110</v>
      </c>
      <c r="F220" s="190" t="s">
        <v>579</v>
      </c>
      <c r="G220" s="177"/>
      <c r="H220" s="177"/>
      <c r="I220" s="180"/>
      <c r="J220" s="191">
        <f>BK220</f>
        <v>0</v>
      </c>
      <c r="K220" s="177"/>
      <c r="L220" s="182"/>
      <c r="M220" s="183"/>
      <c r="N220" s="184"/>
      <c r="O220" s="184"/>
      <c r="P220" s="185">
        <f>SUM(P221:P265)</f>
        <v>0</v>
      </c>
      <c r="Q220" s="184"/>
      <c r="R220" s="185">
        <f>SUM(R221:R265)</f>
        <v>653.46455004000029</v>
      </c>
      <c r="S220" s="184"/>
      <c r="T220" s="186">
        <f>SUM(T221:T265)</f>
        <v>0</v>
      </c>
      <c r="AR220" s="187" t="s">
        <v>84</v>
      </c>
      <c r="AT220" s="188" t="s">
        <v>75</v>
      </c>
      <c r="AU220" s="188" t="s">
        <v>84</v>
      </c>
      <c r="AY220" s="187" t="s">
        <v>239</v>
      </c>
      <c r="BK220" s="189">
        <f>SUM(BK221:BK265)</f>
        <v>0</v>
      </c>
    </row>
    <row r="221" spans="1:65" s="2" customFormat="1" ht="16.5" customHeight="1">
      <c r="A221" s="35"/>
      <c r="B221" s="36"/>
      <c r="C221" s="192" t="s">
        <v>484</v>
      </c>
      <c r="D221" s="192" t="s">
        <v>241</v>
      </c>
      <c r="E221" s="193" t="s">
        <v>2521</v>
      </c>
      <c r="F221" s="194" t="s">
        <v>2522</v>
      </c>
      <c r="G221" s="195" t="s">
        <v>309</v>
      </c>
      <c r="H221" s="196">
        <v>202.125</v>
      </c>
      <c r="I221" s="197"/>
      <c r="J221" s="198">
        <f>ROUND(I221*H221,2)</f>
        <v>0</v>
      </c>
      <c r="K221" s="194" t="s">
        <v>245</v>
      </c>
      <c r="L221" s="40"/>
      <c r="M221" s="199" t="s">
        <v>1</v>
      </c>
      <c r="N221" s="200" t="s">
        <v>41</v>
      </c>
      <c r="O221" s="72"/>
      <c r="P221" s="201">
        <f>O221*H221</f>
        <v>0</v>
      </c>
      <c r="Q221" s="201">
        <v>2.5020099999999998</v>
      </c>
      <c r="R221" s="201">
        <f>Q221*H221</f>
        <v>505.71877124999997</v>
      </c>
      <c r="S221" s="201">
        <v>0</v>
      </c>
      <c r="T221" s="202">
        <f>S221*H221</f>
        <v>0</v>
      </c>
      <c r="U221" s="35"/>
      <c r="V221" s="35"/>
      <c r="W221" s="35"/>
      <c r="X221" s="35"/>
      <c r="Y221" s="35"/>
      <c r="Z221" s="35"/>
      <c r="AA221" s="35"/>
      <c r="AB221" s="35"/>
      <c r="AC221" s="35"/>
      <c r="AD221" s="35"/>
      <c r="AE221" s="35"/>
      <c r="AR221" s="203" t="s">
        <v>110</v>
      </c>
      <c r="AT221" s="203" t="s">
        <v>241</v>
      </c>
      <c r="AU221" s="203" t="s">
        <v>86</v>
      </c>
      <c r="AY221" s="18" t="s">
        <v>239</v>
      </c>
      <c r="BE221" s="204">
        <f>IF(N221="základní",J221,0)</f>
        <v>0</v>
      </c>
      <c r="BF221" s="204">
        <f>IF(N221="snížená",J221,0)</f>
        <v>0</v>
      </c>
      <c r="BG221" s="204">
        <f>IF(N221="zákl. přenesená",J221,0)</f>
        <v>0</v>
      </c>
      <c r="BH221" s="204">
        <f>IF(N221="sníž. přenesená",J221,0)</f>
        <v>0</v>
      </c>
      <c r="BI221" s="204">
        <f>IF(N221="nulová",J221,0)</f>
        <v>0</v>
      </c>
      <c r="BJ221" s="18" t="s">
        <v>84</v>
      </c>
      <c r="BK221" s="204">
        <f>ROUND(I221*H221,2)</f>
        <v>0</v>
      </c>
      <c r="BL221" s="18" t="s">
        <v>110</v>
      </c>
      <c r="BM221" s="203" t="s">
        <v>2523</v>
      </c>
    </row>
    <row r="222" spans="1:65" s="2" customFormat="1" ht="19.5">
      <c r="A222" s="35"/>
      <c r="B222" s="36"/>
      <c r="C222" s="37"/>
      <c r="D222" s="207" t="s">
        <v>284</v>
      </c>
      <c r="E222" s="37"/>
      <c r="F222" s="216" t="s">
        <v>2416</v>
      </c>
      <c r="G222" s="37"/>
      <c r="H222" s="37"/>
      <c r="I222" s="217"/>
      <c r="J222" s="37"/>
      <c r="K222" s="37"/>
      <c r="L222" s="40"/>
      <c r="M222" s="218"/>
      <c r="N222" s="219"/>
      <c r="O222" s="72"/>
      <c r="P222" s="72"/>
      <c r="Q222" s="72"/>
      <c r="R222" s="72"/>
      <c r="S222" s="72"/>
      <c r="T222" s="73"/>
      <c r="U222" s="35"/>
      <c r="V222" s="35"/>
      <c r="W222" s="35"/>
      <c r="X222" s="35"/>
      <c r="Y222" s="35"/>
      <c r="Z222" s="35"/>
      <c r="AA222" s="35"/>
      <c r="AB222" s="35"/>
      <c r="AC222" s="35"/>
      <c r="AD222" s="35"/>
      <c r="AE222" s="35"/>
      <c r="AT222" s="18" t="s">
        <v>284</v>
      </c>
      <c r="AU222" s="18" t="s">
        <v>86</v>
      </c>
    </row>
    <row r="223" spans="1:65" s="13" customFormat="1" ht="11.25">
      <c r="B223" s="205"/>
      <c r="C223" s="206"/>
      <c r="D223" s="207" t="s">
        <v>266</v>
      </c>
      <c r="E223" s="225" t="s">
        <v>1</v>
      </c>
      <c r="F223" s="208" t="s">
        <v>2524</v>
      </c>
      <c r="G223" s="206"/>
      <c r="H223" s="209">
        <v>202.125</v>
      </c>
      <c r="I223" s="210"/>
      <c r="J223" s="206"/>
      <c r="K223" s="206"/>
      <c r="L223" s="211"/>
      <c r="M223" s="212"/>
      <c r="N223" s="213"/>
      <c r="O223" s="213"/>
      <c r="P223" s="213"/>
      <c r="Q223" s="213"/>
      <c r="R223" s="213"/>
      <c r="S223" s="213"/>
      <c r="T223" s="214"/>
      <c r="AT223" s="215" t="s">
        <v>266</v>
      </c>
      <c r="AU223" s="215" t="s">
        <v>86</v>
      </c>
      <c r="AV223" s="13" t="s">
        <v>86</v>
      </c>
      <c r="AW223" s="13" t="s">
        <v>32</v>
      </c>
      <c r="AX223" s="13" t="s">
        <v>76</v>
      </c>
      <c r="AY223" s="215" t="s">
        <v>239</v>
      </c>
    </row>
    <row r="224" spans="1:65" s="14" customFormat="1" ht="11.25">
      <c r="B224" s="226"/>
      <c r="C224" s="227"/>
      <c r="D224" s="207" t="s">
        <v>266</v>
      </c>
      <c r="E224" s="228" t="s">
        <v>1</v>
      </c>
      <c r="F224" s="229" t="s">
        <v>383</v>
      </c>
      <c r="G224" s="227"/>
      <c r="H224" s="230">
        <v>202.125</v>
      </c>
      <c r="I224" s="231"/>
      <c r="J224" s="227"/>
      <c r="K224" s="227"/>
      <c r="L224" s="232"/>
      <c r="M224" s="233"/>
      <c r="N224" s="234"/>
      <c r="O224" s="234"/>
      <c r="P224" s="234"/>
      <c r="Q224" s="234"/>
      <c r="R224" s="234"/>
      <c r="S224" s="234"/>
      <c r="T224" s="235"/>
      <c r="AT224" s="236" t="s">
        <v>266</v>
      </c>
      <c r="AU224" s="236" t="s">
        <v>86</v>
      </c>
      <c r="AV224" s="14" t="s">
        <v>110</v>
      </c>
      <c r="AW224" s="14" t="s">
        <v>32</v>
      </c>
      <c r="AX224" s="14" t="s">
        <v>84</v>
      </c>
      <c r="AY224" s="236" t="s">
        <v>239</v>
      </c>
    </row>
    <row r="225" spans="1:65" s="2" customFormat="1" ht="16.5" customHeight="1">
      <c r="A225" s="35"/>
      <c r="B225" s="36"/>
      <c r="C225" s="192" t="s">
        <v>490</v>
      </c>
      <c r="D225" s="192" t="s">
        <v>241</v>
      </c>
      <c r="E225" s="193" t="s">
        <v>2525</v>
      </c>
      <c r="F225" s="194" t="s">
        <v>2526</v>
      </c>
      <c r="G225" s="195" t="s">
        <v>244</v>
      </c>
      <c r="H225" s="196">
        <v>850.15</v>
      </c>
      <c r="I225" s="197"/>
      <c r="J225" s="198">
        <f>ROUND(I225*H225,2)</f>
        <v>0</v>
      </c>
      <c r="K225" s="194" t="s">
        <v>245</v>
      </c>
      <c r="L225" s="40"/>
      <c r="M225" s="199" t="s">
        <v>1</v>
      </c>
      <c r="N225" s="200" t="s">
        <v>41</v>
      </c>
      <c r="O225" s="72"/>
      <c r="P225" s="201">
        <f>O225*H225</f>
        <v>0</v>
      </c>
      <c r="Q225" s="201">
        <v>5.3299999999999997E-3</v>
      </c>
      <c r="R225" s="201">
        <f>Q225*H225</f>
        <v>4.5312994999999994</v>
      </c>
      <c r="S225" s="201">
        <v>0</v>
      </c>
      <c r="T225" s="202">
        <f>S225*H225</f>
        <v>0</v>
      </c>
      <c r="U225" s="35"/>
      <c r="V225" s="35"/>
      <c r="W225" s="35"/>
      <c r="X225" s="35"/>
      <c r="Y225" s="35"/>
      <c r="Z225" s="35"/>
      <c r="AA225" s="35"/>
      <c r="AB225" s="35"/>
      <c r="AC225" s="35"/>
      <c r="AD225" s="35"/>
      <c r="AE225" s="35"/>
      <c r="AR225" s="203" t="s">
        <v>110</v>
      </c>
      <c r="AT225" s="203" t="s">
        <v>241</v>
      </c>
      <c r="AU225" s="203" t="s">
        <v>86</v>
      </c>
      <c r="AY225" s="18" t="s">
        <v>239</v>
      </c>
      <c r="BE225" s="204">
        <f>IF(N225="základní",J225,0)</f>
        <v>0</v>
      </c>
      <c r="BF225" s="204">
        <f>IF(N225="snížená",J225,0)</f>
        <v>0</v>
      </c>
      <c r="BG225" s="204">
        <f>IF(N225="zákl. přenesená",J225,0)</f>
        <v>0</v>
      </c>
      <c r="BH225" s="204">
        <f>IF(N225="sníž. přenesená",J225,0)</f>
        <v>0</v>
      </c>
      <c r="BI225" s="204">
        <f>IF(N225="nulová",J225,0)</f>
        <v>0</v>
      </c>
      <c r="BJ225" s="18" t="s">
        <v>84</v>
      </c>
      <c r="BK225" s="204">
        <f>ROUND(I225*H225,2)</f>
        <v>0</v>
      </c>
      <c r="BL225" s="18" t="s">
        <v>110</v>
      </c>
      <c r="BM225" s="203" t="s">
        <v>2527</v>
      </c>
    </row>
    <row r="226" spans="1:65" s="13" customFormat="1" ht="11.25">
      <c r="B226" s="205"/>
      <c r="C226" s="206"/>
      <c r="D226" s="207" t="s">
        <v>266</v>
      </c>
      <c r="E226" s="225" t="s">
        <v>1</v>
      </c>
      <c r="F226" s="208" t="s">
        <v>2528</v>
      </c>
      <c r="G226" s="206"/>
      <c r="H226" s="209">
        <v>808.5</v>
      </c>
      <c r="I226" s="210"/>
      <c r="J226" s="206"/>
      <c r="K226" s="206"/>
      <c r="L226" s="211"/>
      <c r="M226" s="212"/>
      <c r="N226" s="213"/>
      <c r="O226" s="213"/>
      <c r="P226" s="213"/>
      <c r="Q226" s="213"/>
      <c r="R226" s="213"/>
      <c r="S226" s="213"/>
      <c r="T226" s="214"/>
      <c r="AT226" s="215" t="s">
        <v>266</v>
      </c>
      <c r="AU226" s="215" t="s">
        <v>86</v>
      </c>
      <c r="AV226" s="13" t="s">
        <v>86</v>
      </c>
      <c r="AW226" s="13" t="s">
        <v>32</v>
      </c>
      <c r="AX226" s="13" t="s">
        <v>76</v>
      </c>
      <c r="AY226" s="215" t="s">
        <v>239</v>
      </c>
    </row>
    <row r="227" spans="1:65" s="13" customFormat="1" ht="11.25">
      <c r="B227" s="205"/>
      <c r="C227" s="206"/>
      <c r="D227" s="207" t="s">
        <v>266</v>
      </c>
      <c r="E227" s="225" t="s">
        <v>1</v>
      </c>
      <c r="F227" s="208" t="s">
        <v>2529</v>
      </c>
      <c r="G227" s="206"/>
      <c r="H227" s="209">
        <v>41.65</v>
      </c>
      <c r="I227" s="210"/>
      <c r="J227" s="206"/>
      <c r="K227" s="206"/>
      <c r="L227" s="211"/>
      <c r="M227" s="212"/>
      <c r="N227" s="213"/>
      <c r="O227" s="213"/>
      <c r="P227" s="213"/>
      <c r="Q227" s="213"/>
      <c r="R227" s="213"/>
      <c r="S227" s="213"/>
      <c r="T227" s="214"/>
      <c r="AT227" s="215" t="s">
        <v>266</v>
      </c>
      <c r="AU227" s="215" t="s">
        <v>86</v>
      </c>
      <c r="AV227" s="13" t="s">
        <v>86</v>
      </c>
      <c r="AW227" s="13" t="s">
        <v>32</v>
      </c>
      <c r="AX227" s="13" t="s">
        <v>76</v>
      </c>
      <c r="AY227" s="215" t="s">
        <v>239</v>
      </c>
    </row>
    <row r="228" spans="1:65" s="14" customFormat="1" ht="11.25">
      <c r="B228" s="226"/>
      <c r="C228" s="227"/>
      <c r="D228" s="207" t="s">
        <v>266</v>
      </c>
      <c r="E228" s="228" t="s">
        <v>1</v>
      </c>
      <c r="F228" s="229" t="s">
        <v>383</v>
      </c>
      <c r="G228" s="227"/>
      <c r="H228" s="230">
        <v>850.15</v>
      </c>
      <c r="I228" s="231"/>
      <c r="J228" s="227"/>
      <c r="K228" s="227"/>
      <c r="L228" s="232"/>
      <c r="M228" s="233"/>
      <c r="N228" s="234"/>
      <c r="O228" s="234"/>
      <c r="P228" s="234"/>
      <c r="Q228" s="234"/>
      <c r="R228" s="234"/>
      <c r="S228" s="234"/>
      <c r="T228" s="235"/>
      <c r="AT228" s="236" t="s">
        <v>266</v>
      </c>
      <c r="AU228" s="236" t="s">
        <v>86</v>
      </c>
      <c r="AV228" s="14" t="s">
        <v>110</v>
      </c>
      <c r="AW228" s="14" t="s">
        <v>32</v>
      </c>
      <c r="AX228" s="14" t="s">
        <v>84</v>
      </c>
      <c r="AY228" s="236" t="s">
        <v>239</v>
      </c>
    </row>
    <row r="229" spans="1:65" s="2" customFormat="1" ht="16.5" customHeight="1">
      <c r="A229" s="35"/>
      <c r="B229" s="36"/>
      <c r="C229" s="192" t="s">
        <v>495</v>
      </c>
      <c r="D229" s="192" t="s">
        <v>241</v>
      </c>
      <c r="E229" s="193" t="s">
        <v>2530</v>
      </c>
      <c r="F229" s="194" t="s">
        <v>2531</v>
      </c>
      <c r="G229" s="195" t="s">
        <v>244</v>
      </c>
      <c r="H229" s="196">
        <v>850.15</v>
      </c>
      <c r="I229" s="197"/>
      <c r="J229" s="198">
        <f>ROUND(I229*H229,2)</f>
        <v>0</v>
      </c>
      <c r="K229" s="194" t="s">
        <v>245</v>
      </c>
      <c r="L229" s="40"/>
      <c r="M229" s="199" t="s">
        <v>1</v>
      </c>
      <c r="N229" s="200" t="s">
        <v>41</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110</v>
      </c>
      <c r="AT229" s="203" t="s">
        <v>241</v>
      </c>
      <c r="AU229" s="203" t="s">
        <v>86</v>
      </c>
      <c r="AY229" s="18" t="s">
        <v>239</v>
      </c>
      <c r="BE229" s="204">
        <f>IF(N229="základní",J229,0)</f>
        <v>0</v>
      </c>
      <c r="BF229" s="204">
        <f>IF(N229="snížená",J229,0)</f>
        <v>0</v>
      </c>
      <c r="BG229" s="204">
        <f>IF(N229="zákl. přenesená",J229,0)</f>
        <v>0</v>
      </c>
      <c r="BH229" s="204">
        <f>IF(N229="sníž. přenesená",J229,0)</f>
        <v>0</v>
      </c>
      <c r="BI229" s="204">
        <f>IF(N229="nulová",J229,0)</f>
        <v>0</v>
      </c>
      <c r="BJ229" s="18" t="s">
        <v>84</v>
      </c>
      <c r="BK229" s="204">
        <f>ROUND(I229*H229,2)</f>
        <v>0</v>
      </c>
      <c r="BL229" s="18" t="s">
        <v>110</v>
      </c>
      <c r="BM229" s="203" t="s">
        <v>2532</v>
      </c>
    </row>
    <row r="230" spans="1:65" s="2" customFormat="1" ht="16.5" customHeight="1">
      <c r="A230" s="35"/>
      <c r="B230" s="36"/>
      <c r="C230" s="192" t="s">
        <v>499</v>
      </c>
      <c r="D230" s="192" t="s">
        <v>241</v>
      </c>
      <c r="E230" s="193" t="s">
        <v>2533</v>
      </c>
      <c r="F230" s="194" t="s">
        <v>2534</v>
      </c>
      <c r="G230" s="195" t="s">
        <v>244</v>
      </c>
      <c r="H230" s="196">
        <v>808.5</v>
      </c>
      <c r="I230" s="197"/>
      <c r="J230" s="198">
        <f>ROUND(I230*H230,2)</f>
        <v>0</v>
      </c>
      <c r="K230" s="194" t="s">
        <v>245</v>
      </c>
      <c r="L230" s="40"/>
      <c r="M230" s="199" t="s">
        <v>1</v>
      </c>
      <c r="N230" s="200" t="s">
        <v>41</v>
      </c>
      <c r="O230" s="72"/>
      <c r="P230" s="201">
        <f>O230*H230</f>
        <v>0</v>
      </c>
      <c r="Q230" s="201">
        <v>9.2000000000000003E-4</v>
      </c>
      <c r="R230" s="201">
        <f>Q230*H230</f>
        <v>0.74382000000000004</v>
      </c>
      <c r="S230" s="201">
        <v>0</v>
      </c>
      <c r="T230" s="202">
        <f>S230*H230</f>
        <v>0</v>
      </c>
      <c r="U230" s="35"/>
      <c r="V230" s="35"/>
      <c r="W230" s="35"/>
      <c r="X230" s="35"/>
      <c r="Y230" s="35"/>
      <c r="Z230" s="35"/>
      <c r="AA230" s="35"/>
      <c r="AB230" s="35"/>
      <c r="AC230" s="35"/>
      <c r="AD230" s="35"/>
      <c r="AE230" s="35"/>
      <c r="AR230" s="203" t="s">
        <v>110</v>
      </c>
      <c r="AT230" s="203" t="s">
        <v>241</v>
      </c>
      <c r="AU230" s="203" t="s">
        <v>86</v>
      </c>
      <c r="AY230" s="18" t="s">
        <v>239</v>
      </c>
      <c r="BE230" s="204">
        <f>IF(N230="základní",J230,0)</f>
        <v>0</v>
      </c>
      <c r="BF230" s="204">
        <f>IF(N230="snížená",J230,0)</f>
        <v>0</v>
      </c>
      <c r="BG230" s="204">
        <f>IF(N230="zákl. přenesená",J230,0)</f>
        <v>0</v>
      </c>
      <c r="BH230" s="204">
        <f>IF(N230="sníž. přenesená",J230,0)</f>
        <v>0</v>
      </c>
      <c r="BI230" s="204">
        <f>IF(N230="nulová",J230,0)</f>
        <v>0</v>
      </c>
      <c r="BJ230" s="18" t="s">
        <v>84</v>
      </c>
      <c r="BK230" s="204">
        <f>ROUND(I230*H230,2)</f>
        <v>0</v>
      </c>
      <c r="BL230" s="18" t="s">
        <v>110</v>
      </c>
      <c r="BM230" s="203" t="s">
        <v>2535</v>
      </c>
    </row>
    <row r="231" spans="1:65" s="13" customFormat="1" ht="11.25">
      <c r="B231" s="205"/>
      <c r="C231" s="206"/>
      <c r="D231" s="207" t="s">
        <v>266</v>
      </c>
      <c r="E231" s="225" t="s">
        <v>1</v>
      </c>
      <c r="F231" s="208" t="s">
        <v>2528</v>
      </c>
      <c r="G231" s="206"/>
      <c r="H231" s="209">
        <v>808.5</v>
      </c>
      <c r="I231" s="210"/>
      <c r="J231" s="206"/>
      <c r="K231" s="206"/>
      <c r="L231" s="211"/>
      <c r="M231" s="212"/>
      <c r="N231" s="213"/>
      <c r="O231" s="213"/>
      <c r="P231" s="213"/>
      <c r="Q231" s="213"/>
      <c r="R231" s="213"/>
      <c r="S231" s="213"/>
      <c r="T231" s="214"/>
      <c r="AT231" s="215" t="s">
        <v>266</v>
      </c>
      <c r="AU231" s="215" t="s">
        <v>86</v>
      </c>
      <c r="AV231" s="13" t="s">
        <v>86</v>
      </c>
      <c r="AW231" s="13" t="s">
        <v>32</v>
      </c>
      <c r="AX231" s="13" t="s">
        <v>76</v>
      </c>
      <c r="AY231" s="215" t="s">
        <v>239</v>
      </c>
    </row>
    <row r="232" spans="1:65" s="14" customFormat="1" ht="11.25">
      <c r="B232" s="226"/>
      <c r="C232" s="227"/>
      <c r="D232" s="207" t="s">
        <v>266</v>
      </c>
      <c r="E232" s="228" t="s">
        <v>1</v>
      </c>
      <c r="F232" s="229" t="s">
        <v>383</v>
      </c>
      <c r="G232" s="227"/>
      <c r="H232" s="230">
        <v>808.5</v>
      </c>
      <c r="I232" s="231"/>
      <c r="J232" s="227"/>
      <c r="K232" s="227"/>
      <c r="L232" s="232"/>
      <c r="M232" s="233"/>
      <c r="N232" s="234"/>
      <c r="O232" s="234"/>
      <c r="P232" s="234"/>
      <c r="Q232" s="234"/>
      <c r="R232" s="234"/>
      <c r="S232" s="234"/>
      <c r="T232" s="235"/>
      <c r="AT232" s="236" t="s">
        <v>266</v>
      </c>
      <c r="AU232" s="236" t="s">
        <v>86</v>
      </c>
      <c r="AV232" s="14" t="s">
        <v>110</v>
      </c>
      <c r="AW232" s="14" t="s">
        <v>32</v>
      </c>
      <c r="AX232" s="14" t="s">
        <v>84</v>
      </c>
      <c r="AY232" s="236" t="s">
        <v>239</v>
      </c>
    </row>
    <row r="233" spans="1:65" s="2" customFormat="1" ht="16.5" customHeight="1">
      <c r="A233" s="35"/>
      <c r="B233" s="36"/>
      <c r="C233" s="192" t="s">
        <v>506</v>
      </c>
      <c r="D233" s="192" t="s">
        <v>241</v>
      </c>
      <c r="E233" s="193" t="s">
        <v>2536</v>
      </c>
      <c r="F233" s="194" t="s">
        <v>2537</v>
      </c>
      <c r="G233" s="195" t="s">
        <v>244</v>
      </c>
      <c r="H233" s="196">
        <v>808.5</v>
      </c>
      <c r="I233" s="197"/>
      <c r="J233" s="198">
        <f>ROUND(I233*H233,2)</f>
        <v>0</v>
      </c>
      <c r="K233" s="194" t="s">
        <v>245</v>
      </c>
      <c r="L233" s="40"/>
      <c r="M233" s="199" t="s">
        <v>1</v>
      </c>
      <c r="N233" s="200" t="s">
        <v>41</v>
      </c>
      <c r="O233" s="72"/>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110</v>
      </c>
      <c r="AT233" s="203" t="s">
        <v>241</v>
      </c>
      <c r="AU233" s="203" t="s">
        <v>86</v>
      </c>
      <c r="AY233" s="18" t="s">
        <v>239</v>
      </c>
      <c r="BE233" s="204">
        <f>IF(N233="základní",J233,0)</f>
        <v>0</v>
      </c>
      <c r="BF233" s="204">
        <f>IF(N233="snížená",J233,0)</f>
        <v>0</v>
      </c>
      <c r="BG233" s="204">
        <f>IF(N233="zákl. přenesená",J233,0)</f>
        <v>0</v>
      </c>
      <c r="BH233" s="204">
        <f>IF(N233="sníž. přenesená",J233,0)</f>
        <v>0</v>
      </c>
      <c r="BI233" s="204">
        <f>IF(N233="nulová",J233,0)</f>
        <v>0</v>
      </c>
      <c r="BJ233" s="18" t="s">
        <v>84</v>
      </c>
      <c r="BK233" s="204">
        <f>ROUND(I233*H233,2)</f>
        <v>0</v>
      </c>
      <c r="BL233" s="18" t="s">
        <v>110</v>
      </c>
      <c r="BM233" s="203" t="s">
        <v>2538</v>
      </c>
    </row>
    <row r="234" spans="1:65" s="2" customFormat="1" ht="16.5" customHeight="1">
      <c r="A234" s="35"/>
      <c r="B234" s="36"/>
      <c r="C234" s="192" t="s">
        <v>513</v>
      </c>
      <c r="D234" s="192" t="s">
        <v>241</v>
      </c>
      <c r="E234" s="193" t="s">
        <v>2539</v>
      </c>
      <c r="F234" s="194" t="s">
        <v>2540</v>
      </c>
      <c r="G234" s="195" t="s">
        <v>331</v>
      </c>
      <c r="H234" s="196">
        <v>38.122999999999998</v>
      </c>
      <c r="I234" s="197"/>
      <c r="J234" s="198">
        <f>ROUND(I234*H234,2)</f>
        <v>0</v>
      </c>
      <c r="K234" s="194" t="s">
        <v>245</v>
      </c>
      <c r="L234" s="40"/>
      <c r="M234" s="199" t="s">
        <v>1</v>
      </c>
      <c r="N234" s="200" t="s">
        <v>41</v>
      </c>
      <c r="O234" s="72"/>
      <c r="P234" s="201">
        <f>O234*H234</f>
        <v>0</v>
      </c>
      <c r="Q234" s="201">
        <v>1.05555</v>
      </c>
      <c r="R234" s="201">
        <f>Q234*H234</f>
        <v>40.240732649999998</v>
      </c>
      <c r="S234" s="201">
        <v>0</v>
      </c>
      <c r="T234" s="202">
        <f>S234*H234</f>
        <v>0</v>
      </c>
      <c r="U234" s="35"/>
      <c r="V234" s="35"/>
      <c r="W234" s="35"/>
      <c r="X234" s="35"/>
      <c r="Y234" s="35"/>
      <c r="Z234" s="35"/>
      <c r="AA234" s="35"/>
      <c r="AB234" s="35"/>
      <c r="AC234" s="35"/>
      <c r="AD234" s="35"/>
      <c r="AE234" s="35"/>
      <c r="AR234" s="203" t="s">
        <v>110</v>
      </c>
      <c r="AT234" s="203" t="s">
        <v>241</v>
      </c>
      <c r="AU234" s="203" t="s">
        <v>86</v>
      </c>
      <c r="AY234" s="18" t="s">
        <v>239</v>
      </c>
      <c r="BE234" s="204">
        <f>IF(N234="základní",J234,0)</f>
        <v>0</v>
      </c>
      <c r="BF234" s="204">
        <f>IF(N234="snížená",J234,0)</f>
        <v>0</v>
      </c>
      <c r="BG234" s="204">
        <f>IF(N234="zákl. přenesená",J234,0)</f>
        <v>0</v>
      </c>
      <c r="BH234" s="204">
        <f>IF(N234="sníž. přenesená",J234,0)</f>
        <v>0</v>
      </c>
      <c r="BI234" s="204">
        <f>IF(N234="nulová",J234,0)</f>
        <v>0</v>
      </c>
      <c r="BJ234" s="18" t="s">
        <v>84</v>
      </c>
      <c r="BK234" s="204">
        <f>ROUND(I234*H234,2)</f>
        <v>0</v>
      </c>
      <c r="BL234" s="18" t="s">
        <v>110</v>
      </c>
      <c r="BM234" s="203" t="s">
        <v>2541</v>
      </c>
    </row>
    <row r="235" spans="1:65" s="13" customFormat="1" ht="11.25">
      <c r="B235" s="205"/>
      <c r="C235" s="206"/>
      <c r="D235" s="207" t="s">
        <v>266</v>
      </c>
      <c r="E235" s="225" t="s">
        <v>1</v>
      </c>
      <c r="F235" s="208" t="s">
        <v>2542</v>
      </c>
      <c r="G235" s="206"/>
      <c r="H235" s="209">
        <v>33.15</v>
      </c>
      <c r="I235" s="210"/>
      <c r="J235" s="206"/>
      <c r="K235" s="206"/>
      <c r="L235" s="211"/>
      <c r="M235" s="212"/>
      <c r="N235" s="213"/>
      <c r="O235" s="213"/>
      <c r="P235" s="213"/>
      <c r="Q235" s="213"/>
      <c r="R235" s="213"/>
      <c r="S235" s="213"/>
      <c r="T235" s="214"/>
      <c r="AT235" s="215" t="s">
        <v>266</v>
      </c>
      <c r="AU235" s="215" t="s">
        <v>86</v>
      </c>
      <c r="AV235" s="13" t="s">
        <v>86</v>
      </c>
      <c r="AW235" s="13" t="s">
        <v>32</v>
      </c>
      <c r="AX235" s="13" t="s">
        <v>76</v>
      </c>
      <c r="AY235" s="215" t="s">
        <v>239</v>
      </c>
    </row>
    <row r="236" spans="1:65" s="13" customFormat="1" ht="11.25">
      <c r="B236" s="205"/>
      <c r="C236" s="206"/>
      <c r="D236" s="207" t="s">
        <v>266</v>
      </c>
      <c r="E236" s="225" t="s">
        <v>1</v>
      </c>
      <c r="F236" s="208" t="s">
        <v>2543</v>
      </c>
      <c r="G236" s="206"/>
      <c r="H236" s="209">
        <v>4.9729999999999999</v>
      </c>
      <c r="I236" s="210"/>
      <c r="J236" s="206"/>
      <c r="K236" s="206"/>
      <c r="L236" s="211"/>
      <c r="M236" s="212"/>
      <c r="N236" s="213"/>
      <c r="O236" s="213"/>
      <c r="P236" s="213"/>
      <c r="Q236" s="213"/>
      <c r="R236" s="213"/>
      <c r="S236" s="213"/>
      <c r="T236" s="214"/>
      <c r="AT236" s="215" t="s">
        <v>266</v>
      </c>
      <c r="AU236" s="215" t="s">
        <v>86</v>
      </c>
      <c r="AV236" s="13" t="s">
        <v>86</v>
      </c>
      <c r="AW236" s="13" t="s">
        <v>32</v>
      </c>
      <c r="AX236" s="13" t="s">
        <v>76</v>
      </c>
      <c r="AY236" s="215" t="s">
        <v>239</v>
      </c>
    </row>
    <row r="237" spans="1:65" s="14" customFormat="1" ht="11.25">
      <c r="B237" s="226"/>
      <c r="C237" s="227"/>
      <c r="D237" s="207" t="s">
        <v>266</v>
      </c>
      <c r="E237" s="228" t="s">
        <v>1</v>
      </c>
      <c r="F237" s="229" t="s">
        <v>383</v>
      </c>
      <c r="G237" s="227"/>
      <c r="H237" s="230">
        <v>38.122999999999998</v>
      </c>
      <c r="I237" s="231"/>
      <c r="J237" s="227"/>
      <c r="K237" s="227"/>
      <c r="L237" s="232"/>
      <c r="M237" s="233"/>
      <c r="N237" s="234"/>
      <c r="O237" s="234"/>
      <c r="P237" s="234"/>
      <c r="Q237" s="234"/>
      <c r="R237" s="234"/>
      <c r="S237" s="234"/>
      <c r="T237" s="235"/>
      <c r="AT237" s="236" t="s">
        <v>266</v>
      </c>
      <c r="AU237" s="236" t="s">
        <v>86</v>
      </c>
      <c r="AV237" s="14" t="s">
        <v>110</v>
      </c>
      <c r="AW237" s="14" t="s">
        <v>32</v>
      </c>
      <c r="AX237" s="14" t="s">
        <v>84</v>
      </c>
      <c r="AY237" s="236" t="s">
        <v>239</v>
      </c>
    </row>
    <row r="238" spans="1:65" s="2" customFormat="1" ht="16.5" customHeight="1">
      <c r="A238" s="35"/>
      <c r="B238" s="36"/>
      <c r="C238" s="192" t="s">
        <v>517</v>
      </c>
      <c r="D238" s="192" t="s">
        <v>241</v>
      </c>
      <c r="E238" s="193" t="s">
        <v>2544</v>
      </c>
      <c r="F238" s="194" t="s">
        <v>2545</v>
      </c>
      <c r="G238" s="195" t="s">
        <v>309</v>
      </c>
      <c r="H238" s="196">
        <v>4.3310000000000004</v>
      </c>
      <c r="I238" s="197"/>
      <c r="J238" s="198">
        <f>ROUND(I238*H238,2)</f>
        <v>0</v>
      </c>
      <c r="K238" s="194" t="s">
        <v>245</v>
      </c>
      <c r="L238" s="40"/>
      <c r="M238" s="199" t="s">
        <v>1</v>
      </c>
      <c r="N238" s="200" t="s">
        <v>41</v>
      </c>
      <c r="O238" s="72"/>
      <c r="P238" s="201">
        <f>O238*H238</f>
        <v>0</v>
      </c>
      <c r="Q238" s="201">
        <v>2.5019399999999998</v>
      </c>
      <c r="R238" s="201">
        <f>Q238*H238</f>
        <v>10.83590214</v>
      </c>
      <c r="S238" s="201">
        <v>0</v>
      </c>
      <c r="T238" s="202">
        <f>S238*H238</f>
        <v>0</v>
      </c>
      <c r="U238" s="35"/>
      <c r="V238" s="35"/>
      <c r="W238" s="35"/>
      <c r="X238" s="35"/>
      <c r="Y238" s="35"/>
      <c r="Z238" s="35"/>
      <c r="AA238" s="35"/>
      <c r="AB238" s="35"/>
      <c r="AC238" s="35"/>
      <c r="AD238" s="35"/>
      <c r="AE238" s="35"/>
      <c r="AR238" s="203" t="s">
        <v>110</v>
      </c>
      <c r="AT238" s="203" t="s">
        <v>241</v>
      </c>
      <c r="AU238" s="203" t="s">
        <v>86</v>
      </c>
      <c r="AY238" s="18" t="s">
        <v>239</v>
      </c>
      <c r="BE238" s="204">
        <f>IF(N238="základní",J238,0)</f>
        <v>0</v>
      </c>
      <c r="BF238" s="204">
        <f>IF(N238="snížená",J238,0)</f>
        <v>0</v>
      </c>
      <c r="BG238" s="204">
        <f>IF(N238="zákl. přenesená",J238,0)</f>
        <v>0</v>
      </c>
      <c r="BH238" s="204">
        <f>IF(N238="sníž. přenesená",J238,0)</f>
        <v>0</v>
      </c>
      <c r="BI238" s="204">
        <f>IF(N238="nulová",J238,0)</f>
        <v>0</v>
      </c>
      <c r="BJ238" s="18" t="s">
        <v>84</v>
      </c>
      <c r="BK238" s="204">
        <f>ROUND(I238*H238,2)</f>
        <v>0</v>
      </c>
      <c r="BL238" s="18" t="s">
        <v>110</v>
      </c>
      <c r="BM238" s="203" t="s">
        <v>2546</v>
      </c>
    </row>
    <row r="239" spans="1:65" s="2" customFormat="1" ht="19.5">
      <c r="A239" s="35"/>
      <c r="B239" s="36"/>
      <c r="C239" s="37"/>
      <c r="D239" s="207" t="s">
        <v>284</v>
      </c>
      <c r="E239" s="37"/>
      <c r="F239" s="216" t="s">
        <v>2416</v>
      </c>
      <c r="G239" s="37"/>
      <c r="H239" s="37"/>
      <c r="I239" s="217"/>
      <c r="J239" s="37"/>
      <c r="K239" s="37"/>
      <c r="L239" s="40"/>
      <c r="M239" s="218"/>
      <c r="N239" s="219"/>
      <c r="O239" s="72"/>
      <c r="P239" s="72"/>
      <c r="Q239" s="72"/>
      <c r="R239" s="72"/>
      <c r="S239" s="72"/>
      <c r="T239" s="73"/>
      <c r="U239" s="35"/>
      <c r="V239" s="35"/>
      <c r="W239" s="35"/>
      <c r="X239" s="35"/>
      <c r="Y239" s="35"/>
      <c r="Z239" s="35"/>
      <c r="AA239" s="35"/>
      <c r="AB239" s="35"/>
      <c r="AC239" s="35"/>
      <c r="AD239" s="35"/>
      <c r="AE239" s="35"/>
      <c r="AT239" s="18" t="s">
        <v>284</v>
      </c>
      <c r="AU239" s="18" t="s">
        <v>86</v>
      </c>
    </row>
    <row r="240" spans="1:65" s="13" customFormat="1" ht="11.25">
      <c r="B240" s="205"/>
      <c r="C240" s="206"/>
      <c r="D240" s="207" t="s">
        <v>266</v>
      </c>
      <c r="E240" s="225" t="s">
        <v>1</v>
      </c>
      <c r="F240" s="208" t="s">
        <v>2547</v>
      </c>
      <c r="G240" s="206"/>
      <c r="H240" s="209">
        <v>4.3310000000000004</v>
      </c>
      <c r="I240" s="210"/>
      <c r="J240" s="206"/>
      <c r="K240" s="206"/>
      <c r="L240" s="211"/>
      <c r="M240" s="212"/>
      <c r="N240" s="213"/>
      <c r="O240" s="213"/>
      <c r="P240" s="213"/>
      <c r="Q240" s="213"/>
      <c r="R240" s="213"/>
      <c r="S240" s="213"/>
      <c r="T240" s="214"/>
      <c r="AT240" s="215" t="s">
        <v>266</v>
      </c>
      <c r="AU240" s="215" t="s">
        <v>86</v>
      </c>
      <c r="AV240" s="13" t="s">
        <v>86</v>
      </c>
      <c r="AW240" s="13" t="s">
        <v>32</v>
      </c>
      <c r="AX240" s="13" t="s">
        <v>76</v>
      </c>
      <c r="AY240" s="215" t="s">
        <v>239</v>
      </c>
    </row>
    <row r="241" spans="1:65" s="14" customFormat="1" ht="11.25">
      <c r="B241" s="226"/>
      <c r="C241" s="227"/>
      <c r="D241" s="207" t="s">
        <v>266</v>
      </c>
      <c r="E241" s="228" t="s">
        <v>1</v>
      </c>
      <c r="F241" s="229" t="s">
        <v>383</v>
      </c>
      <c r="G241" s="227"/>
      <c r="H241" s="230">
        <v>4.3310000000000004</v>
      </c>
      <c r="I241" s="231"/>
      <c r="J241" s="227"/>
      <c r="K241" s="227"/>
      <c r="L241" s="232"/>
      <c r="M241" s="233"/>
      <c r="N241" s="234"/>
      <c r="O241" s="234"/>
      <c r="P241" s="234"/>
      <c r="Q241" s="234"/>
      <c r="R241" s="234"/>
      <c r="S241" s="234"/>
      <c r="T241" s="235"/>
      <c r="AT241" s="236" t="s">
        <v>266</v>
      </c>
      <c r="AU241" s="236" t="s">
        <v>86</v>
      </c>
      <c r="AV241" s="14" t="s">
        <v>110</v>
      </c>
      <c r="AW241" s="14" t="s">
        <v>32</v>
      </c>
      <c r="AX241" s="14" t="s">
        <v>84</v>
      </c>
      <c r="AY241" s="236" t="s">
        <v>239</v>
      </c>
    </row>
    <row r="242" spans="1:65" s="2" customFormat="1" ht="16.5" customHeight="1">
      <c r="A242" s="35"/>
      <c r="B242" s="36"/>
      <c r="C242" s="192" t="s">
        <v>521</v>
      </c>
      <c r="D242" s="192" t="s">
        <v>241</v>
      </c>
      <c r="E242" s="193" t="s">
        <v>2548</v>
      </c>
      <c r="F242" s="194" t="s">
        <v>2549</v>
      </c>
      <c r="G242" s="195" t="s">
        <v>244</v>
      </c>
      <c r="H242" s="196">
        <v>22.969000000000001</v>
      </c>
      <c r="I242" s="197"/>
      <c r="J242" s="198">
        <f>ROUND(I242*H242,2)</f>
        <v>0</v>
      </c>
      <c r="K242" s="194" t="s">
        <v>245</v>
      </c>
      <c r="L242" s="40"/>
      <c r="M242" s="199" t="s">
        <v>1</v>
      </c>
      <c r="N242" s="200" t="s">
        <v>41</v>
      </c>
      <c r="O242" s="72"/>
      <c r="P242" s="201">
        <f>O242*H242</f>
        <v>0</v>
      </c>
      <c r="Q242" s="201">
        <v>6.6299999999999996E-3</v>
      </c>
      <c r="R242" s="201">
        <f>Q242*H242</f>
        <v>0.15228447000000001</v>
      </c>
      <c r="S242" s="201">
        <v>0</v>
      </c>
      <c r="T242" s="202">
        <f>S242*H242</f>
        <v>0</v>
      </c>
      <c r="U242" s="35"/>
      <c r="V242" s="35"/>
      <c r="W242" s="35"/>
      <c r="X242" s="35"/>
      <c r="Y242" s="35"/>
      <c r="Z242" s="35"/>
      <c r="AA242" s="35"/>
      <c r="AB242" s="35"/>
      <c r="AC242" s="35"/>
      <c r="AD242" s="35"/>
      <c r="AE242" s="35"/>
      <c r="AR242" s="203" t="s">
        <v>110</v>
      </c>
      <c r="AT242" s="203" t="s">
        <v>241</v>
      </c>
      <c r="AU242" s="203" t="s">
        <v>86</v>
      </c>
      <c r="AY242" s="18" t="s">
        <v>239</v>
      </c>
      <c r="BE242" s="204">
        <f>IF(N242="základní",J242,0)</f>
        <v>0</v>
      </c>
      <c r="BF242" s="204">
        <f>IF(N242="snížená",J242,0)</f>
        <v>0</v>
      </c>
      <c r="BG242" s="204">
        <f>IF(N242="zákl. přenesená",J242,0)</f>
        <v>0</v>
      </c>
      <c r="BH242" s="204">
        <f>IF(N242="sníž. přenesená",J242,0)</f>
        <v>0</v>
      </c>
      <c r="BI242" s="204">
        <f>IF(N242="nulová",J242,0)</f>
        <v>0</v>
      </c>
      <c r="BJ242" s="18" t="s">
        <v>84</v>
      </c>
      <c r="BK242" s="204">
        <f>ROUND(I242*H242,2)</f>
        <v>0</v>
      </c>
      <c r="BL242" s="18" t="s">
        <v>110</v>
      </c>
      <c r="BM242" s="203" t="s">
        <v>2550</v>
      </c>
    </row>
    <row r="243" spans="1:65" s="13" customFormat="1" ht="11.25">
      <c r="B243" s="205"/>
      <c r="C243" s="206"/>
      <c r="D243" s="207" t="s">
        <v>266</v>
      </c>
      <c r="E243" s="225" t="s">
        <v>1</v>
      </c>
      <c r="F243" s="208" t="s">
        <v>2551</v>
      </c>
      <c r="G243" s="206"/>
      <c r="H243" s="209">
        <v>22.969000000000001</v>
      </c>
      <c r="I243" s="210"/>
      <c r="J243" s="206"/>
      <c r="K243" s="206"/>
      <c r="L243" s="211"/>
      <c r="M243" s="212"/>
      <c r="N243" s="213"/>
      <c r="O243" s="213"/>
      <c r="P243" s="213"/>
      <c r="Q243" s="213"/>
      <c r="R243" s="213"/>
      <c r="S243" s="213"/>
      <c r="T243" s="214"/>
      <c r="AT243" s="215" t="s">
        <v>266</v>
      </c>
      <c r="AU243" s="215" t="s">
        <v>86</v>
      </c>
      <c r="AV243" s="13" t="s">
        <v>86</v>
      </c>
      <c r="AW243" s="13" t="s">
        <v>32</v>
      </c>
      <c r="AX243" s="13" t="s">
        <v>76</v>
      </c>
      <c r="AY243" s="215" t="s">
        <v>239</v>
      </c>
    </row>
    <row r="244" spans="1:65" s="14" customFormat="1" ht="11.25">
      <c r="B244" s="226"/>
      <c r="C244" s="227"/>
      <c r="D244" s="207" t="s">
        <v>266</v>
      </c>
      <c r="E244" s="228" t="s">
        <v>1</v>
      </c>
      <c r="F244" s="229" t="s">
        <v>383</v>
      </c>
      <c r="G244" s="227"/>
      <c r="H244" s="230">
        <v>22.969000000000001</v>
      </c>
      <c r="I244" s="231"/>
      <c r="J244" s="227"/>
      <c r="K244" s="227"/>
      <c r="L244" s="232"/>
      <c r="M244" s="233"/>
      <c r="N244" s="234"/>
      <c r="O244" s="234"/>
      <c r="P244" s="234"/>
      <c r="Q244" s="234"/>
      <c r="R244" s="234"/>
      <c r="S244" s="234"/>
      <c r="T244" s="235"/>
      <c r="AT244" s="236" t="s">
        <v>266</v>
      </c>
      <c r="AU244" s="236" t="s">
        <v>86</v>
      </c>
      <c r="AV244" s="14" t="s">
        <v>110</v>
      </c>
      <c r="AW244" s="14" t="s">
        <v>32</v>
      </c>
      <c r="AX244" s="14" t="s">
        <v>84</v>
      </c>
      <c r="AY244" s="236" t="s">
        <v>239</v>
      </c>
    </row>
    <row r="245" spans="1:65" s="2" customFormat="1" ht="16.5" customHeight="1">
      <c r="A245" s="35"/>
      <c r="B245" s="36"/>
      <c r="C245" s="192" t="s">
        <v>525</v>
      </c>
      <c r="D245" s="192" t="s">
        <v>241</v>
      </c>
      <c r="E245" s="193" t="s">
        <v>2552</v>
      </c>
      <c r="F245" s="194" t="s">
        <v>2553</v>
      </c>
      <c r="G245" s="195" t="s">
        <v>244</v>
      </c>
      <c r="H245" s="196">
        <v>22.969000000000001</v>
      </c>
      <c r="I245" s="197"/>
      <c r="J245" s="198">
        <f>ROUND(I245*H245,2)</f>
        <v>0</v>
      </c>
      <c r="K245" s="194" t="s">
        <v>245</v>
      </c>
      <c r="L245" s="40"/>
      <c r="M245" s="199" t="s">
        <v>1</v>
      </c>
      <c r="N245" s="200" t="s">
        <v>41</v>
      </c>
      <c r="O245" s="72"/>
      <c r="P245" s="201">
        <f>O245*H245</f>
        <v>0</v>
      </c>
      <c r="Q245" s="201">
        <v>0</v>
      </c>
      <c r="R245" s="201">
        <f>Q245*H245</f>
        <v>0</v>
      </c>
      <c r="S245" s="201">
        <v>0</v>
      </c>
      <c r="T245" s="202">
        <f>S245*H245</f>
        <v>0</v>
      </c>
      <c r="U245" s="35"/>
      <c r="V245" s="35"/>
      <c r="W245" s="35"/>
      <c r="X245" s="35"/>
      <c r="Y245" s="35"/>
      <c r="Z245" s="35"/>
      <c r="AA245" s="35"/>
      <c r="AB245" s="35"/>
      <c r="AC245" s="35"/>
      <c r="AD245" s="35"/>
      <c r="AE245" s="35"/>
      <c r="AR245" s="203" t="s">
        <v>110</v>
      </c>
      <c r="AT245" s="203" t="s">
        <v>241</v>
      </c>
      <c r="AU245" s="203" t="s">
        <v>86</v>
      </c>
      <c r="AY245" s="18" t="s">
        <v>239</v>
      </c>
      <c r="BE245" s="204">
        <f>IF(N245="základní",J245,0)</f>
        <v>0</v>
      </c>
      <c r="BF245" s="204">
        <f>IF(N245="snížená",J245,0)</f>
        <v>0</v>
      </c>
      <c r="BG245" s="204">
        <f>IF(N245="zákl. přenesená",J245,0)</f>
        <v>0</v>
      </c>
      <c r="BH245" s="204">
        <f>IF(N245="sníž. přenesená",J245,0)</f>
        <v>0</v>
      </c>
      <c r="BI245" s="204">
        <f>IF(N245="nulová",J245,0)</f>
        <v>0</v>
      </c>
      <c r="BJ245" s="18" t="s">
        <v>84</v>
      </c>
      <c r="BK245" s="204">
        <f>ROUND(I245*H245,2)</f>
        <v>0</v>
      </c>
      <c r="BL245" s="18" t="s">
        <v>110</v>
      </c>
      <c r="BM245" s="203" t="s">
        <v>2554</v>
      </c>
    </row>
    <row r="246" spans="1:65" s="2" customFormat="1" ht="21.75" customHeight="1">
      <c r="A246" s="35"/>
      <c r="B246" s="36"/>
      <c r="C246" s="192" t="s">
        <v>529</v>
      </c>
      <c r="D246" s="192" t="s">
        <v>241</v>
      </c>
      <c r="E246" s="193" t="s">
        <v>2555</v>
      </c>
      <c r="F246" s="194" t="s">
        <v>2556</v>
      </c>
      <c r="G246" s="195" t="s">
        <v>244</v>
      </c>
      <c r="H246" s="196">
        <v>7.875</v>
      </c>
      <c r="I246" s="197"/>
      <c r="J246" s="198">
        <f>ROUND(I246*H246,2)</f>
        <v>0</v>
      </c>
      <c r="K246" s="194" t="s">
        <v>245</v>
      </c>
      <c r="L246" s="40"/>
      <c r="M246" s="199" t="s">
        <v>1</v>
      </c>
      <c r="N246" s="200" t="s">
        <v>41</v>
      </c>
      <c r="O246" s="72"/>
      <c r="P246" s="201">
        <f>O246*H246</f>
        <v>0</v>
      </c>
      <c r="Q246" s="201">
        <v>1.5E-3</v>
      </c>
      <c r="R246" s="201">
        <f>Q246*H246</f>
        <v>1.18125E-2</v>
      </c>
      <c r="S246" s="201">
        <v>0</v>
      </c>
      <c r="T246" s="202">
        <f>S246*H246</f>
        <v>0</v>
      </c>
      <c r="U246" s="35"/>
      <c r="V246" s="35"/>
      <c r="W246" s="35"/>
      <c r="X246" s="35"/>
      <c r="Y246" s="35"/>
      <c r="Z246" s="35"/>
      <c r="AA246" s="35"/>
      <c r="AB246" s="35"/>
      <c r="AC246" s="35"/>
      <c r="AD246" s="35"/>
      <c r="AE246" s="35"/>
      <c r="AR246" s="203" t="s">
        <v>110</v>
      </c>
      <c r="AT246" s="203" t="s">
        <v>241</v>
      </c>
      <c r="AU246" s="203" t="s">
        <v>86</v>
      </c>
      <c r="AY246" s="18" t="s">
        <v>239</v>
      </c>
      <c r="BE246" s="204">
        <f>IF(N246="základní",J246,0)</f>
        <v>0</v>
      </c>
      <c r="BF246" s="204">
        <f>IF(N246="snížená",J246,0)</f>
        <v>0</v>
      </c>
      <c r="BG246" s="204">
        <f>IF(N246="zákl. přenesená",J246,0)</f>
        <v>0</v>
      </c>
      <c r="BH246" s="204">
        <f>IF(N246="sníž. přenesená",J246,0)</f>
        <v>0</v>
      </c>
      <c r="BI246" s="204">
        <f>IF(N246="nulová",J246,0)</f>
        <v>0</v>
      </c>
      <c r="BJ246" s="18" t="s">
        <v>84</v>
      </c>
      <c r="BK246" s="204">
        <f>ROUND(I246*H246,2)</f>
        <v>0</v>
      </c>
      <c r="BL246" s="18" t="s">
        <v>110</v>
      </c>
      <c r="BM246" s="203" t="s">
        <v>2557</v>
      </c>
    </row>
    <row r="247" spans="1:65" s="13" customFormat="1" ht="11.25">
      <c r="B247" s="205"/>
      <c r="C247" s="206"/>
      <c r="D247" s="207" t="s">
        <v>266</v>
      </c>
      <c r="E247" s="225" t="s">
        <v>1</v>
      </c>
      <c r="F247" s="208" t="s">
        <v>2558</v>
      </c>
      <c r="G247" s="206"/>
      <c r="H247" s="209">
        <v>7.875</v>
      </c>
      <c r="I247" s="210"/>
      <c r="J247" s="206"/>
      <c r="K247" s="206"/>
      <c r="L247" s="211"/>
      <c r="M247" s="212"/>
      <c r="N247" s="213"/>
      <c r="O247" s="213"/>
      <c r="P247" s="213"/>
      <c r="Q247" s="213"/>
      <c r="R247" s="213"/>
      <c r="S247" s="213"/>
      <c r="T247" s="214"/>
      <c r="AT247" s="215" t="s">
        <v>266</v>
      </c>
      <c r="AU247" s="215" t="s">
        <v>86</v>
      </c>
      <c r="AV247" s="13" t="s">
        <v>86</v>
      </c>
      <c r="AW247" s="13" t="s">
        <v>32</v>
      </c>
      <c r="AX247" s="13" t="s">
        <v>76</v>
      </c>
      <c r="AY247" s="215" t="s">
        <v>239</v>
      </c>
    </row>
    <row r="248" spans="1:65" s="14" customFormat="1" ht="11.25">
      <c r="B248" s="226"/>
      <c r="C248" s="227"/>
      <c r="D248" s="207" t="s">
        <v>266</v>
      </c>
      <c r="E248" s="228" t="s">
        <v>1</v>
      </c>
      <c r="F248" s="229" t="s">
        <v>383</v>
      </c>
      <c r="G248" s="227"/>
      <c r="H248" s="230">
        <v>7.875</v>
      </c>
      <c r="I248" s="231"/>
      <c r="J248" s="227"/>
      <c r="K248" s="227"/>
      <c r="L248" s="232"/>
      <c r="M248" s="233"/>
      <c r="N248" s="234"/>
      <c r="O248" s="234"/>
      <c r="P248" s="234"/>
      <c r="Q248" s="234"/>
      <c r="R248" s="234"/>
      <c r="S248" s="234"/>
      <c r="T248" s="235"/>
      <c r="AT248" s="236" t="s">
        <v>266</v>
      </c>
      <c r="AU248" s="236" t="s">
        <v>86</v>
      </c>
      <c r="AV248" s="14" t="s">
        <v>110</v>
      </c>
      <c r="AW248" s="14" t="s">
        <v>32</v>
      </c>
      <c r="AX248" s="14" t="s">
        <v>84</v>
      </c>
      <c r="AY248" s="236" t="s">
        <v>239</v>
      </c>
    </row>
    <row r="249" spans="1:65" s="2" customFormat="1" ht="21.75" customHeight="1">
      <c r="A249" s="35"/>
      <c r="B249" s="36"/>
      <c r="C249" s="192" t="s">
        <v>533</v>
      </c>
      <c r="D249" s="192" t="s">
        <v>241</v>
      </c>
      <c r="E249" s="193" t="s">
        <v>2559</v>
      </c>
      <c r="F249" s="194" t="s">
        <v>2560</v>
      </c>
      <c r="G249" s="195" t="s">
        <v>244</v>
      </c>
      <c r="H249" s="196">
        <v>7.875</v>
      </c>
      <c r="I249" s="197"/>
      <c r="J249" s="198">
        <f>ROUND(I249*H249,2)</f>
        <v>0</v>
      </c>
      <c r="K249" s="194" t="s">
        <v>245</v>
      </c>
      <c r="L249" s="40"/>
      <c r="M249" s="199" t="s">
        <v>1</v>
      </c>
      <c r="N249" s="200" t="s">
        <v>41</v>
      </c>
      <c r="O249" s="72"/>
      <c r="P249" s="201">
        <f>O249*H249</f>
        <v>0</v>
      </c>
      <c r="Q249" s="201">
        <v>0</v>
      </c>
      <c r="R249" s="201">
        <f>Q249*H249</f>
        <v>0</v>
      </c>
      <c r="S249" s="201">
        <v>0</v>
      </c>
      <c r="T249" s="202">
        <f>S249*H249</f>
        <v>0</v>
      </c>
      <c r="U249" s="35"/>
      <c r="V249" s="35"/>
      <c r="W249" s="35"/>
      <c r="X249" s="35"/>
      <c r="Y249" s="35"/>
      <c r="Z249" s="35"/>
      <c r="AA249" s="35"/>
      <c r="AB249" s="35"/>
      <c r="AC249" s="35"/>
      <c r="AD249" s="35"/>
      <c r="AE249" s="35"/>
      <c r="AR249" s="203" t="s">
        <v>110</v>
      </c>
      <c r="AT249" s="203" t="s">
        <v>241</v>
      </c>
      <c r="AU249" s="203" t="s">
        <v>86</v>
      </c>
      <c r="AY249" s="18" t="s">
        <v>239</v>
      </c>
      <c r="BE249" s="204">
        <f>IF(N249="základní",J249,0)</f>
        <v>0</v>
      </c>
      <c r="BF249" s="204">
        <f>IF(N249="snížená",J249,0)</f>
        <v>0</v>
      </c>
      <c r="BG249" s="204">
        <f>IF(N249="zákl. přenesená",J249,0)</f>
        <v>0</v>
      </c>
      <c r="BH249" s="204">
        <f>IF(N249="sníž. přenesená",J249,0)</f>
        <v>0</v>
      </c>
      <c r="BI249" s="204">
        <f>IF(N249="nulová",J249,0)</f>
        <v>0</v>
      </c>
      <c r="BJ249" s="18" t="s">
        <v>84</v>
      </c>
      <c r="BK249" s="204">
        <f>ROUND(I249*H249,2)</f>
        <v>0</v>
      </c>
      <c r="BL249" s="18" t="s">
        <v>110</v>
      </c>
      <c r="BM249" s="203" t="s">
        <v>2561</v>
      </c>
    </row>
    <row r="250" spans="1:65" s="2" customFormat="1" ht="16.5" customHeight="1">
      <c r="A250" s="35"/>
      <c r="B250" s="36"/>
      <c r="C250" s="192" t="s">
        <v>537</v>
      </c>
      <c r="D250" s="192" t="s">
        <v>241</v>
      </c>
      <c r="E250" s="193" t="s">
        <v>2562</v>
      </c>
      <c r="F250" s="194" t="s">
        <v>2563</v>
      </c>
      <c r="G250" s="195" t="s">
        <v>331</v>
      </c>
      <c r="H250" s="196">
        <v>0.87</v>
      </c>
      <c r="I250" s="197"/>
      <c r="J250" s="198">
        <f>ROUND(I250*H250,2)</f>
        <v>0</v>
      </c>
      <c r="K250" s="194" t="s">
        <v>245</v>
      </c>
      <c r="L250" s="40"/>
      <c r="M250" s="199" t="s">
        <v>1</v>
      </c>
      <c r="N250" s="200" t="s">
        <v>41</v>
      </c>
      <c r="O250" s="72"/>
      <c r="P250" s="201">
        <f>O250*H250</f>
        <v>0</v>
      </c>
      <c r="Q250" s="201">
        <v>1.0551200000000001</v>
      </c>
      <c r="R250" s="201">
        <f>Q250*H250</f>
        <v>0.91795440000000006</v>
      </c>
      <c r="S250" s="201">
        <v>0</v>
      </c>
      <c r="T250" s="202">
        <f>S250*H250</f>
        <v>0</v>
      </c>
      <c r="U250" s="35"/>
      <c r="V250" s="35"/>
      <c r="W250" s="35"/>
      <c r="X250" s="35"/>
      <c r="Y250" s="35"/>
      <c r="Z250" s="35"/>
      <c r="AA250" s="35"/>
      <c r="AB250" s="35"/>
      <c r="AC250" s="35"/>
      <c r="AD250" s="35"/>
      <c r="AE250" s="35"/>
      <c r="AR250" s="203" t="s">
        <v>110</v>
      </c>
      <c r="AT250" s="203" t="s">
        <v>241</v>
      </c>
      <c r="AU250" s="203" t="s">
        <v>86</v>
      </c>
      <c r="AY250" s="18" t="s">
        <v>239</v>
      </c>
      <c r="BE250" s="204">
        <f>IF(N250="základní",J250,0)</f>
        <v>0</v>
      </c>
      <c r="BF250" s="204">
        <f>IF(N250="snížená",J250,0)</f>
        <v>0</v>
      </c>
      <c r="BG250" s="204">
        <f>IF(N250="zákl. přenesená",J250,0)</f>
        <v>0</v>
      </c>
      <c r="BH250" s="204">
        <f>IF(N250="sníž. přenesená",J250,0)</f>
        <v>0</v>
      </c>
      <c r="BI250" s="204">
        <f>IF(N250="nulová",J250,0)</f>
        <v>0</v>
      </c>
      <c r="BJ250" s="18" t="s">
        <v>84</v>
      </c>
      <c r="BK250" s="204">
        <f>ROUND(I250*H250,2)</f>
        <v>0</v>
      </c>
      <c r="BL250" s="18" t="s">
        <v>110</v>
      </c>
      <c r="BM250" s="203" t="s">
        <v>2564</v>
      </c>
    </row>
    <row r="251" spans="1:65" s="2" customFormat="1" ht="16.5" customHeight="1">
      <c r="A251" s="35"/>
      <c r="B251" s="36"/>
      <c r="C251" s="192" t="s">
        <v>541</v>
      </c>
      <c r="D251" s="192" t="s">
        <v>241</v>
      </c>
      <c r="E251" s="193" t="s">
        <v>2565</v>
      </c>
      <c r="F251" s="194" t="s">
        <v>2566</v>
      </c>
      <c r="G251" s="195" t="s">
        <v>309</v>
      </c>
      <c r="H251" s="196">
        <v>1.738</v>
      </c>
      <c r="I251" s="197"/>
      <c r="J251" s="198">
        <f>ROUND(I251*H251,2)</f>
        <v>0</v>
      </c>
      <c r="K251" s="194" t="s">
        <v>245</v>
      </c>
      <c r="L251" s="40"/>
      <c r="M251" s="199" t="s">
        <v>1</v>
      </c>
      <c r="N251" s="200" t="s">
        <v>41</v>
      </c>
      <c r="O251" s="72"/>
      <c r="P251" s="201">
        <f>O251*H251</f>
        <v>0</v>
      </c>
      <c r="Q251" s="201">
        <v>2.5019800000000001</v>
      </c>
      <c r="R251" s="201">
        <f>Q251*H251</f>
        <v>4.3484412400000005</v>
      </c>
      <c r="S251" s="201">
        <v>0</v>
      </c>
      <c r="T251" s="202">
        <f>S251*H251</f>
        <v>0</v>
      </c>
      <c r="U251" s="35"/>
      <c r="V251" s="35"/>
      <c r="W251" s="35"/>
      <c r="X251" s="35"/>
      <c r="Y251" s="35"/>
      <c r="Z251" s="35"/>
      <c r="AA251" s="35"/>
      <c r="AB251" s="35"/>
      <c r="AC251" s="35"/>
      <c r="AD251" s="35"/>
      <c r="AE251" s="35"/>
      <c r="AR251" s="203" t="s">
        <v>110</v>
      </c>
      <c r="AT251" s="203" t="s">
        <v>241</v>
      </c>
      <c r="AU251" s="203" t="s">
        <v>86</v>
      </c>
      <c r="AY251" s="18" t="s">
        <v>239</v>
      </c>
      <c r="BE251" s="204">
        <f>IF(N251="základní",J251,0)</f>
        <v>0</v>
      </c>
      <c r="BF251" s="204">
        <f>IF(N251="snížená",J251,0)</f>
        <v>0</v>
      </c>
      <c r="BG251" s="204">
        <f>IF(N251="zákl. přenesená",J251,0)</f>
        <v>0</v>
      </c>
      <c r="BH251" s="204">
        <f>IF(N251="sníž. přenesená",J251,0)</f>
        <v>0</v>
      </c>
      <c r="BI251" s="204">
        <f>IF(N251="nulová",J251,0)</f>
        <v>0</v>
      </c>
      <c r="BJ251" s="18" t="s">
        <v>84</v>
      </c>
      <c r="BK251" s="204">
        <f>ROUND(I251*H251,2)</f>
        <v>0</v>
      </c>
      <c r="BL251" s="18" t="s">
        <v>110</v>
      </c>
      <c r="BM251" s="203" t="s">
        <v>2567</v>
      </c>
    </row>
    <row r="252" spans="1:65" s="2" customFormat="1" ht="19.5">
      <c r="A252" s="35"/>
      <c r="B252" s="36"/>
      <c r="C252" s="37"/>
      <c r="D252" s="207" t="s">
        <v>284</v>
      </c>
      <c r="E252" s="37"/>
      <c r="F252" s="216" t="s">
        <v>2416</v>
      </c>
      <c r="G252" s="37"/>
      <c r="H252" s="37"/>
      <c r="I252" s="217"/>
      <c r="J252" s="37"/>
      <c r="K252" s="37"/>
      <c r="L252" s="40"/>
      <c r="M252" s="218"/>
      <c r="N252" s="219"/>
      <c r="O252" s="72"/>
      <c r="P252" s="72"/>
      <c r="Q252" s="72"/>
      <c r="R252" s="72"/>
      <c r="S252" s="72"/>
      <c r="T252" s="73"/>
      <c r="U252" s="35"/>
      <c r="V252" s="35"/>
      <c r="W252" s="35"/>
      <c r="X252" s="35"/>
      <c r="Y252" s="35"/>
      <c r="Z252" s="35"/>
      <c r="AA252" s="35"/>
      <c r="AB252" s="35"/>
      <c r="AC252" s="35"/>
      <c r="AD252" s="35"/>
      <c r="AE252" s="35"/>
      <c r="AT252" s="18" t="s">
        <v>284</v>
      </c>
      <c r="AU252" s="18" t="s">
        <v>86</v>
      </c>
    </row>
    <row r="253" spans="1:65" s="13" customFormat="1" ht="11.25">
      <c r="B253" s="205"/>
      <c r="C253" s="206"/>
      <c r="D253" s="207" t="s">
        <v>266</v>
      </c>
      <c r="E253" s="225" t="s">
        <v>1</v>
      </c>
      <c r="F253" s="208" t="s">
        <v>2568</v>
      </c>
      <c r="G253" s="206"/>
      <c r="H253" s="209">
        <v>1.738</v>
      </c>
      <c r="I253" s="210"/>
      <c r="J253" s="206"/>
      <c r="K253" s="206"/>
      <c r="L253" s="211"/>
      <c r="M253" s="212"/>
      <c r="N253" s="213"/>
      <c r="O253" s="213"/>
      <c r="P253" s="213"/>
      <c r="Q253" s="213"/>
      <c r="R253" s="213"/>
      <c r="S253" s="213"/>
      <c r="T253" s="214"/>
      <c r="AT253" s="215" t="s">
        <v>266</v>
      </c>
      <c r="AU253" s="215" t="s">
        <v>86</v>
      </c>
      <c r="AV253" s="13" t="s">
        <v>86</v>
      </c>
      <c r="AW253" s="13" t="s">
        <v>32</v>
      </c>
      <c r="AX253" s="13" t="s">
        <v>76</v>
      </c>
      <c r="AY253" s="215" t="s">
        <v>239</v>
      </c>
    </row>
    <row r="254" spans="1:65" s="14" customFormat="1" ht="11.25">
      <c r="B254" s="226"/>
      <c r="C254" s="227"/>
      <c r="D254" s="207" t="s">
        <v>266</v>
      </c>
      <c r="E254" s="228" t="s">
        <v>1</v>
      </c>
      <c r="F254" s="229" t="s">
        <v>383</v>
      </c>
      <c r="G254" s="227"/>
      <c r="H254" s="230">
        <v>1.738</v>
      </c>
      <c r="I254" s="231"/>
      <c r="J254" s="227"/>
      <c r="K254" s="227"/>
      <c r="L254" s="232"/>
      <c r="M254" s="233"/>
      <c r="N254" s="234"/>
      <c r="O254" s="234"/>
      <c r="P254" s="234"/>
      <c r="Q254" s="234"/>
      <c r="R254" s="234"/>
      <c r="S254" s="234"/>
      <c r="T254" s="235"/>
      <c r="AT254" s="236" t="s">
        <v>266</v>
      </c>
      <c r="AU254" s="236" t="s">
        <v>86</v>
      </c>
      <c r="AV254" s="14" t="s">
        <v>110</v>
      </c>
      <c r="AW254" s="14" t="s">
        <v>32</v>
      </c>
      <c r="AX254" s="14" t="s">
        <v>84</v>
      </c>
      <c r="AY254" s="236" t="s">
        <v>239</v>
      </c>
    </row>
    <row r="255" spans="1:65" s="2" customFormat="1" ht="16.5" customHeight="1">
      <c r="A255" s="35"/>
      <c r="B255" s="36"/>
      <c r="C255" s="192" t="s">
        <v>546</v>
      </c>
      <c r="D255" s="192" t="s">
        <v>241</v>
      </c>
      <c r="E255" s="193" t="s">
        <v>2569</v>
      </c>
      <c r="F255" s="194" t="s">
        <v>2570</v>
      </c>
      <c r="G255" s="195" t="s">
        <v>244</v>
      </c>
      <c r="H255" s="196">
        <v>27.8</v>
      </c>
      <c r="I255" s="197"/>
      <c r="J255" s="198">
        <f>ROUND(I255*H255,2)</f>
        <v>0</v>
      </c>
      <c r="K255" s="194" t="s">
        <v>245</v>
      </c>
      <c r="L255" s="40"/>
      <c r="M255" s="199" t="s">
        <v>1</v>
      </c>
      <c r="N255" s="200" t="s">
        <v>41</v>
      </c>
      <c r="O255" s="72"/>
      <c r="P255" s="201">
        <f>O255*H255</f>
        <v>0</v>
      </c>
      <c r="Q255" s="201">
        <v>1.1169999999999999E-2</v>
      </c>
      <c r="R255" s="201">
        <f>Q255*H255</f>
        <v>0.31052599999999997</v>
      </c>
      <c r="S255" s="201">
        <v>0</v>
      </c>
      <c r="T255" s="202">
        <f>S255*H255</f>
        <v>0</v>
      </c>
      <c r="U255" s="35"/>
      <c r="V255" s="35"/>
      <c r="W255" s="35"/>
      <c r="X255" s="35"/>
      <c r="Y255" s="35"/>
      <c r="Z255" s="35"/>
      <c r="AA255" s="35"/>
      <c r="AB255" s="35"/>
      <c r="AC255" s="35"/>
      <c r="AD255" s="35"/>
      <c r="AE255" s="35"/>
      <c r="AR255" s="203" t="s">
        <v>110</v>
      </c>
      <c r="AT255" s="203" t="s">
        <v>241</v>
      </c>
      <c r="AU255" s="203" t="s">
        <v>86</v>
      </c>
      <c r="AY255" s="18" t="s">
        <v>239</v>
      </c>
      <c r="BE255" s="204">
        <f>IF(N255="základní",J255,0)</f>
        <v>0</v>
      </c>
      <c r="BF255" s="204">
        <f>IF(N255="snížená",J255,0)</f>
        <v>0</v>
      </c>
      <c r="BG255" s="204">
        <f>IF(N255="zákl. přenesená",J255,0)</f>
        <v>0</v>
      </c>
      <c r="BH255" s="204">
        <f>IF(N255="sníž. přenesená",J255,0)</f>
        <v>0</v>
      </c>
      <c r="BI255" s="204">
        <f>IF(N255="nulová",J255,0)</f>
        <v>0</v>
      </c>
      <c r="BJ255" s="18" t="s">
        <v>84</v>
      </c>
      <c r="BK255" s="204">
        <f>ROUND(I255*H255,2)</f>
        <v>0</v>
      </c>
      <c r="BL255" s="18" t="s">
        <v>110</v>
      </c>
      <c r="BM255" s="203" t="s">
        <v>2571</v>
      </c>
    </row>
    <row r="256" spans="1:65" s="2" customFormat="1" ht="16.5" customHeight="1">
      <c r="A256" s="35"/>
      <c r="B256" s="36"/>
      <c r="C256" s="192" t="s">
        <v>551</v>
      </c>
      <c r="D256" s="192" t="s">
        <v>241</v>
      </c>
      <c r="E256" s="193" t="s">
        <v>2572</v>
      </c>
      <c r="F256" s="194" t="s">
        <v>2573</v>
      </c>
      <c r="G256" s="195" t="s">
        <v>244</v>
      </c>
      <c r="H256" s="196">
        <v>27.8</v>
      </c>
      <c r="I256" s="197"/>
      <c r="J256" s="198">
        <f>ROUND(I256*H256,2)</f>
        <v>0</v>
      </c>
      <c r="K256" s="194" t="s">
        <v>245</v>
      </c>
      <c r="L256" s="40"/>
      <c r="M256" s="199" t="s">
        <v>1</v>
      </c>
      <c r="N256" s="200" t="s">
        <v>41</v>
      </c>
      <c r="O256" s="72"/>
      <c r="P256" s="201">
        <f>O256*H256</f>
        <v>0</v>
      </c>
      <c r="Q256" s="201">
        <v>0</v>
      </c>
      <c r="R256" s="201">
        <f>Q256*H256</f>
        <v>0</v>
      </c>
      <c r="S256" s="201">
        <v>0</v>
      </c>
      <c r="T256" s="202">
        <f>S256*H256</f>
        <v>0</v>
      </c>
      <c r="U256" s="35"/>
      <c r="V256" s="35"/>
      <c r="W256" s="35"/>
      <c r="X256" s="35"/>
      <c r="Y256" s="35"/>
      <c r="Z256" s="35"/>
      <c r="AA256" s="35"/>
      <c r="AB256" s="35"/>
      <c r="AC256" s="35"/>
      <c r="AD256" s="35"/>
      <c r="AE256" s="35"/>
      <c r="AR256" s="203" t="s">
        <v>110</v>
      </c>
      <c r="AT256" s="203" t="s">
        <v>241</v>
      </c>
      <c r="AU256" s="203" t="s">
        <v>86</v>
      </c>
      <c r="AY256" s="18" t="s">
        <v>239</v>
      </c>
      <c r="BE256" s="204">
        <f>IF(N256="základní",J256,0)</f>
        <v>0</v>
      </c>
      <c r="BF256" s="204">
        <f>IF(N256="snížená",J256,0)</f>
        <v>0</v>
      </c>
      <c r="BG256" s="204">
        <f>IF(N256="zákl. přenesená",J256,0)</f>
        <v>0</v>
      </c>
      <c r="BH256" s="204">
        <f>IF(N256="sníž. přenesená",J256,0)</f>
        <v>0</v>
      </c>
      <c r="BI256" s="204">
        <f>IF(N256="nulová",J256,0)</f>
        <v>0</v>
      </c>
      <c r="BJ256" s="18" t="s">
        <v>84</v>
      </c>
      <c r="BK256" s="204">
        <f>ROUND(I256*H256,2)</f>
        <v>0</v>
      </c>
      <c r="BL256" s="18" t="s">
        <v>110</v>
      </c>
      <c r="BM256" s="203" t="s">
        <v>2574</v>
      </c>
    </row>
    <row r="257" spans="1:65" s="2" customFormat="1" ht="16.5" customHeight="1">
      <c r="A257" s="35"/>
      <c r="B257" s="36"/>
      <c r="C257" s="192" t="s">
        <v>556</v>
      </c>
      <c r="D257" s="192" t="s">
        <v>241</v>
      </c>
      <c r="E257" s="193" t="s">
        <v>2575</v>
      </c>
      <c r="F257" s="194" t="s">
        <v>2576</v>
      </c>
      <c r="G257" s="195" t="s">
        <v>331</v>
      </c>
      <c r="H257" s="196">
        <v>0.35</v>
      </c>
      <c r="I257" s="197"/>
      <c r="J257" s="198">
        <f>ROUND(I257*H257,2)</f>
        <v>0</v>
      </c>
      <c r="K257" s="194" t="s">
        <v>245</v>
      </c>
      <c r="L257" s="40"/>
      <c r="M257" s="199" t="s">
        <v>1</v>
      </c>
      <c r="N257" s="200" t="s">
        <v>41</v>
      </c>
      <c r="O257" s="72"/>
      <c r="P257" s="201">
        <f>O257*H257</f>
        <v>0</v>
      </c>
      <c r="Q257" s="201">
        <v>1.05291</v>
      </c>
      <c r="R257" s="201">
        <f>Q257*H257</f>
        <v>0.36851849999999997</v>
      </c>
      <c r="S257" s="201">
        <v>0</v>
      </c>
      <c r="T257" s="202">
        <f>S257*H257</f>
        <v>0</v>
      </c>
      <c r="U257" s="35"/>
      <c r="V257" s="35"/>
      <c r="W257" s="35"/>
      <c r="X257" s="35"/>
      <c r="Y257" s="35"/>
      <c r="Z257" s="35"/>
      <c r="AA257" s="35"/>
      <c r="AB257" s="35"/>
      <c r="AC257" s="35"/>
      <c r="AD257" s="35"/>
      <c r="AE257" s="35"/>
      <c r="AR257" s="203" t="s">
        <v>110</v>
      </c>
      <c r="AT257" s="203" t="s">
        <v>241</v>
      </c>
      <c r="AU257" s="203" t="s">
        <v>86</v>
      </c>
      <c r="AY257" s="18" t="s">
        <v>239</v>
      </c>
      <c r="BE257" s="204">
        <f>IF(N257="základní",J257,0)</f>
        <v>0</v>
      </c>
      <c r="BF257" s="204">
        <f>IF(N257="snížená",J257,0)</f>
        <v>0</v>
      </c>
      <c r="BG257" s="204">
        <f>IF(N257="zákl. přenesená",J257,0)</f>
        <v>0</v>
      </c>
      <c r="BH257" s="204">
        <f>IF(N257="sníž. přenesená",J257,0)</f>
        <v>0</v>
      </c>
      <c r="BI257" s="204">
        <f>IF(N257="nulová",J257,0)</f>
        <v>0</v>
      </c>
      <c r="BJ257" s="18" t="s">
        <v>84</v>
      </c>
      <c r="BK257" s="204">
        <f>ROUND(I257*H257,2)</f>
        <v>0</v>
      </c>
      <c r="BL257" s="18" t="s">
        <v>110</v>
      </c>
      <c r="BM257" s="203" t="s">
        <v>2577</v>
      </c>
    </row>
    <row r="258" spans="1:65" s="2" customFormat="1" ht="16.5" customHeight="1">
      <c r="A258" s="35"/>
      <c r="B258" s="36"/>
      <c r="C258" s="192" t="s">
        <v>561</v>
      </c>
      <c r="D258" s="192" t="s">
        <v>241</v>
      </c>
      <c r="E258" s="193" t="s">
        <v>2578</v>
      </c>
      <c r="F258" s="194" t="s">
        <v>2579</v>
      </c>
      <c r="G258" s="195" t="s">
        <v>309</v>
      </c>
      <c r="H258" s="196">
        <v>5.7249999999999996</v>
      </c>
      <c r="I258" s="197"/>
      <c r="J258" s="198">
        <f>ROUND(I258*H258,2)</f>
        <v>0</v>
      </c>
      <c r="K258" s="194" t="s">
        <v>277</v>
      </c>
      <c r="L258" s="40"/>
      <c r="M258" s="199" t="s">
        <v>1</v>
      </c>
      <c r="N258" s="200" t="s">
        <v>41</v>
      </c>
      <c r="O258" s="72"/>
      <c r="P258" s="201">
        <f>O258*H258</f>
        <v>0</v>
      </c>
      <c r="Q258" s="201">
        <v>2.5019499999999999</v>
      </c>
      <c r="R258" s="201">
        <f>Q258*H258</f>
        <v>14.323663749999998</v>
      </c>
      <c r="S258" s="201">
        <v>0</v>
      </c>
      <c r="T258" s="202">
        <f>S258*H258</f>
        <v>0</v>
      </c>
      <c r="U258" s="35"/>
      <c r="V258" s="35"/>
      <c r="W258" s="35"/>
      <c r="X258" s="35"/>
      <c r="Y258" s="35"/>
      <c r="Z258" s="35"/>
      <c r="AA258" s="35"/>
      <c r="AB258" s="35"/>
      <c r="AC258" s="35"/>
      <c r="AD258" s="35"/>
      <c r="AE258" s="35"/>
      <c r="AR258" s="203" t="s">
        <v>110</v>
      </c>
      <c r="AT258" s="203" t="s">
        <v>241</v>
      </c>
      <c r="AU258" s="203" t="s">
        <v>86</v>
      </c>
      <c r="AY258" s="18" t="s">
        <v>239</v>
      </c>
      <c r="BE258" s="204">
        <f>IF(N258="základní",J258,0)</f>
        <v>0</v>
      </c>
      <c r="BF258" s="204">
        <f>IF(N258="snížená",J258,0)</f>
        <v>0</v>
      </c>
      <c r="BG258" s="204">
        <f>IF(N258="zákl. přenesená",J258,0)</f>
        <v>0</v>
      </c>
      <c r="BH258" s="204">
        <f>IF(N258="sníž. přenesená",J258,0)</f>
        <v>0</v>
      </c>
      <c r="BI258" s="204">
        <f>IF(N258="nulová",J258,0)</f>
        <v>0</v>
      </c>
      <c r="BJ258" s="18" t="s">
        <v>84</v>
      </c>
      <c r="BK258" s="204">
        <f>ROUND(I258*H258,2)</f>
        <v>0</v>
      </c>
      <c r="BL258" s="18" t="s">
        <v>110</v>
      </c>
      <c r="BM258" s="203" t="s">
        <v>2580</v>
      </c>
    </row>
    <row r="259" spans="1:65" s="2" customFormat="1" ht="48.75">
      <c r="A259" s="35"/>
      <c r="B259" s="36"/>
      <c r="C259" s="37"/>
      <c r="D259" s="207" t="s">
        <v>284</v>
      </c>
      <c r="E259" s="37"/>
      <c r="F259" s="216" t="s">
        <v>2581</v>
      </c>
      <c r="G259" s="37"/>
      <c r="H259" s="37"/>
      <c r="I259" s="217"/>
      <c r="J259" s="37"/>
      <c r="K259" s="37"/>
      <c r="L259" s="40"/>
      <c r="M259" s="218"/>
      <c r="N259" s="219"/>
      <c r="O259" s="72"/>
      <c r="P259" s="72"/>
      <c r="Q259" s="72"/>
      <c r="R259" s="72"/>
      <c r="S259" s="72"/>
      <c r="T259" s="73"/>
      <c r="U259" s="35"/>
      <c r="V259" s="35"/>
      <c r="W259" s="35"/>
      <c r="X259" s="35"/>
      <c r="Y259" s="35"/>
      <c r="Z259" s="35"/>
      <c r="AA259" s="35"/>
      <c r="AB259" s="35"/>
      <c r="AC259" s="35"/>
      <c r="AD259" s="35"/>
      <c r="AE259" s="35"/>
      <c r="AT259" s="18" t="s">
        <v>284</v>
      </c>
      <c r="AU259" s="18" t="s">
        <v>86</v>
      </c>
    </row>
    <row r="260" spans="1:65" s="2" customFormat="1" ht="16.5" customHeight="1">
      <c r="A260" s="35"/>
      <c r="B260" s="36"/>
      <c r="C260" s="192" t="s">
        <v>566</v>
      </c>
      <c r="D260" s="192" t="s">
        <v>241</v>
      </c>
      <c r="E260" s="193" t="s">
        <v>2582</v>
      </c>
      <c r="F260" s="194" t="s">
        <v>2583</v>
      </c>
      <c r="G260" s="195" t="s">
        <v>331</v>
      </c>
      <c r="H260" s="196">
        <v>0.4</v>
      </c>
      <c r="I260" s="197"/>
      <c r="J260" s="198">
        <f>ROUND(I260*H260,2)</f>
        <v>0</v>
      </c>
      <c r="K260" s="194" t="s">
        <v>245</v>
      </c>
      <c r="L260" s="40"/>
      <c r="M260" s="199" t="s">
        <v>1</v>
      </c>
      <c r="N260" s="200" t="s">
        <v>41</v>
      </c>
      <c r="O260" s="72"/>
      <c r="P260" s="201">
        <f>O260*H260</f>
        <v>0</v>
      </c>
      <c r="Q260" s="201">
        <v>1.0492699999999999</v>
      </c>
      <c r="R260" s="201">
        <f>Q260*H260</f>
        <v>0.41970799999999997</v>
      </c>
      <c r="S260" s="201">
        <v>0</v>
      </c>
      <c r="T260" s="202">
        <f>S260*H260</f>
        <v>0</v>
      </c>
      <c r="U260" s="35"/>
      <c r="V260" s="35"/>
      <c r="W260" s="35"/>
      <c r="X260" s="35"/>
      <c r="Y260" s="35"/>
      <c r="Z260" s="35"/>
      <c r="AA260" s="35"/>
      <c r="AB260" s="35"/>
      <c r="AC260" s="35"/>
      <c r="AD260" s="35"/>
      <c r="AE260" s="35"/>
      <c r="AR260" s="203" t="s">
        <v>110</v>
      </c>
      <c r="AT260" s="203" t="s">
        <v>241</v>
      </c>
      <c r="AU260" s="203" t="s">
        <v>86</v>
      </c>
      <c r="AY260" s="18" t="s">
        <v>239</v>
      </c>
      <c r="BE260" s="204">
        <f>IF(N260="základní",J260,0)</f>
        <v>0</v>
      </c>
      <c r="BF260" s="204">
        <f>IF(N260="snížená",J260,0)</f>
        <v>0</v>
      </c>
      <c r="BG260" s="204">
        <f>IF(N260="zákl. přenesená",J260,0)</f>
        <v>0</v>
      </c>
      <c r="BH260" s="204">
        <f>IF(N260="sníž. přenesená",J260,0)</f>
        <v>0</v>
      </c>
      <c r="BI260" s="204">
        <f>IF(N260="nulová",J260,0)</f>
        <v>0</v>
      </c>
      <c r="BJ260" s="18" t="s">
        <v>84</v>
      </c>
      <c r="BK260" s="204">
        <f>ROUND(I260*H260,2)</f>
        <v>0</v>
      </c>
      <c r="BL260" s="18" t="s">
        <v>110</v>
      </c>
      <c r="BM260" s="203" t="s">
        <v>2584</v>
      </c>
    </row>
    <row r="261" spans="1:65" s="2" customFormat="1" ht="16.5" customHeight="1">
      <c r="A261" s="35"/>
      <c r="B261" s="36"/>
      <c r="C261" s="192" t="s">
        <v>570</v>
      </c>
      <c r="D261" s="192" t="s">
        <v>241</v>
      </c>
      <c r="E261" s="193" t="s">
        <v>2585</v>
      </c>
      <c r="F261" s="194" t="s">
        <v>2586</v>
      </c>
      <c r="G261" s="195" t="s">
        <v>244</v>
      </c>
      <c r="H261" s="196">
        <v>309.41800000000001</v>
      </c>
      <c r="I261" s="197"/>
      <c r="J261" s="198">
        <f>ROUND(I261*H261,2)</f>
        <v>0</v>
      </c>
      <c r="K261" s="194" t="s">
        <v>245</v>
      </c>
      <c r="L261" s="40"/>
      <c r="M261" s="199" t="s">
        <v>1</v>
      </c>
      <c r="N261" s="200" t="s">
        <v>41</v>
      </c>
      <c r="O261" s="72"/>
      <c r="P261" s="201">
        <f>O261*H261</f>
        <v>0</v>
      </c>
      <c r="Q261" s="201">
        <v>0.22797999999999999</v>
      </c>
      <c r="R261" s="201">
        <f>Q261*H261</f>
        <v>70.541115640000001</v>
      </c>
      <c r="S261" s="201">
        <v>0</v>
      </c>
      <c r="T261" s="202">
        <f>S261*H261</f>
        <v>0</v>
      </c>
      <c r="U261" s="35"/>
      <c r="V261" s="35"/>
      <c r="W261" s="35"/>
      <c r="X261" s="35"/>
      <c r="Y261" s="35"/>
      <c r="Z261" s="35"/>
      <c r="AA261" s="35"/>
      <c r="AB261" s="35"/>
      <c r="AC261" s="35"/>
      <c r="AD261" s="35"/>
      <c r="AE261" s="35"/>
      <c r="AR261" s="203" t="s">
        <v>110</v>
      </c>
      <c r="AT261" s="203" t="s">
        <v>241</v>
      </c>
      <c r="AU261" s="203" t="s">
        <v>86</v>
      </c>
      <c r="AY261" s="18" t="s">
        <v>239</v>
      </c>
      <c r="BE261" s="204">
        <f>IF(N261="základní",J261,0)</f>
        <v>0</v>
      </c>
      <c r="BF261" s="204">
        <f>IF(N261="snížená",J261,0)</f>
        <v>0</v>
      </c>
      <c r="BG261" s="204">
        <f>IF(N261="zákl. přenesená",J261,0)</f>
        <v>0</v>
      </c>
      <c r="BH261" s="204">
        <f>IF(N261="sníž. přenesená",J261,0)</f>
        <v>0</v>
      </c>
      <c r="BI261" s="204">
        <f>IF(N261="nulová",J261,0)</f>
        <v>0</v>
      </c>
      <c r="BJ261" s="18" t="s">
        <v>84</v>
      </c>
      <c r="BK261" s="204">
        <f>ROUND(I261*H261,2)</f>
        <v>0</v>
      </c>
      <c r="BL261" s="18" t="s">
        <v>110</v>
      </c>
      <c r="BM261" s="203" t="s">
        <v>2587</v>
      </c>
    </row>
    <row r="262" spans="1:65" s="13" customFormat="1" ht="11.25">
      <c r="B262" s="205"/>
      <c r="C262" s="206"/>
      <c r="D262" s="207" t="s">
        <v>266</v>
      </c>
      <c r="E262" s="225" t="s">
        <v>1</v>
      </c>
      <c r="F262" s="208" t="s">
        <v>2588</v>
      </c>
      <c r="G262" s="206"/>
      <c r="H262" s="209">
        <v>171.78</v>
      </c>
      <c r="I262" s="210"/>
      <c r="J262" s="206"/>
      <c r="K262" s="206"/>
      <c r="L262" s="211"/>
      <c r="M262" s="212"/>
      <c r="N262" s="213"/>
      <c r="O262" s="213"/>
      <c r="P262" s="213"/>
      <c r="Q262" s="213"/>
      <c r="R262" s="213"/>
      <c r="S262" s="213"/>
      <c r="T262" s="214"/>
      <c r="AT262" s="215" t="s">
        <v>266</v>
      </c>
      <c r="AU262" s="215" t="s">
        <v>86</v>
      </c>
      <c r="AV262" s="13" t="s">
        <v>86</v>
      </c>
      <c r="AW262" s="13" t="s">
        <v>32</v>
      </c>
      <c r="AX262" s="13" t="s">
        <v>76</v>
      </c>
      <c r="AY262" s="215" t="s">
        <v>239</v>
      </c>
    </row>
    <row r="263" spans="1:65" s="13" customFormat="1" ht="11.25">
      <c r="B263" s="205"/>
      <c r="C263" s="206"/>
      <c r="D263" s="207" t="s">
        <v>266</v>
      </c>
      <c r="E263" s="225" t="s">
        <v>1</v>
      </c>
      <c r="F263" s="208" t="s">
        <v>2589</v>
      </c>
      <c r="G263" s="206"/>
      <c r="H263" s="209">
        <v>99.613</v>
      </c>
      <c r="I263" s="210"/>
      <c r="J263" s="206"/>
      <c r="K263" s="206"/>
      <c r="L263" s="211"/>
      <c r="M263" s="212"/>
      <c r="N263" s="213"/>
      <c r="O263" s="213"/>
      <c r="P263" s="213"/>
      <c r="Q263" s="213"/>
      <c r="R263" s="213"/>
      <c r="S263" s="213"/>
      <c r="T263" s="214"/>
      <c r="AT263" s="215" t="s">
        <v>266</v>
      </c>
      <c r="AU263" s="215" t="s">
        <v>86</v>
      </c>
      <c r="AV263" s="13" t="s">
        <v>86</v>
      </c>
      <c r="AW263" s="13" t="s">
        <v>32</v>
      </c>
      <c r="AX263" s="13" t="s">
        <v>76</v>
      </c>
      <c r="AY263" s="215" t="s">
        <v>239</v>
      </c>
    </row>
    <row r="264" spans="1:65" s="13" customFormat="1" ht="11.25">
      <c r="B264" s="205"/>
      <c r="C264" s="206"/>
      <c r="D264" s="207" t="s">
        <v>266</v>
      </c>
      <c r="E264" s="225" t="s">
        <v>1</v>
      </c>
      <c r="F264" s="208" t="s">
        <v>2590</v>
      </c>
      <c r="G264" s="206"/>
      <c r="H264" s="209">
        <v>38.024999999999999</v>
      </c>
      <c r="I264" s="210"/>
      <c r="J264" s="206"/>
      <c r="K264" s="206"/>
      <c r="L264" s="211"/>
      <c r="M264" s="212"/>
      <c r="N264" s="213"/>
      <c r="O264" s="213"/>
      <c r="P264" s="213"/>
      <c r="Q264" s="213"/>
      <c r="R264" s="213"/>
      <c r="S264" s="213"/>
      <c r="T264" s="214"/>
      <c r="AT264" s="215" t="s">
        <v>266</v>
      </c>
      <c r="AU264" s="215" t="s">
        <v>86</v>
      </c>
      <c r="AV264" s="13" t="s">
        <v>86</v>
      </c>
      <c r="AW264" s="13" t="s">
        <v>32</v>
      </c>
      <c r="AX264" s="13" t="s">
        <v>76</v>
      </c>
      <c r="AY264" s="215" t="s">
        <v>239</v>
      </c>
    </row>
    <row r="265" spans="1:65" s="14" customFormat="1" ht="11.25">
      <c r="B265" s="226"/>
      <c r="C265" s="227"/>
      <c r="D265" s="207" t="s">
        <v>266</v>
      </c>
      <c r="E265" s="228" t="s">
        <v>1</v>
      </c>
      <c r="F265" s="229" t="s">
        <v>383</v>
      </c>
      <c r="G265" s="227"/>
      <c r="H265" s="230">
        <v>309.41800000000001</v>
      </c>
      <c r="I265" s="231"/>
      <c r="J265" s="227"/>
      <c r="K265" s="227"/>
      <c r="L265" s="232"/>
      <c r="M265" s="233"/>
      <c r="N265" s="234"/>
      <c r="O265" s="234"/>
      <c r="P265" s="234"/>
      <c r="Q265" s="234"/>
      <c r="R265" s="234"/>
      <c r="S265" s="234"/>
      <c r="T265" s="235"/>
      <c r="AT265" s="236" t="s">
        <v>266</v>
      </c>
      <c r="AU265" s="236" t="s">
        <v>86</v>
      </c>
      <c r="AV265" s="14" t="s">
        <v>110</v>
      </c>
      <c r="AW265" s="14" t="s">
        <v>32</v>
      </c>
      <c r="AX265" s="14" t="s">
        <v>84</v>
      </c>
      <c r="AY265" s="236" t="s">
        <v>239</v>
      </c>
    </row>
    <row r="266" spans="1:65" s="12" customFormat="1" ht="22.9" customHeight="1">
      <c r="B266" s="176"/>
      <c r="C266" s="177"/>
      <c r="D266" s="178" t="s">
        <v>75</v>
      </c>
      <c r="E266" s="190" t="s">
        <v>1165</v>
      </c>
      <c r="F266" s="190" t="s">
        <v>1166</v>
      </c>
      <c r="G266" s="177"/>
      <c r="H266" s="177"/>
      <c r="I266" s="180"/>
      <c r="J266" s="191">
        <f>BK266</f>
        <v>0</v>
      </c>
      <c r="K266" s="177"/>
      <c r="L266" s="182"/>
      <c r="M266" s="183"/>
      <c r="N266" s="184"/>
      <c r="O266" s="184"/>
      <c r="P266" s="185">
        <f>P267</f>
        <v>0</v>
      </c>
      <c r="Q266" s="184"/>
      <c r="R266" s="185">
        <f>R267</f>
        <v>0</v>
      </c>
      <c r="S266" s="184"/>
      <c r="T266" s="186">
        <f>T267</f>
        <v>0</v>
      </c>
      <c r="AR266" s="187" t="s">
        <v>84</v>
      </c>
      <c r="AT266" s="188" t="s">
        <v>75</v>
      </c>
      <c r="AU266" s="188" t="s">
        <v>84</v>
      </c>
      <c r="AY266" s="187" t="s">
        <v>239</v>
      </c>
      <c r="BK266" s="189">
        <f>BK267</f>
        <v>0</v>
      </c>
    </row>
    <row r="267" spans="1:65" s="2" customFormat="1" ht="16.5" customHeight="1">
      <c r="A267" s="35"/>
      <c r="B267" s="36"/>
      <c r="C267" s="192" t="s">
        <v>575</v>
      </c>
      <c r="D267" s="192" t="s">
        <v>241</v>
      </c>
      <c r="E267" s="193" t="s">
        <v>2591</v>
      </c>
      <c r="F267" s="194" t="s">
        <v>2592</v>
      </c>
      <c r="G267" s="195" t="s">
        <v>331</v>
      </c>
      <c r="H267" s="196">
        <v>1162.114</v>
      </c>
      <c r="I267" s="197"/>
      <c r="J267" s="198">
        <f>ROUND(I267*H267,2)</f>
        <v>0</v>
      </c>
      <c r="K267" s="194" t="s">
        <v>245</v>
      </c>
      <c r="L267" s="40"/>
      <c r="M267" s="199" t="s">
        <v>1</v>
      </c>
      <c r="N267" s="200" t="s">
        <v>41</v>
      </c>
      <c r="O267" s="72"/>
      <c r="P267" s="201">
        <f>O267*H267</f>
        <v>0</v>
      </c>
      <c r="Q267" s="201">
        <v>0</v>
      </c>
      <c r="R267" s="201">
        <f>Q267*H267</f>
        <v>0</v>
      </c>
      <c r="S267" s="201">
        <v>0</v>
      </c>
      <c r="T267" s="202">
        <f>S267*H267</f>
        <v>0</v>
      </c>
      <c r="U267" s="35"/>
      <c r="V267" s="35"/>
      <c r="W267" s="35"/>
      <c r="X267" s="35"/>
      <c r="Y267" s="35"/>
      <c r="Z267" s="35"/>
      <c r="AA267" s="35"/>
      <c r="AB267" s="35"/>
      <c r="AC267" s="35"/>
      <c r="AD267" s="35"/>
      <c r="AE267" s="35"/>
      <c r="AR267" s="203" t="s">
        <v>110</v>
      </c>
      <c r="AT267" s="203" t="s">
        <v>241</v>
      </c>
      <c r="AU267" s="203" t="s">
        <v>86</v>
      </c>
      <c r="AY267" s="18" t="s">
        <v>239</v>
      </c>
      <c r="BE267" s="204">
        <f>IF(N267="základní",J267,0)</f>
        <v>0</v>
      </c>
      <c r="BF267" s="204">
        <f>IF(N267="snížená",J267,0)</f>
        <v>0</v>
      </c>
      <c r="BG267" s="204">
        <f>IF(N267="zákl. přenesená",J267,0)</f>
        <v>0</v>
      </c>
      <c r="BH267" s="204">
        <f>IF(N267="sníž. přenesená",J267,0)</f>
        <v>0</v>
      </c>
      <c r="BI267" s="204">
        <f>IF(N267="nulová",J267,0)</f>
        <v>0</v>
      </c>
      <c r="BJ267" s="18" t="s">
        <v>84</v>
      </c>
      <c r="BK267" s="204">
        <f>ROUND(I267*H267,2)</f>
        <v>0</v>
      </c>
      <c r="BL267" s="18" t="s">
        <v>110</v>
      </c>
      <c r="BM267" s="203" t="s">
        <v>2593</v>
      </c>
    </row>
    <row r="268" spans="1:65" s="12" customFormat="1" ht="25.9" customHeight="1">
      <c r="B268" s="176"/>
      <c r="C268" s="177"/>
      <c r="D268" s="178" t="s">
        <v>75</v>
      </c>
      <c r="E268" s="179" t="s">
        <v>1182</v>
      </c>
      <c r="F268" s="179" t="s">
        <v>1183</v>
      </c>
      <c r="G268" s="177"/>
      <c r="H268" s="177"/>
      <c r="I268" s="180"/>
      <c r="J268" s="181">
        <f>BK268</f>
        <v>0</v>
      </c>
      <c r="K268" s="177"/>
      <c r="L268" s="182"/>
      <c r="M268" s="183"/>
      <c r="N268" s="184"/>
      <c r="O268" s="184"/>
      <c r="P268" s="185">
        <f>P269</f>
        <v>0</v>
      </c>
      <c r="Q268" s="184"/>
      <c r="R268" s="185">
        <f>R269</f>
        <v>0</v>
      </c>
      <c r="S268" s="184"/>
      <c r="T268" s="186">
        <f>T269</f>
        <v>0</v>
      </c>
      <c r="AR268" s="187" t="s">
        <v>86</v>
      </c>
      <c r="AT268" s="188" t="s">
        <v>75</v>
      </c>
      <c r="AU268" s="188" t="s">
        <v>76</v>
      </c>
      <c r="AY268" s="187" t="s">
        <v>239</v>
      </c>
      <c r="BK268" s="189">
        <f>BK269</f>
        <v>0</v>
      </c>
    </row>
    <row r="269" spans="1:65" s="12" customFormat="1" ht="22.9" customHeight="1">
      <c r="B269" s="176"/>
      <c r="C269" s="177"/>
      <c r="D269" s="178" t="s">
        <v>75</v>
      </c>
      <c r="E269" s="190" t="s">
        <v>1891</v>
      </c>
      <c r="F269" s="190" t="s">
        <v>1892</v>
      </c>
      <c r="G269" s="177"/>
      <c r="H269" s="177"/>
      <c r="I269" s="180"/>
      <c r="J269" s="191">
        <f>BK269</f>
        <v>0</v>
      </c>
      <c r="K269" s="177"/>
      <c r="L269" s="182"/>
      <c r="M269" s="183"/>
      <c r="N269" s="184"/>
      <c r="O269" s="184"/>
      <c r="P269" s="185">
        <f>SUM(P270:P275)</f>
        <v>0</v>
      </c>
      <c r="Q269" s="184"/>
      <c r="R269" s="185">
        <f>SUM(R270:R275)</f>
        <v>0</v>
      </c>
      <c r="S269" s="184"/>
      <c r="T269" s="186">
        <f>SUM(T270:T275)</f>
        <v>0</v>
      </c>
      <c r="AR269" s="187" t="s">
        <v>86</v>
      </c>
      <c r="AT269" s="188" t="s">
        <v>75</v>
      </c>
      <c r="AU269" s="188" t="s">
        <v>84</v>
      </c>
      <c r="AY269" s="187" t="s">
        <v>239</v>
      </c>
      <c r="BK269" s="189">
        <f>SUM(BK270:BK275)</f>
        <v>0</v>
      </c>
    </row>
    <row r="270" spans="1:65" s="2" customFormat="1" ht="16.5" customHeight="1">
      <c r="A270" s="35"/>
      <c r="B270" s="36"/>
      <c r="C270" s="192" t="s">
        <v>580</v>
      </c>
      <c r="D270" s="192" t="s">
        <v>241</v>
      </c>
      <c r="E270" s="193" t="s">
        <v>2594</v>
      </c>
      <c r="F270" s="194" t="s">
        <v>2595</v>
      </c>
      <c r="G270" s="195" t="s">
        <v>2008</v>
      </c>
      <c r="H270" s="196">
        <v>117.26</v>
      </c>
      <c r="I270" s="197"/>
      <c r="J270" s="198">
        <f>ROUND(I270*H270,2)</f>
        <v>0</v>
      </c>
      <c r="K270" s="194" t="s">
        <v>277</v>
      </c>
      <c r="L270" s="40"/>
      <c r="M270" s="199" t="s">
        <v>1</v>
      </c>
      <c r="N270" s="200" t="s">
        <v>41</v>
      </c>
      <c r="O270" s="72"/>
      <c r="P270" s="201">
        <f>O270*H270</f>
        <v>0</v>
      </c>
      <c r="Q270" s="201">
        <v>0</v>
      </c>
      <c r="R270" s="201">
        <f>Q270*H270</f>
        <v>0</v>
      </c>
      <c r="S270" s="201">
        <v>0</v>
      </c>
      <c r="T270" s="202">
        <f>S270*H270</f>
        <v>0</v>
      </c>
      <c r="U270" s="35"/>
      <c r="V270" s="35"/>
      <c r="W270" s="35"/>
      <c r="X270" s="35"/>
      <c r="Y270" s="35"/>
      <c r="Z270" s="35"/>
      <c r="AA270" s="35"/>
      <c r="AB270" s="35"/>
      <c r="AC270" s="35"/>
      <c r="AD270" s="35"/>
      <c r="AE270" s="35"/>
      <c r="AR270" s="203" t="s">
        <v>306</v>
      </c>
      <c r="AT270" s="203" t="s">
        <v>241</v>
      </c>
      <c r="AU270" s="203" t="s">
        <v>86</v>
      </c>
      <c r="AY270" s="18" t="s">
        <v>239</v>
      </c>
      <c r="BE270" s="204">
        <f>IF(N270="základní",J270,0)</f>
        <v>0</v>
      </c>
      <c r="BF270" s="204">
        <f>IF(N270="snížená",J270,0)</f>
        <v>0</v>
      </c>
      <c r="BG270" s="204">
        <f>IF(N270="zákl. přenesená",J270,0)</f>
        <v>0</v>
      </c>
      <c r="BH270" s="204">
        <f>IF(N270="sníž. přenesená",J270,0)</f>
        <v>0</v>
      </c>
      <c r="BI270" s="204">
        <f>IF(N270="nulová",J270,0)</f>
        <v>0</v>
      </c>
      <c r="BJ270" s="18" t="s">
        <v>84</v>
      </c>
      <c r="BK270" s="204">
        <f>ROUND(I270*H270,2)</f>
        <v>0</v>
      </c>
      <c r="BL270" s="18" t="s">
        <v>306</v>
      </c>
      <c r="BM270" s="203" t="s">
        <v>2596</v>
      </c>
    </row>
    <row r="271" spans="1:65" s="2" customFormat="1" ht="39">
      <c r="A271" s="35"/>
      <c r="B271" s="36"/>
      <c r="C271" s="37"/>
      <c r="D271" s="207" t="s">
        <v>284</v>
      </c>
      <c r="E271" s="37"/>
      <c r="F271" s="216" t="s">
        <v>2597</v>
      </c>
      <c r="G271" s="37"/>
      <c r="H271" s="37"/>
      <c r="I271" s="217"/>
      <c r="J271" s="37"/>
      <c r="K271" s="37"/>
      <c r="L271" s="40"/>
      <c r="M271" s="218"/>
      <c r="N271" s="219"/>
      <c r="O271" s="72"/>
      <c r="P271" s="72"/>
      <c r="Q271" s="72"/>
      <c r="R271" s="72"/>
      <c r="S271" s="72"/>
      <c r="T271" s="73"/>
      <c r="U271" s="35"/>
      <c r="V271" s="35"/>
      <c r="W271" s="35"/>
      <c r="X271" s="35"/>
      <c r="Y271" s="35"/>
      <c r="Z271" s="35"/>
      <c r="AA271" s="35"/>
      <c r="AB271" s="35"/>
      <c r="AC271" s="35"/>
      <c r="AD271" s="35"/>
      <c r="AE271" s="35"/>
      <c r="AT271" s="18" t="s">
        <v>284</v>
      </c>
      <c r="AU271" s="18" t="s">
        <v>86</v>
      </c>
    </row>
    <row r="272" spans="1:65" s="13" customFormat="1" ht="11.25">
      <c r="B272" s="205"/>
      <c r="C272" s="206"/>
      <c r="D272" s="207" t="s">
        <v>266</v>
      </c>
      <c r="E272" s="225" t="s">
        <v>1</v>
      </c>
      <c r="F272" s="208" t="s">
        <v>2598</v>
      </c>
      <c r="G272" s="206"/>
      <c r="H272" s="209">
        <v>117.26</v>
      </c>
      <c r="I272" s="210"/>
      <c r="J272" s="206"/>
      <c r="K272" s="206"/>
      <c r="L272" s="211"/>
      <c r="M272" s="212"/>
      <c r="N272" s="213"/>
      <c r="O272" s="213"/>
      <c r="P272" s="213"/>
      <c r="Q272" s="213"/>
      <c r="R272" s="213"/>
      <c r="S272" s="213"/>
      <c r="T272" s="214"/>
      <c r="AT272" s="215" t="s">
        <v>266</v>
      </c>
      <c r="AU272" s="215" t="s">
        <v>86</v>
      </c>
      <c r="AV272" s="13" t="s">
        <v>86</v>
      </c>
      <c r="AW272" s="13" t="s">
        <v>32</v>
      </c>
      <c r="AX272" s="13" t="s">
        <v>76</v>
      </c>
      <c r="AY272" s="215" t="s">
        <v>239</v>
      </c>
    </row>
    <row r="273" spans="1:65" s="14" customFormat="1" ht="11.25">
      <c r="B273" s="226"/>
      <c r="C273" s="227"/>
      <c r="D273" s="207" t="s">
        <v>266</v>
      </c>
      <c r="E273" s="228" t="s">
        <v>1</v>
      </c>
      <c r="F273" s="229" t="s">
        <v>383</v>
      </c>
      <c r="G273" s="227"/>
      <c r="H273" s="230">
        <v>117.26</v>
      </c>
      <c r="I273" s="231"/>
      <c r="J273" s="227"/>
      <c r="K273" s="227"/>
      <c r="L273" s="232"/>
      <c r="M273" s="233"/>
      <c r="N273" s="234"/>
      <c r="O273" s="234"/>
      <c r="P273" s="234"/>
      <c r="Q273" s="234"/>
      <c r="R273" s="234"/>
      <c r="S273" s="234"/>
      <c r="T273" s="235"/>
      <c r="AT273" s="236" t="s">
        <v>266</v>
      </c>
      <c r="AU273" s="236" t="s">
        <v>86</v>
      </c>
      <c r="AV273" s="14" t="s">
        <v>110</v>
      </c>
      <c r="AW273" s="14" t="s">
        <v>32</v>
      </c>
      <c r="AX273" s="14" t="s">
        <v>84</v>
      </c>
      <c r="AY273" s="236" t="s">
        <v>239</v>
      </c>
    </row>
    <row r="274" spans="1:65" s="2" customFormat="1" ht="16.5" customHeight="1">
      <c r="A274" s="35"/>
      <c r="B274" s="36"/>
      <c r="C274" s="192" t="s">
        <v>585</v>
      </c>
      <c r="D274" s="192" t="s">
        <v>241</v>
      </c>
      <c r="E274" s="193" t="s">
        <v>2599</v>
      </c>
      <c r="F274" s="194" t="s">
        <v>2600</v>
      </c>
      <c r="G274" s="195" t="s">
        <v>249</v>
      </c>
      <c r="H274" s="196">
        <v>15</v>
      </c>
      <c r="I274" s="197"/>
      <c r="J274" s="198">
        <f>ROUND(I274*H274,2)</f>
        <v>0</v>
      </c>
      <c r="K274" s="194" t="s">
        <v>277</v>
      </c>
      <c r="L274" s="40"/>
      <c r="M274" s="199" t="s">
        <v>1</v>
      </c>
      <c r="N274" s="200" t="s">
        <v>41</v>
      </c>
      <c r="O274" s="72"/>
      <c r="P274" s="201">
        <f>O274*H274</f>
        <v>0</v>
      </c>
      <c r="Q274" s="201">
        <v>0</v>
      </c>
      <c r="R274" s="201">
        <f>Q274*H274</f>
        <v>0</v>
      </c>
      <c r="S274" s="201">
        <v>0</v>
      </c>
      <c r="T274" s="202">
        <f>S274*H274</f>
        <v>0</v>
      </c>
      <c r="U274" s="35"/>
      <c r="V274" s="35"/>
      <c r="W274" s="35"/>
      <c r="X274" s="35"/>
      <c r="Y274" s="35"/>
      <c r="Z274" s="35"/>
      <c r="AA274" s="35"/>
      <c r="AB274" s="35"/>
      <c r="AC274" s="35"/>
      <c r="AD274" s="35"/>
      <c r="AE274" s="35"/>
      <c r="AR274" s="203" t="s">
        <v>306</v>
      </c>
      <c r="AT274" s="203" t="s">
        <v>241</v>
      </c>
      <c r="AU274" s="203" t="s">
        <v>86</v>
      </c>
      <c r="AY274" s="18" t="s">
        <v>239</v>
      </c>
      <c r="BE274" s="204">
        <f>IF(N274="základní",J274,0)</f>
        <v>0</v>
      </c>
      <c r="BF274" s="204">
        <f>IF(N274="snížená",J274,0)</f>
        <v>0</v>
      </c>
      <c r="BG274" s="204">
        <f>IF(N274="zákl. přenesená",J274,0)</f>
        <v>0</v>
      </c>
      <c r="BH274" s="204">
        <f>IF(N274="sníž. přenesená",J274,0)</f>
        <v>0</v>
      </c>
      <c r="BI274" s="204">
        <f>IF(N274="nulová",J274,0)</f>
        <v>0</v>
      </c>
      <c r="BJ274" s="18" t="s">
        <v>84</v>
      </c>
      <c r="BK274" s="204">
        <f>ROUND(I274*H274,2)</f>
        <v>0</v>
      </c>
      <c r="BL274" s="18" t="s">
        <v>306</v>
      </c>
      <c r="BM274" s="203" t="s">
        <v>2601</v>
      </c>
    </row>
    <row r="275" spans="1:65" s="2" customFormat="1" ht="39">
      <c r="A275" s="35"/>
      <c r="B275" s="36"/>
      <c r="C275" s="37"/>
      <c r="D275" s="207" t="s">
        <v>284</v>
      </c>
      <c r="E275" s="37"/>
      <c r="F275" s="216" t="s">
        <v>2597</v>
      </c>
      <c r="G275" s="37"/>
      <c r="H275" s="37"/>
      <c r="I275" s="217"/>
      <c r="J275" s="37"/>
      <c r="K275" s="37"/>
      <c r="L275" s="40"/>
      <c r="M275" s="269"/>
      <c r="N275" s="270"/>
      <c r="O275" s="222"/>
      <c r="P275" s="222"/>
      <c r="Q275" s="222"/>
      <c r="R275" s="222"/>
      <c r="S275" s="222"/>
      <c r="T275" s="271"/>
      <c r="U275" s="35"/>
      <c r="V275" s="35"/>
      <c r="W275" s="35"/>
      <c r="X275" s="35"/>
      <c r="Y275" s="35"/>
      <c r="Z275" s="35"/>
      <c r="AA275" s="35"/>
      <c r="AB275" s="35"/>
      <c r="AC275" s="35"/>
      <c r="AD275" s="35"/>
      <c r="AE275" s="35"/>
      <c r="AT275" s="18" t="s">
        <v>284</v>
      </c>
      <c r="AU275" s="18" t="s">
        <v>86</v>
      </c>
    </row>
    <row r="276" spans="1:65" s="2" customFormat="1" ht="6.95" customHeight="1">
      <c r="A276" s="35"/>
      <c r="B276" s="55"/>
      <c r="C276" s="56"/>
      <c r="D276" s="56"/>
      <c r="E276" s="56"/>
      <c r="F276" s="56"/>
      <c r="G276" s="56"/>
      <c r="H276" s="56"/>
      <c r="I276" s="56"/>
      <c r="J276" s="56"/>
      <c r="K276" s="56"/>
      <c r="L276" s="40"/>
      <c r="M276" s="35"/>
      <c r="O276" s="35"/>
      <c r="P276" s="35"/>
      <c r="Q276" s="35"/>
      <c r="R276" s="35"/>
      <c r="S276" s="35"/>
      <c r="T276" s="35"/>
      <c r="U276" s="35"/>
      <c r="V276" s="35"/>
      <c r="W276" s="35"/>
      <c r="X276" s="35"/>
      <c r="Y276" s="35"/>
      <c r="Z276" s="35"/>
      <c r="AA276" s="35"/>
      <c r="AB276" s="35"/>
      <c r="AC276" s="35"/>
      <c r="AD276" s="35"/>
      <c r="AE276" s="35"/>
    </row>
  </sheetData>
  <sheetProtection algorithmName="SHA-512" hashValue="SbvBmazhd9+M+WIecRczGkCO5aKLhK/udi8uCD0j92J8F7lwHszl5X9LW0oH5Pq3Pu8F6CZ9dAh/6wXHcuZYiQ==" saltValue="XyYVxZ0HW53HbIQsfYlPOddVo6EGiMz9DCizuZERXgVhzeWp6qJa72ZNcIA2BeLhpC2CdJeu7AQUhpMm11JW5g==" spinCount="100000" sheet="1" objects="1" scenarios="1" formatColumns="0" formatRows="0" autoFilter="0"/>
  <autoFilter ref="C126:K275" xr:uid="{00000000-0009-0000-0000-000003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99</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s="1" customFormat="1" ht="12" customHeight="1">
      <c r="B8" s="21"/>
      <c r="D8" s="120" t="s">
        <v>210</v>
      </c>
      <c r="L8" s="21"/>
    </row>
    <row r="9" spans="1:46" s="2" customFormat="1" ht="16.5" customHeight="1">
      <c r="A9" s="35"/>
      <c r="B9" s="40"/>
      <c r="C9" s="35"/>
      <c r="D9" s="35"/>
      <c r="E9" s="323" t="s">
        <v>346</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2602</v>
      </c>
      <c r="F11" s="326"/>
      <c r="G11" s="326"/>
      <c r="H11" s="326"/>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23. 6. 2025</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7" t="str">
        <f>'Rekapitulace stavby'!E14</f>
        <v>Vyplň údaj</v>
      </c>
      <c r="F20" s="328"/>
      <c r="G20" s="328"/>
      <c r="H20" s="328"/>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34</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19.25" customHeight="1">
      <c r="A29" s="122"/>
      <c r="B29" s="123"/>
      <c r="C29" s="122"/>
      <c r="D29" s="122"/>
      <c r="E29" s="329" t="s">
        <v>35</v>
      </c>
      <c r="F29" s="329"/>
      <c r="G29" s="329"/>
      <c r="H29" s="329"/>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36</v>
      </c>
      <c r="E32" s="35"/>
      <c r="F32" s="35"/>
      <c r="G32" s="35"/>
      <c r="H32" s="35"/>
      <c r="I32" s="35"/>
      <c r="J32" s="127">
        <f>ROUND(J122,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ROUND((SUM(BE122:BE132)),  2)</f>
        <v>0</v>
      </c>
      <c r="G35" s="35"/>
      <c r="H35" s="35"/>
      <c r="I35" s="131">
        <v>0.21</v>
      </c>
      <c r="J35" s="130">
        <f>ROUND(((SUM(BE122:BE132))*I35),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ROUND((SUM(BF122:BF132)),  2)</f>
        <v>0</v>
      </c>
      <c r="G36" s="35"/>
      <c r="H36" s="35"/>
      <c r="I36" s="131">
        <v>0.12</v>
      </c>
      <c r="J36" s="130">
        <f>ROUND(((SUM(BF122:BF132))*I36),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ROUND((SUM(BG122:BG132)),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ROUND((SUM(BH122:BH132)),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ROUND((SUM(BI122:BI132)),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2" customFormat="1" ht="16.5" customHeight="1">
      <c r="A87" s="35"/>
      <c r="B87" s="36"/>
      <c r="C87" s="37"/>
      <c r="D87" s="37"/>
      <c r="E87" s="330" t="s">
        <v>346</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3" t="str">
        <f>E11</f>
        <v>D.1.2.2 - Stavebně-konstrukční řešení-ocelové kce</v>
      </c>
      <c r="F89" s="332"/>
      <c r="G89" s="332"/>
      <c r="H89" s="332"/>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23. 6. 2025</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NEMOCNICE TGM HODONÍN, p.o.</v>
      </c>
      <c r="G93" s="37"/>
      <c r="H93" s="37"/>
      <c r="I93" s="30" t="s">
        <v>30</v>
      </c>
      <c r="J93" s="33" t="str">
        <f>E23</f>
        <v>KANIA a.s.</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213</v>
      </c>
      <c r="D96" s="151"/>
      <c r="E96" s="151"/>
      <c r="F96" s="151"/>
      <c r="G96" s="151"/>
      <c r="H96" s="151"/>
      <c r="I96" s="151"/>
      <c r="J96" s="152" t="s">
        <v>214</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215</v>
      </c>
      <c r="D98" s="37"/>
      <c r="E98" s="37"/>
      <c r="F98" s="37"/>
      <c r="G98" s="37"/>
      <c r="H98" s="37"/>
      <c r="I98" s="37"/>
      <c r="J98" s="85">
        <f>J122</f>
        <v>0</v>
      </c>
      <c r="K98" s="37"/>
      <c r="L98" s="52"/>
      <c r="S98" s="35"/>
      <c r="T98" s="35"/>
      <c r="U98" s="35"/>
      <c r="V98" s="35"/>
      <c r="W98" s="35"/>
      <c r="X98" s="35"/>
      <c r="Y98" s="35"/>
      <c r="Z98" s="35"/>
      <c r="AA98" s="35"/>
      <c r="AB98" s="35"/>
      <c r="AC98" s="35"/>
      <c r="AD98" s="35"/>
      <c r="AE98" s="35"/>
      <c r="AU98" s="18" t="s">
        <v>216</v>
      </c>
    </row>
    <row r="99" spans="1:47" s="9" customFormat="1" ht="24.95" customHeight="1">
      <c r="B99" s="154"/>
      <c r="C99" s="155"/>
      <c r="D99" s="156" t="s">
        <v>356</v>
      </c>
      <c r="E99" s="157"/>
      <c r="F99" s="157"/>
      <c r="G99" s="157"/>
      <c r="H99" s="157"/>
      <c r="I99" s="157"/>
      <c r="J99" s="158">
        <f>J123</f>
        <v>0</v>
      </c>
      <c r="K99" s="155"/>
      <c r="L99" s="159"/>
    </row>
    <row r="100" spans="1:47" s="10" customFormat="1" ht="19.899999999999999" customHeight="1">
      <c r="B100" s="160"/>
      <c r="C100" s="105"/>
      <c r="D100" s="161" t="s">
        <v>365</v>
      </c>
      <c r="E100" s="162"/>
      <c r="F100" s="162"/>
      <c r="G100" s="162"/>
      <c r="H100" s="162"/>
      <c r="I100" s="162"/>
      <c r="J100" s="163">
        <f>J124</f>
        <v>0</v>
      </c>
      <c r="K100" s="105"/>
      <c r="L100" s="164"/>
    </row>
    <row r="101" spans="1:47"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47"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47"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47" s="2" customFormat="1" ht="24.95" customHeight="1">
      <c r="A107" s="35"/>
      <c r="B107" s="36"/>
      <c r="C107" s="24" t="s">
        <v>224</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6.5" customHeight="1">
      <c r="A110" s="35"/>
      <c r="B110" s="36"/>
      <c r="C110" s="37"/>
      <c r="D110" s="37"/>
      <c r="E110" s="330" t="str">
        <f>E7</f>
        <v>NEMOCNICE TGM HODONÍN – VÝSTAVBA PAVILONU URGENTNÍHO PŘÍJMU ETAPA II.</v>
      </c>
      <c r="F110" s="331"/>
      <c r="G110" s="331"/>
      <c r="H110" s="331"/>
      <c r="I110" s="37"/>
      <c r="J110" s="37"/>
      <c r="K110" s="37"/>
      <c r="L110" s="52"/>
      <c r="S110" s="35"/>
      <c r="T110" s="35"/>
      <c r="U110" s="35"/>
      <c r="V110" s="35"/>
      <c r="W110" s="35"/>
      <c r="X110" s="35"/>
      <c r="Y110" s="35"/>
      <c r="Z110" s="35"/>
      <c r="AA110" s="35"/>
      <c r="AB110" s="35"/>
      <c r="AC110" s="35"/>
      <c r="AD110" s="35"/>
      <c r="AE110" s="35"/>
    </row>
    <row r="111" spans="1:47" s="1" customFormat="1" ht="12" customHeight="1">
      <c r="B111" s="22"/>
      <c r="C111" s="30" t="s">
        <v>210</v>
      </c>
      <c r="D111" s="23"/>
      <c r="E111" s="23"/>
      <c r="F111" s="23"/>
      <c r="G111" s="23"/>
      <c r="H111" s="23"/>
      <c r="I111" s="23"/>
      <c r="J111" s="23"/>
      <c r="K111" s="23"/>
      <c r="L111" s="21"/>
    </row>
    <row r="112" spans="1:47" s="2" customFormat="1" ht="16.5" customHeight="1">
      <c r="A112" s="35"/>
      <c r="B112" s="36"/>
      <c r="C112" s="37"/>
      <c r="D112" s="37"/>
      <c r="E112" s="330" t="s">
        <v>346</v>
      </c>
      <c r="F112" s="332"/>
      <c r="G112" s="332"/>
      <c r="H112" s="332"/>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347</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03" t="str">
        <f>E11</f>
        <v>D.1.2.2 - Stavebně-konstrukční řešení-ocelové kce</v>
      </c>
      <c r="F114" s="332"/>
      <c r="G114" s="332"/>
      <c r="H114" s="332"/>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F14</f>
        <v xml:space="preserve"> </v>
      </c>
      <c r="G116" s="37"/>
      <c r="H116" s="37"/>
      <c r="I116" s="30" t="s">
        <v>22</v>
      </c>
      <c r="J116" s="67" t="str">
        <f>IF(J14="","",J14)</f>
        <v>23. 6. 2025</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24</v>
      </c>
      <c r="D118" s="37"/>
      <c r="E118" s="37"/>
      <c r="F118" s="28" t="str">
        <f>E17</f>
        <v>NEMOCNICE TGM HODONÍN, p.o.</v>
      </c>
      <c r="G118" s="37"/>
      <c r="H118" s="37"/>
      <c r="I118" s="30" t="s">
        <v>30</v>
      </c>
      <c r="J118" s="33" t="str">
        <f>E23</f>
        <v>KANIA a.s.</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28</v>
      </c>
      <c r="D119" s="37"/>
      <c r="E119" s="37"/>
      <c r="F119" s="28" t="str">
        <f>IF(E20="","",E20)</f>
        <v>Vyplň údaj</v>
      </c>
      <c r="G119" s="37"/>
      <c r="H119" s="37"/>
      <c r="I119" s="30" t="s">
        <v>33</v>
      </c>
      <c r="J119" s="33" t="str">
        <f>E26</f>
        <v xml:space="preserve"> </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225</v>
      </c>
      <c r="D121" s="168" t="s">
        <v>61</v>
      </c>
      <c r="E121" s="168" t="s">
        <v>57</v>
      </c>
      <c r="F121" s="168" t="s">
        <v>58</v>
      </c>
      <c r="G121" s="168" t="s">
        <v>226</v>
      </c>
      <c r="H121" s="168" t="s">
        <v>227</v>
      </c>
      <c r="I121" s="168" t="s">
        <v>228</v>
      </c>
      <c r="J121" s="168" t="s">
        <v>214</v>
      </c>
      <c r="K121" s="169" t="s">
        <v>229</v>
      </c>
      <c r="L121" s="170"/>
      <c r="M121" s="76" t="s">
        <v>1</v>
      </c>
      <c r="N121" s="77" t="s">
        <v>40</v>
      </c>
      <c r="O121" s="77" t="s">
        <v>230</v>
      </c>
      <c r="P121" s="77" t="s">
        <v>231</v>
      </c>
      <c r="Q121" s="77" t="s">
        <v>232</v>
      </c>
      <c r="R121" s="77" t="s">
        <v>233</v>
      </c>
      <c r="S121" s="77" t="s">
        <v>234</v>
      </c>
      <c r="T121" s="78" t="s">
        <v>235</v>
      </c>
      <c r="U121" s="165"/>
      <c r="V121" s="165"/>
      <c r="W121" s="165"/>
      <c r="X121" s="165"/>
      <c r="Y121" s="165"/>
      <c r="Z121" s="165"/>
      <c r="AA121" s="165"/>
      <c r="AB121" s="165"/>
      <c r="AC121" s="165"/>
      <c r="AD121" s="165"/>
      <c r="AE121" s="165"/>
    </row>
    <row r="122" spans="1:65" s="2" customFormat="1" ht="22.9" customHeight="1">
      <c r="A122" s="35"/>
      <c r="B122" s="36"/>
      <c r="C122" s="83" t="s">
        <v>236</v>
      </c>
      <c r="D122" s="37"/>
      <c r="E122" s="37"/>
      <c r="F122" s="37"/>
      <c r="G122" s="37"/>
      <c r="H122" s="37"/>
      <c r="I122" s="37"/>
      <c r="J122" s="171">
        <f>BK122</f>
        <v>0</v>
      </c>
      <c r="K122" s="37"/>
      <c r="L122" s="40"/>
      <c r="M122" s="79"/>
      <c r="N122" s="172"/>
      <c r="O122" s="80"/>
      <c r="P122" s="173">
        <f>P123</f>
        <v>0</v>
      </c>
      <c r="Q122" s="80"/>
      <c r="R122" s="173">
        <f>R123</f>
        <v>20.85</v>
      </c>
      <c r="S122" s="80"/>
      <c r="T122" s="174">
        <f>T123</f>
        <v>0</v>
      </c>
      <c r="U122" s="35"/>
      <c r="V122" s="35"/>
      <c r="W122" s="35"/>
      <c r="X122" s="35"/>
      <c r="Y122" s="35"/>
      <c r="Z122" s="35"/>
      <c r="AA122" s="35"/>
      <c r="AB122" s="35"/>
      <c r="AC122" s="35"/>
      <c r="AD122" s="35"/>
      <c r="AE122" s="35"/>
      <c r="AT122" s="18" t="s">
        <v>75</v>
      </c>
      <c r="AU122" s="18" t="s">
        <v>216</v>
      </c>
      <c r="BK122" s="175">
        <f>BK123</f>
        <v>0</v>
      </c>
    </row>
    <row r="123" spans="1:65" s="12" customFormat="1" ht="25.9" customHeight="1">
      <c r="B123" s="176"/>
      <c r="C123" s="177"/>
      <c r="D123" s="178" t="s">
        <v>75</v>
      </c>
      <c r="E123" s="179" t="s">
        <v>1182</v>
      </c>
      <c r="F123" s="179" t="s">
        <v>1183</v>
      </c>
      <c r="G123" s="177"/>
      <c r="H123" s="177"/>
      <c r="I123" s="180"/>
      <c r="J123" s="181">
        <f>BK123</f>
        <v>0</v>
      </c>
      <c r="K123" s="177"/>
      <c r="L123" s="182"/>
      <c r="M123" s="183"/>
      <c r="N123" s="184"/>
      <c r="O123" s="184"/>
      <c r="P123" s="185">
        <f>P124</f>
        <v>0</v>
      </c>
      <c r="Q123" s="184"/>
      <c r="R123" s="185">
        <f>R124</f>
        <v>20.85</v>
      </c>
      <c r="S123" s="184"/>
      <c r="T123" s="186">
        <f>T124</f>
        <v>0</v>
      </c>
      <c r="AR123" s="187" t="s">
        <v>86</v>
      </c>
      <c r="AT123" s="188" t="s">
        <v>75</v>
      </c>
      <c r="AU123" s="188" t="s">
        <v>76</v>
      </c>
      <c r="AY123" s="187" t="s">
        <v>239</v>
      </c>
      <c r="BK123" s="189">
        <f>BK124</f>
        <v>0</v>
      </c>
    </row>
    <row r="124" spans="1:65" s="12" customFormat="1" ht="22.9" customHeight="1">
      <c r="B124" s="176"/>
      <c r="C124" s="177"/>
      <c r="D124" s="178" t="s">
        <v>75</v>
      </c>
      <c r="E124" s="190" t="s">
        <v>1891</v>
      </c>
      <c r="F124" s="190" t="s">
        <v>1892</v>
      </c>
      <c r="G124" s="177"/>
      <c r="H124" s="177"/>
      <c r="I124" s="180"/>
      <c r="J124" s="191">
        <f>BK124</f>
        <v>0</v>
      </c>
      <c r="K124" s="177"/>
      <c r="L124" s="182"/>
      <c r="M124" s="183"/>
      <c r="N124" s="184"/>
      <c r="O124" s="184"/>
      <c r="P124" s="185">
        <f>SUM(P125:P132)</f>
        <v>0</v>
      </c>
      <c r="Q124" s="184"/>
      <c r="R124" s="185">
        <f>SUM(R125:R132)</f>
        <v>20.85</v>
      </c>
      <c r="S124" s="184"/>
      <c r="T124" s="186">
        <f>SUM(T125:T132)</f>
        <v>0</v>
      </c>
      <c r="AR124" s="187" t="s">
        <v>86</v>
      </c>
      <c r="AT124" s="188" t="s">
        <v>75</v>
      </c>
      <c r="AU124" s="188" t="s">
        <v>84</v>
      </c>
      <c r="AY124" s="187" t="s">
        <v>239</v>
      </c>
      <c r="BK124" s="189">
        <f>SUM(BK125:BK132)</f>
        <v>0</v>
      </c>
    </row>
    <row r="125" spans="1:65" s="2" customFormat="1" ht="16.5" customHeight="1">
      <c r="A125" s="35"/>
      <c r="B125" s="36"/>
      <c r="C125" s="192" t="s">
        <v>84</v>
      </c>
      <c r="D125" s="192" t="s">
        <v>241</v>
      </c>
      <c r="E125" s="193" t="s">
        <v>2603</v>
      </c>
      <c r="F125" s="194" t="s">
        <v>2604</v>
      </c>
      <c r="G125" s="195" t="s">
        <v>2008</v>
      </c>
      <c r="H125" s="196">
        <v>13800</v>
      </c>
      <c r="I125" s="197"/>
      <c r="J125" s="198">
        <f>ROUND(I125*H125,2)</f>
        <v>0</v>
      </c>
      <c r="K125" s="194" t="s">
        <v>277</v>
      </c>
      <c r="L125" s="40"/>
      <c r="M125" s="199" t="s">
        <v>1</v>
      </c>
      <c r="N125" s="200" t="s">
        <v>41</v>
      </c>
      <c r="O125" s="72"/>
      <c r="P125" s="201">
        <f>O125*H125</f>
        <v>0</v>
      </c>
      <c r="Q125" s="201">
        <v>1E-3</v>
      </c>
      <c r="R125" s="201">
        <f>Q125*H125</f>
        <v>13.8</v>
      </c>
      <c r="S125" s="201">
        <v>0</v>
      </c>
      <c r="T125" s="202">
        <f>S125*H125</f>
        <v>0</v>
      </c>
      <c r="U125" s="35"/>
      <c r="V125" s="35"/>
      <c r="W125" s="35"/>
      <c r="X125" s="35"/>
      <c r="Y125" s="35"/>
      <c r="Z125" s="35"/>
      <c r="AA125" s="35"/>
      <c r="AB125" s="35"/>
      <c r="AC125" s="35"/>
      <c r="AD125" s="35"/>
      <c r="AE125" s="35"/>
      <c r="AR125" s="203" t="s">
        <v>306</v>
      </c>
      <c r="AT125" s="203" t="s">
        <v>241</v>
      </c>
      <c r="AU125" s="203" t="s">
        <v>86</v>
      </c>
      <c r="AY125" s="18" t="s">
        <v>239</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306</v>
      </c>
      <c r="BM125" s="203" t="s">
        <v>2605</v>
      </c>
    </row>
    <row r="126" spans="1:65" s="2" customFormat="1" ht="195">
      <c r="A126" s="35"/>
      <c r="B126" s="36"/>
      <c r="C126" s="37"/>
      <c r="D126" s="207" t="s">
        <v>284</v>
      </c>
      <c r="E126" s="37"/>
      <c r="F126" s="216" t="s">
        <v>2606</v>
      </c>
      <c r="G126" s="37"/>
      <c r="H126" s="37"/>
      <c r="I126" s="217"/>
      <c r="J126" s="37"/>
      <c r="K126" s="37"/>
      <c r="L126" s="40"/>
      <c r="M126" s="218"/>
      <c r="N126" s="219"/>
      <c r="O126" s="72"/>
      <c r="P126" s="72"/>
      <c r="Q126" s="72"/>
      <c r="R126" s="72"/>
      <c r="S126" s="72"/>
      <c r="T126" s="73"/>
      <c r="U126" s="35"/>
      <c r="V126" s="35"/>
      <c r="W126" s="35"/>
      <c r="X126" s="35"/>
      <c r="Y126" s="35"/>
      <c r="Z126" s="35"/>
      <c r="AA126" s="35"/>
      <c r="AB126" s="35"/>
      <c r="AC126" s="35"/>
      <c r="AD126" s="35"/>
      <c r="AE126" s="35"/>
      <c r="AT126" s="18" t="s">
        <v>284</v>
      </c>
      <c r="AU126" s="18" t="s">
        <v>86</v>
      </c>
    </row>
    <row r="127" spans="1:65" s="13" customFormat="1" ht="11.25">
      <c r="B127" s="205"/>
      <c r="C127" s="206"/>
      <c r="D127" s="207" t="s">
        <v>266</v>
      </c>
      <c r="E127" s="225" t="s">
        <v>1</v>
      </c>
      <c r="F127" s="208" t="s">
        <v>2607</v>
      </c>
      <c r="G127" s="206"/>
      <c r="H127" s="209">
        <v>13800</v>
      </c>
      <c r="I127" s="210"/>
      <c r="J127" s="206"/>
      <c r="K127" s="206"/>
      <c r="L127" s="211"/>
      <c r="M127" s="212"/>
      <c r="N127" s="213"/>
      <c r="O127" s="213"/>
      <c r="P127" s="213"/>
      <c r="Q127" s="213"/>
      <c r="R127" s="213"/>
      <c r="S127" s="213"/>
      <c r="T127" s="214"/>
      <c r="AT127" s="215" t="s">
        <v>266</v>
      </c>
      <c r="AU127" s="215" t="s">
        <v>86</v>
      </c>
      <c r="AV127" s="13" t="s">
        <v>86</v>
      </c>
      <c r="AW127" s="13" t="s">
        <v>32</v>
      </c>
      <c r="AX127" s="13" t="s">
        <v>76</v>
      </c>
      <c r="AY127" s="215" t="s">
        <v>239</v>
      </c>
    </row>
    <row r="128" spans="1:65" s="14" customFormat="1" ht="11.25">
      <c r="B128" s="226"/>
      <c r="C128" s="227"/>
      <c r="D128" s="207" t="s">
        <v>266</v>
      </c>
      <c r="E128" s="228" t="s">
        <v>1</v>
      </c>
      <c r="F128" s="229" t="s">
        <v>383</v>
      </c>
      <c r="G128" s="227"/>
      <c r="H128" s="230">
        <v>13800</v>
      </c>
      <c r="I128" s="231"/>
      <c r="J128" s="227"/>
      <c r="K128" s="227"/>
      <c r="L128" s="232"/>
      <c r="M128" s="233"/>
      <c r="N128" s="234"/>
      <c r="O128" s="234"/>
      <c r="P128" s="234"/>
      <c r="Q128" s="234"/>
      <c r="R128" s="234"/>
      <c r="S128" s="234"/>
      <c r="T128" s="235"/>
      <c r="AT128" s="236" t="s">
        <v>266</v>
      </c>
      <c r="AU128" s="236" t="s">
        <v>86</v>
      </c>
      <c r="AV128" s="14" t="s">
        <v>110</v>
      </c>
      <c r="AW128" s="14" t="s">
        <v>32</v>
      </c>
      <c r="AX128" s="14" t="s">
        <v>84</v>
      </c>
      <c r="AY128" s="236" t="s">
        <v>239</v>
      </c>
    </row>
    <row r="129" spans="1:65" s="2" customFormat="1" ht="16.5" customHeight="1">
      <c r="A129" s="35"/>
      <c r="B129" s="36"/>
      <c r="C129" s="192" t="s">
        <v>86</v>
      </c>
      <c r="D129" s="192" t="s">
        <v>241</v>
      </c>
      <c r="E129" s="193" t="s">
        <v>2608</v>
      </c>
      <c r="F129" s="194" t="s">
        <v>2609</v>
      </c>
      <c r="G129" s="195" t="s">
        <v>2008</v>
      </c>
      <c r="H129" s="196">
        <v>7050</v>
      </c>
      <c r="I129" s="197"/>
      <c r="J129" s="198">
        <f>ROUND(I129*H129,2)</f>
        <v>0</v>
      </c>
      <c r="K129" s="194" t="s">
        <v>277</v>
      </c>
      <c r="L129" s="40"/>
      <c r="M129" s="199" t="s">
        <v>1</v>
      </c>
      <c r="N129" s="200" t="s">
        <v>41</v>
      </c>
      <c r="O129" s="72"/>
      <c r="P129" s="201">
        <f>O129*H129</f>
        <v>0</v>
      </c>
      <c r="Q129" s="201">
        <v>1E-3</v>
      </c>
      <c r="R129" s="201">
        <f>Q129*H129</f>
        <v>7.05</v>
      </c>
      <c r="S129" s="201">
        <v>0</v>
      </c>
      <c r="T129" s="202">
        <f>S129*H129</f>
        <v>0</v>
      </c>
      <c r="U129" s="35"/>
      <c r="V129" s="35"/>
      <c r="W129" s="35"/>
      <c r="X129" s="35"/>
      <c r="Y129" s="35"/>
      <c r="Z129" s="35"/>
      <c r="AA129" s="35"/>
      <c r="AB129" s="35"/>
      <c r="AC129" s="35"/>
      <c r="AD129" s="35"/>
      <c r="AE129" s="35"/>
      <c r="AR129" s="203" t="s">
        <v>306</v>
      </c>
      <c r="AT129" s="203" t="s">
        <v>241</v>
      </c>
      <c r="AU129" s="203" t="s">
        <v>86</v>
      </c>
      <c r="AY129" s="18" t="s">
        <v>239</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306</v>
      </c>
      <c r="BM129" s="203" t="s">
        <v>2610</v>
      </c>
    </row>
    <row r="130" spans="1:65" s="2" customFormat="1" ht="195">
      <c r="A130" s="35"/>
      <c r="B130" s="36"/>
      <c r="C130" s="37"/>
      <c r="D130" s="207" t="s">
        <v>284</v>
      </c>
      <c r="E130" s="37"/>
      <c r="F130" s="216" t="s">
        <v>2606</v>
      </c>
      <c r="G130" s="37"/>
      <c r="H130" s="37"/>
      <c r="I130" s="217"/>
      <c r="J130" s="37"/>
      <c r="K130" s="37"/>
      <c r="L130" s="40"/>
      <c r="M130" s="218"/>
      <c r="N130" s="219"/>
      <c r="O130" s="72"/>
      <c r="P130" s="72"/>
      <c r="Q130" s="72"/>
      <c r="R130" s="72"/>
      <c r="S130" s="72"/>
      <c r="T130" s="73"/>
      <c r="U130" s="35"/>
      <c r="V130" s="35"/>
      <c r="W130" s="35"/>
      <c r="X130" s="35"/>
      <c r="Y130" s="35"/>
      <c r="Z130" s="35"/>
      <c r="AA130" s="35"/>
      <c r="AB130" s="35"/>
      <c r="AC130" s="35"/>
      <c r="AD130" s="35"/>
      <c r="AE130" s="35"/>
      <c r="AT130" s="18" t="s">
        <v>284</v>
      </c>
      <c r="AU130" s="18" t="s">
        <v>86</v>
      </c>
    </row>
    <row r="131" spans="1:65" s="13" customFormat="1" ht="11.25">
      <c r="B131" s="205"/>
      <c r="C131" s="206"/>
      <c r="D131" s="207" t="s">
        <v>266</v>
      </c>
      <c r="E131" s="225" t="s">
        <v>1</v>
      </c>
      <c r="F131" s="208" t="s">
        <v>2611</v>
      </c>
      <c r="G131" s="206"/>
      <c r="H131" s="209">
        <v>7050</v>
      </c>
      <c r="I131" s="210"/>
      <c r="J131" s="206"/>
      <c r="K131" s="206"/>
      <c r="L131" s="211"/>
      <c r="M131" s="212"/>
      <c r="N131" s="213"/>
      <c r="O131" s="213"/>
      <c r="P131" s="213"/>
      <c r="Q131" s="213"/>
      <c r="R131" s="213"/>
      <c r="S131" s="213"/>
      <c r="T131" s="214"/>
      <c r="AT131" s="215" t="s">
        <v>266</v>
      </c>
      <c r="AU131" s="215" t="s">
        <v>86</v>
      </c>
      <c r="AV131" s="13" t="s">
        <v>86</v>
      </c>
      <c r="AW131" s="13" t="s">
        <v>32</v>
      </c>
      <c r="AX131" s="13" t="s">
        <v>76</v>
      </c>
      <c r="AY131" s="215" t="s">
        <v>239</v>
      </c>
    </row>
    <row r="132" spans="1:65" s="14" customFormat="1" ht="11.25">
      <c r="B132" s="226"/>
      <c r="C132" s="227"/>
      <c r="D132" s="207" t="s">
        <v>266</v>
      </c>
      <c r="E132" s="228" t="s">
        <v>1</v>
      </c>
      <c r="F132" s="229" t="s">
        <v>383</v>
      </c>
      <c r="G132" s="227"/>
      <c r="H132" s="230">
        <v>7050</v>
      </c>
      <c r="I132" s="231"/>
      <c r="J132" s="227"/>
      <c r="K132" s="227"/>
      <c r="L132" s="232"/>
      <c r="M132" s="272"/>
      <c r="N132" s="273"/>
      <c r="O132" s="273"/>
      <c r="P132" s="273"/>
      <c r="Q132" s="273"/>
      <c r="R132" s="273"/>
      <c r="S132" s="273"/>
      <c r="T132" s="274"/>
      <c r="AT132" s="236" t="s">
        <v>266</v>
      </c>
      <c r="AU132" s="236" t="s">
        <v>86</v>
      </c>
      <c r="AV132" s="14" t="s">
        <v>110</v>
      </c>
      <c r="AW132" s="14" t="s">
        <v>32</v>
      </c>
      <c r="AX132" s="14" t="s">
        <v>84</v>
      </c>
      <c r="AY132" s="236" t="s">
        <v>239</v>
      </c>
    </row>
    <row r="133" spans="1:65" s="2" customFormat="1" ht="6.95" customHeight="1">
      <c r="A133" s="35"/>
      <c r="B133" s="55"/>
      <c r="C133" s="56"/>
      <c r="D133" s="56"/>
      <c r="E133" s="56"/>
      <c r="F133" s="56"/>
      <c r="G133" s="56"/>
      <c r="H133" s="56"/>
      <c r="I133" s="56"/>
      <c r="J133" s="56"/>
      <c r="K133" s="56"/>
      <c r="L133" s="40"/>
      <c r="M133" s="35"/>
      <c r="O133" s="35"/>
      <c r="P133" s="35"/>
      <c r="Q133" s="35"/>
      <c r="R133" s="35"/>
      <c r="S133" s="35"/>
      <c r="T133" s="35"/>
      <c r="U133" s="35"/>
      <c r="V133" s="35"/>
      <c r="W133" s="35"/>
      <c r="X133" s="35"/>
      <c r="Y133" s="35"/>
      <c r="Z133" s="35"/>
      <c r="AA133" s="35"/>
      <c r="AB133" s="35"/>
      <c r="AC133" s="35"/>
      <c r="AD133" s="35"/>
      <c r="AE133" s="35"/>
    </row>
  </sheetData>
  <sheetProtection algorithmName="SHA-512" hashValue="pPikYhBpNBF57fAeSrqwtKlMEjvTj/LXiDr4yV7NSSn2eQuLJCriSb/1GN0UQ6go0j0CHRSE6P4DhOa/iu6TtA==" saltValue="jGcOItRv8GlBduw0fp3OckOLLRnxVImOihs6eC3NeVDo4SjKmn8B28l+EVSoenKl6ONOfHnXe35mNYsLt1yavA==" spinCount="100000" sheet="1" objects="1" scenarios="1" formatColumns="0" formatRows="0" autoFilter="0"/>
  <autoFilter ref="C121:K132" xr:uid="{00000000-0009-0000-0000-000004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3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102</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s="1" customFormat="1" ht="12" customHeight="1">
      <c r="B8" s="21"/>
      <c r="D8" s="120" t="s">
        <v>210</v>
      </c>
      <c r="L8" s="21"/>
    </row>
    <row r="9" spans="1:46" s="2" customFormat="1" ht="16.5" customHeight="1">
      <c r="A9" s="35"/>
      <c r="B9" s="40"/>
      <c r="C9" s="35"/>
      <c r="D9" s="35"/>
      <c r="E9" s="323" t="s">
        <v>346</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2612</v>
      </c>
      <c r="F11" s="326"/>
      <c r="G11" s="326"/>
      <c r="H11" s="326"/>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23. 6. 2025</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7" t="str">
        <f>'Rekapitulace stavby'!E14</f>
        <v>Vyplň údaj</v>
      </c>
      <c r="F20" s="328"/>
      <c r="G20" s="328"/>
      <c r="H20" s="328"/>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34</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19.25" customHeight="1">
      <c r="A29" s="122"/>
      <c r="B29" s="123"/>
      <c r="C29" s="122"/>
      <c r="D29" s="122"/>
      <c r="E29" s="329" t="s">
        <v>35</v>
      </c>
      <c r="F29" s="329"/>
      <c r="G29" s="329"/>
      <c r="H29" s="329"/>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36</v>
      </c>
      <c r="E32" s="35"/>
      <c r="F32" s="35"/>
      <c r="G32" s="35"/>
      <c r="H32" s="35"/>
      <c r="I32" s="35"/>
      <c r="J32" s="127">
        <f>ROUND(J122,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ROUND((SUM(BE122:BE129)),  2)</f>
        <v>0</v>
      </c>
      <c r="G35" s="35"/>
      <c r="H35" s="35"/>
      <c r="I35" s="131">
        <v>0.21</v>
      </c>
      <c r="J35" s="130">
        <f>ROUND(((SUM(BE122:BE129))*I35),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ROUND((SUM(BF122:BF129)),  2)</f>
        <v>0</v>
      </c>
      <c r="G36" s="35"/>
      <c r="H36" s="35"/>
      <c r="I36" s="131">
        <v>0.12</v>
      </c>
      <c r="J36" s="130">
        <f>ROUND(((SUM(BF122:BF129))*I36),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ROUND((SUM(BG122:BG129)),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ROUND((SUM(BH122:BH129)),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ROUND((SUM(BI122:BI129)),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2" customFormat="1" ht="16.5" customHeight="1">
      <c r="A87" s="35"/>
      <c r="B87" s="36"/>
      <c r="C87" s="37"/>
      <c r="D87" s="37"/>
      <c r="E87" s="330" t="s">
        <v>346</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3" t="str">
        <f>E11</f>
        <v>D.1.3 - Požárně bezpečnostní řešení</v>
      </c>
      <c r="F89" s="332"/>
      <c r="G89" s="332"/>
      <c r="H89" s="332"/>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23. 6. 2025</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NEMOCNICE TGM HODONÍN, p.o.</v>
      </c>
      <c r="G93" s="37"/>
      <c r="H93" s="37"/>
      <c r="I93" s="30" t="s">
        <v>30</v>
      </c>
      <c r="J93" s="33" t="str">
        <f>E23</f>
        <v>KANIA a.s.</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213</v>
      </c>
      <c r="D96" s="151"/>
      <c r="E96" s="151"/>
      <c r="F96" s="151"/>
      <c r="G96" s="151"/>
      <c r="H96" s="151"/>
      <c r="I96" s="151"/>
      <c r="J96" s="152" t="s">
        <v>214</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215</v>
      </c>
      <c r="D98" s="37"/>
      <c r="E98" s="37"/>
      <c r="F98" s="37"/>
      <c r="G98" s="37"/>
      <c r="H98" s="37"/>
      <c r="I98" s="37"/>
      <c r="J98" s="85">
        <f>J122</f>
        <v>0</v>
      </c>
      <c r="K98" s="37"/>
      <c r="L98" s="52"/>
      <c r="S98" s="35"/>
      <c r="T98" s="35"/>
      <c r="U98" s="35"/>
      <c r="V98" s="35"/>
      <c r="W98" s="35"/>
      <c r="X98" s="35"/>
      <c r="Y98" s="35"/>
      <c r="Z98" s="35"/>
      <c r="AA98" s="35"/>
      <c r="AB98" s="35"/>
      <c r="AC98" s="35"/>
      <c r="AD98" s="35"/>
      <c r="AE98" s="35"/>
      <c r="AU98" s="18" t="s">
        <v>216</v>
      </c>
    </row>
    <row r="99" spans="1:47" s="9" customFormat="1" ht="24.95" customHeight="1">
      <c r="B99" s="154"/>
      <c r="C99" s="155"/>
      <c r="D99" s="156" t="s">
        <v>217</v>
      </c>
      <c r="E99" s="157"/>
      <c r="F99" s="157"/>
      <c r="G99" s="157"/>
      <c r="H99" s="157"/>
      <c r="I99" s="157"/>
      <c r="J99" s="158">
        <f>J123</f>
        <v>0</v>
      </c>
      <c r="K99" s="155"/>
      <c r="L99" s="159"/>
    </row>
    <row r="100" spans="1:47" s="10" customFormat="1" ht="19.899999999999999" customHeight="1">
      <c r="B100" s="160"/>
      <c r="C100" s="105"/>
      <c r="D100" s="161" t="s">
        <v>221</v>
      </c>
      <c r="E100" s="162"/>
      <c r="F100" s="162"/>
      <c r="G100" s="162"/>
      <c r="H100" s="162"/>
      <c r="I100" s="162"/>
      <c r="J100" s="163">
        <f>J124</f>
        <v>0</v>
      </c>
      <c r="K100" s="105"/>
      <c r="L100" s="164"/>
    </row>
    <row r="101" spans="1:47"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47"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47"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47" s="2" customFormat="1" ht="24.95" customHeight="1">
      <c r="A107" s="35"/>
      <c r="B107" s="36"/>
      <c r="C107" s="24" t="s">
        <v>224</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6.5" customHeight="1">
      <c r="A110" s="35"/>
      <c r="B110" s="36"/>
      <c r="C110" s="37"/>
      <c r="D110" s="37"/>
      <c r="E110" s="330" t="str">
        <f>E7</f>
        <v>NEMOCNICE TGM HODONÍN – VÝSTAVBA PAVILONU URGENTNÍHO PŘÍJMU ETAPA II.</v>
      </c>
      <c r="F110" s="331"/>
      <c r="G110" s="331"/>
      <c r="H110" s="331"/>
      <c r="I110" s="37"/>
      <c r="J110" s="37"/>
      <c r="K110" s="37"/>
      <c r="L110" s="52"/>
      <c r="S110" s="35"/>
      <c r="T110" s="35"/>
      <c r="U110" s="35"/>
      <c r="V110" s="35"/>
      <c r="W110" s="35"/>
      <c r="X110" s="35"/>
      <c r="Y110" s="35"/>
      <c r="Z110" s="35"/>
      <c r="AA110" s="35"/>
      <c r="AB110" s="35"/>
      <c r="AC110" s="35"/>
      <c r="AD110" s="35"/>
      <c r="AE110" s="35"/>
    </row>
    <row r="111" spans="1:47" s="1" customFormat="1" ht="12" customHeight="1">
      <c r="B111" s="22"/>
      <c r="C111" s="30" t="s">
        <v>210</v>
      </c>
      <c r="D111" s="23"/>
      <c r="E111" s="23"/>
      <c r="F111" s="23"/>
      <c r="G111" s="23"/>
      <c r="H111" s="23"/>
      <c r="I111" s="23"/>
      <c r="J111" s="23"/>
      <c r="K111" s="23"/>
      <c r="L111" s="21"/>
    </row>
    <row r="112" spans="1:47" s="2" customFormat="1" ht="16.5" customHeight="1">
      <c r="A112" s="35"/>
      <c r="B112" s="36"/>
      <c r="C112" s="37"/>
      <c r="D112" s="37"/>
      <c r="E112" s="330" t="s">
        <v>346</v>
      </c>
      <c r="F112" s="332"/>
      <c r="G112" s="332"/>
      <c r="H112" s="332"/>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347</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03" t="str">
        <f>E11</f>
        <v>D.1.3 - Požárně bezpečnostní řešení</v>
      </c>
      <c r="F114" s="332"/>
      <c r="G114" s="332"/>
      <c r="H114" s="332"/>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F14</f>
        <v xml:space="preserve"> </v>
      </c>
      <c r="G116" s="37"/>
      <c r="H116" s="37"/>
      <c r="I116" s="30" t="s">
        <v>22</v>
      </c>
      <c r="J116" s="67" t="str">
        <f>IF(J14="","",J14)</f>
        <v>23. 6. 2025</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24</v>
      </c>
      <c r="D118" s="37"/>
      <c r="E118" s="37"/>
      <c r="F118" s="28" t="str">
        <f>E17</f>
        <v>NEMOCNICE TGM HODONÍN, p.o.</v>
      </c>
      <c r="G118" s="37"/>
      <c r="H118" s="37"/>
      <c r="I118" s="30" t="s">
        <v>30</v>
      </c>
      <c r="J118" s="33" t="str">
        <f>E23</f>
        <v>KANIA a.s.</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28</v>
      </c>
      <c r="D119" s="37"/>
      <c r="E119" s="37"/>
      <c r="F119" s="28" t="str">
        <f>IF(E20="","",E20)</f>
        <v>Vyplň údaj</v>
      </c>
      <c r="G119" s="37"/>
      <c r="H119" s="37"/>
      <c r="I119" s="30" t="s">
        <v>33</v>
      </c>
      <c r="J119" s="33" t="str">
        <f>E26</f>
        <v xml:space="preserve"> </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225</v>
      </c>
      <c r="D121" s="168" t="s">
        <v>61</v>
      </c>
      <c r="E121" s="168" t="s">
        <v>57</v>
      </c>
      <c r="F121" s="168" t="s">
        <v>58</v>
      </c>
      <c r="G121" s="168" t="s">
        <v>226</v>
      </c>
      <c r="H121" s="168" t="s">
        <v>227</v>
      </c>
      <c r="I121" s="168" t="s">
        <v>228</v>
      </c>
      <c r="J121" s="168" t="s">
        <v>214</v>
      </c>
      <c r="K121" s="169" t="s">
        <v>229</v>
      </c>
      <c r="L121" s="170"/>
      <c r="M121" s="76" t="s">
        <v>1</v>
      </c>
      <c r="N121" s="77" t="s">
        <v>40</v>
      </c>
      <c r="O121" s="77" t="s">
        <v>230</v>
      </c>
      <c r="P121" s="77" t="s">
        <v>231</v>
      </c>
      <c r="Q121" s="77" t="s">
        <v>232</v>
      </c>
      <c r="R121" s="77" t="s">
        <v>233</v>
      </c>
      <c r="S121" s="77" t="s">
        <v>234</v>
      </c>
      <c r="T121" s="78" t="s">
        <v>235</v>
      </c>
      <c r="U121" s="165"/>
      <c r="V121" s="165"/>
      <c r="W121" s="165"/>
      <c r="X121" s="165"/>
      <c r="Y121" s="165"/>
      <c r="Z121" s="165"/>
      <c r="AA121" s="165"/>
      <c r="AB121" s="165"/>
      <c r="AC121" s="165"/>
      <c r="AD121" s="165"/>
      <c r="AE121" s="165"/>
    </row>
    <row r="122" spans="1:65" s="2" customFormat="1" ht="22.9" customHeight="1">
      <c r="A122" s="35"/>
      <c r="B122" s="36"/>
      <c r="C122" s="83" t="s">
        <v>236</v>
      </c>
      <c r="D122" s="37"/>
      <c r="E122" s="37"/>
      <c r="F122" s="37"/>
      <c r="G122" s="37"/>
      <c r="H122" s="37"/>
      <c r="I122" s="37"/>
      <c r="J122" s="171">
        <f>BK122</f>
        <v>0</v>
      </c>
      <c r="K122" s="37"/>
      <c r="L122" s="40"/>
      <c r="M122" s="79"/>
      <c r="N122" s="172"/>
      <c r="O122" s="80"/>
      <c r="P122" s="173">
        <f>P123</f>
        <v>0</v>
      </c>
      <c r="Q122" s="80"/>
      <c r="R122" s="173">
        <f>R123</f>
        <v>0.24002999999999999</v>
      </c>
      <c r="S122" s="80"/>
      <c r="T122" s="174">
        <f>T123</f>
        <v>0</v>
      </c>
      <c r="U122" s="35"/>
      <c r="V122" s="35"/>
      <c r="W122" s="35"/>
      <c r="X122" s="35"/>
      <c r="Y122" s="35"/>
      <c r="Z122" s="35"/>
      <c r="AA122" s="35"/>
      <c r="AB122" s="35"/>
      <c r="AC122" s="35"/>
      <c r="AD122" s="35"/>
      <c r="AE122" s="35"/>
      <c r="AT122" s="18" t="s">
        <v>75</v>
      </c>
      <c r="AU122" s="18" t="s">
        <v>216</v>
      </c>
      <c r="BK122" s="175">
        <f>BK123</f>
        <v>0</v>
      </c>
    </row>
    <row r="123" spans="1:65" s="12" customFormat="1" ht="25.9" customHeight="1">
      <c r="B123" s="176"/>
      <c r="C123" s="177"/>
      <c r="D123" s="178" t="s">
        <v>75</v>
      </c>
      <c r="E123" s="179" t="s">
        <v>237</v>
      </c>
      <c r="F123" s="179" t="s">
        <v>238</v>
      </c>
      <c r="G123" s="177"/>
      <c r="H123" s="177"/>
      <c r="I123" s="180"/>
      <c r="J123" s="181">
        <f>BK123</f>
        <v>0</v>
      </c>
      <c r="K123" s="177"/>
      <c r="L123" s="182"/>
      <c r="M123" s="183"/>
      <c r="N123" s="184"/>
      <c r="O123" s="184"/>
      <c r="P123" s="185">
        <f>P124</f>
        <v>0</v>
      </c>
      <c r="Q123" s="184"/>
      <c r="R123" s="185">
        <f>R124</f>
        <v>0.24002999999999999</v>
      </c>
      <c r="S123" s="184"/>
      <c r="T123" s="186">
        <f>T124</f>
        <v>0</v>
      </c>
      <c r="AR123" s="187" t="s">
        <v>84</v>
      </c>
      <c r="AT123" s="188" t="s">
        <v>75</v>
      </c>
      <c r="AU123" s="188" t="s">
        <v>76</v>
      </c>
      <c r="AY123" s="187" t="s">
        <v>239</v>
      </c>
      <c r="BK123" s="189">
        <f>BK124</f>
        <v>0</v>
      </c>
    </row>
    <row r="124" spans="1:65" s="12" customFormat="1" ht="22.9" customHeight="1">
      <c r="B124" s="176"/>
      <c r="C124" s="177"/>
      <c r="D124" s="178" t="s">
        <v>75</v>
      </c>
      <c r="E124" s="190" t="s">
        <v>159</v>
      </c>
      <c r="F124" s="190" t="s">
        <v>305</v>
      </c>
      <c r="G124" s="177"/>
      <c r="H124" s="177"/>
      <c r="I124" s="180"/>
      <c r="J124" s="191">
        <f>BK124</f>
        <v>0</v>
      </c>
      <c r="K124" s="177"/>
      <c r="L124" s="182"/>
      <c r="M124" s="183"/>
      <c r="N124" s="184"/>
      <c r="O124" s="184"/>
      <c r="P124" s="185">
        <f>SUM(P125:P129)</f>
        <v>0</v>
      </c>
      <c r="Q124" s="184"/>
      <c r="R124" s="185">
        <f>SUM(R125:R129)</f>
        <v>0.24002999999999999</v>
      </c>
      <c r="S124" s="184"/>
      <c r="T124" s="186">
        <f>SUM(T125:T129)</f>
        <v>0</v>
      </c>
      <c r="AR124" s="187" t="s">
        <v>84</v>
      </c>
      <c r="AT124" s="188" t="s">
        <v>75</v>
      </c>
      <c r="AU124" s="188" t="s">
        <v>84</v>
      </c>
      <c r="AY124" s="187" t="s">
        <v>239</v>
      </c>
      <c r="BK124" s="189">
        <f>SUM(BK125:BK129)</f>
        <v>0</v>
      </c>
    </row>
    <row r="125" spans="1:65" s="2" customFormat="1" ht="16.5" customHeight="1">
      <c r="A125" s="35"/>
      <c r="B125" s="36"/>
      <c r="C125" s="192" t="s">
        <v>84</v>
      </c>
      <c r="D125" s="192" t="s">
        <v>241</v>
      </c>
      <c r="E125" s="193" t="s">
        <v>2613</v>
      </c>
      <c r="F125" s="194" t="s">
        <v>2614</v>
      </c>
      <c r="G125" s="195" t="s">
        <v>249</v>
      </c>
      <c r="H125" s="196">
        <v>17</v>
      </c>
      <c r="I125" s="197"/>
      <c r="J125" s="198">
        <f>ROUND(I125*H125,2)</f>
        <v>0</v>
      </c>
      <c r="K125" s="194" t="s">
        <v>245</v>
      </c>
      <c r="L125" s="40"/>
      <c r="M125" s="199" t="s">
        <v>1</v>
      </c>
      <c r="N125" s="200" t="s">
        <v>41</v>
      </c>
      <c r="O125" s="72"/>
      <c r="P125" s="201">
        <f>O125*H125</f>
        <v>0</v>
      </c>
      <c r="Q125" s="201">
        <v>1.1E-4</v>
      </c>
      <c r="R125" s="201">
        <f>Q125*H125</f>
        <v>1.8700000000000001E-3</v>
      </c>
      <c r="S125" s="201">
        <v>0</v>
      </c>
      <c r="T125" s="202">
        <f>S125*H125</f>
        <v>0</v>
      </c>
      <c r="U125" s="35"/>
      <c r="V125" s="35"/>
      <c r="W125" s="35"/>
      <c r="X125" s="35"/>
      <c r="Y125" s="35"/>
      <c r="Z125" s="35"/>
      <c r="AA125" s="35"/>
      <c r="AB125" s="35"/>
      <c r="AC125" s="35"/>
      <c r="AD125" s="35"/>
      <c r="AE125" s="35"/>
      <c r="AR125" s="203" t="s">
        <v>110</v>
      </c>
      <c r="AT125" s="203" t="s">
        <v>241</v>
      </c>
      <c r="AU125" s="203" t="s">
        <v>86</v>
      </c>
      <c r="AY125" s="18" t="s">
        <v>239</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110</v>
      </c>
      <c r="BM125" s="203" t="s">
        <v>2615</v>
      </c>
    </row>
    <row r="126" spans="1:65" s="2" customFormat="1" ht="16.5" customHeight="1">
      <c r="A126" s="35"/>
      <c r="B126" s="36"/>
      <c r="C126" s="247" t="s">
        <v>86</v>
      </c>
      <c r="D126" s="247" t="s">
        <v>438</v>
      </c>
      <c r="E126" s="248" t="s">
        <v>2616</v>
      </c>
      <c r="F126" s="249" t="s">
        <v>2617</v>
      </c>
      <c r="G126" s="250" t="s">
        <v>249</v>
      </c>
      <c r="H126" s="251">
        <v>4</v>
      </c>
      <c r="I126" s="252"/>
      <c r="J126" s="253">
        <f>ROUND(I126*H126,2)</f>
        <v>0</v>
      </c>
      <c r="K126" s="249" t="s">
        <v>277</v>
      </c>
      <c r="L126" s="254"/>
      <c r="M126" s="255" t="s">
        <v>1</v>
      </c>
      <c r="N126" s="256" t="s">
        <v>41</v>
      </c>
      <c r="O126" s="72"/>
      <c r="P126" s="201">
        <f>O126*H126</f>
        <v>0</v>
      </c>
      <c r="Q126" s="201">
        <v>1.2E-2</v>
      </c>
      <c r="R126" s="201">
        <f>Q126*H126</f>
        <v>4.8000000000000001E-2</v>
      </c>
      <c r="S126" s="201">
        <v>0</v>
      </c>
      <c r="T126" s="202">
        <f>S126*H126</f>
        <v>0</v>
      </c>
      <c r="U126" s="35"/>
      <c r="V126" s="35"/>
      <c r="W126" s="35"/>
      <c r="X126" s="35"/>
      <c r="Y126" s="35"/>
      <c r="Z126" s="35"/>
      <c r="AA126" s="35"/>
      <c r="AB126" s="35"/>
      <c r="AC126" s="35"/>
      <c r="AD126" s="35"/>
      <c r="AE126" s="35"/>
      <c r="AR126" s="203" t="s">
        <v>156</v>
      </c>
      <c r="AT126" s="203" t="s">
        <v>438</v>
      </c>
      <c r="AU126" s="203" t="s">
        <v>86</v>
      </c>
      <c r="AY126" s="18" t="s">
        <v>239</v>
      </c>
      <c r="BE126" s="204">
        <f>IF(N126="základní",J126,0)</f>
        <v>0</v>
      </c>
      <c r="BF126" s="204">
        <f>IF(N126="snížená",J126,0)</f>
        <v>0</v>
      </c>
      <c r="BG126" s="204">
        <f>IF(N126="zákl. přenesená",J126,0)</f>
        <v>0</v>
      </c>
      <c r="BH126" s="204">
        <f>IF(N126="sníž. přenesená",J126,0)</f>
        <v>0</v>
      </c>
      <c r="BI126" s="204">
        <f>IF(N126="nulová",J126,0)</f>
        <v>0</v>
      </c>
      <c r="BJ126" s="18" t="s">
        <v>84</v>
      </c>
      <c r="BK126" s="204">
        <f>ROUND(I126*H126,2)</f>
        <v>0</v>
      </c>
      <c r="BL126" s="18" t="s">
        <v>110</v>
      </c>
      <c r="BM126" s="203" t="s">
        <v>2618</v>
      </c>
    </row>
    <row r="127" spans="1:65" s="2" customFormat="1" ht="16.5" customHeight="1">
      <c r="A127" s="35"/>
      <c r="B127" s="36"/>
      <c r="C127" s="247" t="s">
        <v>108</v>
      </c>
      <c r="D127" s="247" t="s">
        <v>438</v>
      </c>
      <c r="E127" s="248" t="s">
        <v>2619</v>
      </c>
      <c r="F127" s="249" t="s">
        <v>2620</v>
      </c>
      <c r="G127" s="250" t="s">
        <v>249</v>
      </c>
      <c r="H127" s="251">
        <v>13</v>
      </c>
      <c r="I127" s="252"/>
      <c r="J127" s="253">
        <f>ROUND(I127*H127,2)</f>
        <v>0</v>
      </c>
      <c r="K127" s="249" t="s">
        <v>277</v>
      </c>
      <c r="L127" s="254"/>
      <c r="M127" s="255" t="s">
        <v>1</v>
      </c>
      <c r="N127" s="256" t="s">
        <v>41</v>
      </c>
      <c r="O127" s="72"/>
      <c r="P127" s="201">
        <f>O127*H127</f>
        <v>0</v>
      </c>
      <c r="Q127" s="201">
        <v>1.4E-2</v>
      </c>
      <c r="R127" s="201">
        <f>Q127*H127</f>
        <v>0.182</v>
      </c>
      <c r="S127" s="201">
        <v>0</v>
      </c>
      <c r="T127" s="202">
        <f>S127*H127</f>
        <v>0</v>
      </c>
      <c r="U127" s="35"/>
      <c r="V127" s="35"/>
      <c r="W127" s="35"/>
      <c r="X127" s="35"/>
      <c r="Y127" s="35"/>
      <c r="Z127" s="35"/>
      <c r="AA127" s="35"/>
      <c r="AB127" s="35"/>
      <c r="AC127" s="35"/>
      <c r="AD127" s="35"/>
      <c r="AE127" s="35"/>
      <c r="AR127" s="203" t="s">
        <v>156</v>
      </c>
      <c r="AT127" s="203" t="s">
        <v>438</v>
      </c>
      <c r="AU127" s="203" t="s">
        <v>86</v>
      </c>
      <c r="AY127" s="18" t="s">
        <v>239</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110</v>
      </c>
      <c r="BM127" s="203" t="s">
        <v>2621</v>
      </c>
    </row>
    <row r="128" spans="1:65" s="2" customFormat="1" ht="16.5" customHeight="1">
      <c r="A128" s="35"/>
      <c r="B128" s="36"/>
      <c r="C128" s="192" t="s">
        <v>110</v>
      </c>
      <c r="D128" s="192" t="s">
        <v>241</v>
      </c>
      <c r="E128" s="193" t="s">
        <v>2622</v>
      </c>
      <c r="F128" s="194" t="s">
        <v>2623</v>
      </c>
      <c r="G128" s="195" t="s">
        <v>249</v>
      </c>
      <c r="H128" s="196">
        <v>34</v>
      </c>
      <c r="I128" s="197"/>
      <c r="J128" s="198">
        <f>ROUND(I128*H128,2)</f>
        <v>0</v>
      </c>
      <c r="K128" s="194" t="s">
        <v>245</v>
      </c>
      <c r="L128" s="40"/>
      <c r="M128" s="199" t="s">
        <v>1</v>
      </c>
      <c r="N128" s="200" t="s">
        <v>41</v>
      </c>
      <c r="O128" s="72"/>
      <c r="P128" s="201">
        <f>O128*H128</f>
        <v>0</v>
      </c>
      <c r="Q128" s="201">
        <v>2.3000000000000001E-4</v>
      </c>
      <c r="R128" s="201">
        <f>Q128*H128</f>
        <v>7.8200000000000006E-3</v>
      </c>
      <c r="S128" s="201">
        <v>0</v>
      </c>
      <c r="T128" s="202">
        <f>S128*H128</f>
        <v>0</v>
      </c>
      <c r="U128" s="35"/>
      <c r="V128" s="35"/>
      <c r="W128" s="35"/>
      <c r="X128" s="35"/>
      <c r="Y128" s="35"/>
      <c r="Z128" s="35"/>
      <c r="AA128" s="35"/>
      <c r="AB128" s="35"/>
      <c r="AC128" s="35"/>
      <c r="AD128" s="35"/>
      <c r="AE128" s="35"/>
      <c r="AR128" s="203" t="s">
        <v>110</v>
      </c>
      <c r="AT128" s="203" t="s">
        <v>241</v>
      </c>
      <c r="AU128" s="203" t="s">
        <v>86</v>
      </c>
      <c r="AY128" s="18" t="s">
        <v>239</v>
      </c>
      <c r="BE128" s="204">
        <f>IF(N128="základní",J128,0)</f>
        <v>0</v>
      </c>
      <c r="BF128" s="204">
        <f>IF(N128="snížená",J128,0)</f>
        <v>0</v>
      </c>
      <c r="BG128" s="204">
        <f>IF(N128="zákl. přenesená",J128,0)</f>
        <v>0</v>
      </c>
      <c r="BH128" s="204">
        <f>IF(N128="sníž. přenesená",J128,0)</f>
        <v>0</v>
      </c>
      <c r="BI128" s="204">
        <f>IF(N128="nulová",J128,0)</f>
        <v>0</v>
      </c>
      <c r="BJ128" s="18" t="s">
        <v>84</v>
      </c>
      <c r="BK128" s="204">
        <f>ROUND(I128*H128,2)</f>
        <v>0</v>
      </c>
      <c r="BL128" s="18" t="s">
        <v>110</v>
      </c>
      <c r="BM128" s="203" t="s">
        <v>2624</v>
      </c>
    </row>
    <row r="129" spans="1:65" s="2" customFormat="1" ht="16.5" customHeight="1">
      <c r="A129" s="35"/>
      <c r="B129" s="36"/>
      <c r="C129" s="247" t="s">
        <v>134</v>
      </c>
      <c r="D129" s="247" t="s">
        <v>438</v>
      </c>
      <c r="E129" s="248" t="s">
        <v>2625</v>
      </c>
      <c r="F129" s="249" t="s">
        <v>2626</v>
      </c>
      <c r="G129" s="250" t="s">
        <v>249</v>
      </c>
      <c r="H129" s="251">
        <v>34</v>
      </c>
      <c r="I129" s="252"/>
      <c r="J129" s="253">
        <f>ROUND(I129*H129,2)</f>
        <v>0</v>
      </c>
      <c r="K129" s="249" t="s">
        <v>277</v>
      </c>
      <c r="L129" s="254"/>
      <c r="M129" s="275" t="s">
        <v>1</v>
      </c>
      <c r="N129" s="276" t="s">
        <v>41</v>
      </c>
      <c r="O129" s="222"/>
      <c r="P129" s="223">
        <f>O129*H129</f>
        <v>0</v>
      </c>
      <c r="Q129" s="223">
        <v>1.0000000000000001E-5</v>
      </c>
      <c r="R129" s="223">
        <f>Q129*H129</f>
        <v>3.4000000000000002E-4</v>
      </c>
      <c r="S129" s="223">
        <v>0</v>
      </c>
      <c r="T129" s="224">
        <f>S129*H129</f>
        <v>0</v>
      </c>
      <c r="U129" s="35"/>
      <c r="V129" s="35"/>
      <c r="W129" s="35"/>
      <c r="X129" s="35"/>
      <c r="Y129" s="35"/>
      <c r="Z129" s="35"/>
      <c r="AA129" s="35"/>
      <c r="AB129" s="35"/>
      <c r="AC129" s="35"/>
      <c r="AD129" s="35"/>
      <c r="AE129" s="35"/>
      <c r="AR129" s="203" t="s">
        <v>156</v>
      </c>
      <c r="AT129" s="203" t="s">
        <v>438</v>
      </c>
      <c r="AU129" s="203" t="s">
        <v>86</v>
      </c>
      <c r="AY129" s="18" t="s">
        <v>239</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110</v>
      </c>
      <c r="BM129" s="203" t="s">
        <v>2627</v>
      </c>
    </row>
    <row r="130" spans="1:65" s="2" customFormat="1" ht="6.95" customHeight="1">
      <c r="A130" s="35"/>
      <c r="B130" s="55"/>
      <c r="C130" s="56"/>
      <c r="D130" s="56"/>
      <c r="E130" s="56"/>
      <c r="F130" s="56"/>
      <c r="G130" s="56"/>
      <c r="H130" s="56"/>
      <c r="I130" s="56"/>
      <c r="J130" s="56"/>
      <c r="K130" s="56"/>
      <c r="L130" s="40"/>
      <c r="M130" s="35"/>
      <c r="O130" s="35"/>
      <c r="P130" s="35"/>
      <c r="Q130" s="35"/>
      <c r="R130" s="35"/>
      <c r="S130" s="35"/>
      <c r="T130" s="35"/>
      <c r="U130" s="35"/>
      <c r="V130" s="35"/>
      <c r="W130" s="35"/>
      <c r="X130" s="35"/>
      <c r="Y130" s="35"/>
      <c r="Z130" s="35"/>
      <c r="AA130" s="35"/>
      <c r="AB130" s="35"/>
      <c r="AC130" s="35"/>
      <c r="AD130" s="35"/>
      <c r="AE130" s="35"/>
    </row>
  </sheetData>
  <sheetProtection algorithmName="SHA-512" hashValue="FKAoh0pApD7UNHL5kv7xkHmlGGXfpZ1kAnw/P43HmZitAdtO5V2lyVKQGW6WJszws92b439upQPzKf2mfgIELQ==" saltValue="02XYpfQxbFM5hJXGwsXEDCGxZ6a7JHbccvr15NGh+G3BnwwQ8TjSCRVWuiqTuOcutd5ld54U7UHAfrC6C+pSaQ==" spinCount="100000" sheet="1" objects="1" scenarios="1" formatColumns="0" formatRows="0" autoFilter="0"/>
  <autoFilter ref="C121:K129" xr:uid="{00000000-0009-0000-0000-000005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47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111</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2629</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2630</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1</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ROUND(J138,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ROUND((SUM(BE138:BE471)),  2)</f>
        <v>0</v>
      </c>
      <c r="G37" s="35"/>
      <c r="H37" s="35"/>
      <c r="I37" s="131">
        <v>0.21</v>
      </c>
      <c r="J37" s="130">
        <f>ROUND(((SUM(BE138:BE471))*I37),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ROUND((SUM(BF138:BF471)),  2)</f>
        <v>0</v>
      </c>
      <c r="G38" s="35"/>
      <c r="H38" s="35"/>
      <c r="I38" s="131">
        <v>0.12</v>
      </c>
      <c r="J38" s="130">
        <f>ROUND(((SUM(BF138:BF471))*I38),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ROUND((SUM(BG138:BG471)),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ROUND((SUM(BH138:BH471)),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ROUND((SUM(BI138:BI471)),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2629</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1 - Zdravotně technické instalace</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J138</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2631</v>
      </c>
      <c r="E101" s="157"/>
      <c r="F101" s="157"/>
      <c r="G101" s="157"/>
      <c r="H101" s="157"/>
      <c r="I101" s="157"/>
      <c r="J101" s="158">
        <f>J139</f>
        <v>0</v>
      </c>
      <c r="K101" s="155"/>
      <c r="L101" s="159"/>
    </row>
    <row r="102" spans="1:47" s="9" customFormat="1" ht="24.95" customHeight="1">
      <c r="B102" s="154"/>
      <c r="C102" s="155"/>
      <c r="D102" s="156" t="s">
        <v>2632</v>
      </c>
      <c r="E102" s="157"/>
      <c r="F102" s="157"/>
      <c r="G102" s="157"/>
      <c r="H102" s="157"/>
      <c r="I102" s="157"/>
      <c r="J102" s="158">
        <f>J165</f>
        <v>0</v>
      </c>
      <c r="K102" s="155"/>
      <c r="L102" s="159"/>
    </row>
    <row r="103" spans="1:47" s="9" customFormat="1" ht="24.95" customHeight="1">
      <c r="B103" s="154"/>
      <c r="C103" s="155"/>
      <c r="D103" s="156" t="s">
        <v>2633</v>
      </c>
      <c r="E103" s="157"/>
      <c r="F103" s="157"/>
      <c r="G103" s="157"/>
      <c r="H103" s="157"/>
      <c r="I103" s="157"/>
      <c r="J103" s="158">
        <f>J168</f>
        <v>0</v>
      </c>
      <c r="K103" s="155"/>
      <c r="L103" s="159"/>
    </row>
    <row r="104" spans="1:47" s="9" customFormat="1" ht="24.95" customHeight="1">
      <c r="B104" s="154"/>
      <c r="C104" s="155"/>
      <c r="D104" s="156" t="s">
        <v>2634</v>
      </c>
      <c r="E104" s="157"/>
      <c r="F104" s="157"/>
      <c r="G104" s="157"/>
      <c r="H104" s="157"/>
      <c r="I104" s="157"/>
      <c r="J104" s="158">
        <f>J172</f>
        <v>0</v>
      </c>
      <c r="K104" s="155"/>
      <c r="L104" s="159"/>
    </row>
    <row r="105" spans="1:47" s="9" customFormat="1" ht="24.95" customHeight="1">
      <c r="B105" s="154"/>
      <c r="C105" s="155"/>
      <c r="D105" s="156" t="s">
        <v>2635</v>
      </c>
      <c r="E105" s="157"/>
      <c r="F105" s="157"/>
      <c r="G105" s="157"/>
      <c r="H105" s="157"/>
      <c r="I105" s="157"/>
      <c r="J105" s="158">
        <f>J180</f>
        <v>0</v>
      </c>
      <c r="K105" s="155"/>
      <c r="L105" s="159"/>
    </row>
    <row r="106" spans="1:47" s="9" customFormat="1" ht="24.95" customHeight="1">
      <c r="B106" s="154"/>
      <c r="C106" s="155"/>
      <c r="D106" s="156" t="s">
        <v>2636</v>
      </c>
      <c r="E106" s="157"/>
      <c r="F106" s="157"/>
      <c r="G106" s="157"/>
      <c r="H106" s="157"/>
      <c r="I106" s="157"/>
      <c r="J106" s="158">
        <f>J185</f>
        <v>0</v>
      </c>
      <c r="K106" s="155"/>
      <c r="L106" s="159"/>
    </row>
    <row r="107" spans="1:47" s="9" customFormat="1" ht="24.95" customHeight="1">
      <c r="B107" s="154"/>
      <c r="C107" s="155"/>
      <c r="D107" s="156" t="s">
        <v>2637</v>
      </c>
      <c r="E107" s="157"/>
      <c r="F107" s="157"/>
      <c r="G107" s="157"/>
      <c r="H107" s="157"/>
      <c r="I107" s="157"/>
      <c r="J107" s="158">
        <f>J200</f>
        <v>0</v>
      </c>
      <c r="K107" s="155"/>
      <c r="L107" s="159"/>
    </row>
    <row r="108" spans="1:47" s="9" customFormat="1" ht="24.95" customHeight="1">
      <c r="B108" s="154"/>
      <c r="C108" s="155"/>
      <c r="D108" s="156" t="s">
        <v>2638</v>
      </c>
      <c r="E108" s="157"/>
      <c r="F108" s="157"/>
      <c r="G108" s="157"/>
      <c r="H108" s="157"/>
      <c r="I108" s="157"/>
      <c r="J108" s="158">
        <f>J273</f>
        <v>0</v>
      </c>
      <c r="K108" s="155"/>
      <c r="L108" s="159"/>
    </row>
    <row r="109" spans="1:47" s="9" customFormat="1" ht="24.95" customHeight="1">
      <c r="B109" s="154"/>
      <c r="C109" s="155"/>
      <c r="D109" s="156" t="s">
        <v>2639</v>
      </c>
      <c r="E109" s="157"/>
      <c r="F109" s="157"/>
      <c r="G109" s="157"/>
      <c r="H109" s="157"/>
      <c r="I109" s="157"/>
      <c r="J109" s="158">
        <f>J358</f>
        <v>0</v>
      </c>
      <c r="K109" s="155"/>
      <c r="L109" s="159"/>
    </row>
    <row r="110" spans="1:47" s="9" customFormat="1" ht="24.95" customHeight="1">
      <c r="B110" s="154"/>
      <c r="C110" s="155"/>
      <c r="D110" s="156" t="s">
        <v>2640</v>
      </c>
      <c r="E110" s="157"/>
      <c r="F110" s="157"/>
      <c r="G110" s="157"/>
      <c r="H110" s="157"/>
      <c r="I110" s="157"/>
      <c r="J110" s="158">
        <f>J373</f>
        <v>0</v>
      </c>
      <c r="K110" s="155"/>
      <c r="L110" s="159"/>
    </row>
    <row r="111" spans="1:47" s="9" customFormat="1" ht="24.95" customHeight="1">
      <c r="B111" s="154"/>
      <c r="C111" s="155"/>
      <c r="D111" s="156" t="s">
        <v>2641</v>
      </c>
      <c r="E111" s="157"/>
      <c r="F111" s="157"/>
      <c r="G111" s="157"/>
      <c r="H111" s="157"/>
      <c r="I111" s="157"/>
      <c r="J111" s="158">
        <f>J389</f>
        <v>0</v>
      </c>
      <c r="K111" s="155"/>
      <c r="L111" s="159"/>
    </row>
    <row r="112" spans="1:47" s="9" customFormat="1" ht="24.95" customHeight="1">
      <c r="B112" s="154"/>
      <c r="C112" s="155"/>
      <c r="D112" s="156" t="s">
        <v>2642</v>
      </c>
      <c r="E112" s="157"/>
      <c r="F112" s="157"/>
      <c r="G112" s="157"/>
      <c r="H112" s="157"/>
      <c r="I112" s="157"/>
      <c r="J112" s="158">
        <f>J439</f>
        <v>0</v>
      </c>
      <c r="K112" s="155"/>
      <c r="L112" s="159"/>
    </row>
    <row r="113" spans="1:31" s="9" customFormat="1" ht="24.95" customHeight="1">
      <c r="B113" s="154"/>
      <c r="C113" s="155"/>
      <c r="D113" s="156" t="s">
        <v>2643</v>
      </c>
      <c r="E113" s="157"/>
      <c r="F113" s="157"/>
      <c r="G113" s="157"/>
      <c r="H113" s="157"/>
      <c r="I113" s="157"/>
      <c r="J113" s="158">
        <f>J450</f>
        <v>0</v>
      </c>
      <c r="K113" s="155"/>
      <c r="L113" s="159"/>
    </row>
    <row r="114" spans="1:31" s="9" customFormat="1" ht="24.95" customHeight="1">
      <c r="B114" s="154"/>
      <c r="C114" s="155"/>
      <c r="D114" s="156" t="s">
        <v>2644</v>
      </c>
      <c r="E114" s="157"/>
      <c r="F114" s="157"/>
      <c r="G114" s="157"/>
      <c r="H114" s="157"/>
      <c r="I114" s="157"/>
      <c r="J114" s="158">
        <f>J469</f>
        <v>0</v>
      </c>
      <c r="K114" s="155"/>
      <c r="L114" s="159"/>
    </row>
    <row r="115" spans="1:31" s="2" customFormat="1" ht="21.7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6.95" customHeight="1">
      <c r="A116" s="35"/>
      <c r="B116" s="55"/>
      <c r="C116" s="56"/>
      <c r="D116" s="56"/>
      <c r="E116" s="56"/>
      <c r="F116" s="56"/>
      <c r="G116" s="56"/>
      <c r="H116" s="56"/>
      <c r="I116" s="56"/>
      <c r="J116" s="56"/>
      <c r="K116" s="56"/>
      <c r="L116" s="52"/>
      <c r="S116" s="35"/>
      <c r="T116" s="35"/>
      <c r="U116" s="35"/>
      <c r="V116" s="35"/>
      <c r="W116" s="35"/>
      <c r="X116" s="35"/>
      <c r="Y116" s="35"/>
      <c r="Z116" s="35"/>
      <c r="AA116" s="35"/>
      <c r="AB116" s="35"/>
      <c r="AC116" s="35"/>
      <c r="AD116" s="35"/>
      <c r="AE116" s="35"/>
    </row>
    <row r="120" spans="1:31" s="2" customFormat="1" ht="6.95" customHeight="1">
      <c r="A120" s="35"/>
      <c r="B120" s="57"/>
      <c r="C120" s="58"/>
      <c r="D120" s="58"/>
      <c r="E120" s="58"/>
      <c r="F120" s="58"/>
      <c r="G120" s="58"/>
      <c r="H120" s="58"/>
      <c r="I120" s="58"/>
      <c r="J120" s="58"/>
      <c r="K120" s="58"/>
      <c r="L120" s="52"/>
      <c r="S120" s="35"/>
      <c r="T120" s="35"/>
      <c r="U120" s="35"/>
      <c r="V120" s="35"/>
      <c r="W120" s="35"/>
      <c r="X120" s="35"/>
      <c r="Y120" s="35"/>
      <c r="Z120" s="35"/>
      <c r="AA120" s="35"/>
      <c r="AB120" s="35"/>
      <c r="AC120" s="35"/>
      <c r="AD120" s="35"/>
      <c r="AE120" s="35"/>
    </row>
    <row r="121" spans="1:31" s="2" customFormat="1" ht="24.95" customHeight="1">
      <c r="A121" s="35"/>
      <c r="B121" s="36"/>
      <c r="C121" s="24" t="s">
        <v>224</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16</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330" t="str">
        <f>E7</f>
        <v>NEMOCNICE TGM HODONÍN – VÝSTAVBA PAVILONU URGENTNÍHO PŘÍJMU ETAPA II.</v>
      </c>
      <c r="F124" s="331"/>
      <c r="G124" s="331"/>
      <c r="H124" s="331"/>
      <c r="I124" s="37"/>
      <c r="J124" s="37"/>
      <c r="K124" s="37"/>
      <c r="L124" s="52"/>
      <c r="S124" s="35"/>
      <c r="T124" s="35"/>
      <c r="U124" s="35"/>
      <c r="V124" s="35"/>
      <c r="W124" s="35"/>
      <c r="X124" s="35"/>
      <c r="Y124" s="35"/>
      <c r="Z124" s="35"/>
      <c r="AA124" s="35"/>
      <c r="AB124" s="35"/>
      <c r="AC124" s="35"/>
      <c r="AD124" s="35"/>
      <c r="AE124" s="35"/>
    </row>
    <row r="125" spans="1:31" s="1" customFormat="1" ht="12" customHeight="1">
      <c r="B125" s="22"/>
      <c r="C125" s="30" t="s">
        <v>210</v>
      </c>
      <c r="D125" s="23"/>
      <c r="E125" s="23"/>
      <c r="F125" s="23"/>
      <c r="G125" s="23"/>
      <c r="H125" s="23"/>
      <c r="I125" s="23"/>
      <c r="J125" s="23"/>
      <c r="K125" s="23"/>
      <c r="L125" s="21"/>
    </row>
    <row r="126" spans="1:31" s="1" customFormat="1" ht="16.5" customHeight="1">
      <c r="B126" s="22"/>
      <c r="C126" s="23"/>
      <c r="D126" s="23"/>
      <c r="E126" s="330" t="s">
        <v>346</v>
      </c>
      <c r="F126" s="281"/>
      <c r="G126" s="281"/>
      <c r="H126" s="281"/>
      <c r="I126" s="23"/>
      <c r="J126" s="23"/>
      <c r="K126" s="23"/>
      <c r="L126" s="21"/>
    </row>
    <row r="127" spans="1:31" s="1" customFormat="1" ht="12" customHeight="1">
      <c r="B127" s="22"/>
      <c r="C127" s="30" t="s">
        <v>347</v>
      </c>
      <c r="D127" s="23"/>
      <c r="E127" s="23"/>
      <c r="F127" s="23"/>
      <c r="G127" s="23"/>
      <c r="H127" s="23"/>
      <c r="I127" s="23"/>
      <c r="J127" s="23"/>
      <c r="K127" s="23"/>
      <c r="L127" s="21"/>
    </row>
    <row r="128" spans="1:31" s="2" customFormat="1" ht="16.5" customHeight="1">
      <c r="A128" s="35"/>
      <c r="B128" s="36"/>
      <c r="C128" s="37"/>
      <c r="D128" s="37"/>
      <c r="E128" s="334" t="s">
        <v>2628</v>
      </c>
      <c r="F128" s="332"/>
      <c r="G128" s="332"/>
      <c r="H128" s="332"/>
      <c r="I128" s="37"/>
      <c r="J128" s="37"/>
      <c r="K128" s="37"/>
      <c r="L128" s="52"/>
      <c r="S128" s="35"/>
      <c r="T128" s="35"/>
      <c r="U128" s="35"/>
      <c r="V128" s="35"/>
      <c r="W128" s="35"/>
      <c r="X128" s="35"/>
      <c r="Y128" s="35"/>
      <c r="Z128" s="35"/>
      <c r="AA128" s="35"/>
      <c r="AB128" s="35"/>
      <c r="AC128" s="35"/>
      <c r="AD128" s="35"/>
      <c r="AE128" s="35"/>
    </row>
    <row r="129" spans="1:65" s="2" customFormat="1" ht="12" customHeight="1">
      <c r="A129" s="35"/>
      <c r="B129" s="36"/>
      <c r="C129" s="30" t="s">
        <v>2629</v>
      </c>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16.5" customHeight="1">
      <c r="A130" s="35"/>
      <c r="B130" s="36"/>
      <c r="C130" s="37"/>
      <c r="D130" s="37"/>
      <c r="E130" s="303" t="str">
        <f>E13</f>
        <v>1 - Zdravotně technické instalace</v>
      </c>
      <c r="F130" s="332"/>
      <c r="G130" s="332"/>
      <c r="H130" s="332"/>
      <c r="I130" s="37"/>
      <c r="J130" s="37"/>
      <c r="K130" s="37"/>
      <c r="L130" s="52"/>
      <c r="S130" s="35"/>
      <c r="T130" s="35"/>
      <c r="U130" s="35"/>
      <c r="V130" s="35"/>
      <c r="W130" s="35"/>
      <c r="X130" s="35"/>
      <c r="Y130" s="35"/>
      <c r="Z130" s="35"/>
      <c r="AA130" s="35"/>
      <c r="AB130" s="35"/>
      <c r="AC130" s="35"/>
      <c r="AD130" s="35"/>
      <c r="AE130" s="35"/>
    </row>
    <row r="131" spans="1:65" s="2" customFormat="1" ht="6.95"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2" customFormat="1" ht="12" customHeight="1">
      <c r="A132" s="35"/>
      <c r="B132" s="36"/>
      <c r="C132" s="30" t="s">
        <v>20</v>
      </c>
      <c r="D132" s="37"/>
      <c r="E132" s="37"/>
      <c r="F132" s="28" t="str">
        <f>F16</f>
        <v xml:space="preserve"> </v>
      </c>
      <c r="G132" s="37"/>
      <c r="H132" s="37"/>
      <c r="I132" s="30" t="s">
        <v>22</v>
      </c>
      <c r="J132" s="67" t="str">
        <f>IF(J16="","",J16)</f>
        <v>23. 6. 2025</v>
      </c>
      <c r="K132" s="37"/>
      <c r="L132" s="52"/>
      <c r="S132" s="35"/>
      <c r="T132" s="35"/>
      <c r="U132" s="35"/>
      <c r="V132" s="35"/>
      <c r="W132" s="35"/>
      <c r="X132" s="35"/>
      <c r="Y132" s="35"/>
      <c r="Z132" s="35"/>
      <c r="AA132" s="35"/>
      <c r="AB132" s="35"/>
      <c r="AC132" s="35"/>
      <c r="AD132" s="35"/>
      <c r="AE132" s="35"/>
    </row>
    <row r="133" spans="1:65" s="2" customFormat="1" ht="6.95" customHeight="1">
      <c r="A133" s="35"/>
      <c r="B133" s="36"/>
      <c r="C133" s="37"/>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5" s="2" customFormat="1" ht="15.2" customHeight="1">
      <c r="A134" s="35"/>
      <c r="B134" s="36"/>
      <c r="C134" s="30" t="s">
        <v>24</v>
      </c>
      <c r="D134" s="37"/>
      <c r="E134" s="37"/>
      <c r="F134" s="28" t="str">
        <f>E19</f>
        <v>NEMOCNICE TGM HODONÍN, p.o.</v>
      </c>
      <c r="G134" s="37"/>
      <c r="H134" s="37"/>
      <c r="I134" s="30" t="s">
        <v>30</v>
      </c>
      <c r="J134" s="33" t="str">
        <f>E25</f>
        <v>KANIA a.s.</v>
      </c>
      <c r="K134" s="37"/>
      <c r="L134" s="52"/>
      <c r="S134" s="35"/>
      <c r="T134" s="35"/>
      <c r="U134" s="35"/>
      <c r="V134" s="35"/>
      <c r="W134" s="35"/>
      <c r="X134" s="35"/>
      <c r="Y134" s="35"/>
      <c r="Z134" s="35"/>
      <c r="AA134" s="35"/>
      <c r="AB134" s="35"/>
      <c r="AC134" s="35"/>
      <c r="AD134" s="35"/>
      <c r="AE134" s="35"/>
    </row>
    <row r="135" spans="1:65" s="2" customFormat="1" ht="15.2" customHeight="1">
      <c r="A135" s="35"/>
      <c r="B135" s="36"/>
      <c r="C135" s="30" t="s">
        <v>28</v>
      </c>
      <c r="D135" s="37"/>
      <c r="E135" s="37"/>
      <c r="F135" s="28" t="str">
        <f>IF(E22="","",E22)</f>
        <v>Vyplň údaj</v>
      </c>
      <c r="G135" s="37"/>
      <c r="H135" s="37"/>
      <c r="I135" s="30" t="s">
        <v>33</v>
      </c>
      <c r="J135" s="33" t="str">
        <f>E28</f>
        <v xml:space="preserve"> </v>
      </c>
      <c r="K135" s="37"/>
      <c r="L135" s="52"/>
      <c r="S135" s="35"/>
      <c r="T135" s="35"/>
      <c r="U135" s="35"/>
      <c r="V135" s="35"/>
      <c r="W135" s="35"/>
      <c r="X135" s="35"/>
      <c r="Y135" s="35"/>
      <c r="Z135" s="35"/>
      <c r="AA135" s="35"/>
      <c r="AB135" s="35"/>
      <c r="AC135" s="35"/>
      <c r="AD135" s="35"/>
      <c r="AE135" s="35"/>
    </row>
    <row r="136" spans="1:65" s="2" customFormat="1" ht="10.35" customHeight="1">
      <c r="A136" s="35"/>
      <c r="B136" s="36"/>
      <c r="C136" s="37"/>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65" s="11" customFormat="1" ht="29.25" customHeight="1">
      <c r="A137" s="165"/>
      <c r="B137" s="166"/>
      <c r="C137" s="167" t="s">
        <v>225</v>
      </c>
      <c r="D137" s="168" t="s">
        <v>61</v>
      </c>
      <c r="E137" s="168" t="s">
        <v>57</v>
      </c>
      <c r="F137" s="168" t="s">
        <v>58</v>
      </c>
      <c r="G137" s="168" t="s">
        <v>226</v>
      </c>
      <c r="H137" s="168" t="s">
        <v>227</v>
      </c>
      <c r="I137" s="168" t="s">
        <v>228</v>
      </c>
      <c r="J137" s="168" t="s">
        <v>214</v>
      </c>
      <c r="K137" s="169" t="s">
        <v>229</v>
      </c>
      <c r="L137" s="170"/>
      <c r="M137" s="76" t="s">
        <v>1</v>
      </c>
      <c r="N137" s="77" t="s">
        <v>40</v>
      </c>
      <c r="O137" s="77" t="s">
        <v>230</v>
      </c>
      <c r="P137" s="77" t="s">
        <v>231</v>
      </c>
      <c r="Q137" s="77" t="s">
        <v>232</v>
      </c>
      <c r="R137" s="77" t="s">
        <v>233</v>
      </c>
      <c r="S137" s="77" t="s">
        <v>234</v>
      </c>
      <c r="T137" s="78" t="s">
        <v>235</v>
      </c>
      <c r="U137" s="165"/>
      <c r="V137" s="165"/>
      <c r="W137" s="165"/>
      <c r="X137" s="165"/>
      <c r="Y137" s="165"/>
      <c r="Z137" s="165"/>
      <c r="AA137" s="165"/>
      <c r="AB137" s="165"/>
      <c r="AC137" s="165"/>
      <c r="AD137" s="165"/>
      <c r="AE137" s="165"/>
    </row>
    <row r="138" spans="1:65" s="2" customFormat="1" ht="22.9" customHeight="1">
      <c r="A138" s="35"/>
      <c r="B138" s="36"/>
      <c r="C138" s="83" t="s">
        <v>236</v>
      </c>
      <c r="D138" s="37"/>
      <c r="E138" s="37"/>
      <c r="F138" s="37"/>
      <c r="G138" s="37"/>
      <c r="H138" s="37"/>
      <c r="I138" s="37"/>
      <c r="J138" s="171">
        <f>BK138</f>
        <v>0</v>
      </c>
      <c r="K138" s="37"/>
      <c r="L138" s="40"/>
      <c r="M138" s="79"/>
      <c r="N138" s="172"/>
      <c r="O138" s="80"/>
      <c r="P138" s="173">
        <f>P139+P165+P168+P172+P180+P185+P200+P273+P358+P373+P389+P439+P450+P469</f>
        <v>0</v>
      </c>
      <c r="Q138" s="80"/>
      <c r="R138" s="173">
        <f>R139+R165+R168+R172+R180+R185+R200+R273+R358+R373+R389+R439+R450+R469</f>
        <v>0</v>
      </c>
      <c r="S138" s="80"/>
      <c r="T138" s="174">
        <f>T139+T165+T168+T172+T180+T185+T200+T273+T358+T373+T389+T439+T450+T469</f>
        <v>0</v>
      </c>
      <c r="U138" s="35"/>
      <c r="V138" s="35"/>
      <c r="W138" s="35"/>
      <c r="X138" s="35"/>
      <c r="Y138" s="35"/>
      <c r="Z138" s="35"/>
      <c r="AA138" s="35"/>
      <c r="AB138" s="35"/>
      <c r="AC138" s="35"/>
      <c r="AD138" s="35"/>
      <c r="AE138" s="35"/>
      <c r="AT138" s="18" t="s">
        <v>75</v>
      </c>
      <c r="AU138" s="18" t="s">
        <v>216</v>
      </c>
      <c r="BK138" s="175">
        <f>BK139+BK165+BK168+BK172+BK180+BK185+BK200+BK273+BK358+BK373+BK389+BK439+BK450+BK469</f>
        <v>0</v>
      </c>
    </row>
    <row r="139" spans="1:65" s="12" customFormat="1" ht="25.9" customHeight="1">
      <c r="B139" s="176"/>
      <c r="C139" s="177"/>
      <c r="D139" s="178" t="s">
        <v>75</v>
      </c>
      <c r="E139" s="179" t="s">
        <v>84</v>
      </c>
      <c r="F139" s="179" t="s">
        <v>240</v>
      </c>
      <c r="G139" s="177"/>
      <c r="H139" s="177"/>
      <c r="I139" s="180"/>
      <c r="J139" s="181">
        <f>BK139</f>
        <v>0</v>
      </c>
      <c r="K139" s="177"/>
      <c r="L139" s="182"/>
      <c r="M139" s="183"/>
      <c r="N139" s="184"/>
      <c r="O139" s="184"/>
      <c r="P139" s="185">
        <f>SUM(P140:P164)</f>
        <v>0</v>
      </c>
      <c r="Q139" s="184"/>
      <c r="R139" s="185">
        <f>SUM(R140:R164)</f>
        <v>0</v>
      </c>
      <c r="S139" s="184"/>
      <c r="T139" s="186">
        <f>SUM(T140:T164)</f>
        <v>0</v>
      </c>
      <c r="AR139" s="187" t="s">
        <v>84</v>
      </c>
      <c r="AT139" s="188" t="s">
        <v>75</v>
      </c>
      <c r="AU139" s="188" t="s">
        <v>76</v>
      </c>
      <c r="AY139" s="187" t="s">
        <v>239</v>
      </c>
      <c r="BK139" s="189">
        <f>SUM(BK140:BK164)</f>
        <v>0</v>
      </c>
    </row>
    <row r="140" spans="1:65" s="2" customFormat="1" ht="16.5" customHeight="1">
      <c r="A140" s="35"/>
      <c r="B140" s="36"/>
      <c r="C140" s="192" t="s">
        <v>84</v>
      </c>
      <c r="D140" s="192" t="s">
        <v>241</v>
      </c>
      <c r="E140" s="193" t="s">
        <v>2645</v>
      </c>
      <c r="F140" s="194" t="s">
        <v>2646</v>
      </c>
      <c r="G140" s="195" t="s">
        <v>309</v>
      </c>
      <c r="H140" s="196">
        <v>185.12</v>
      </c>
      <c r="I140" s="197"/>
      <c r="J140" s="198">
        <f>ROUND(I140*H140,2)</f>
        <v>0</v>
      </c>
      <c r="K140" s="194" t="s">
        <v>2647</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110</v>
      </c>
      <c r="AT140" s="203" t="s">
        <v>241</v>
      </c>
      <c r="AU140" s="203" t="s">
        <v>84</v>
      </c>
      <c r="AY140" s="18" t="s">
        <v>239</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110</v>
      </c>
      <c r="BM140" s="203" t="s">
        <v>86</v>
      </c>
    </row>
    <row r="141" spans="1:65" s="2" customFormat="1" ht="29.25">
      <c r="A141" s="35"/>
      <c r="B141" s="36"/>
      <c r="C141" s="37"/>
      <c r="D141" s="207" t="s">
        <v>284</v>
      </c>
      <c r="E141" s="37"/>
      <c r="F141" s="216" t="s">
        <v>2648</v>
      </c>
      <c r="G141" s="37"/>
      <c r="H141" s="37"/>
      <c r="I141" s="217"/>
      <c r="J141" s="37"/>
      <c r="K141" s="37"/>
      <c r="L141" s="40"/>
      <c r="M141" s="218"/>
      <c r="N141" s="219"/>
      <c r="O141" s="72"/>
      <c r="P141" s="72"/>
      <c r="Q141" s="72"/>
      <c r="R141" s="72"/>
      <c r="S141" s="72"/>
      <c r="T141" s="73"/>
      <c r="U141" s="35"/>
      <c r="V141" s="35"/>
      <c r="W141" s="35"/>
      <c r="X141" s="35"/>
      <c r="Y141" s="35"/>
      <c r="Z141" s="35"/>
      <c r="AA141" s="35"/>
      <c r="AB141" s="35"/>
      <c r="AC141" s="35"/>
      <c r="AD141" s="35"/>
      <c r="AE141" s="35"/>
      <c r="AT141" s="18" t="s">
        <v>284</v>
      </c>
      <c r="AU141" s="18" t="s">
        <v>84</v>
      </c>
    </row>
    <row r="142" spans="1:65" s="2" customFormat="1" ht="16.5" customHeight="1">
      <c r="A142" s="35"/>
      <c r="B142" s="36"/>
      <c r="C142" s="192" t="s">
        <v>86</v>
      </c>
      <c r="D142" s="192" t="s">
        <v>241</v>
      </c>
      <c r="E142" s="193" t="s">
        <v>2649</v>
      </c>
      <c r="F142" s="194" t="s">
        <v>2650</v>
      </c>
      <c r="G142" s="195" t="s">
        <v>244</v>
      </c>
      <c r="H142" s="196">
        <v>1068</v>
      </c>
      <c r="I142" s="197"/>
      <c r="J142" s="198">
        <f>ROUND(I142*H142,2)</f>
        <v>0</v>
      </c>
      <c r="K142" s="194" t="s">
        <v>2647</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110</v>
      </c>
      <c r="AT142" s="203" t="s">
        <v>241</v>
      </c>
      <c r="AU142" s="203" t="s">
        <v>84</v>
      </c>
      <c r="AY142" s="18" t="s">
        <v>239</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110</v>
      </c>
      <c r="BM142" s="203" t="s">
        <v>110</v>
      </c>
    </row>
    <row r="143" spans="1:65" s="2" customFormat="1" ht="29.25">
      <c r="A143" s="35"/>
      <c r="B143" s="36"/>
      <c r="C143" s="37"/>
      <c r="D143" s="207" t="s">
        <v>284</v>
      </c>
      <c r="E143" s="37"/>
      <c r="F143" s="216" t="s">
        <v>2651</v>
      </c>
      <c r="G143" s="37"/>
      <c r="H143" s="37"/>
      <c r="I143" s="217"/>
      <c r="J143" s="37"/>
      <c r="K143" s="37"/>
      <c r="L143" s="40"/>
      <c r="M143" s="218"/>
      <c r="N143" s="219"/>
      <c r="O143" s="72"/>
      <c r="P143" s="72"/>
      <c r="Q143" s="72"/>
      <c r="R143" s="72"/>
      <c r="S143" s="72"/>
      <c r="T143" s="73"/>
      <c r="U143" s="35"/>
      <c r="V143" s="35"/>
      <c r="W143" s="35"/>
      <c r="X143" s="35"/>
      <c r="Y143" s="35"/>
      <c r="Z143" s="35"/>
      <c r="AA143" s="35"/>
      <c r="AB143" s="35"/>
      <c r="AC143" s="35"/>
      <c r="AD143" s="35"/>
      <c r="AE143" s="35"/>
      <c r="AT143" s="18" t="s">
        <v>284</v>
      </c>
      <c r="AU143" s="18" t="s">
        <v>84</v>
      </c>
    </row>
    <row r="144" spans="1:65" s="2" customFormat="1" ht="16.5" customHeight="1">
      <c r="A144" s="35"/>
      <c r="B144" s="36"/>
      <c r="C144" s="192" t="s">
        <v>108</v>
      </c>
      <c r="D144" s="192" t="s">
        <v>241</v>
      </c>
      <c r="E144" s="193" t="s">
        <v>2652</v>
      </c>
      <c r="F144" s="194" t="s">
        <v>2653</v>
      </c>
      <c r="G144" s="195" t="s">
        <v>244</v>
      </c>
      <c r="H144" s="196">
        <v>1068</v>
      </c>
      <c r="I144" s="197"/>
      <c r="J144" s="198">
        <f>ROUND(I144*H144,2)</f>
        <v>0</v>
      </c>
      <c r="K144" s="194" t="s">
        <v>2647</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110</v>
      </c>
      <c r="AT144" s="203" t="s">
        <v>241</v>
      </c>
      <c r="AU144" s="203" t="s">
        <v>84</v>
      </c>
      <c r="AY144" s="18" t="s">
        <v>239</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110</v>
      </c>
      <c r="BM144" s="203" t="s">
        <v>150</v>
      </c>
    </row>
    <row r="145" spans="1:65" s="2" customFormat="1" ht="19.5">
      <c r="A145" s="35"/>
      <c r="B145" s="36"/>
      <c r="C145" s="37"/>
      <c r="D145" s="207" t="s">
        <v>284</v>
      </c>
      <c r="E145" s="37"/>
      <c r="F145" s="216" t="s">
        <v>2654</v>
      </c>
      <c r="G145" s="37"/>
      <c r="H145" s="37"/>
      <c r="I145" s="217"/>
      <c r="J145" s="37"/>
      <c r="K145" s="37"/>
      <c r="L145" s="40"/>
      <c r="M145" s="218"/>
      <c r="N145" s="219"/>
      <c r="O145" s="72"/>
      <c r="P145" s="72"/>
      <c r="Q145" s="72"/>
      <c r="R145" s="72"/>
      <c r="S145" s="72"/>
      <c r="T145" s="73"/>
      <c r="U145" s="35"/>
      <c r="V145" s="35"/>
      <c r="W145" s="35"/>
      <c r="X145" s="35"/>
      <c r="Y145" s="35"/>
      <c r="Z145" s="35"/>
      <c r="AA145" s="35"/>
      <c r="AB145" s="35"/>
      <c r="AC145" s="35"/>
      <c r="AD145" s="35"/>
      <c r="AE145" s="35"/>
      <c r="AT145" s="18" t="s">
        <v>284</v>
      </c>
      <c r="AU145" s="18" t="s">
        <v>84</v>
      </c>
    </row>
    <row r="146" spans="1:65" s="2" customFormat="1" ht="16.5" customHeight="1">
      <c r="A146" s="35"/>
      <c r="B146" s="36"/>
      <c r="C146" s="192" t="s">
        <v>110</v>
      </c>
      <c r="D146" s="192" t="s">
        <v>241</v>
      </c>
      <c r="E146" s="193" t="s">
        <v>2655</v>
      </c>
      <c r="F146" s="194" t="s">
        <v>2656</v>
      </c>
      <c r="G146" s="195" t="s">
        <v>309</v>
      </c>
      <c r="H146" s="196">
        <v>185.12</v>
      </c>
      <c r="I146" s="197"/>
      <c r="J146" s="198">
        <f>ROUND(I146*H146,2)</f>
        <v>0</v>
      </c>
      <c r="K146" s="194" t="s">
        <v>2647</v>
      </c>
      <c r="L146" s="40"/>
      <c r="M146" s="199" t="s">
        <v>1</v>
      </c>
      <c r="N146" s="200" t="s">
        <v>41</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110</v>
      </c>
      <c r="AT146" s="203" t="s">
        <v>241</v>
      </c>
      <c r="AU146" s="203" t="s">
        <v>84</v>
      </c>
      <c r="AY146" s="18" t="s">
        <v>239</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110</v>
      </c>
      <c r="BM146" s="203" t="s">
        <v>156</v>
      </c>
    </row>
    <row r="147" spans="1:65" s="2" customFormat="1" ht="19.5">
      <c r="A147" s="35"/>
      <c r="B147" s="36"/>
      <c r="C147" s="37"/>
      <c r="D147" s="207" t="s">
        <v>284</v>
      </c>
      <c r="E147" s="37"/>
      <c r="F147" s="216" t="s">
        <v>2657</v>
      </c>
      <c r="G147" s="37"/>
      <c r="H147" s="37"/>
      <c r="I147" s="217"/>
      <c r="J147" s="37"/>
      <c r="K147" s="37"/>
      <c r="L147" s="40"/>
      <c r="M147" s="218"/>
      <c r="N147" s="219"/>
      <c r="O147" s="72"/>
      <c r="P147" s="72"/>
      <c r="Q147" s="72"/>
      <c r="R147" s="72"/>
      <c r="S147" s="72"/>
      <c r="T147" s="73"/>
      <c r="U147" s="35"/>
      <c r="V147" s="35"/>
      <c r="W147" s="35"/>
      <c r="X147" s="35"/>
      <c r="Y147" s="35"/>
      <c r="Z147" s="35"/>
      <c r="AA147" s="35"/>
      <c r="AB147" s="35"/>
      <c r="AC147" s="35"/>
      <c r="AD147" s="35"/>
      <c r="AE147" s="35"/>
      <c r="AT147" s="18" t="s">
        <v>284</v>
      </c>
      <c r="AU147" s="18" t="s">
        <v>84</v>
      </c>
    </row>
    <row r="148" spans="1:65" s="2" customFormat="1" ht="16.5" customHeight="1">
      <c r="A148" s="35"/>
      <c r="B148" s="36"/>
      <c r="C148" s="192" t="s">
        <v>134</v>
      </c>
      <c r="D148" s="192" t="s">
        <v>241</v>
      </c>
      <c r="E148" s="193" t="s">
        <v>2658</v>
      </c>
      <c r="F148" s="194" t="s">
        <v>2659</v>
      </c>
      <c r="G148" s="195" t="s">
        <v>309</v>
      </c>
      <c r="H148" s="196">
        <v>92.56</v>
      </c>
      <c r="I148" s="197"/>
      <c r="J148" s="198">
        <f>ROUND(I148*H148,2)</f>
        <v>0</v>
      </c>
      <c r="K148" s="194" t="s">
        <v>2647</v>
      </c>
      <c r="L148" s="40"/>
      <c r="M148" s="199" t="s">
        <v>1</v>
      </c>
      <c r="N148" s="200" t="s">
        <v>41</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110</v>
      </c>
      <c r="AT148" s="203" t="s">
        <v>241</v>
      </c>
      <c r="AU148" s="203" t="s">
        <v>84</v>
      </c>
      <c r="AY148" s="18" t="s">
        <v>239</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110</v>
      </c>
      <c r="BM148" s="203" t="s">
        <v>162</v>
      </c>
    </row>
    <row r="149" spans="1:65" s="2" customFormat="1" ht="29.25">
      <c r="A149" s="35"/>
      <c r="B149" s="36"/>
      <c r="C149" s="37"/>
      <c r="D149" s="207" t="s">
        <v>284</v>
      </c>
      <c r="E149" s="37"/>
      <c r="F149" s="216" t="s">
        <v>2660</v>
      </c>
      <c r="G149" s="37"/>
      <c r="H149" s="37"/>
      <c r="I149" s="217"/>
      <c r="J149" s="37"/>
      <c r="K149" s="37"/>
      <c r="L149" s="40"/>
      <c r="M149" s="218"/>
      <c r="N149" s="219"/>
      <c r="O149" s="72"/>
      <c r="P149" s="72"/>
      <c r="Q149" s="72"/>
      <c r="R149" s="72"/>
      <c r="S149" s="72"/>
      <c r="T149" s="73"/>
      <c r="U149" s="35"/>
      <c r="V149" s="35"/>
      <c r="W149" s="35"/>
      <c r="X149" s="35"/>
      <c r="Y149" s="35"/>
      <c r="Z149" s="35"/>
      <c r="AA149" s="35"/>
      <c r="AB149" s="35"/>
      <c r="AC149" s="35"/>
      <c r="AD149" s="35"/>
      <c r="AE149" s="35"/>
      <c r="AT149" s="18" t="s">
        <v>284</v>
      </c>
      <c r="AU149" s="18" t="s">
        <v>84</v>
      </c>
    </row>
    <row r="150" spans="1:65" s="2" customFormat="1" ht="16.5" customHeight="1">
      <c r="A150" s="35"/>
      <c r="B150" s="36"/>
      <c r="C150" s="192" t="s">
        <v>150</v>
      </c>
      <c r="D150" s="192" t="s">
        <v>241</v>
      </c>
      <c r="E150" s="193" t="s">
        <v>2661</v>
      </c>
      <c r="F150" s="194" t="s">
        <v>2662</v>
      </c>
      <c r="G150" s="195" t="s">
        <v>309</v>
      </c>
      <c r="H150" s="196">
        <v>78.319999999999993</v>
      </c>
      <c r="I150" s="197"/>
      <c r="J150" s="198">
        <f>ROUND(I150*H150,2)</f>
        <v>0</v>
      </c>
      <c r="K150" s="194" t="s">
        <v>2647</v>
      </c>
      <c r="L150" s="40"/>
      <c r="M150" s="199" t="s">
        <v>1</v>
      </c>
      <c r="N150" s="200" t="s">
        <v>41</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110</v>
      </c>
      <c r="AT150" s="203" t="s">
        <v>241</v>
      </c>
      <c r="AU150" s="203" t="s">
        <v>84</v>
      </c>
      <c r="AY150" s="18" t="s">
        <v>239</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110</v>
      </c>
      <c r="BM150" s="203" t="s">
        <v>8</v>
      </c>
    </row>
    <row r="151" spans="1:65" s="2" customFormat="1" ht="58.5">
      <c r="A151" s="35"/>
      <c r="B151" s="36"/>
      <c r="C151" s="37"/>
      <c r="D151" s="207" t="s">
        <v>284</v>
      </c>
      <c r="E151" s="37"/>
      <c r="F151" s="216" t="s">
        <v>2663</v>
      </c>
      <c r="G151" s="37"/>
      <c r="H151" s="37"/>
      <c r="I151" s="217"/>
      <c r="J151" s="37"/>
      <c r="K151" s="37"/>
      <c r="L151" s="40"/>
      <c r="M151" s="218"/>
      <c r="N151" s="219"/>
      <c r="O151" s="72"/>
      <c r="P151" s="72"/>
      <c r="Q151" s="72"/>
      <c r="R151" s="72"/>
      <c r="S151" s="72"/>
      <c r="T151" s="73"/>
      <c r="U151" s="35"/>
      <c r="V151" s="35"/>
      <c r="W151" s="35"/>
      <c r="X151" s="35"/>
      <c r="Y151" s="35"/>
      <c r="Z151" s="35"/>
      <c r="AA151" s="35"/>
      <c r="AB151" s="35"/>
      <c r="AC151" s="35"/>
      <c r="AD151" s="35"/>
      <c r="AE151" s="35"/>
      <c r="AT151" s="18" t="s">
        <v>284</v>
      </c>
      <c r="AU151" s="18" t="s">
        <v>84</v>
      </c>
    </row>
    <row r="152" spans="1:65" s="2" customFormat="1" ht="24.2" customHeight="1">
      <c r="A152" s="35"/>
      <c r="B152" s="36"/>
      <c r="C152" s="192" t="s">
        <v>153</v>
      </c>
      <c r="D152" s="192" t="s">
        <v>241</v>
      </c>
      <c r="E152" s="193" t="s">
        <v>2664</v>
      </c>
      <c r="F152" s="194" t="s">
        <v>2665</v>
      </c>
      <c r="G152" s="195" t="s">
        <v>309</v>
      </c>
      <c r="H152" s="196">
        <v>391.6</v>
      </c>
      <c r="I152" s="197"/>
      <c r="J152" s="198">
        <f>ROUND(I152*H152,2)</f>
        <v>0</v>
      </c>
      <c r="K152" s="194" t="s">
        <v>2647</v>
      </c>
      <c r="L152" s="40"/>
      <c r="M152" s="199" t="s">
        <v>1</v>
      </c>
      <c r="N152" s="200" t="s">
        <v>41</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110</v>
      </c>
      <c r="AT152" s="203" t="s">
        <v>241</v>
      </c>
      <c r="AU152" s="203" t="s">
        <v>84</v>
      </c>
      <c r="AY152" s="18" t="s">
        <v>239</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110</v>
      </c>
      <c r="BM152" s="203" t="s">
        <v>296</v>
      </c>
    </row>
    <row r="153" spans="1:65" s="2" customFormat="1" ht="39">
      <c r="A153" s="35"/>
      <c r="B153" s="36"/>
      <c r="C153" s="37"/>
      <c r="D153" s="207" t="s">
        <v>284</v>
      </c>
      <c r="E153" s="37"/>
      <c r="F153" s="216" t="s">
        <v>2666</v>
      </c>
      <c r="G153" s="37"/>
      <c r="H153" s="37"/>
      <c r="I153" s="217"/>
      <c r="J153" s="37"/>
      <c r="K153" s="37"/>
      <c r="L153" s="40"/>
      <c r="M153" s="218"/>
      <c r="N153" s="219"/>
      <c r="O153" s="72"/>
      <c r="P153" s="72"/>
      <c r="Q153" s="72"/>
      <c r="R153" s="72"/>
      <c r="S153" s="72"/>
      <c r="T153" s="73"/>
      <c r="U153" s="35"/>
      <c r="V153" s="35"/>
      <c r="W153" s="35"/>
      <c r="X153" s="35"/>
      <c r="Y153" s="35"/>
      <c r="Z153" s="35"/>
      <c r="AA153" s="35"/>
      <c r="AB153" s="35"/>
      <c r="AC153" s="35"/>
      <c r="AD153" s="35"/>
      <c r="AE153" s="35"/>
      <c r="AT153" s="18" t="s">
        <v>284</v>
      </c>
      <c r="AU153" s="18" t="s">
        <v>84</v>
      </c>
    </row>
    <row r="154" spans="1:65" s="2" customFormat="1" ht="16.5" customHeight="1">
      <c r="A154" s="35"/>
      <c r="B154" s="36"/>
      <c r="C154" s="192" t="s">
        <v>156</v>
      </c>
      <c r="D154" s="192" t="s">
        <v>241</v>
      </c>
      <c r="E154" s="193" t="s">
        <v>2667</v>
      </c>
      <c r="F154" s="194" t="s">
        <v>2668</v>
      </c>
      <c r="G154" s="195" t="s">
        <v>309</v>
      </c>
      <c r="H154" s="196">
        <v>185.12</v>
      </c>
      <c r="I154" s="197"/>
      <c r="J154" s="198">
        <f>ROUND(I154*H154,2)</f>
        <v>0</v>
      </c>
      <c r="K154" s="194" t="s">
        <v>2647</v>
      </c>
      <c r="L154" s="40"/>
      <c r="M154" s="199" t="s">
        <v>1</v>
      </c>
      <c r="N154" s="200" t="s">
        <v>41</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110</v>
      </c>
      <c r="AT154" s="203" t="s">
        <v>241</v>
      </c>
      <c r="AU154" s="203" t="s">
        <v>84</v>
      </c>
      <c r="AY154" s="18" t="s">
        <v>239</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110</v>
      </c>
      <c r="BM154" s="203" t="s">
        <v>306</v>
      </c>
    </row>
    <row r="155" spans="1:65" s="2" customFormat="1" ht="19.5">
      <c r="A155" s="35"/>
      <c r="B155" s="36"/>
      <c r="C155" s="37"/>
      <c r="D155" s="207" t="s">
        <v>284</v>
      </c>
      <c r="E155" s="37"/>
      <c r="F155" s="216" t="s">
        <v>2669</v>
      </c>
      <c r="G155" s="37"/>
      <c r="H155" s="37"/>
      <c r="I155" s="217"/>
      <c r="J155" s="37"/>
      <c r="K155" s="37"/>
      <c r="L155" s="40"/>
      <c r="M155" s="218"/>
      <c r="N155" s="219"/>
      <c r="O155" s="72"/>
      <c r="P155" s="72"/>
      <c r="Q155" s="72"/>
      <c r="R155" s="72"/>
      <c r="S155" s="72"/>
      <c r="T155" s="73"/>
      <c r="U155" s="35"/>
      <c r="V155" s="35"/>
      <c r="W155" s="35"/>
      <c r="X155" s="35"/>
      <c r="Y155" s="35"/>
      <c r="Z155" s="35"/>
      <c r="AA155" s="35"/>
      <c r="AB155" s="35"/>
      <c r="AC155" s="35"/>
      <c r="AD155" s="35"/>
      <c r="AE155" s="35"/>
      <c r="AT155" s="18" t="s">
        <v>284</v>
      </c>
      <c r="AU155" s="18" t="s">
        <v>84</v>
      </c>
    </row>
    <row r="156" spans="1:65" s="2" customFormat="1" ht="21.75" customHeight="1">
      <c r="A156" s="35"/>
      <c r="B156" s="36"/>
      <c r="C156" s="192" t="s">
        <v>159</v>
      </c>
      <c r="D156" s="192" t="s">
        <v>241</v>
      </c>
      <c r="E156" s="193" t="s">
        <v>2670</v>
      </c>
      <c r="F156" s="194" t="s">
        <v>2671</v>
      </c>
      <c r="G156" s="195" t="s">
        <v>309</v>
      </c>
      <c r="H156" s="196">
        <v>185.12</v>
      </c>
      <c r="I156" s="197"/>
      <c r="J156" s="198">
        <f>ROUND(I156*H156,2)</f>
        <v>0</v>
      </c>
      <c r="K156" s="194" t="s">
        <v>2647</v>
      </c>
      <c r="L156" s="40"/>
      <c r="M156" s="199" t="s">
        <v>1</v>
      </c>
      <c r="N156" s="200" t="s">
        <v>41</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110</v>
      </c>
      <c r="AT156" s="203" t="s">
        <v>241</v>
      </c>
      <c r="AU156" s="203" t="s">
        <v>84</v>
      </c>
      <c r="AY156" s="18" t="s">
        <v>239</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110</v>
      </c>
      <c r="BM156" s="203" t="s">
        <v>279</v>
      </c>
    </row>
    <row r="157" spans="1:65" s="2" customFormat="1" ht="19.5">
      <c r="A157" s="35"/>
      <c r="B157" s="36"/>
      <c r="C157" s="37"/>
      <c r="D157" s="207" t="s">
        <v>284</v>
      </c>
      <c r="E157" s="37"/>
      <c r="F157" s="216" t="s">
        <v>2669</v>
      </c>
      <c r="G157" s="37"/>
      <c r="H157" s="37"/>
      <c r="I157" s="217"/>
      <c r="J157" s="37"/>
      <c r="K157" s="37"/>
      <c r="L157" s="40"/>
      <c r="M157" s="218"/>
      <c r="N157" s="219"/>
      <c r="O157" s="72"/>
      <c r="P157" s="72"/>
      <c r="Q157" s="72"/>
      <c r="R157" s="72"/>
      <c r="S157" s="72"/>
      <c r="T157" s="73"/>
      <c r="U157" s="35"/>
      <c r="V157" s="35"/>
      <c r="W157" s="35"/>
      <c r="X157" s="35"/>
      <c r="Y157" s="35"/>
      <c r="Z157" s="35"/>
      <c r="AA157" s="35"/>
      <c r="AB157" s="35"/>
      <c r="AC157" s="35"/>
      <c r="AD157" s="35"/>
      <c r="AE157" s="35"/>
      <c r="AT157" s="18" t="s">
        <v>284</v>
      </c>
      <c r="AU157" s="18" t="s">
        <v>84</v>
      </c>
    </row>
    <row r="158" spans="1:65" s="2" customFormat="1" ht="21.75" customHeight="1">
      <c r="A158" s="35"/>
      <c r="B158" s="36"/>
      <c r="C158" s="192" t="s">
        <v>162</v>
      </c>
      <c r="D158" s="192" t="s">
        <v>241</v>
      </c>
      <c r="E158" s="193" t="s">
        <v>2672</v>
      </c>
      <c r="F158" s="194" t="s">
        <v>2673</v>
      </c>
      <c r="G158" s="195" t="s">
        <v>309</v>
      </c>
      <c r="H158" s="196">
        <v>78.319999999999993</v>
      </c>
      <c r="I158" s="197"/>
      <c r="J158" s="198">
        <f>ROUND(I158*H158,2)</f>
        <v>0</v>
      </c>
      <c r="K158" s="194" t="s">
        <v>2647</v>
      </c>
      <c r="L158" s="40"/>
      <c r="M158" s="199" t="s">
        <v>1</v>
      </c>
      <c r="N158" s="200" t="s">
        <v>41</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110</v>
      </c>
      <c r="AT158" s="203" t="s">
        <v>241</v>
      </c>
      <c r="AU158" s="203" t="s">
        <v>84</v>
      </c>
      <c r="AY158" s="18" t="s">
        <v>239</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110</v>
      </c>
      <c r="BM158" s="203" t="s">
        <v>328</v>
      </c>
    </row>
    <row r="159" spans="1:65" s="2" customFormat="1" ht="21.75" customHeight="1">
      <c r="A159" s="35"/>
      <c r="B159" s="36"/>
      <c r="C159" s="192" t="s">
        <v>165</v>
      </c>
      <c r="D159" s="192" t="s">
        <v>241</v>
      </c>
      <c r="E159" s="193" t="s">
        <v>2674</v>
      </c>
      <c r="F159" s="194" t="s">
        <v>2675</v>
      </c>
      <c r="G159" s="195" t="s">
        <v>309</v>
      </c>
      <c r="H159" s="196">
        <v>78.319999999999993</v>
      </c>
      <c r="I159" s="197"/>
      <c r="J159" s="198">
        <f>ROUND(I159*H159,2)</f>
        <v>0</v>
      </c>
      <c r="K159" s="194" t="s">
        <v>2647</v>
      </c>
      <c r="L159" s="40"/>
      <c r="M159" s="199" t="s">
        <v>1</v>
      </c>
      <c r="N159" s="200" t="s">
        <v>41</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110</v>
      </c>
      <c r="AT159" s="203" t="s">
        <v>241</v>
      </c>
      <c r="AU159" s="203" t="s">
        <v>84</v>
      </c>
      <c r="AY159" s="18" t="s">
        <v>239</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110</v>
      </c>
      <c r="BM159" s="203" t="s">
        <v>337</v>
      </c>
    </row>
    <row r="160" spans="1:65" s="2" customFormat="1" ht="16.5" customHeight="1">
      <c r="A160" s="35"/>
      <c r="B160" s="36"/>
      <c r="C160" s="192" t="s">
        <v>8</v>
      </c>
      <c r="D160" s="192" t="s">
        <v>241</v>
      </c>
      <c r="E160" s="193" t="s">
        <v>2676</v>
      </c>
      <c r="F160" s="194" t="s">
        <v>2677</v>
      </c>
      <c r="G160" s="195" t="s">
        <v>309</v>
      </c>
      <c r="H160" s="196">
        <v>106.8</v>
      </c>
      <c r="I160" s="197"/>
      <c r="J160" s="198">
        <f>ROUND(I160*H160,2)</f>
        <v>0</v>
      </c>
      <c r="K160" s="194" t="s">
        <v>2647</v>
      </c>
      <c r="L160" s="40"/>
      <c r="M160" s="199" t="s">
        <v>1</v>
      </c>
      <c r="N160" s="200" t="s">
        <v>41</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110</v>
      </c>
      <c r="AT160" s="203" t="s">
        <v>241</v>
      </c>
      <c r="AU160" s="203" t="s">
        <v>84</v>
      </c>
      <c r="AY160" s="18" t="s">
        <v>239</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110</v>
      </c>
      <c r="BM160" s="203" t="s">
        <v>463</v>
      </c>
    </row>
    <row r="161" spans="1:65" s="2" customFormat="1" ht="39">
      <c r="A161" s="35"/>
      <c r="B161" s="36"/>
      <c r="C161" s="37"/>
      <c r="D161" s="207" t="s">
        <v>284</v>
      </c>
      <c r="E161" s="37"/>
      <c r="F161" s="216" t="s">
        <v>2678</v>
      </c>
      <c r="G161" s="37"/>
      <c r="H161" s="37"/>
      <c r="I161" s="217"/>
      <c r="J161" s="37"/>
      <c r="K161" s="37"/>
      <c r="L161" s="40"/>
      <c r="M161" s="218"/>
      <c r="N161" s="219"/>
      <c r="O161" s="72"/>
      <c r="P161" s="72"/>
      <c r="Q161" s="72"/>
      <c r="R161" s="72"/>
      <c r="S161" s="72"/>
      <c r="T161" s="73"/>
      <c r="U161" s="35"/>
      <c r="V161" s="35"/>
      <c r="W161" s="35"/>
      <c r="X161" s="35"/>
      <c r="Y161" s="35"/>
      <c r="Z161" s="35"/>
      <c r="AA161" s="35"/>
      <c r="AB161" s="35"/>
      <c r="AC161" s="35"/>
      <c r="AD161" s="35"/>
      <c r="AE161" s="35"/>
      <c r="AT161" s="18" t="s">
        <v>284</v>
      </c>
      <c r="AU161" s="18" t="s">
        <v>84</v>
      </c>
    </row>
    <row r="162" spans="1:65" s="2" customFormat="1" ht="16.5" customHeight="1">
      <c r="A162" s="35"/>
      <c r="B162" s="36"/>
      <c r="C162" s="192" t="s">
        <v>292</v>
      </c>
      <c r="D162" s="192" t="s">
        <v>241</v>
      </c>
      <c r="E162" s="193" t="s">
        <v>2679</v>
      </c>
      <c r="F162" s="194" t="s">
        <v>2680</v>
      </c>
      <c r="G162" s="195" t="s">
        <v>309</v>
      </c>
      <c r="H162" s="196">
        <v>64.08</v>
      </c>
      <c r="I162" s="197"/>
      <c r="J162" s="198">
        <f>ROUND(I162*H162,2)</f>
        <v>0</v>
      </c>
      <c r="K162" s="194" t="s">
        <v>2647</v>
      </c>
      <c r="L162" s="40"/>
      <c r="M162" s="199" t="s">
        <v>1</v>
      </c>
      <c r="N162" s="200" t="s">
        <v>41</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110</v>
      </c>
      <c r="AT162" s="203" t="s">
        <v>241</v>
      </c>
      <c r="AU162" s="203" t="s">
        <v>84</v>
      </c>
      <c r="AY162" s="18" t="s">
        <v>239</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110</v>
      </c>
      <c r="BM162" s="203" t="s">
        <v>473</v>
      </c>
    </row>
    <row r="163" spans="1:65" s="2" customFormat="1" ht="39">
      <c r="A163" s="35"/>
      <c r="B163" s="36"/>
      <c r="C163" s="37"/>
      <c r="D163" s="207" t="s">
        <v>284</v>
      </c>
      <c r="E163" s="37"/>
      <c r="F163" s="216" t="s">
        <v>2681</v>
      </c>
      <c r="G163" s="37"/>
      <c r="H163" s="37"/>
      <c r="I163" s="217"/>
      <c r="J163" s="37"/>
      <c r="K163" s="37"/>
      <c r="L163" s="40"/>
      <c r="M163" s="218"/>
      <c r="N163" s="219"/>
      <c r="O163" s="72"/>
      <c r="P163" s="72"/>
      <c r="Q163" s="72"/>
      <c r="R163" s="72"/>
      <c r="S163" s="72"/>
      <c r="T163" s="73"/>
      <c r="U163" s="35"/>
      <c r="V163" s="35"/>
      <c r="W163" s="35"/>
      <c r="X163" s="35"/>
      <c r="Y163" s="35"/>
      <c r="Z163" s="35"/>
      <c r="AA163" s="35"/>
      <c r="AB163" s="35"/>
      <c r="AC163" s="35"/>
      <c r="AD163" s="35"/>
      <c r="AE163" s="35"/>
      <c r="AT163" s="18" t="s">
        <v>284</v>
      </c>
      <c r="AU163" s="18" t="s">
        <v>84</v>
      </c>
    </row>
    <row r="164" spans="1:65" s="2" customFormat="1" ht="16.5" customHeight="1">
      <c r="A164" s="35"/>
      <c r="B164" s="36"/>
      <c r="C164" s="192" t="s">
        <v>296</v>
      </c>
      <c r="D164" s="192" t="s">
        <v>241</v>
      </c>
      <c r="E164" s="193" t="s">
        <v>2682</v>
      </c>
      <c r="F164" s="194" t="s">
        <v>2683</v>
      </c>
      <c r="G164" s="195" t="s">
        <v>309</v>
      </c>
      <c r="H164" s="196">
        <v>78.319999999999993</v>
      </c>
      <c r="I164" s="197"/>
      <c r="J164" s="198">
        <f>ROUND(I164*H164,2)</f>
        <v>0</v>
      </c>
      <c r="K164" s="194" t="s">
        <v>2647</v>
      </c>
      <c r="L164" s="40"/>
      <c r="M164" s="199" t="s">
        <v>1</v>
      </c>
      <c r="N164" s="200" t="s">
        <v>41</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110</v>
      </c>
      <c r="AT164" s="203" t="s">
        <v>241</v>
      </c>
      <c r="AU164" s="203" t="s">
        <v>84</v>
      </c>
      <c r="AY164" s="18" t="s">
        <v>239</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110</v>
      </c>
      <c r="BM164" s="203" t="s">
        <v>484</v>
      </c>
    </row>
    <row r="165" spans="1:65" s="12" customFormat="1" ht="25.9" customHeight="1">
      <c r="B165" s="176"/>
      <c r="C165" s="177"/>
      <c r="D165" s="178" t="s">
        <v>75</v>
      </c>
      <c r="E165" s="179" t="s">
        <v>110</v>
      </c>
      <c r="F165" s="179" t="s">
        <v>579</v>
      </c>
      <c r="G165" s="177"/>
      <c r="H165" s="177"/>
      <c r="I165" s="180"/>
      <c r="J165" s="181">
        <f>BK165</f>
        <v>0</v>
      </c>
      <c r="K165" s="177"/>
      <c r="L165" s="182"/>
      <c r="M165" s="183"/>
      <c r="N165" s="184"/>
      <c r="O165" s="184"/>
      <c r="P165" s="185">
        <f>SUM(P166:P167)</f>
        <v>0</v>
      </c>
      <c r="Q165" s="184"/>
      <c r="R165" s="185">
        <f>SUM(R166:R167)</f>
        <v>0</v>
      </c>
      <c r="S165" s="184"/>
      <c r="T165" s="186">
        <f>SUM(T166:T167)</f>
        <v>0</v>
      </c>
      <c r="AR165" s="187" t="s">
        <v>84</v>
      </c>
      <c r="AT165" s="188" t="s">
        <v>75</v>
      </c>
      <c r="AU165" s="188" t="s">
        <v>76</v>
      </c>
      <c r="AY165" s="187" t="s">
        <v>239</v>
      </c>
      <c r="BK165" s="189">
        <f>SUM(BK166:BK167)</f>
        <v>0</v>
      </c>
    </row>
    <row r="166" spans="1:65" s="2" customFormat="1" ht="16.5" customHeight="1">
      <c r="A166" s="35"/>
      <c r="B166" s="36"/>
      <c r="C166" s="192" t="s">
        <v>301</v>
      </c>
      <c r="D166" s="192" t="s">
        <v>241</v>
      </c>
      <c r="E166" s="193" t="s">
        <v>2684</v>
      </c>
      <c r="F166" s="194" t="s">
        <v>2685</v>
      </c>
      <c r="G166" s="195" t="s">
        <v>309</v>
      </c>
      <c r="H166" s="196">
        <v>14.24</v>
      </c>
      <c r="I166" s="197"/>
      <c r="J166" s="198">
        <f>ROUND(I166*H166,2)</f>
        <v>0</v>
      </c>
      <c r="K166" s="194" t="s">
        <v>2647</v>
      </c>
      <c r="L166" s="40"/>
      <c r="M166" s="199" t="s">
        <v>1</v>
      </c>
      <c r="N166" s="200" t="s">
        <v>41</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110</v>
      </c>
      <c r="AT166" s="203" t="s">
        <v>241</v>
      </c>
      <c r="AU166" s="203" t="s">
        <v>84</v>
      </c>
      <c r="AY166" s="18" t="s">
        <v>239</v>
      </c>
      <c r="BE166" s="204">
        <f>IF(N166="základní",J166,0)</f>
        <v>0</v>
      </c>
      <c r="BF166" s="204">
        <f>IF(N166="snížená",J166,0)</f>
        <v>0</v>
      </c>
      <c r="BG166" s="204">
        <f>IF(N166="zákl. přenesená",J166,0)</f>
        <v>0</v>
      </c>
      <c r="BH166" s="204">
        <f>IF(N166="sníž. přenesená",J166,0)</f>
        <v>0</v>
      </c>
      <c r="BI166" s="204">
        <f>IF(N166="nulová",J166,0)</f>
        <v>0</v>
      </c>
      <c r="BJ166" s="18" t="s">
        <v>84</v>
      </c>
      <c r="BK166" s="204">
        <f>ROUND(I166*H166,2)</f>
        <v>0</v>
      </c>
      <c r="BL166" s="18" t="s">
        <v>110</v>
      </c>
      <c r="BM166" s="203" t="s">
        <v>495</v>
      </c>
    </row>
    <row r="167" spans="1:65" s="2" customFormat="1" ht="29.25">
      <c r="A167" s="35"/>
      <c r="B167" s="36"/>
      <c r="C167" s="37"/>
      <c r="D167" s="207" t="s">
        <v>284</v>
      </c>
      <c r="E167" s="37"/>
      <c r="F167" s="216" t="s">
        <v>2686</v>
      </c>
      <c r="G167" s="37"/>
      <c r="H167" s="37"/>
      <c r="I167" s="217"/>
      <c r="J167" s="37"/>
      <c r="K167" s="37"/>
      <c r="L167" s="40"/>
      <c r="M167" s="218"/>
      <c r="N167" s="219"/>
      <c r="O167" s="72"/>
      <c r="P167" s="72"/>
      <c r="Q167" s="72"/>
      <c r="R167" s="72"/>
      <c r="S167" s="72"/>
      <c r="T167" s="73"/>
      <c r="U167" s="35"/>
      <c r="V167" s="35"/>
      <c r="W167" s="35"/>
      <c r="X167" s="35"/>
      <c r="Y167" s="35"/>
      <c r="Z167" s="35"/>
      <c r="AA167" s="35"/>
      <c r="AB167" s="35"/>
      <c r="AC167" s="35"/>
      <c r="AD167" s="35"/>
      <c r="AE167" s="35"/>
      <c r="AT167" s="18" t="s">
        <v>284</v>
      </c>
      <c r="AU167" s="18" t="s">
        <v>84</v>
      </c>
    </row>
    <row r="168" spans="1:65" s="12" customFormat="1" ht="25.9" customHeight="1">
      <c r="B168" s="176"/>
      <c r="C168" s="177"/>
      <c r="D168" s="178" t="s">
        <v>75</v>
      </c>
      <c r="E168" s="179" t="s">
        <v>650</v>
      </c>
      <c r="F168" s="179" t="s">
        <v>2687</v>
      </c>
      <c r="G168" s="177"/>
      <c r="H168" s="177"/>
      <c r="I168" s="180"/>
      <c r="J168" s="181">
        <f>BK168</f>
        <v>0</v>
      </c>
      <c r="K168" s="177"/>
      <c r="L168" s="182"/>
      <c r="M168" s="183"/>
      <c r="N168" s="184"/>
      <c r="O168" s="184"/>
      <c r="P168" s="185">
        <f>SUM(P169:P171)</f>
        <v>0</v>
      </c>
      <c r="Q168" s="184"/>
      <c r="R168" s="185">
        <f>SUM(R169:R171)</f>
        <v>0</v>
      </c>
      <c r="S168" s="184"/>
      <c r="T168" s="186">
        <f>SUM(T169:T171)</f>
        <v>0</v>
      </c>
      <c r="AR168" s="187" t="s">
        <v>84</v>
      </c>
      <c r="AT168" s="188" t="s">
        <v>75</v>
      </c>
      <c r="AU168" s="188" t="s">
        <v>76</v>
      </c>
      <c r="AY168" s="187" t="s">
        <v>239</v>
      </c>
      <c r="BK168" s="189">
        <f>SUM(BK169:BK171)</f>
        <v>0</v>
      </c>
    </row>
    <row r="169" spans="1:65" s="2" customFormat="1" ht="16.5" customHeight="1">
      <c r="A169" s="35"/>
      <c r="B169" s="36"/>
      <c r="C169" s="192" t="s">
        <v>306</v>
      </c>
      <c r="D169" s="192" t="s">
        <v>241</v>
      </c>
      <c r="E169" s="193" t="s">
        <v>2688</v>
      </c>
      <c r="F169" s="194" t="s">
        <v>2689</v>
      </c>
      <c r="G169" s="195" t="s">
        <v>309</v>
      </c>
      <c r="H169" s="196">
        <v>1.0129999999999999</v>
      </c>
      <c r="I169" s="197"/>
      <c r="J169" s="198">
        <f>ROUND(I169*H169,2)</f>
        <v>0</v>
      </c>
      <c r="K169" s="194" t="s">
        <v>2647</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110</v>
      </c>
      <c r="AT169" s="203" t="s">
        <v>241</v>
      </c>
      <c r="AU169" s="203" t="s">
        <v>84</v>
      </c>
      <c r="AY169" s="18" t="s">
        <v>239</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110</v>
      </c>
      <c r="BM169" s="203" t="s">
        <v>506</v>
      </c>
    </row>
    <row r="170" spans="1:65" s="2" customFormat="1" ht="29.25">
      <c r="A170" s="35"/>
      <c r="B170" s="36"/>
      <c r="C170" s="37"/>
      <c r="D170" s="207" t="s">
        <v>284</v>
      </c>
      <c r="E170" s="37"/>
      <c r="F170" s="216" t="s">
        <v>2690</v>
      </c>
      <c r="G170" s="37"/>
      <c r="H170" s="37"/>
      <c r="I170" s="217"/>
      <c r="J170" s="37"/>
      <c r="K170" s="37"/>
      <c r="L170" s="40"/>
      <c r="M170" s="218"/>
      <c r="N170" s="219"/>
      <c r="O170" s="72"/>
      <c r="P170" s="72"/>
      <c r="Q170" s="72"/>
      <c r="R170" s="72"/>
      <c r="S170" s="72"/>
      <c r="T170" s="73"/>
      <c r="U170" s="35"/>
      <c r="V170" s="35"/>
      <c r="W170" s="35"/>
      <c r="X170" s="35"/>
      <c r="Y170" s="35"/>
      <c r="Z170" s="35"/>
      <c r="AA170" s="35"/>
      <c r="AB170" s="35"/>
      <c r="AC170" s="35"/>
      <c r="AD170" s="35"/>
      <c r="AE170" s="35"/>
      <c r="AT170" s="18" t="s">
        <v>284</v>
      </c>
      <c r="AU170" s="18" t="s">
        <v>84</v>
      </c>
    </row>
    <row r="171" spans="1:65" s="2" customFormat="1" ht="16.5" customHeight="1">
      <c r="A171" s="35"/>
      <c r="B171" s="36"/>
      <c r="C171" s="192" t="s">
        <v>312</v>
      </c>
      <c r="D171" s="192" t="s">
        <v>241</v>
      </c>
      <c r="E171" s="193" t="s">
        <v>2691</v>
      </c>
      <c r="F171" s="194" t="s">
        <v>2692</v>
      </c>
      <c r="G171" s="195" t="s">
        <v>309</v>
      </c>
      <c r="H171" s="196">
        <v>1.0129999999999999</v>
      </c>
      <c r="I171" s="197"/>
      <c r="J171" s="198">
        <f>ROUND(I171*H171,2)</f>
        <v>0</v>
      </c>
      <c r="K171" s="194" t="s">
        <v>2647</v>
      </c>
      <c r="L171" s="40"/>
      <c r="M171" s="199" t="s">
        <v>1</v>
      </c>
      <c r="N171" s="200" t="s">
        <v>41</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110</v>
      </c>
      <c r="AT171" s="203" t="s">
        <v>241</v>
      </c>
      <c r="AU171" s="203" t="s">
        <v>84</v>
      </c>
      <c r="AY171" s="18" t="s">
        <v>239</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110</v>
      </c>
      <c r="BM171" s="203" t="s">
        <v>517</v>
      </c>
    </row>
    <row r="172" spans="1:65" s="12" customFormat="1" ht="25.9" customHeight="1">
      <c r="B172" s="176"/>
      <c r="C172" s="177"/>
      <c r="D172" s="178" t="s">
        <v>75</v>
      </c>
      <c r="E172" s="179" t="s">
        <v>159</v>
      </c>
      <c r="F172" s="179" t="s">
        <v>2693</v>
      </c>
      <c r="G172" s="177"/>
      <c r="H172" s="177"/>
      <c r="I172" s="180"/>
      <c r="J172" s="181">
        <f>BK172</f>
        <v>0</v>
      </c>
      <c r="K172" s="177"/>
      <c r="L172" s="182"/>
      <c r="M172" s="183"/>
      <c r="N172" s="184"/>
      <c r="O172" s="184"/>
      <c r="P172" s="185">
        <f>SUM(P173:P179)</f>
        <v>0</v>
      </c>
      <c r="Q172" s="184"/>
      <c r="R172" s="185">
        <f>SUM(R173:R179)</f>
        <v>0</v>
      </c>
      <c r="S172" s="184"/>
      <c r="T172" s="186">
        <f>SUM(T173:T179)</f>
        <v>0</v>
      </c>
      <c r="AR172" s="187" t="s">
        <v>84</v>
      </c>
      <c r="AT172" s="188" t="s">
        <v>75</v>
      </c>
      <c r="AU172" s="188" t="s">
        <v>76</v>
      </c>
      <c r="AY172" s="187" t="s">
        <v>239</v>
      </c>
      <c r="BK172" s="189">
        <f>SUM(BK173:BK179)</f>
        <v>0</v>
      </c>
    </row>
    <row r="173" spans="1:65" s="2" customFormat="1" ht="16.5" customHeight="1">
      <c r="A173" s="35"/>
      <c r="B173" s="36"/>
      <c r="C173" s="192" t="s">
        <v>279</v>
      </c>
      <c r="D173" s="192" t="s">
        <v>241</v>
      </c>
      <c r="E173" s="193" t="s">
        <v>2694</v>
      </c>
      <c r="F173" s="194" t="s">
        <v>2695</v>
      </c>
      <c r="G173" s="195" t="s">
        <v>476</v>
      </c>
      <c r="H173" s="196">
        <v>8</v>
      </c>
      <c r="I173" s="197"/>
      <c r="J173" s="198">
        <f>ROUND(I173*H173,2)</f>
        <v>0</v>
      </c>
      <c r="K173" s="194" t="s">
        <v>2696</v>
      </c>
      <c r="L173" s="40"/>
      <c r="M173" s="199" t="s">
        <v>1</v>
      </c>
      <c r="N173" s="200" t="s">
        <v>41</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110</v>
      </c>
      <c r="AT173" s="203" t="s">
        <v>241</v>
      </c>
      <c r="AU173" s="203" t="s">
        <v>84</v>
      </c>
      <c r="AY173" s="18" t="s">
        <v>239</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110</v>
      </c>
      <c r="BM173" s="203" t="s">
        <v>525</v>
      </c>
    </row>
    <row r="174" spans="1:65" s="2" customFormat="1" ht="16.5" customHeight="1">
      <c r="A174" s="35"/>
      <c r="B174" s="36"/>
      <c r="C174" s="192" t="s">
        <v>321</v>
      </c>
      <c r="D174" s="192" t="s">
        <v>241</v>
      </c>
      <c r="E174" s="193" t="s">
        <v>2697</v>
      </c>
      <c r="F174" s="194" t="s">
        <v>2698</v>
      </c>
      <c r="G174" s="195" t="s">
        <v>331</v>
      </c>
      <c r="H174" s="196">
        <v>4.6559999999999997</v>
      </c>
      <c r="I174" s="197"/>
      <c r="J174" s="198">
        <f>ROUND(I174*H174,2)</f>
        <v>0</v>
      </c>
      <c r="K174" s="194" t="s">
        <v>2696</v>
      </c>
      <c r="L174" s="40"/>
      <c r="M174" s="199" t="s">
        <v>1</v>
      </c>
      <c r="N174" s="200" t="s">
        <v>41</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110</v>
      </c>
      <c r="AT174" s="203" t="s">
        <v>241</v>
      </c>
      <c r="AU174" s="203" t="s">
        <v>84</v>
      </c>
      <c r="AY174" s="18" t="s">
        <v>239</v>
      </c>
      <c r="BE174" s="204">
        <f>IF(N174="základní",J174,0)</f>
        <v>0</v>
      </c>
      <c r="BF174" s="204">
        <f>IF(N174="snížená",J174,0)</f>
        <v>0</v>
      </c>
      <c r="BG174" s="204">
        <f>IF(N174="zákl. přenesená",J174,0)</f>
        <v>0</v>
      </c>
      <c r="BH174" s="204">
        <f>IF(N174="sníž. přenesená",J174,0)</f>
        <v>0</v>
      </c>
      <c r="BI174" s="204">
        <f>IF(N174="nulová",J174,0)</f>
        <v>0</v>
      </c>
      <c r="BJ174" s="18" t="s">
        <v>84</v>
      </c>
      <c r="BK174" s="204">
        <f>ROUND(I174*H174,2)</f>
        <v>0</v>
      </c>
      <c r="BL174" s="18" t="s">
        <v>110</v>
      </c>
      <c r="BM174" s="203" t="s">
        <v>533</v>
      </c>
    </row>
    <row r="175" spans="1:65" s="2" customFormat="1" ht="16.5" customHeight="1">
      <c r="A175" s="35"/>
      <c r="B175" s="36"/>
      <c r="C175" s="192" t="s">
        <v>328</v>
      </c>
      <c r="D175" s="192" t="s">
        <v>241</v>
      </c>
      <c r="E175" s="193" t="s">
        <v>2699</v>
      </c>
      <c r="F175" s="194" t="s">
        <v>2700</v>
      </c>
      <c r="G175" s="195" t="s">
        <v>331</v>
      </c>
      <c r="H175" s="196">
        <v>4.6559999999999997</v>
      </c>
      <c r="I175" s="197"/>
      <c r="J175" s="198">
        <f>ROUND(I175*H175,2)</f>
        <v>0</v>
      </c>
      <c r="K175" s="194" t="s">
        <v>2647</v>
      </c>
      <c r="L175" s="40"/>
      <c r="M175" s="199" t="s">
        <v>1</v>
      </c>
      <c r="N175" s="200" t="s">
        <v>41</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110</v>
      </c>
      <c r="AT175" s="203" t="s">
        <v>241</v>
      </c>
      <c r="AU175" s="203" t="s">
        <v>84</v>
      </c>
      <c r="AY175" s="18" t="s">
        <v>239</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110</v>
      </c>
      <c r="BM175" s="203" t="s">
        <v>541</v>
      </c>
    </row>
    <row r="176" spans="1:65" s="2" customFormat="1" ht="19.5">
      <c r="A176" s="35"/>
      <c r="B176" s="36"/>
      <c r="C176" s="37"/>
      <c r="D176" s="207" t="s">
        <v>284</v>
      </c>
      <c r="E176" s="37"/>
      <c r="F176" s="216" t="s">
        <v>2701</v>
      </c>
      <c r="G176" s="37"/>
      <c r="H176" s="37"/>
      <c r="I176" s="217"/>
      <c r="J176" s="37"/>
      <c r="K176" s="37"/>
      <c r="L176" s="40"/>
      <c r="M176" s="218"/>
      <c r="N176" s="219"/>
      <c r="O176" s="72"/>
      <c r="P176" s="72"/>
      <c r="Q176" s="72"/>
      <c r="R176" s="72"/>
      <c r="S176" s="72"/>
      <c r="T176" s="73"/>
      <c r="U176" s="35"/>
      <c r="V176" s="35"/>
      <c r="W176" s="35"/>
      <c r="X176" s="35"/>
      <c r="Y176" s="35"/>
      <c r="Z176" s="35"/>
      <c r="AA176" s="35"/>
      <c r="AB176" s="35"/>
      <c r="AC176" s="35"/>
      <c r="AD176" s="35"/>
      <c r="AE176" s="35"/>
      <c r="AT176" s="18" t="s">
        <v>284</v>
      </c>
      <c r="AU176" s="18" t="s">
        <v>84</v>
      </c>
    </row>
    <row r="177" spans="1:65" s="2" customFormat="1" ht="16.5" customHeight="1">
      <c r="A177" s="35"/>
      <c r="B177" s="36"/>
      <c r="C177" s="192" t="s">
        <v>7</v>
      </c>
      <c r="D177" s="192" t="s">
        <v>241</v>
      </c>
      <c r="E177" s="193" t="s">
        <v>2702</v>
      </c>
      <c r="F177" s="194" t="s">
        <v>2703</v>
      </c>
      <c r="G177" s="195" t="s">
        <v>331</v>
      </c>
      <c r="H177" s="196">
        <v>4.6559999999999997</v>
      </c>
      <c r="I177" s="197"/>
      <c r="J177" s="198">
        <f>ROUND(I177*H177,2)</f>
        <v>0</v>
      </c>
      <c r="K177" s="194" t="s">
        <v>2647</v>
      </c>
      <c r="L177" s="40"/>
      <c r="M177" s="199" t="s">
        <v>1</v>
      </c>
      <c r="N177" s="200" t="s">
        <v>41</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110</v>
      </c>
      <c r="AT177" s="203" t="s">
        <v>241</v>
      </c>
      <c r="AU177" s="203" t="s">
        <v>84</v>
      </c>
      <c r="AY177" s="18" t="s">
        <v>239</v>
      </c>
      <c r="BE177" s="204">
        <f>IF(N177="základní",J177,0)</f>
        <v>0</v>
      </c>
      <c r="BF177" s="204">
        <f>IF(N177="snížená",J177,0)</f>
        <v>0</v>
      </c>
      <c r="BG177" s="204">
        <f>IF(N177="zákl. přenesená",J177,0)</f>
        <v>0</v>
      </c>
      <c r="BH177" s="204">
        <f>IF(N177="sníž. přenesená",J177,0)</f>
        <v>0</v>
      </c>
      <c r="BI177" s="204">
        <f>IF(N177="nulová",J177,0)</f>
        <v>0</v>
      </c>
      <c r="BJ177" s="18" t="s">
        <v>84</v>
      </c>
      <c r="BK177" s="204">
        <f>ROUND(I177*H177,2)</f>
        <v>0</v>
      </c>
      <c r="BL177" s="18" t="s">
        <v>110</v>
      </c>
      <c r="BM177" s="203" t="s">
        <v>551</v>
      </c>
    </row>
    <row r="178" spans="1:65" s="2" customFormat="1" ht="16.5" customHeight="1">
      <c r="A178" s="35"/>
      <c r="B178" s="36"/>
      <c r="C178" s="192" t="s">
        <v>337</v>
      </c>
      <c r="D178" s="192" t="s">
        <v>241</v>
      </c>
      <c r="E178" s="193" t="s">
        <v>2704</v>
      </c>
      <c r="F178" s="194" t="s">
        <v>2705</v>
      </c>
      <c r="G178" s="195" t="s">
        <v>331</v>
      </c>
      <c r="H178" s="196">
        <v>4.6559999999999997</v>
      </c>
      <c r="I178" s="197"/>
      <c r="J178" s="198">
        <f>ROUND(I178*H178,2)</f>
        <v>0</v>
      </c>
      <c r="K178" s="194" t="s">
        <v>2647</v>
      </c>
      <c r="L178" s="40"/>
      <c r="M178" s="199" t="s">
        <v>1</v>
      </c>
      <c r="N178" s="200" t="s">
        <v>41</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110</v>
      </c>
      <c r="AT178" s="203" t="s">
        <v>241</v>
      </c>
      <c r="AU178" s="203" t="s">
        <v>84</v>
      </c>
      <c r="AY178" s="18" t="s">
        <v>239</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110</v>
      </c>
      <c r="BM178" s="203" t="s">
        <v>561</v>
      </c>
    </row>
    <row r="179" spans="1:65" s="2" customFormat="1" ht="16.5" customHeight="1">
      <c r="A179" s="35"/>
      <c r="B179" s="36"/>
      <c r="C179" s="192" t="s">
        <v>342</v>
      </c>
      <c r="D179" s="192" t="s">
        <v>241</v>
      </c>
      <c r="E179" s="193" t="s">
        <v>2706</v>
      </c>
      <c r="F179" s="194" t="s">
        <v>2707</v>
      </c>
      <c r="G179" s="195" t="s">
        <v>331</v>
      </c>
      <c r="H179" s="196">
        <v>4.6559999999999997</v>
      </c>
      <c r="I179" s="197"/>
      <c r="J179" s="198">
        <f>ROUND(I179*H179,2)</f>
        <v>0</v>
      </c>
      <c r="K179" s="194" t="s">
        <v>2647</v>
      </c>
      <c r="L179" s="40"/>
      <c r="M179" s="199" t="s">
        <v>1</v>
      </c>
      <c r="N179" s="200" t="s">
        <v>41</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110</v>
      </c>
      <c r="AT179" s="203" t="s">
        <v>241</v>
      </c>
      <c r="AU179" s="203" t="s">
        <v>84</v>
      </c>
      <c r="AY179" s="18" t="s">
        <v>239</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110</v>
      </c>
      <c r="BM179" s="203" t="s">
        <v>570</v>
      </c>
    </row>
    <row r="180" spans="1:65" s="12" customFormat="1" ht="25.9" customHeight="1">
      <c r="B180" s="176"/>
      <c r="C180" s="177"/>
      <c r="D180" s="178" t="s">
        <v>75</v>
      </c>
      <c r="E180" s="179" t="s">
        <v>794</v>
      </c>
      <c r="F180" s="179" t="s">
        <v>2708</v>
      </c>
      <c r="G180" s="177"/>
      <c r="H180" s="177"/>
      <c r="I180" s="180"/>
      <c r="J180" s="181">
        <f>BK180</f>
        <v>0</v>
      </c>
      <c r="K180" s="177"/>
      <c r="L180" s="182"/>
      <c r="M180" s="183"/>
      <c r="N180" s="184"/>
      <c r="O180" s="184"/>
      <c r="P180" s="185">
        <f>SUM(P181:P184)</f>
        <v>0</v>
      </c>
      <c r="Q180" s="184"/>
      <c r="R180" s="185">
        <f>SUM(R181:R184)</f>
        <v>0</v>
      </c>
      <c r="S180" s="184"/>
      <c r="T180" s="186">
        <f>SUM(T181:T184)</f>
        <v>0</v>
      </c>
      <c r="AR180" s="187" t="s">
        <v>84</v>
      </c>
      <c r="AT180" s="188" t="s">
        <v>75</v>
      </c>
      <c r="AU180" s="188" t="s">
        <v>76</v>
      </c>
      <c r="AY180" s="187" t="s">
        <v>239</v>
      </c>
      <c r="BK180" s="189">
        <f>SUM(BK181:BK184)</f>
        <v>0</v>
      </c>
    </row>
    <row r="181" spans="1:65" s="2" customFormat="1" ht="16.5" customHeight="1">
      <c r="A181" s="35"/>
      <c r="B181" s="36"/>
      <c r="C181" s="192" t="s">
        <v>463</v>
      </c>
      <c r="D181" s="192" t="s">
        <v>241</v>
      </c>
      <c r="E181" s="193" t="s">
        <v>2709</v>
      </c>
      <c r="F181" s="194" t="s">
        <v>2710</v>
      </c>
      <c r="G181" s="195" t="s">
        <v>476</v>
      </c>
      <c r="H181" s="196">
        <v>90</v>
      </c>
      <c r="I181" s="197"/>
      <c r="J181" s="198">
        <f>ROUND(I181*H181,2)</f>
        <v>0</v>
      </c>
      <c r="K181" s="194" t="s">
        <v>2647</v>
      </c>
      <c r="L181" s="40"/>
      <c r="M181" s="199" t="s">
        <v>1</v>
      </c>
      <c r="N181" s="200" t="s">
        <v>41</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110</v>
      </c>
      <c r="AT181" s="203" t="s">
        <v>241</v>
      </c>
      <c r="AU181" s="203" t="s">
        <v>84</v>
      </c>
      <c r="AY181" s="18" t="s">
        <v>239</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110</v>
      </c>
      <c r="BM181" s="203" t="s">
        <v>580</v>
      </c>
    </row>
    <row r="182" spans="1:65" s="2" customFormat="1" ht="19.5">
      <c r="A182" s="35"/>
      <c r="B182" s="36"/>
      <c r="C182" s="37"/>
      <c r="D182" s="207" t="s">
        <v>284</v>
      </c>
      <c r="E182" s="37"/>
      <c r="F182" s="216" t="s">
        <v>2711</v>
      </c>
      <c r="G182" s="37"/>
      <c r="H182" s="37"/>
      <c r="I182" s="217"/>
      <c r="J182" s="37"/>
      <c r="K182" s="37"/>
      <c r="L182" s="40"/>
      <c r="M182" s="218"/>
      <c r="N182" s="219"/>
      <c r="O182" s="72"/>
      <c r="P182" s="72"/>
      <c r="Q182" s="72"/>
      <c r="R182" s="72"/>
      <c r="S182" s="72"/>
      <c r="T182" s="73"/>
      <c r="U182" s="35"/>
      <c r="V182" s="35"/>
      <c r="W182" s="35"/>
      <c r="X182" s="35"/>
      <c r="Y182" s="35"/>
      <c r="Z182" s="35"/>
      <c r="AA182" s="35"/>
      <c r="AB182" s="35"/>
      <c r="AC182" s="35"/>
      <c r="AD182" s="35"/>
      <c r="AE182" s="35"/>
      <c r="AT182" s="18" t="s">
        <v>284</v>
      </c>
      <c r="AU182" s="18" t="s">
        <v>84</v>
      </c>
    </row>
    <row r="183" spans="1:65" s="2" customFormat="1" ht="16.5" customHeight="1">
      <c r="A183" s="35"/>
      <c r="B183" s="36"/>
      <c r="C183" s="192" t="s">
        <v>468</v>
      </c>
      <c r="D183" s="192" t="s">
        <v>241</v>
      </c>
      <c r="E183" s="193" t="s">
        <v>2712</v>
      </c>
      <c r="F183" s="194" t="s">
        <v>2713</v>
      </c>
      <c r="G183" s="195" t="s">
        <v>476</v>
      </c>
      <c r="H183" s="196">
        <v>45</v>
      </c>
      <c r="I183" s="197"/>
      <c r="J183" s="198">
        <f>ROUND(I183*H183,2)</f>
        <v>0</v>
      </c>
      <c r="K183" s="194" t="s">
        <v>2647</v>
      </c>
      <c r="L183" s="40"/>
      <c r="M183" s="199" t="s">
        <v>1</v>
      </c>
      <c r="N183" s="200" t="s">
        <v>41</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110</v>
      </c>
      <c r="AT183" s="203" t="s">
        <v>241</v>
      </c>
      <c r="AU183" s="203" t="s">
        <v>84</v>
      </c>
      <c r="AY183" s="18" t="s">
        <v>239</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110</v>
      </c>
      <c r="BM183" s="203" t="s">
        <v>591</v>
      </c>
    </row>
    <row r="184" spans="1:65" s="2" customFormat="1" ht="19.5">
      <c r="A184" s="35"/>
      <c r="B184" s="36"/>
      <c r="C184" s="37"/>
      <c r="D184" s="207" t="s">
        <v>284</v>
      </c>
      <c r="E184" s="37"/>
      <c r="F184" s="216" t="s">
        <v>2714</v>
      </c>
      <c r="G184" s="37"/>
      <c r="H184" s="37"/>
      <c r="I184" s="217"/>
      <c r="J184" s="37"/>
      <c r="K184" s="37"/>
      <c r="L184" s="40"/>
      <c r="M184" s="218"/>
      <c r="N184" s="219"/>
      <c r="O184" s="72"/>
      <c r="P184" s="72"/>
      <c r="Q184" s="72"/>
      <c r="R184" s="72"/>
      <c r="S184" s="72"/>
      <c r="T184" s="73"/>
      <c r="U184" s="35"/>
      <c r="V184" s="35"/>
      <c r="W184" s="35"/>
      <c r="X184" s="35"/>
      <c r="Y184" s="35"/>
      <c r="Z184" s="35"/>
      <c r="AA184" s="35"/>
      <c r="AB184" s="35"/>
      <c r="AC184" s="35"/>
      <c r="AD184" s="35"/>
      <c r="AE184" s="35"/>
      <c r="AT184" s="18" t="s">
        <v>284</v>
      </c>
      <c r="AU184" s="18" t="s">
        <v>84</v>
      </c>
    </row>
    <row r="185" spans="1:65" s="12" customFormat="1" ht="25.9" customHeight="1">
      <c r="B185" s="176"/>
      <c r="C185" s="177"/>
      <c r="D185" s="178" t="s">
        <v>75</v>
      </c>
      <c r="E185" s="179" t="s">
        <v>2715</v>
      </c>
      <c r="F185" s="179" t="s">
        <v>2716</v>
      </c>
      <c r="G185" s="177"/>
      <c r="H185" s="177"/>
      <c r="I185" s="180"/>
      <c r="J185" s="181">
        <f>BK185</f>
        <v>0</v>
      </c>
      <c r="K185" s="177"/>
      <c r="L185" s="182"/>
      <c r="M185" s="183"/>
      <c r="N185" s="184"/>
      <c r="O185" s="184"/>
      <c r="P185" s="185">
        <f>SUM(P186:P199)</f>
        <v>0</v>
      </c>
      <c r="Q185" s="184"/>
      <c r="R185" s="185">
        <f>SUM(R186:R199)</f>
        <v>0</v>
      </c>
      <c r="S185" s="184"/>
      <c r="T185" s="186">
        <f>SUM(T186:T199)</f>
        <v>0</v>
      </c>
      <c r="AR185" s="187" t="s">
        <v>86</v>
      </c>
      <c r="AT185" s="188" t="s">
        <v>75</v>
      </c>
      <c r="AU185" s="188" t="s">
        <v>76</v>
      </c>
      <c r="AY185" s="187" t="s">
        <v>239</v>
      </c>
      <c r="BK185" s="189">
        <f>SUM(BK186:BK199)</f>
        <v>0</v>
      </c>
    </row>
    <row r="186" spans="1:65" s="2" customFormat="1" ht="16.5" customHeight="1">
      <c r="A186" s="35"/>
      <c r="B186" s="36"/>
      <c r="C186" s="192" t="s">
        <v>473</v>
      </c>
      <c r="D186" s="192" t="s">
        <v>241</v>
      </c>
      <c r="E186" s="193" t="s">
        <v>2717</v>
      </c>
      <c r="F186" s="194" t="s">
        <v>2718</v>
      </c>
      <c r="G186" s="195" t="s">
        <v>249</v>
      </c>
      <c r="H186" s="196">
        <v>30</v>
      </c>
      <c r="I186" s="197"/>
      <c r="J186" s="198">
        <f>ROUND(I186*H186,2)</f>
        <v>0</v>
      </c>
      <c r="K186" s="194" t="s">
        <v>2647</v>
      </c>
      <c r="L186" s="40"/>
      <c r="M186" s="199" t="s">
        <v>1</v>
      </c>
      <c r="N186" s="200" t="s">
        <v>41</v>
      </c>
      <c r="O186" s="72"/>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306</v>
      </c>
      <c r="AT186" s="203" t="s">
        <v>241</v>
      </c>
      <c r="AU186" s="203" t="s">
        <v>84</v>
      </c>
      <c r="AY186" s="18" t="s">
        <v>239</v>
      </c>
      <c r="BE186" s="204">
        <f>IF(N186="základní",J186,0)</f>
        <v>0</v>
      </c>
      <c r="BF186" s="204">
        <f>IF(N186="snížená",J186,0)</f>
        <v>0</v>
      </c>
      <c r="BG186" s="204">
        <f>IF(N186="zákl. přenesená",J186,0)</f>
        <v>0</v>
      </c>
      <c r="BH186" s="204">
        <f>IF(N186="sníž. přenesená",J186,0)</f>
        <v>0</v>
      </c>
      <c r="BI186" s="204">
        <f>IF(N186="nulová",J186,0)</f>
        <v>0</v>
      </c>
      <c r="BJ186" s="18" t="s">
        <v>84</v>
      </c>
      <c r="BK186" s="204">
        <f>ROUND(I186*H186,2)</f>
        <v>0</v>
      </c>
      <c r="BL186" s="18" t="s">
        <v>306</v>
      </c>
      <c r="BM186" s="203" t="s">
        <v>601</v>
      </c>
    </row>
    <row r="187" spans="1:65" s="2" customFormat="1" ht="78">
      <c r="A187" s="35"/>
      <c r="B187" s="36"/>
      <c r="C187" s="37"/>
      <c r="D187" s="207" t="s">
        <v>284</v>
      </c>
      <c r="E187" s="37"/>
      <c r="F187" s="216" t="s">
        <v>2719</v>
      </c>
      <c r="G187" s="37"/>
      <c r="H187" s="37"/>
      <c r="I187" s="217"/>
      <c r="J187" s="37"/>
      <c r="K187" s="37"/>
      <c r="L187" s="40"/>
      <c r="M187" s="218"/>
      <c r="N187" s="219"/>
      <c r="O187" s="72"/>
      <c r="P187" s="72"/>
      <c r="Q187" s="72"/>
      <c r="R187" s="72"/>
      <c r="S187" s="72"/>
      <c r="T187" s="73"/>
      <c r="U187" s="35"/>
      <c r="V187" s="35"/>
      <c r="W187" s="35"/>
      <c r="X187" s="35"/>
      <c r="Y187" s="35"/>
      <c r="Z187" s="35"/>
      <c r="AA187" s="35"/>
      <c r="AB187" s="35"/>
      <c r="AC187" s="35"/>
      <c r="AD187" s="35"/>
      <c r="AE187" s="35"/>
      <c r="AT187" s="18" t="s">
        <v>284</v>
      </c>
      <c r="AU187" s="18" t="s">
        <v>84</v>
      </c>
    </row>
    <row r="188" spans="1:65" s="2" customFormat="1" ht="16.5" customHeight="1">
      <c r="A188" s="35"/>
      <c r="B188" s="36"/>
      <c r="C188" s="192" t="s">
        <v>479</v>
      </c>
      <c r="D188" s="192" t="s">
        <v>241</v>
      </c>
      <c r="E188" s="193" t="s">
        <v>2720</v>
      </c>
      <c r="F188" s="194" t="s">
        <v>2721</v>
      </c>
      <c r="G188" s="195" t="s">
        <v>249</v>
      </c>
      <c r="H188" s="196">
        <v>2</v>
      </c>
      <c r="I188" s="197"/>
      <c r="J188" s="198">
        <f>ROUND(I188*H188,2)</f>
        <v>0</v>
      </c>
      <c r="K188" s="194" t="s">
        <v>2647</v>
      </c>
      <c r="L188" s="40"/>
      <c r="M188" s="199" t="s">
        <v>1</v>
      </c>
      <c r="N188" s="200" t="s">
        <v>41</v>
      </c>
      <c r="O188" s="72"/>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306</v>
      </c>
      <c r="AT188" s="203" t="s">
        <v>241</v>
      </c>
      <c r="AU188" s="203" t="s">
        <v>84</v>
      </c>
      <c r="AY188" s="18" t="s">
        <v>239</v>
      </c>
      <c r="BE188" s="204">
        <f>IF(N188="základní",J188,0)</f>
        <v>0</v>
      </c>
      <c r="BF188" s="204">
        <f>IF(N188="snížená",J188,0)</f>
        <v>0</v>
      </c>
      <c r="BG188" s="204">
        <f>IF(N188="zákl. přenesená",J188,0)</f>
        <v>0</v>
      </c>
      <c r="BH188" s="204">
        <f>IF(N188="sníž. přenesená",J188,0)</f>
        <v>0</v>
      </c>
      <c r="BI188" s="204">
        <f>IF(N188="nulová",J188,0)</f>
        <v>0</v>
      </c>
      <c r="BJ188" s="18" t="s">
        <v>84</v>
      </c>
      <c r="BK188" s="204">
        <f>ROUND(I188*H188,2)</f>
        <v>0</v>
      </c>
      <c r="BL188" s="18" t="s">
        <v>306</v>
      </c>
      <c r="BM188" s="203" t="s">
        <v>609</v>
      </c>
    </row>
    <row r="189" spans="1:65" s="2" customFormat="1" ht="29.25">
      <c r="A189" s="35"/>
      <c r="B189" s="36"/>
      <c r="C189" s="37"/>
      <c r="D189" s="207" t="s">
        <v>284</v>
      </c>
      <c r="E189" s="37"/>
      <c r="F189" s="216" t="s">
        <v>2722</v>
      </c>
      <c r="G189" s="37"/>
      <c r="H189" s="37"/>
      <c r="I189" s="217"/>
      <c r="J189" s="37"/>
      <c r="K189" s="37"/>
      <c r="L189" s="40"/>
      <c r="M189" s="218"/>
      <c r="N189" s="219"/>
      <c r="O189" s="72"/>
      <c r="P189" s="72"/>
      <c r="Q189" s="72"/>
      <c r="R189" s="72"/>
      <c r="S189" s="72"/>
      <c r="T189" s="73"/>
      <c r="U189" s="35"/>
      <c r="V189" s="35"/>
      <c r="W189" s="35"/>
      <c r="X189" s="35"/>
      <c r="Y189" s="35"/>
      <c r="Z189" s="35"/>
      <c r="AA189" s="35"/>
      <c r="AB189" s="35"/>
      <c r="AC189" s="35"/>
      <c r="AD189" s="35"/>
      <c r="AE189" s="35"/>
      <c r="AT189" s="18" t="s">
        <v>284</v>
      </c>
      <c r="AU189" s="18" t="s">
        <v>84</v>
      </c>
    </row>
    <row r="190" spans="1:65" s="2" customFormat="1" ht="16.5" customHeight="1">
      <c r="A190" s="35"/>
      <c r="B190" s="36"/>
      <c r="C190" s="192" t="s">
        <v>484</v>
      </c>
      <c r="D190" s="192" t="s">
        <v>241</v>
      </c>
      <c r="E190" s="193" t="s">
        <v>2723</v>
      </c>
      <c r="F190" s="194" t="s">
        <v>2724</v>
      </c>
      <c r="G190" s="195" t="s">
        <v>249</v>
      </c>
      <c r="H190" s="196">
        <v>3</v>
      </c>
      <c r="I190" s="197"/>
      <c r="J190" s="198">
        <f>ROUND(I190*H190,2)</f>
        <v>0</v>
      </c>
      <c r="K190" s="194" t="s">
        <v>2647</v>
      </c>
      <c r="L190" s="40"/>
      <c r="M190" s="199" t="s">
        <v>1</v>
      </c>
      <c r="N190" s="200" t="s">
        <v>41</v>
      </c>
      <c r="O190" s="72"/>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306</v>
      </c>
      <c r="AT190" s="203" t="s">
        <v>241</v>
      </c>
      <c r="AU190" s="203" t="s">
        <v>84</v>
      </c>
      <c r="AY190" s="18" t="s">
        <v>239</v>
      </c>
      <c r="BE190" s="204">
        <f>IF(N190="základní",J190,0)</f>
        <v>0</v>
      </c>
      <c r="BF190" s="204">
        <f>IF(N190="snížená",J190,0)</f>
        <v>0</v>
      </c>
      <c r="BG190" s="204">
        <f>IF(N190="zákl. přenesená",J190,0)</f>
        <v>0</v>
      </c>
      <c r="BH190" s="204">
        <f>IF(N190="sníž. přenesená",J190,0)</f>
        <v>0</v>
      </c>
      <c r="BI190" s="204">
        <f>IF(N190="nulová",J190,0)</f>
        <v>0</v>
      </c>
      <c r="BJ190" s="18" t="s">
        <v>84</v>
      </c>
      <c r="BK190" s="204">
        <f>ROUND(I190*H190,2)</f>
        <v>0</v>
      </c>
      <c r="BL190" s="18" t="s">
        <v>306</v>
      </c>
      <c r="BM190" s="203" t="s">
        <v>617</v>
      </c>
    </row>
    <row r="191" spans="1:65" s="2" customFormat="1" ht="29.25">
      <c r="A191" s="35"/>
      <c r="B191" s="36"/>
      <c r="C191" s="37"/>
      <c r="D191" s="207" t="s">
        <v>284</v>
      </c>
      <c r="E191" s="37"/>
      <c r="F191" s="216" t="s">
        <v>2722</v>
      </c>
      <c r="G191" s="37"/>
      <c r="H191" s="37"/>
      <c r="I191" s="217"/>
      <c r="J191" s="37"/>
      <c r="K191" s="37"/>
      <c r="L191" s="40"/>
      <c r="M191" s="218"/>
      <c r="N191" s="219"/>
      <c r="O191" s="72"/>
      <c r="P191" s="72"/>
      <c r="Q191" s="72"/>
      <c r="R191" s="72"/>
      <c r="S191" s="72"/>
      <c r="T191" s="73"/>
      <c r="U191" s="35"/>
      <c r="V191" s="35"/>
      <c r="W191" s="35"/>
      <c r="X191" s="35"/>
      <c r="Y191" s="35"/>
      <c r="Z191" s="35"/>
      <c r="AA191" s="35"/>
      <c r="AB191" s="35"/>
      <c r="AC191" s="35"/>
      <c r="AD191" s="35"/>
      <c r="AE191" s="35"/>
      <c r="AT191" s="18" t="s">
        <v>284</v>
      </c>
      <c r="AU191" s="18" t="s">
        <v>84</v>
      </c>
    </row>
    <row r="192" spans="1:65" s="2" customFormat="1" ht="16.5" customHeight="1">
      <c r="A192" s="35"/>
      <c r="B192" s="36"/>
      <c r="C192" s="192" t="s">
        <v>490</v>
      </c>
      <c r="D192" s="192" t="s">
        <v>241</v>
      </c>
      <c r="E192" s="193" t="s">
        <v>2725</v>
      </c>
      <c r="F192" s="194" t="s">
        <v>2726</v>
      </c>
      <c r="G192" s="195" t="s">
        <v>249</v>
      </c>
      <c r="H192" s="196">
        <v>12</v>
      </c>
      <c r="I192" s="197"/>
      <c r="J192" s="198">
        <f>ROUND(I192*H192,2)</f>
        <v>0</v>
      </c>
      <c r="K192" s="194" t="s">
        <v>2647</v>
      </c>
      <c r="L192" s="40"/>
      <c r="M192" s="199" t="s">
        <v>1</v>
      </c>
      <c r="N192" s="200" t="s">
        <v>41</v>
      </c>
      <c r="O192" s="72"/>
      <c r="P192" s="201">
        <f>O192*H192</f>
        <v>0</v>
      </c>
      <c r="Q192" s="201">
        <v>0</v>
      </c>
      <c r="R192" s="201">
        <f>Q192*H192</f>
        <v>0</v>
      </c>
      <c r="S192" s="201">
        <v>0</v>
      </c>
      <c r="T192" s="202">
        <f>S192*H192</f>
        <v>0</v>
      </c>
      <c r="U192" s="35"/>
      <c r="V192" s="35"/>
      <c r="W192" s="35"/>
      <c r="X192" s="35"/>
      <c r="Y192" s="35"/>
      <c r="Z192" s="35"/>
      <c r="AA192" s="35"/>
      <c r="AB192" s="35"/>
      <c r="AC192" s="35"/>
      <c r="AD192" s="35"/>
      <c r="AE192" s="35"/>
      <c r="AR192" s="203" t="s">
        <v>306</v>
      </c>
      <c r="AT192" s="203" t="s">
        <v>241</v>
      </c>
      <c r="AU192" s="203" t="s">
        <v>84</v>
      </c>
      <c r="AY192" s="18" t="s">
        <v>239</v>
      </c>
      <c r="BE192" s="204">
        <f>IF(N192="základní",J192,0)</f>
        <v>0</v>
      </c>
      <c r="BF192" s="204">
        <f>IF(N192="snížená",J192,0)</f>
        <v>0</v>
      </c>
      <c r="BG192" s="204">
        <f>IF(N192="zákl. přenesená",J192,0)</f>
        <v>0</v>
      </c>
      <c r="BH192" s="204">
        <f>IF(N192="sníž. přenesená",J192,0)</f>
        <v>0</v>
      </c>
      <c r="BI192" s="204">
        <f>IF(N192="nulová",J192,0)</f>
        <v>0</v>
      </c>
      <c r="BJ192" s="18" t="s">
        <v>84</v>
      </c>
      <c r="BK192" s="204">
        <f>ROUND(I192*H192,2)</f>
        <v>0</v>
      </c>
      <c r="BL192" s="18" t="s">
        <v>306</v>
      </c>
      <c r="BM192" s="203" t="s">
        <v>626</v>
      </c>
    </row>
    <row r="193" spans="1:65" s="2" customFormat="1" ht="29.25">
      <c r="A193" s="35"/>
      <c r="B193" s="36"/>
      <c r="C193" s="37"/>
      <c r="D193" s="207" t="s">
        <v>284</v>
      </c>
      <c r="E193" s="37"/>
      <c r="F193" s="216" t="s">
        <v>2722</v>
      </c>
      <c r="G193" s="37"/>
      <c r="H193" s="37"/>
      <c r="I193" s="217"/>
      <c r="J193" s="37"/>
      <c r="K193" s="37"/>
      <c r="L193" s="40"/>
      <c r="M193" s="218"/>
      <c r="N193" s="219"/>
      <c r="O193" s="72"/>
      <c r="P193" s="72"/>
      <c r="Q193" s="72"/>
      <c r="R193" s="72"/>
      <c r="S193" s="72"/>
      <c r="T193" s="73"/>
      <c r="U193" s="35"/>
      <c r="V193" s="35"/>
      <c r="W193" s="35"/>
      <c r="X193" s="35"/>
      <c r="Y193" s="35"/>
      <c r="Z193" s="35"/>
      <c r="AA193" s="35"/>
      <c r="AB193" s="35"/>
      <c r="AC193" s="35"/>
      <c r="AD193" s="35"/>
      <c r="AE193" s="35"/>
      <c r="AT193" s="18" t="s">
        <v>284</v>
      </c>
      <c r="AU193" s="18" t="s">
        <v>84</v>
      </c>
    </row>
    <row r="194" spans="1:65" s="2" customFormat="1" ht="16.5" customHeight="1">
      <c r="A194" s="35"/>
      <c r="B194" s="36"/>
      <c r="C194" s="192" t="s">
        <v>495</v>
      </c>
      <c r="D194" s="192" t="s">
        <v>241</v>
      </c>
      <c r="E194" s="193" t="s">
        <v>2727</v>
      </c>
      <c r="F194" s="194" t="s">
        <v>2728</v>
      </c>
      <c r="G194" s="195" t="s">
        <v>249</v>
      </c>
      <c r="H194" s="196">
        <v>22</v>
      </c>
      <c r="I194" s="197"/>
      <c r="J194" s="198">
        <f>ROUND(I194*H194,2)</f>
        <v>0</v>
      </c>
      <c r="K194" s="194" t="s">
        <v>2647</v>
      </c>
      <c r="L194" s="40"/>
      <c r="M194" s="199" t="s">
        <v>1</v>
      </c>
      <c r="N194" s="200" t="s">
        <v>41</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306</v>
      </c>
      <c r="AT194" s="203" t="s">
        <v>241</v>
      </c>
      <c r="AU194" s="203" t="s">
        <v>84</v>
      </c>
      <c r="AY194" s="18" t="s">
        <v>239</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306</v>
      </c>
      <c r="BM194" s="203" t="s">
        <v>636</v>
      </c>
    </row>
    <row r="195" spans="1:65" s="2" customFormat="1" ht="29.25">
      <c r="A195" s="35"/>
      <c r="B195" s="36"/>
      <c r="C195" s="37"/>
      <c r="D195" s="207" t="s">
        <v>284</v>
      </c>
      <c r="E195" s="37"/>
      <c r="F195" s="216" t="s">
        <v>2722</v>
      </c>
      <c r="G195" s="37"/>
      <c r="H195" s="37"/>
      <c r="I195" s="217"/>
      <c r="J195" s="37"/>
      <c r="K195" s="37"/>
      <c r="L195" s="40"/>
      <c r="M195" s="218"/>
      <c r="N195" s="219"/>
      <c r="O195" s="72"/>
      <c r="P195" s="72"/>
      <c r="Q195" s="72"/>
      <c r="R195" s="72"/>
      <c r="S195" s="72"/>
      <c r="T195" s="73"/>
      <c r="U195" s="35"/>
      <c r="V195" s="35"/>
      <c r="W195" s="35"/>
      <c r="X195" s="35"/>
      <c r="Y195" s="35"/>
      <c r="Z195" s="35"/>
      <c r="AA195" s="35"/>
      <c r="AB195" s="35"/>
      <c r="AC195" s="35"/>
      <c r="AD195" s="35"/>
      <c r="AE195" s="35"/>
      <c r="AT195" s="18" t="s">
        <v>284</v>
      </c>
      <c r="AU195" s="18" t="s">
        <v>84</v>
      </c>
    </row>
    <row r="196" spans="1:65" s="2" customFormat="1" ht="16.5" customHeight="1">
      <c r="A196" s="35"/>
      <c r="B196" s="36"/>
      <c r="C196" s="192" t="s">
        <v>499</v>
      </c>
      <c r="D196" s="192" t="s">
        <v>241</v>
      </c>
      <c r="E196" s="193" t="s">
        <v>2729</v>
      </c>
      <c r="F196" s="194" t="s">
        <v>2730</v>
      </c>
      <c r="G196" s="195" t="s">
        <v>249</v>
      </c>
      <c r="H196" s="196">
        <v>13</v>
      </c>
      <c r="I196" s="197"/>
      <c r="J196" s="198">
        <f>ROUND(I196*H196,2)</f>
        <v>0</v>
      </c>
      <c r="K196" s="194" t="s">
        <v>2647</v>
      </c>
      <c r="L196" s="40"/>
      <c r="M196" s="199" t="s">
        <v>1</v>
      </c>
      <c r="N196" s="200" t="s">
        <v>41</v>
      </c>
      <c r="O196" s="72"/>
      <c r="P196" s="201">
        <f>O196*H196</f>
        <v>0</v>
      </c>
      <c r="Q196" s="201">
        <v>0</v>
      </c>
      <c r="R196" s="201">
        <f>Q196*H196</f>
        <v>0</v>
      </c>
      <c r="S196" s="201">
        <v>0</v>
      </c>
      <c r="T196" s="202">
        <f>S196*H196</f>
        <v>0</v>
      </c>
      <c r="U196" s="35"/>
      <c r="V196" s="35"/>
      <c r="W196" s="35"/>
      <c r="X196" s="35"/>
      <c r="Y196" s="35"/>
      <c r="Z196" s="35"/>
      <c r="AA196" s="35"/>
      <c r="AB196" s="35"/>
      <c r="AC196" s="35"/>
      <c r="AD196" s="35"/>
      <c r="AE196" s="35"/>
      <c r="AR196" s="203" t="s">
        <v>306</v>
      </c>
      <c r="AT196" s="203" t="s">
        <v>241</v>
      </c>
      <c r="AU196" s="203" t="s">
        <v>84</v>
      </c>
      <c r="AY196" s="18" t="s">
        <v>239</v>
      </c>
      <c r="BE196" s="204">
        <f>IF(N196="základní",J196,0)</f>
        <v>0</v>
      </c>
      <c r="BF196" s="204">
        <f>IF(N196="snížená",J196,0)</f>
        <v>0</v>
      </c>
      <c r="BG196" s="204">
        <f>IF(N196="zákl. přenesená",J196,0)</f>
        <v>0</v>
      </c>
      <c r="BH196" s="204">
        <f>IF(N196="sníž. přenesená",J196,0)</f>
        <v>0</v>
      </c>
      <c r="BI196" s="204">
        <f>IF(N196="nulová",J196,0)</f>
        <v>0</v>
      </c>
      <c r="BJ196" s="18" t="s">
        <v>84</v>
      </c>
      <c r="BK196" s="204">
        <f>ROUND(I196*H196,2)</f>
        <v>0</v>
      </c>
      <c r="BL196" s="18" t="s">
        <v>306</v>
      </c>
      <c r="BM196" s="203" t="s">
        <v>646</v>
      </c>
    </row>
    <row r="197" spans="1:65" s="2" customFormat="1" ht="29.25">
      <c r="A197" s="35"/>
      <c r="B197" s="36"/>
      <c r="C197" s="37"/>
      <c r="D197" s="207" t="s">
        <v>284</v>
      </c>
      <c r="E197" s="37"/>
      <c r="F197" s="216" t="s">
        <v>2722</v>
      </c>
      <c r="G197" s="37"/>
      <c r="H197" s="37"/>
      <c r="I197" s="217"/>
      <c r="J197" s="37"/>
      <c r="K197" s="37"/>
      <c r="L197" s="40"/>
      <c r="M197" s="218"/>
      <c r="N197" s="219"/>
      <c r="O197" s="72"/>
      <c r="P197" s="72"/>
      <c r="Q197" s="72"/>
      <c r="R197" s="72"/>
      <c r="S197" s="72"/>
      <c r="T197" s="73"/>
      <c r="U197" s="35"/>
      <c r="V197" s="35"/>
      <c r="W197" s="35"/>
      <c r="X197" s="35"/>
      <c r="Y197" s="35"/>
      <c r="Z197" s="35"/>
      <c r="AA197" s="35"/>
      <c r="AB197" s="35"/>
      <c r="AC197" s="35"/>
      <c r="AD197" s="35"/>
      <c r="AE197" s="35"/>
      <c r="AT197" s="18" t="s">
        <v>284</v>
      </c>
      <c r="AU197" s="18" t="s">
        <v>84</v>
      </c>
    </row>
    <row r="198" spans="1:65" s="2" customFormat="1" ht="16.5" customHeight="1">
      <c r="A198" s="35"/>
      <c r="B198" s="36"/>
      <c r="C198" s="192" t="s">
        <v>506</v>
      </c>
      <c r="D198" s="192" t="s">
        <v>241</v>
      </c>
      <c r="E198" s="193" t="s">
        <v>2731</v>
      </c>
      <c r="F198" s="194" t="s">
        <v>2732</v>
      </c>
      <c r="G198" s="195" t="s">
        <v>331</v>
      </c>
      <c r="H198" s="196">
        <v>7.5999999999999998E-2</v>
      </c>
      <c r="I198" s="197"/>
      <c r="J198" s="198">
        <f>ROUND(I198*H198,2)</f>
        <v>0</v>
      </c>
      <c r="K198" s="194" t="s">
        <v>2647</v>
      </c>
      <c r="L198" s="40"/>
      <c r="M198" s="199" t="s">
        <v>1</v>
      </c>
      <c r="N198" s="200" t="s">
        <v>41</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306</v>
      </c>
      <c r="AT198" s="203" t="s">
        <v>241</v>
      </c>
      <c r="AU198" s="203" t="s">
        <v>84</v>
      </c>
      <c r="AY198" s="18" t="s">
        <v>239</v>
      </c>
      <c r="BE198" s="204">
        <f>IF(N198="základní",J198,0)</f>
        <v>0</v>
      </c>
      <c r="BF198" s="204">
        <f>IF(N198="snížená",J198,0)</f>
        <v>0</v>
      </c>
      <c r="BG198" s="204">
        <f>IF(N198="zákl. přenesená",J198,0)</f>
        <v>0</v>
      </c>
      <c r="BH198" s="204">
        <f>IF(N198="sníž. přenesená",J198,0)</f>
        <v>0</v>
      </c>
      <c r="BI198" s="204">
        <f>IF(N198="nulová",J198,0)</f>
        <v>0</v>
      </c>
      <c r="BJ198" s="18" t="s">
        <v>84</v>
      </c>
      <c r="BK198" s="204">
        <f>ROUND(I198*H198,2)</f>
        <v>0</v>
      </c>
      <c r="BL198" s="18" t="s">
        <v>306</v>
      </c>
      <c r="BM198" s="203" t="s">
        <v>655</v>
      </c>
    </row>
    <row r="199" spans="1:65" s="2" customFormat="1" ht="19.5">
      <c r="A199" s="35"/>
      <c r="B199" s="36"/>
      <c r="C199" s="37"/>
      <c r="D199" s="207" t="s">
        <v>284</v>
      </c>
      <c r="E199" s="37"/>
      <c r="F199" s="216" t="s">
        <v>2733</v>
      </c>
      <c r="G199" s="37"/>
      <c r="H199" s="37"/>
      <c r="I199" s="217"/>
      <c r="J199" s="37"/>
      <c r="K199" s="37"/>
      <c r="L199" s="40"/>
      <c r="M199" s="218"/>
      <c r="N199" s="219"/>
      <c r="O199" s="72"/>
      <c r="P199" s="72"/>
      <c r="Q199" s="72"/>
      <c r="R199" s="72"/>
      <c r="S199" s="72"/>
      <c r="T199" s="73"/>
      <c r="U199" s="35"/>
      <c r="V199" s="35"/>
      <c r="W199" s="35"/>
      <c r="X199" s="35"/>
      <c r="Y199" s="35"/>
      <c r="Z199" s="35"/>
      <c r="AA199" s="35"/>
      <c r="AB199" s="35"/>
      <c r="AC199" s="35"/>
      <c r="AD199" s="35"/>
      <c r="AE199" s="35"/>
      <c r="AT199" s="18" t="s">
        <v>284</v>
      </c>
      <c r="AU199" s="18" t="s">
        <v>84</v>
      </c>
    </row>
    <row r="200" spans="1:65" s="12" customFormat="1" ht="25.9" customHeight="1">
      <c r="B200" s="176"/>
      <c r="C200" s="177"/>
      <c r="D200" s="178" t="s">
        <v>75</v>
      </c>
      <c r="E200" s="179" t="s">
        <v>2734</v>
      </c>
      <c r="F200" s="179" t="s">
        <v>2735</v>
      </c>
      <c r="G200" s="177"/>
      <c r="H200" s="177"/>
      <c r="I200" s="180"/>
      <c r="J200" s="181">
        <f>BK200</f>
        <v>0</v>
      </c>
      <c r="K200" s="177"/>
      <c r="L200" s="182"/>
      <c r="M200" s="183"/>
      <c r="N200" s="184"/>
      <c r="O200" s="184"/>
      <c r="P200" s="185">
        <f>SUM(P201:P272)</f>
        <v>0</v>
      </c>
      <c r="Q200" s="184"/>
      <c r="R200" s="185">
        <f>SUM(R201:R272)</f>
        <v>0</v>
      </c>
      <c r="S200" s="184"/>
      <c r="T200" s="186">
        <f>SUM(T201:T272)</f>
        <v>0</v>
      </c>
      <c r="AR200" s="187" t="s">
        <v>86</v>
      </c>
      <c r="AT200" s="188" t="s">
        <v>75</v>
      </c>
      <c r="AU200" s="188" t="s">
        <v>76</v>
      </c>
      <c r="AY200" s="187" t="s">
        <v>239</v>
      </c>
      <c r="BK200" s="189">
        <f>SUM(BK201:BK272)</f>
        <v>0</v>
      </c>
    </row>
    <row r="201" spans="1:65" s="2" customFormat="1" ht="16.5" customHeight="1">
      <c r="A201" s="35"/>
      <c r="B201" s="36"/>
      <c r="C201" s="192" t="s">
        <v>513</v>
      </c>
      <c r="D201" s="192" t="s">
        <v>241</v>
      </c>
      <c r="E201" s="193" t="s">
        <v>2736</v>
      </c>
      <c r="F201" s="194" t="s">
        <v>2737</v>
      </c>
      <c r="G201" s="195" t="s">
        <v>476</v>
      </c>
      <c r="H201" s="196">
        <v>105</v>
      </c>
      <c r="I201" s="197"/>
      <c r="J201" s="198">
        <f>ROUND(I201*H201,2)</f>
        <v>0</v>
      </c>
      <c r="K201" s="194" t="s">
        <v>2647</v>
      </c>
      <c r="L201" s="40"/>
      <c r="M201" s="199" t="s">
        <v>1</v>
      </c>
      <c r="N201" s="200" t="s">
        <v>41</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306</v>
      </c>
      <c r="AT201" s="203" t="s">
        <v>241</v>
      </c>
      <c r="AU201" s="203" t="s">
        <v>84</v>
      </c>
      <c r="AY201" s="18" t="s">
        <v>239</v>
      </c>
      <c r="BE201" s="204">
        <f>IF(N201="základní",J201,0)</f>
        <v>0</v>
      </c>
      <c r="BF201" s="204">
        <f>IF(N201="snížená",J201,0)</f>
        <v>0</v>
      </c>
      <c r="BG201" s="204">
        <f>IF(N201="zákl. přenesená",J201,0)</f>
        <v>0</v>
      </c>
      <c r="BH201" s="204">
        <f>IF(N201="sníž. přenesená",J201,0)</f>
        <v>0</v>
      </c>
      <c r="BI201" s="204">
        <f>IF(N201="nulová",J201,0)</f>
        <v>0</v>
      </c>
      <c r="BJ201" s="18" t="s">
        <v>84</v>
      </c>
      <c r="BK201" s="204">
        <f>ROUND(I201*H201,2)</f>
        <v>0</v>
      </c>
      <c r="BL201" s="18" t="s">
        <v>306</v>
      </c>
      <c r="BM201" s="203" t="s">
        <v>664</v>
      </c>
    </row>
    <row r="202" spans="1:65" s="2" customFormat="1" ht="19.5">
      <c r="A202" s="35"/>
      <c r="B202" s="36"/>
      <c r="C202" s="37"/>
      <c r="D202" s="207" t="s">
        <v>284</v>
      </c>
      <c r="E202" s="37"/>
      <c r="F202" s="216" t="s">
        <v>2738</v>
      </c>
      <c r="G202" s="37"/>
      <c r="H202" s="37"/>
      <c r="I202" s="217"/>
      <c r="J202" s="37"/>
      <c r="K202" s="37"/>
      <c r="L202" s="40"/>
      <c r="M202" s="218"/>
      <c r="N202" s="219"/>
      <c r="O202" s="72"/>
      <c r="P202" s="72"/>
      <c r="Q202" s="72"/>
      <c r="R202" s="72"/>
      <c r="S202" s="72"/>
      <c r="T202" s="73"/>
      <c r="U202" s="35"/>
      <c r="V202" s="35"/>
      <c r="W202" s="35"/>
      <c r="X202" s="35"/>
      <c r="Y202" s="35"/>
      <c r="Z202" s="35"/>
      <c r="AA202" s="35"/>
      <c r="AB202" s="35"/>
      <c r="AC202" s="35"/>
      <c r="AD202" s="35"/>
      <c r="AE202" s="35"/>
      <c r="AT202" s="18" t="s">
        <v>284</v>
      </c>
      <c r="AU202" s="18" t="s">
        <v>84</v>
      </c>
    </row>
    <row r="203" spans="1:65" s="2" customFormat="1" ht="24.2" customHeight="1">
      <c r="A203" s="35"/>
      <c r="B203" s="36"/>
      <c r="C203" s="192" t="s">
        <v>517</v>
      </c>
      <c r="D203" s="192" t="s">
        <v>241</v>
      </c>
      <c r="E203" s="193" t="s">
        <v>2739</v>
      </c>
      <c r="F203" s="194" t="s">
        <v>2740</v>
      </c>
      <c r="G203" s="195" t="s">
        <v>476</v>
      </c>
      <c r="H203" s="196">
        <v>4</v>
      </c>
      <c r="I203" s="197"/>
      <c r="J203" s="198">
        <f>ROUND(I203*H203,2)</f>
        <v>0</v>
      </c>
      <c r="K203" s="194" t="s">
        <v>2647</v>
      </c>
      <c r="L203" s="40"/>
      <c r="M203" s="199" t="s">
        <v>1</v>
      </c>
      <c r="N203" s="200" t="s">
        <v>41</v>
      </c>
      <c r="O203" s="72"/>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306</v>
      </c>
      <c r="AT203" s="203" t="s">
        <v>241</v>
      </c>
      <c r="AU203" s="203" t="s">
        <v>84</v>
      </c>
      <c r="AY203" s="18" t="s">
        <v>239</v>
      </c>
      <c r="BE203" s="204">
        <f>IF(N203="základní",J203,0)</f>
        <v>0</v>
      </c>
      <c r="BF203" s="204">
        <f>IF(N203="snížená",J203,0)</f>
        <v>0</v>
      </c>
      <c r="BG203" s="204">
        <f>IF(N203="zákl. přenesená",J203,0)</f>
        <v>0</v>
      </c>
      <c r="BH203" s="204">
        <f>IF(N203="sníž. přenesená",J203,0)</f>
        <v>0</v>
      </c>
      <c r="BI203" s="204">
        <f>IF(N203="nulová",J203,0)</f>
        <v>0</v>
      </c>
      <c r="BJ203" s="18" t="s">
        <v>84</v>
      </c>
      <c r="BK203" s="204">
        <f>ROUND(I203*H203,2)</f>
        <v>0</v>
      </c>
      <c r="BL203" s="18" t="s">
        <v>306</v>
      </c>
      <c r="BM203" s="203" t="s">
        <v>673</v>
      </c>
    </row>
    <row r="204" spans="1:65" s="2" customFormat="1" ht="19.5">
      <c r="A204" s="35"/>
      <c r="B204" s="36"/>
      <c r="C204" s="37"/>
      <c r="D204" s="207" t="s">
        <v>284</v>
      </c>
      <c r="E204" s="37"/>
      <c r="F204" s="216" t="s">
        <v>2741</v>
      </c>
      <c r="G204" s="37"/>
      <c r="H204" s="37"/>
      <c r="I204" s="217"/>
      <c r="J204" s="37"/>
      <c r="K204" s="37"/>
      <c r="L204" s="40"/>
      <c r="M204" s="218"/>
      <c r="N204" s="219"/>
      <c r="O204" s="72"/>
      <c r="P204" s="72"/>
      <c r="Q204" s="72"/>
      <c r="R204" s="72"/>
      <c r="S204" s="72"/>
      <c r="T204" s="73"/>
      <c r="U204" s="35"/>
      <c r="V204" s="35"/>
      <c r="W204" s="35"/>
      <c r="X204" s="35"/>
      <c r="Y204" s="35"/>
      <c r="Z204" s="35"/>
      <c r="AA204" s="35"/>
      <c r="AB204" s="35"/>
      <c r="AC204" s="35"/>
      <c r="AD204" s="35"/>
      <c r="AE204" s="35"/>
      <c r="AT204" s="18" t="s">
        <v>284</v>
      </c>
      <c r="AU204" s="18" t="s">
        <v>84</v>
      </c>
    </row>
    <row r="205" spans="1:65" s="2" customFormat="1" ht="24.2" customHeight="1">
      <c r="A205" s="35"/>
      <c r="B205" s="36"/>
      <c r="C205" s="192" t="s">
        <v>521</v>
      </c>
      <c r="D205" s="192" t="s">
        <v>241</v>
      </c>
      <c r="E205" s="193" t="s">
        <v>2742</v>
      </c>
      <c r="F205" s="194" t="s">
        <v>2743</v>
      </c>
      <c r="G205" s="195" t="s">
        <v>476</v>
      </c>
      <c r="H205" s="196">
        <v>13</v>
      </c>
      <c r="I205" s="197"/>
      <c r="J205" s="198">
        <f>ROUND(I205*H205,2)</f>
        <v>0</v>
      </c>
      <c r="K205" s="194" t="s">
        <v>2647</v>
      </c>
      <c r="L205" s="40"/>
      <c r="M205" s="199" t="s">
        <v>1</v>
      </c>
      <c r="N205" s="200" t="s">
        <v>41</v>
      </c>
      <c r="O205" s="72"/>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306</v>
      </c>
      <c r="AT205" s="203" t="s">
        <v>241</v>
      </c>
      <c r="AU205" s="203" t="s">
        <v>84</v>
      </c>
      <c r="AY205" s="18" t="s">
        <v>239</v>
      </c>
      <c r="BE205" s="204">
        <f>IF(N205="základní",J205,0)</f>
        <v>0</v>
      </c>
      <c r="BF205" s="204">
        <f>IF(N205="snížená",J205,0)</f>
        <v>0</v>
      </c>
      <c r="BG205" s="204">
        <f>IF(N205="zákl. přenesená",J205,0)</f>
        <v>0</v>
      </c>
      <c r="BH205" s="204">
        <f>IF(N205="sníž. přenesená",J205,0)</f>
        <v>0</v>
      </c>
      <c r="BI205" s="204">
        <f>IF(N205="nulová",J205,0)</f>
        <v>0</v>
      </c>
      <c r="BJ205" s="18" t="s">
        <v>84</v>
      </c>
      <c r="BK205" s="204">
        <f>ROUND(I205*H205,2)</f>
        <v>0</v>
      </c>
      <c r="BL205" s="18" t="s">
        <v>306</v>
      </c>
      <c r="BM205" s="203" t="s">
        <v>682</v>
      </c>
    </row>
    <row r="206" spans="1:65" s="2" customFormat="1" ht="19.5">
      <c r="A206" s="35"/>
      <c r="B206" s="36"/>
      <c r="C206" s="37"/>
      <c r="D206" s="207" t="s">
        <v>284</v>
      </c>
      <c r="E206" s="37"/>
      <c r="F206" s="216" t="s">
        <v>2741</v>
      </c>
      <c r="G206" s="37"/>
      <c r="H206" s="37"/>
      <c r="I206" s="217"/>
      <c r="J206" s="37"/>
      <c r="K206" s="37"/>
      <c r="L206" s="40"/>
      <c r="M206" s="218"/>
      <c r="N206" s="219"/>
      <c r="O206" s="72"/>
      <c r="P206" s="72"/>
      <c r="Q206" s="72"/>
      <c r="R206" s="72"/>
      <c r="S206" s="72"/>
      <c r="T206" s="73"/>
      <c r="U206" s="35"/>
      <c r="V206" s="35"/>
      <c r="W206" s="35"/>
      <c r="X206" s="35"/>
      <c r="Y206" s="35"/>
      <c r="Z206" s="35"/>
      <c r="AA206" s="35"/>
      <c r="AB206" s="35"/>
      <c r="AC206" s="35"/>
      <c r="AD206" s="35"/>
      <c r="AE206" s="35"/>
      <c r="AT206" s="18" t="s">
        <v>284</v>
      </c>
      <c r="AU206" s="18" t="s">
        <v>84</v>
      </c>
    </row>
    <row r="207" spans="1:65" s="2" customFormat="1" ht="33" customHeight="1">
      <c r="A207" s="35"/>
      <c r="B207" s="36"/>
      <c r="C207" s="192" t="s">
        <v>525</v>
      </c>
      <c r="D207" s="192" t="s">
        <v>241</v>
      </c>
      <c r="E207" s="193" t="s">
        <v>2744</v>
      </c>
      <c r="F207" s="194" t="s">
        <v>2745</v>
      </c>
      <c r="G207" s="195" t="s">
        <v>476</v>
      </c>
      <c r="H207" s="196">
        <v>45</v>
      </c>
      <c r="I207" s="197"/>
      <c r="J207" s="198">
        <f>ROUND(I207*H207,2)</f>
        <v>0</v>
      </c>
      <c r="K207" s="194" t="s">
        <v>2647</v>
      </c>
      <c r="L207" s="40"/>
      <c r="M207" s="199" t="s">
        <v>1</v>
      </c>
      <c r="N207" s="200" t="s">
        <v>41</v>
      </c>
      <c r="O207" s="72"/>
      <c r="P207" s="201">
        <f>O207*H207</f>
        <v>0</v>
      </c>
      <c r="Q207" s="201">
        <v>0</v>
      </c>
      <c r="R207" s="201">
        <f>Q207*H207</f>
        <v>0</v>
      </c>
      <c r="S207" s="201">
        <v>0</v>
      </c>
      <c r="T207" s="202">
        <f>S207*H207</f>
        <v>0</v>
      </c>
      <c r="U207" s="35"/>
      <c r="V207" s="35"/>
      <c r="W207" s="35"/>
      <c r="X207" s="35"/>
      <c r="Y207" s="35"/>
      <c r="Z207" s="35"/>
      <c r="AA207" s="35"/>
      <c r="AB207" s="35"/>
      <c r="AC207" s="35"/>
      <c r="AD207" s="35"/>
      <c r="AE207" s="35"/>
      <c r="AR207" s="203" t="s">
        <v>306</v>
      </c>
      <c r="AT207" s="203" t="s">
        <v>241</v>
      </c>
      <c r="AU207" s="203" t="s">
        <v>84</v>
      </c>
      <c r="AY207" s="18" t="s">
        <v>239</v>
      </c>
      <c r="BE207" s="204">
        <f>IF(N207="základní",J207,0)</f>
        <v>0</v>
      </c>
      <c r="BF207" s="204">
        <f>IF(N207="snížená",J207,0)</f>
        <v>0</v>
      </c>
      <c r="BG207" s="204">
        <f>IF(N207="zákl. přenesená",J207,0)</f>
        <v>0</v>
      </c>
      <c r="BH207" s="204">
        <f>IF(N207="sníž. přenesená",J207,0)</f>
        <v>0</v>
      </c>
      <c r="BI207" s="204">
        <f>IF(N207="nulová",J207,0)</f>
        <v>0</v>
      </c>
      <c r="BJ207" s="18" t="s">
        <v>84</v>
      </c>
      <c r="BK207" s="204">
        <f>ROUND(I207*H207,2)</f>
        <v>0</v>
      </c>
      <c r="BL207" s="18" t="s">
        <v>306</v>
      </c>
      <c r="BM207" s="203" t="s">
        <v>690</v>
      </c>
    </row>
    <row r="208" spans="1:65" s="2" customFormat="1" ht="19.5">
      <c r="A208" s="35"/>
      <c r="B208" s="36"/>
      <c r="C208" s="37"/>
      <c r="D208" s="207" t="s">
        <v>284</v>
      </c>
      <c r="E208" s="37"/>
      <c r="F208" s="216" t="s">
        <v>2741</v>
      </c>
      <c r="G208" s="37"/>
      <c r="H208" s="37"/>
      <c r="I208" s="217"/>
      <c r="J208" s="37"/>
      <c r="K208" s="37"/>
      <c r="L208" s="40"/>
      <c r="M208" s="218"/>
      <c r="N208" s="219"/>
      <c r="O208" s="72"/>
      <c r="P208" s="72"/>
      <c r="Q208" s="72"/>
      <c r="R208" s="72"/>
      <c r="S208" s="72"/>
      <c r="T208" s="73"/>
      <c r="U208" s="35"/>
      <c r="V208" s="35"/>
      <c r="W208" s="35"/>
      <c r="X208" s="35"/>
      <c r="Y208" s="35"/>
      <c r="Z208" s="35"/>
      <c r="AA208" s="35"/>
      <c r="AB208" s="35"/>
      <c r="AC208" s="35"/>
      <c r="AD208" s="35"/>
      <c r="AE208" s="35"/>
      <c r="AT208" s="18" t="s">
        <v>284</v>
      </c>
      <c r="AU208" s="18" t="s">
        <v>84</v>
      </c>
    </row>
    <row r="209" spans="1:65" s="2" customFormat="1" ht="33" customHeight="1">
      <c r="A209" s="35"/>
      <c r="B209" s="36"/>
      <c r="C209" s="192" t="s">
        <v>529</v>
      </c>
      <c r="D209" s="192" t="s">
        <v>241</v>
      </c>
      <c r="E209" s="193" t="s">
        <v>2746</v>
      </c>
      <c r="F209" s="194" t="s">
        <v>2747</v>
      </c>
      <c r="G209" s="195" t="s">
        <v>476</v>
      </c>
      <c r="H209" s="196">
        <v>95</v>
      </c>
      <c r="I209" s="197"/>
      <c r="J209" s="198">
        <f>ROUND(I209*H209,2)</f>
        <v>0</v>
      </c>
      <c r="K209" s="194" t="s">
        <v>2647</v>
      </c>
      <c r="L209" s="40"/>
      <c r="M209" s="199" t="s">
        <v>1</v>
      </c>
      <c r="N209" s="200" t="s">
        <v>41</v>
      </c>
      <c r="O209" s="72"/>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306</v>
      </c>
      <c r="AT209" s="203" t="s">
        <v>241</v>
      </c>
      <c r="AU209" s="203" t="s">
        <v>84</v>
      </c>
      <c r="AY209" s="18" t="s">
        <v>239</v>
      </c>
      <c r="BE209" s="204">
        <f>IF(N209="základní",J209,0)</f>
        <v>0</v>
      </c>
      <c r="BF209" s="204">
        <f>IF(N209="snížená",J209,0)</f>
        <v>0</v>
      </c>
      <c r="BG209" s="204">
        <f>IF(N209="zákl. přenesená",J209,0)</f>
        <v>0</v>
      </c>
      <c r="BH209" s="204">
        <f>IF(N209="sníž. přenesená",J209,0)</f>
        <v>0</v>
      </c>
      <c r="BI209" s="204">
        <f>IF(N209="nulová",J209,0)</f>
        <v>0</v>
      </c>
      <c r="BJ209" s="18" t="s">
        <v>84</v>
      </c>
      <c r="BK209" s="204">
        <f>ROUND(I209*H209,2)</f>
        <v>0</v>
      </c>
      <c r="BL209" s="18" t="s">
        <v>306</v>
      </c>
      <c r="BM209" s="203" t="s">
        <v>699</v>
      </c>
    </row>
    <row r="210" spans="1:65" s="2" customFormat="1" ht="19.5">
      <c r="A210" s="35"/>
      <c r="B210" s="36"/>
      <c r="C210" s="37"/>
      <c r="D210" s="207" t="s">
        <v>284</v>
      </c>
      <c r="E210" s="37"/>
      <c r="F210" s="216" t="s">
        <v>2741</v>
      </c>
      <c r="G210" s="37"/>
      <c r="H210" s="37"/>
      <c r="I210" s="217"/>
      <c r="J210" s="37"/>
      <c r="K210" s="37"/>
      <c r="L210" s="40"/>
      <c r="M210" s="218"/>
      <c r="N210" s="219"/>
      <c r="O210" s="72"/>
      <c r="P210" s="72"/>
      <c r="Q210" s="72"/>
      <c r="R210" s="72"/>
      <c r="S210" s="72"/>
      <c r="T210" s="73"/>
      <c r="U210" s="35"/>
      <c r="V210" s="35"/>
      <c r="W210" s="35"/>
      <c r="X210" s="35"/>
      <c r="Y210" s="35"/>
      <c r="Z210" s="35"/>
      <c r="AA210" s="35"/>
      <c r="AB210" s="35"/>
      <c r="AC210" s="35"/>
      <c r="AD210" s="35"/>
      <c r="AE210" s="35"/>
      <c r="AT210" s="18" t="s">
        <v>284</v>
      </c>
      <c r="AU210" s="18" t="s">
        <v>84</v>
      </c>
    </row>
    <row r="211" spans="1:65" s="2" customFormat="1" ht="33" customHeight="1">
      <c r="A211" s="35"/>
      <c r="B211" s="36"/>
      <c r="C211" s="192" t="s">
        <v>533</v>
      </c>
      <c r="D211" s="192" t="s">
        <v>241</v>
      </c>
      <c r="E211" s="193" t="s">
        <v>2748</v>
      </c>
      <c r="F211" s="194" t="s">
        <v>2749</v>
      </c>
      <c r="G211" s="195" t="s">
        <v>476</v>
      </c>
      <c r="H211" s="196">
        <v>95</v>
      </c>
      <c r="I211" s="197"/>
      <c r="J211" s="198">
        <f>ROUND(I211*H211,2)</f>
        <v>0</v>
      </c>
      <c r="K211" s="194" t="s">
        <v>2647</v>
      </c>
      <c r="L211" s="40"/>
      <c r="M211" s="199" t="s">
        <v>1</v>
      </c>
      <c r="N211" s="200" t="s">
        <v>41</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306</v>
      </c>
      <c r="AT211" s="203" t="s">
        <v>241</v>
      </c>
      <c r="AU211" s="203" t="s">
        <v>84</v>
      </c>
      <c r="AY211" s="18" t="s">
        <v>239</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306</v>
      </c>
      <c r="BM211" s="203" t="s">
        <v>708</v>
      </c>
    </row>
    <row r="212" spans="1:65" s="2" customFormat="1" ht="19.5">
      <c r="A212" s="35"/>
      <c r="B212" s="36"/>
      <c r="C212" s="37"/>
      <c r="D212" s="207" t="s">
        <v>284</v>
      </c>
      <c r="E212" s="37"/>
      <c r="F212" s="216" t="s">
        <v>2741</v>
      </c>
      <c r="G212" s="37"/>
      <c r="H212" s="37"/>
      <c r="I212" s="217"/>
      <c r="J212" s="37"/>
      <c r="K212" s="37"/>
      <c r="L212" s="40"/>
      <c r="M212" s="218"/>
      <c r="N212" s="219"/>
      <c r="O212" s="72"/>
      <c r="P212" s="72"/>
      <c r="Q212" s="72"/>
      <c r="R212" s="72"/>
      <c r="S212" s="72"/>
      <c r="T212" s="73"/>
      <c r="U212" s="35"/>
      <c r="V212" s="35"/>
      <c r="W212" s="35"/>
      <c r="X212" s="35"/>
      <c r="Y212" s="35"/>
      <c r="Z212" s="35"/>
      <c r="AA212" s="35"/>
      <c r="AB212" s="35"/>
      <c r="AC212" s="35"/>
      <c r="AD212" s="35"/>
      <c r="AE212" s="35"/>
      <c r="AT212" s="18" t="s">
        <v>284</v>
      </c>
      <c r="AU212" s="18" t="s">
        <v>84</v>
      </c>
    </row>
    <row r="213" spans="1:65" s="2" customFormat="1" ht="16.5" customHeight="1">
      <c r="A213" s="35"/>
      <c r="B213" s="36"/>
      <c r="C213" s="192" t="s">
        <v>537</v>
      </c>
      <c r="D213" s="192" t="s">
        <v>241</v>
      </c>
      <c r="E213" s="193" t="s">
        <v>2750</v>
      </c>
      <c r="F213" s="194" t="s">
        <v>2751</v>
      </c>
      <c r="G213" s="195" t="s">
        <v>249</v>
      </c>
      <c r="H213" s="196">
        <v>2</v>
      </c>
      <c r="I213" s="197"/>
      <c r="J213" s="198">
        <f>ROUND(I213*H213,2)</f>
        <v>0</v>
      </c>
      <c r="K213" s="194" t="s">
        <v>2647</v>
      </c>
      <c r="L213" s="40"/>
      <c r="M213" s="199" t="s">
        <v>1</v>
      </c>
      <c r="N213" s="200" t="s">
        <v>41</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306</v>
      </c>
      <c r="AT213" s="203" t="s">
        <v>241</v>
      </c>
      <c r="AU213" s="203" t="s">
        <v>84</v>
      </c>
      <c r="AY213" s="18" t="s">
        <v>239</v>
      </c>
      <c r="BE213" s="204">
        <f>IF(N213="základní",J213,0)</f>
        <v>0</v>
      </c>
      <c r="BF213" s="204">
        <f>IF(N213="snížená",J213,0)</f>
        <v>0</v>
      </c>
      <c r="BG213" s="204">
        <f>IF(N213="zákl. přenesená",J213,0)</f>
        <v>0</v>
      </c>
      <c r="BH213" s="204">
        <f>IF(N213="sníž. přenesená",J213,0)</f>
        <v>0</v>
      </c>
      <c r="BI213" s="204">
        <f>IF(N213="nulová",J213,0)</f>
        <v>0</v>
      </c>
      <c r="BJ213" s="18" t="s">
        <v>84</v>
      </c>
      <c r="BK213" s="204">
        <f>ROUND(I213*H213,2)</f>
        <v>0</v>
      </c>
      <c r="BL213" s="18" t="s">
        <v>306</v>
      </c>
      <c r="BM213" s="203" t="s">
        <v>719</v>
      </c>
    </row>
    <row r="214" spans="1:65" s="2" customFormat="1" ht="19.5">
      <c r="A214" s="35"/>
      <c r="B214" s="36"/>
      <c r="C214" s="37"/>
      <c r="D214" s="207" t="s">
        <v>284</v>
      </c>
      <c r="E214" s="37"/>
      <c r="F214" s="216" t="s">
        <v>2752</v>
      </c>
      <c r="G214" s="37"/>
      <c r="H214" s="37"/>
      <c r="I214" s="217"/>
      <c r="J214" s="37"/>
      <c r="K214" s="37"/>
      <c r="L214" s="40"/>
      <c r="M214" s="218"/>
      <c r="N214" s="219"/>
      <c r="O214" s="72"/>
      <c r="P214" s="72"/>
      <c r="Q214" s="72"/>
      <c r="R214" s="72"/>
      <c r="S214" s="72"/>
      <c r="T214" s="73"/>
      <c r="U214" s="35"/>
      <c r="V214" s="35"/>
      <c r="W214" s="35"/>
      <c r="X214" s="35"/>
      <c r="Y214" s="35"/>
      <c r="Z214" s="35"/>
      <c r="AA214" s="35"/>
      <c r="AB214" s="35"/>
      <c r="AC214" s="35"/>
      <c r="AD214" s="35"/>
      <c r="AE214" s="35"/>
      <c r="AT214" s="18" t="s">
        <v>284</v>
      </c>
      <c r="AU214" s="18" t="s">
        <v>84</v>
      </c>
    </row>
    <row r="215" spans="1:65" s="2" customFormat="1" ht="16.5" customHeight="1">
      <c r="A215" s="35"/>
      <c r="B215" s="36"/>
      <c r="C215" s="192" t="s">
        <v>541</v>
      </c>
      <c r="D215" s="192" t="s">
        <v>241</v>
      </c>
      <c r="E215" s="193" t="s">
        <v>2753</v>
      </c>
      <c r="F215" s="194" t="s">
        <v>2754</v>
      </c>
      <c r="G215" s="195" t="s">
        <v>249</v>
      </c>
      <c r="H215" s="196">
        <v>15</v>
      </c>
      <c r="I215" s="197"/>
      <c r="J215" s="198">
        <f>ROUND(I215*H215,2)</f>
        <v>0</v>
      </c>
      <c r="K215" s="194" t="s">
        <v>2647</v>
      </c>
      <c r="L215" s="40"/>
      <c r="M215" s="199" t="s">
        <v>1</v>
      </c>
      <c r="N215" s="200" t="s">
        <v>41</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306</v>
      </c>
      <c r="AT215" s="203" t="s">
        <v>241</v>
      </c>
      <c r="AU215" s="203" t="s">
        <v>84</v>
      </c>
      <c r="AY215" s="18" t="s">
        <v>239</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306</v>
      </c>
      <c r="BM215" s="203" t="s">
        <v>725</v>
      </c>
    </row>
    <row r="216" spans="1:65" s="2" customFormat="1" ht="19.5">
      <c r="A216" s="35"/>
      <c r="B216" s="36"/>
      <c r="C216" s="37"/>
      <c r="D216" s="207" t="s">
        <v>284</v>
      </c>
      <c r="E216" s="37"/>
      <c r="F216" s="216" t="s">
        <v>2752</v>
      </c>
      <c r="G216" s="37"/>
      <c r="H216" s="37"/>
      <c r="I216" s="217"/>
      <c r="J216" s="37"/>
      <c r="K216" s="37"/>
      <c r="L216" s="40"/>
      <c r="M216" s="218"/>
      <c r="N216" s="219"/>
      <c r="O216" s="72"/>
      <c r="P216" s="72"/>
      <c r="Q216" s="72"/>
      <c r="R216" s="72"/>
      <c r="S216" s="72"/>
      <c r="T216" s="73"/>
      <c r="U216" s="35"/>
      <c r="V216" s="35"/>
      <c r="W216" s="35"/>
      <c r="X216" s="35"/>
      <c r="Y216" s="35"/>
      <c r="Z216" s="35"/>
      <c r="AA216" s="35"/>
      <c r="AB216" s="35"/>
      <c r="AC216" s="35"/>
      <c r="AD216" s="35"/>
      <c r="AE216" s="35"/>
      <c r="AT216" s="18" t="s">
        <v>284</v>
      </c>
      <c r="AU216" s="18" t="s">
        <v>84</v>
      </c>
    </row>
    <row r="217" spans="1:65" s="2" customFormat="1" ht="16.5" customHeight="1">
      <c r="A217" s="35"/>
      <c r="B217" s="36"/>
      <c r="C217" s="192" t="s">
        <v>546</v>
      </c>
      <c r="D217" s="192" t="s">
        <v>241</v>
      </c>
      <c r="E217" s="193" t="s">
        <v>2755</v>
      </c>
      <c r="F217" s="194" t="s">
        <v>2756</v>
      </c>
      <c r="G217" s="195" t="s">
        <v>476</v>
      </c>
      <c r="H217" s="196">
        <v>171.5</v>
      </c>
      <c r="I217" s="197"/>
      <c r="J217" s="198">
        <f>ROUND(I217*H217,2)</f>
        <v>0</v>
      </c>
      <c r="K217" s="194" t="s">
        <v>2647</v>
      </c>
      <c r="L217" s="40"/>
      <c r="M217" s="199" t="s">
        <v>1</v>
      </c>
      <c r="N217" s="200" t="s">
        <v>41</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306</v>
      </c>
      <c r="AT217" s="203" t="s">
        <v>241</v>
      </c>
      <c r="AU217" s="203" t="s">
        <v>84</v>
      </c>
      <c r="AY217" s="18" t="s">
        <v>239</v>
      </c>
      <c r="BE217" s="204">
        <f>IF(N217="základní",J217,0)</f>
        <v>0</v>
      </c>
      <c r="BF217" s="204">
        <f>IF(N217="snížená",J217,0)</f>
        <v>0</v>
      </c>
      <c r="BG217" s="204">
        <f>IF(N217="zákl. přenesená",J217,0)</f>
        <v>0</v>
      </c>
      <c r="BH217" s="204">
        <f>IF(N217="sníž. přenesená",J217,0)</f>
        <v>0</v>
      </c>
      <c r="BI217" s="204">
        <f>IF(N217="nulová",J217,0)</f>
        <v>0</v>
      </c>
      <c r="BJ217" s="18" t="s">
        <v>84</v>
      </c>
      <c r="BK217" s="204">
        <f>ROUND(I217*H217,2)</f>
        <v>0</v>
      </c>
      <c r="BL217" s="18" t="s">
        <v>306</v>
      </c>
      <c r="BM217" s="203" t="s">
        <v>734</v>
      </c>
    </row>
    <row r="218" spans="1:65" s="2" customFormat="1" ht="29.25">
      <c r="A218" s="35"/>
      <c r="B218" s="36"/>
      <c r="C218" s="37"/>
      <c r="D218" s="207" t="s">
        <v>284</v>
      </c>
      <c r="E218" s="37"/>
      <c r="F218" s="216" t="s">
        <v>2757</v>
      </c>
      <c r="G218" s="37"/>
      <c r="H218" s="37"/>
      <c r="I218" s="217"/>
      <c r="J218" s="37"/>
      <c r="K218" s="37"/>
      <c r="L218" s="40"/>
      <c r="M218" s="218"/>
      <c r="N218" s="219"/>
      <c r="O218" s="72"/>
      <c r="P218" s="72"/>
      <c r="Q218" s="72"/>
      <c r="R218" s="72"/>
      <c r="S218" s="72"/>
      <c r="T218" s="73"/>
      <c r="U218" s="35"/>
      <c r="V218" s="35"/>
      <c r="W218" s="35"/>
      <c r="X218" s="35"/>
      <c r="Y218" s="35"/>
      <c r="Z218" s="35"/>
      <c r="AA218" s="35"/>
      <c r="AB218" s="35"/>
      <c r="AC218" s="35"/>
      <c r="AD218" s="35"/>
      <c r="AE218" s="35"/>
      <c r="AT218" s="18" t="s">
        <v>284</v>
      </c>
      <c r="AU218" s="18" t="s">
        <v>84</v>
      </c>
    </row>
    <row r="219" spans="1:65" s="2" customFormat="1" ht="16.5" customHeight="1">
      <c r="A219" s="35"/>
      <c r="B219" s="36"/>
      <c r="C219" s="192" t="s">
        <v>551</v>
      </c>
      <c r="D219" s="192" t="s">
        <v>241</v>
      </c>
      <c r="E219" s="193" t="s">
        <v>2758</v>
      </c>
      <c r="F219" s="194" t="s">
        <v>2759</v>
      </c>
      <c r="G219" s="195" t="s">
        <v>476</v>
      </c>
      <c r="H219" s="196">
        <v>60</v>
      </c>
      <c r="I219" s="197"/>
      <c r="J219" s="198">
        <f>ROUND(I219*H219,2)</f>
        <v>0</v>
      </c>
      <c r="K219" s="194" t="s">
        <v>2647</v>
      </c>
      <c r="L219" s="40"/>
      <c r="M219" s="199" t="s">
        <v>1</v>
      </c>
      <c r="N219" s="200" t="s">
        <v>41</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306</v>
      </c>
      <c r="AT219" s="203" t="s">
        <v>241</v>
      </c>
      <c r="AU219" s="203" t="s">
        <v>84</v>
      </c>
      <c r="AY219" s="18" t="s">
        <v>239</v>
      </c>
      <c r="BE219" s="204">
        <f>IF(N219="základní",J219,0)</f>
        <v>0</v>
      </c>
      <c r="BF219" s="204">
        <f>IF(N219="snížená",J219,0)</f>
        <v>0</v>
      </c>
      <c r="BG219" s="204">
        <f>IF(N219="zákl. přenesená",J219,0)</f>
        <v>0</v>
      </c>
      <c r="BH219" s="204">
        <f>IF(N219="sníž. přenesená",J219,0)</f>
        <v>0</v>
      </c>
      <c r="BI219" s="204">
        <f>IF(N219="nulová",J219,0)</f>
        <v>0</v>
      </c>
      <c r="BJ219" s="18" t="s">
        <v>84</v>
      </c>
      <c r="BK219" s="204">
        <f>ROUND(I219*H219,2)</f>
        <v>0</v>
      </c>
      <c r="BL219" s="18" t="s">
        <v>306</v>
      </c>
      <c r="BM219" s="203" t="s">
        <v>744</v>
      </c>
    </row>
    <row r="220" spans="1:65" s="2" customFormat="1" ht="29.25">
      <c r="A220" s="35"/>
      <c r="B220" s="36"/>
      <c r="C220" s="37"/>
      <c r="D220" s="207" t="s">
        <v>284</v>
      </c>
      <c r="E220" s="37"/>
      <c r="F220" s="216" t="s">
        <v>2757</v>
      </c>
      <c r="G220" s="37"/>
      <c r="H220" s="37"/>
      <c r="I220" s="217"/>
      <c r="J220" s="37"/>
      <c r="K220" s="37"/>
      <c r="L220" s="40"/>
      <c r="M220" s="218"/>
      <c r="N220" s="219"/>
      <c r="O220" s="72"/>
      <c r="P220" s="72"/>
      <c r="Q220" s="72"/>
      <c r="R220" s="72"/>
      <c r="S220" s="72"/>
      <c r="T220" s="73"/>
      <c r="U220" s="35"/>
      <c r="V220" s="35"/>
      <c r="W220" s="35"/>
      <c r="X220" s="35"/>
      <c r="Y220" s="35"/>
      <c r="Z220" s="35"/>
      <c r="AA220" s="35"/>
      <c r="AB220" s="35"/>
      <c r="AC220" s="35"/>
      <c r="AD220" s="35"/>
      <c r="AE220" s="35"/>
      <c r="AT220" s="18" t="s">
        <v>284</v>
      </c>
      <c r="AU220" s="18" t="s">
        <v>84</v>
      </c>
    </row>
    <row r="221" spans="1:65" s="2" customFormat="1" ht="16.5" customHeight="1">
      <c r="A221" s="35"/>
      <c r="B221" s="36"/>
      <c r="C221" s="192" t="s">
        <v>556</v>
      </c>
      <c r="D221" s="192" t="s">
        <v>241</v>
      </c>
      <c r="E221" s="193" t="s">
        <v>2760</v>
      </c>
      <c r="F221" s="194" t="s">
        <v>2761</v>
      </c>
      <c r="G221" s="195" t="s">
        <v>476</v>
      </c>
      <c r="H221" s="196">
        <v>30</v>
      </c>
      <c r="I221" s="197"/>
      <c r="J221" s="198">
        <f>ROUND(I221*H221,2)</f>
        <v>0</v>
      </c>
      <c r="K221" s="194" t="s">
        <v>2647</v>
      </c>
      <c r="L221" s="40"/>
      <c r="M221" s="199" t="s">
        <v>1</v>
      </c>
      <c r="N221" s="200" t="s">
        <v>41</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306</v>
      </c>
      <c r="AT221" s="203" t="s">
        <v>241</v>
      </c>
      <c r="AU221" s="203" t="s">
        <v>84</v>
      </c>
      <c r="AY221" s="18" t="s">
        <v>239</v>
      </c>
      <c r="BE221" s="204">
        <f>IF(N221="základní",J221,0)</f>
        <v>0</v>
      </c>
      <c r="BF221" s="204">
        <f>IF(N221="snížená",J221,0)</f>
        <v>0</v>
      </c>
      <c r="BG221" s="204">
        <f>IF(N221="zákl. přenesená",J221,0)</f>
        <v>0</v>
      </c>
      <c r="BH221" s="204">
        <f>IF(N221="sníž. přenesená",J221,0)</f>
        <v>0</v>
      </c>
      <c r="BI221" s="204">
        <f>IF(N221="nulová",J221,0)</f>
        <v>0</v>
      </c>
      <c r="BJ221" s="18" t="s">
        <v>84</v>
      </c>
      <c r="BK221" s="204">
        <f>ROUND(I221*H221,2)</f>
        <v>0</v>
      </c>
      <c r="BL221" s="18" t="s">
        <v>306</v>
      </c>
      <c r="BM221" s="203" t="s">
        <v>752</v>
      </c>
    </row>
    <row r="222" spans="1:65" s="2" customFormat="1" ht="29.25">
      <c r="A222" s="35"/>
      <c r="B222" s="36"/>
      <c r="C222" s="37"/>
      <c r="D222" s="207" t="s">
        <v>284</v>
      </c>
      <c r="E222" s="37"/>
      <c r="F222" s="216" t="s">
        <v>2757</v>
      </c>
      <c r="G222" s="37"/>
      <c r="H222" s="37"/>
      <c r="I222" s="217"/>
      <c r="J222" s="37"/>
      <c r="K222" s="37"/>
      <c r="L222" s="40"/>
      <c r="M222" s="218"/>
      <c r="N222" s="219"/>
      <c r="O222" s="72"/>
      <c r="P222" s="72"/>
      <c r="Q222" s="72"/>
      <c r="R222" s="72"/>
      <c r="S222" s="72"/>
      <c r="T222" s="73"/>
      <c r="U222" s="35"/>
      <c r="V222" s="35"/>
      <c r="W222" s="35"/>
      <c r="X222" s="35"/>
      <c r="Y222" s="35"/>
      <c r="Z222" s="35"/>
      <c r="AA222" s="35"/>
      <c r="AB222" s="35"/>
      <c r="AC222" s="35"/>
      <c r="AD222" s="35"/>
      <c r="AE222" s="35"/>
      <c r="AT222" s="18" t="s">
        <v>284</v>
      </c>
      <c r="AU222" s="18" t="s">
        <v>84</v>
      </c>
    </row>
    <row r="223" spans="1:65" s="2" customFormat="1" ht="16.5" customHeight="1">
      <c r="A223" s="35"/>
      <c r="B223" s="36"/>
      <c r="C223" s="192" t="s">
        <v>561</v>
      </c>
      <c r="D223" s="192" t="s">
        <v>241</v>
      </c>
      <c r="E223" s="193" t="s">
        <v>2762</v>
      </c>
      <c r="F223" s="194" t="s">
        <v>2763</v>
      </c>
      <c r="G223" s="195" t="s">
        <v>476</v>
      </c>
      <c r="H223" s="196">
        <v>26</v>
      </c>
      <c r="I223" s="197"/>
      <c r="J223" s="198">
        <f>ROUND(I223*H223,2)</f>
        <v>0</v>
      </c>
      <c r="K223" s="194" t="s">
        <v>2647</v>
      </c>
      <c r="L223" s="40"/>
      <c r="M223" s="199" t="s">
        <v>1</v>
      </c>
      <c r="N223" s="200" t="s">
        <v>41</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306</v>
      </c>
      <c r="AT223" s="203" t="s">
        <v>241</v>
      </c>
      <c r="AU223" s="203" t="s">
        <v>84</v>
      </c>
      <c r="AY223" s="18" t="s">
        <v>239</v>
      </c>
      <c r="BE223" s="204">
        <f>IF(N223="základní",J223,0)</f>
        <v>0</v>
      </c>
      <c r="BF223" s="204">
        <f>IF(N223="snížená",J223,0)</f>
        <v>0</v>
      </c>
      <c r="BG223" s="204">
        <f>IF(N223="zákl. přenesená",J223,0)</f>
        <v>0</v>
      </c>
      <c r="BH223" s="204">
        <f>IF(N223="sníž. přenesená",J223,0)</f>
        <v>0</v>
      </c>
      <c r="BI223" s="204">
        <f>IF(N223="nulová",J223,0)</f>
        <v>0</v>
      </c>
      <c r="BJ223" s="18" t="s">
        <v>84</v>
      </c>
      <c r="BK223" s="204">
        <f>ROUND(I223*H223,2)</f>
        <v>0</v>
      </c>
      <c r="BL223" s="18" t="s">
        <v>306</v>
      </c>
      <c r="BM223" s="203" t="s">
        <v>761</v>
      </c>
    </row>
    <row r="224" spans="1:65" s="2" customFormat="1" ht="29.25">
      <c r="A224" s="35"/>
      <c r="B224" s="36"/>
      <c r="C224" s="37"/>
      <c r="D224" s="207" t="s">
        <v>284</v>
      </c>
      <c r="E224" s="37"/>
      <c r="F224" s="216" t="s">
        <v>2757</v>
      </c>
      <c r="G224" s="37"/>
      <c r="H224" s="37"/>
      <c r="I224" s="217"/>
      <c r="J224" s="37"/>
      <c r="K224" s="37"/>
      <c r="L224" s="40"/>
      <c r="M224" s="218"/>
      <c r="N224" s="219"/>
      <c r="O224" s="72"/>
      <c r="P224" s="72"/>
      <c r="Q224" s="72"/>
      <c r="R224" s="72"/>
      <c r="S224" s="72"/>
      <c r="T224" s="73"/>
      <c r="U224" s="35"/>
      <c r="V224" s="35"/>
      <c r="W224" s="35"/>
      <c r="X224" s="35"/>
      <c r="Y224" s="35"/>
      <c r="Z224" s="35"/>
      <c r="AA224" s="35"/>
      <c r="AB224" s="35"/>
      <c r="AC224" s="35"/>
      <c r="AD224" s="35"/>
      <c r="AE224" s="35"/>
      <c r="AT224" s="18" t="s">
        <v>284</v>
      </c>
      <c r="AU224" s="18" t="s">
        <v>84</v>
      </c>
    </row>
    <row r="225" spans="1:65" s="2" customFormat="1" ht="16.5" customHeight="1">
      <c r="A225" s="35"/>
      <c r="B225" s="36"/>
      <c r="C225" s="192" t="s">
        <v>566</v>
      </c>
      <c r="D225" s="192" t="s">
        <v>241</v>
      </c>
      <c r="E225" s="193" t="s">
        <v>2764</v>
      </c>
      <c r="F225" s="194" t="s">
        <v>2765</v>
      </c>
      <c r="G225" s="195" t="s">
        <v>476</v>
      </c>
      <c r="H225" s="196">
        <v>6</v>
      </c>
      <c r="I225" s="197"/>
      <c r="J225" s="198">
        <f>ROUND(I225*H225,2)</f>
        <v>0</v>
      </c>
      <c r="K225" s="194" t="s">
        <v>2647</v>
      </c>
      <c r="L225" s="40"/>
      <c r="M225" s="199" t="s">
        <v>1</v>
      </c>
      <c r="N225" s="200" t="s">
        <v>41</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306</v>
      </c>
      <c r="AT225" s="203" t="s">
        <v>241</v>
      </c>
      <c r="AU225" s="203" t="s">
        <v>84</v>
      </c>
      <c r="AY225" s="18" t="s">
        <v>239</v>
      </c>
      <c r="BE225" s="204">
        <f>IF(N225="základní",J225,0)</f>
        <v>0</v>
      </c>
      <c r="BF225" s="204">
        <f>IF(N225="snížená",J225,0)</f>
        <v>0</v>
      </c>
      <c r="BG225" s="204">
        <f>IF(N225="zákl. přenesená",J225,0)</f>
        <v>0</v>
      </c>
      <c r="BH225" s="204">
        <f>IF(N225="sníž. přenesená",J225,0)</f>
        <v>0</v>
      </c>
      <c r="BI225" s="204">
        <f>IF(N225="nulová",J225,0)</f>
        <v>0</v>
      </c>
      <c r="BJ225" s="18" t="s">
        <v>84</v>
      </c>
      <c r="BK225" s="204">
        <f>ROUND(I225*H225,2)</f>
        <v>0</v>
      </c>
      <c r="BL225" s="18" t="s">
        <v>306</v>
      </c>
      <c r="BM225" s="203" t="s">
        <v>770</v>
      </c>
    </row>
    <row r="226" spans="1:65" s="2" customFormat="1" ht="29.25">
      <c r="A226" s="35"/>
      <c r="B226" s="36"/>
      <c r="C226" s="37"/>
      <c r="D226" s="207" t="s">
        <v>284</v>
      </c>
      <c r="E226" s="37"/>
      <c r="F226" s="216" t="s">
        <v>2757</v>
      </c>
      <c r="G226" s="37"/>
      <c r="H226" s="37"/>
      <c r="I226" s="217"/>
      <c r="J226" s="37"/>
      <c r="K226" s="37"/>
      <c r="L226" s="40"/>
      <c r="M226" s="218"/>
      <c r="N226" s="219"/>
      <c r="O226" s="72"/>
      <c r="P226" s="72"/>
      <c r="Q226" s="72"/>
      <c r="R226" s="72"/>
      <c r="S226" s="72"/>
      <c r="T226" s="73"/>
      <c r="U226" s="35"/>
      <c r="V226" s="35"/>
      <c r="W226" s="35"/>
      <c r="X226" s="35"/>
      <c r="Y226" s="35"/>
      <c r="Z226" s="35"/>
      <c r="AA226" s="35"/>
      <c r="AB226" s="35"/>
      <c r="AC226" s="35"/>
      <c r="AD226" s="35"/>
      <c r="AE226" s="35"/>
      <c r="AT226" s="18" t="s">
        <v>284</v>
      </c>
      <c r="AU226" s="18" t="s">
        <v>84</v>
      </c>
    </row>
    <row r="227" spans="1:65" s="2" customFormat="1" ht="16.5" customHeight="1">
      <c r="A227" s="35"/>
      <c r="B227" s="36"/>
      <c r="C227" s="192" t="s">
        <v>570</v>
      </c>
      <c r="D227" s="192" t="s">
        <v>241</v>
      </c>
      <c r="E227" s="193" t="s">
        <v>2766</v>
      </c>
      <c r="F227" s="194" t="s">
        <v>2767</v>
      </c>
      <c r="G227" s="195" t="s">
        <v>476</v>
      </c>
      <c r="H227" s="196">
        <v>34</v>
      </c>
      <c r="I227" s="197"/>
      <c r="J227" s="198">
        <f>ROUND(I227*H227,2)</f>
        <v>0</v>
      </c>
      <c r="K227" s="194" t="s">
        <v>2647</v>
      </c>
      <c r="L227" s="40"/>
      <c r="M227" s="199" t="s">
        <v>1</v>
      </c>
      <c r="N227" s="200" t="s">
        <v>41</v>
      </c>
      <c r="O227" s="72"/>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306</v>
      </c>
      <c r="AT227" s="203" t="s">
        <v>241</v>
      </c>
      <c r="AU227" s="203" t="s">
        <v>84</v>
      </c>
      <c r="AY227" s="18" t="s">
        <v>239</v>
      </c>
      <c r="BE227" s="204">
        <f>IF(N227="základní",J227,0)</f>
        <v>0</v>
      </c>
      <c r="BF227" s="204">
        <f>IF(N227="snížená",J227,0)</f>
        <v>0</v>
      </c>
      <c r="BG227" s="204">
        <f>IF(N227="zákl. přenesená",J227,0)</f>
        <v>0</v>
      </c>
      <c r="BH227" s="204">
        <f>IF(N227="sníž. přenesená",J227,0)</f>
        <v>0</v>
      </c>
      <c r="BI227" s="204">
        <f>IF(N227="nulová",J227,0)</f>
        <v>0</v>
      </c>
      <c r="BJ227" s="18" t="s">
        <v>84</v>
      </c>
      <c r="BK227" s="204">
        <f>ROUND(I227*H227,2)</f>
        <v>0</v>
      </c>
      <c r="BL227" s="18" t="s">
        <v>306</v>
      </c>
      <c r="BM227" s="203" t="s">
        <v>781</v>
      </c>
    </row>
    <row r="228" spans="1:65" s="2" customFormat="1" ht="29.25">
      <c r="A228" s="35"/>
      <c r="B228" s="36"/>
      <c r="C228" s="37"/>
      <c r="D228" s="207" t="s">
        <v>284</v>
      </c>
      <c r="E228" s="37"/>
      <c r="F228" s="216" t="s">
        <v>2757</v>
      </c>
      <c r="G228" s="37"/>
      <c r="H228" s="37"/>
      <c r="I228" s="217"/>
      <c r="J228" s="37"/>
      <c r="K228" s="37"/>
      <c r="L228" s="40"/>
      <c r="M228" s="218"/>
      <c r="N228" s="219"/>
      <c r="O228" s="72"/>
      <c r="P228" s="72"/>
      <c r="Q228" s="72"/>
      <c r="R228" s="72"/>
      <c r="S228" s="72"/>
      <c r="T228" s="73"/>
      <c r="U228" s="35"/>
      <c r="V228" s="35"/>
      <c r="W228" s="35"/>
      <c r="X228" s="35"/>
      <c r="Y228" s="35"/>
      <c r="Z228" s="35"/>
      <c r="AA228" s="35"/>
      <c r="AB228" s="35"/>
      <c r="AC228" s="35"/>
      <c r="AD228" s="35"/>
      <c r="AE228" s="35"/>
      <c r="AT228" s="18" t="s">
        <v>284</v>
      </c>
      <c r="AU228" s="18" t="s">
        <v>84</v>
      </c>
    </row>
    <row r="229" spans="1:65" s="2" customFormat="1" ht="16.5" customHeight="1">
      <c r="A229" s="35"/>
      <c r="B229" s="36"/>
      <c r="C229" s="192" t="s">
        <v>575</v>
      </c>
      <c r="D229" s="192" t="s">
        <v>241</v>
      </c>
      <c r="E229" s="193" t="s">
        <v>2768</v>
      </c>
      <c r="F229" s="194" t="s">
        <v>2769</v>
      </c>
      <c r="G229" s="195" t="s">
        <v>476</v>
      </c>
      <c r="H229" s="196">
        <v>200</v>
      </c>
      <c r="I229" s="197"/>
      <c r="J229" s="198">
        <f>ROUND(I229*H229,2)</f>
        <v>0</v>
      </c>
      <c r="K229" s="194" t="s">
        <v>2647</v>
      </c>
      <c r="L229" s="40"/>
      <c r="M229" s="199" t="s">
        <v>1</v>
      </c>
      <c r="N229" s="200" t="s">
        <v>41</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306</v>
      </c>
      <c r="AT229" s="203" t="s">
        <v>241</v>
      </c>
      <c r="AU229" s="203" t="s">
        <v>84</v>
      </c>
      <c r="AY229" s="18" t="s">
        <v>239</v>
      </c>
      <c r="BE229" s="204">
        <f>IF(N229="základní",J229,0)</f>
        <v>0</v>
      </c>
      <c r="BF229" s="204">
        <f>IF(N229="snížená",J229,0)</f>
        <v>0</v>
      </c>
      <c r="BG229" s="204">
        <f>IF(N229="zákl. přenesená",J229,0)</f>
        <v>0</v>
      </c>
      <c r="BH229" s="204">
        <f>IF(N229="sníž. přenesená",J229,0)</f>
        <v>0</v>
      </c>
      <c r="BI229" s="204">
        <f>IF(N229="nulová",J229,0)</f>
        <v>0</v>
      </c>
      <c r="BJ229" s="18" t="s">
        <v>84</v>
      </c>
      <c r="BK229" s="204">
        <f>ROUND(I229*H229,2)</f>
        <v>0</v>
      </c>
      <c r="BL229" s="18" t="s">
        <v>306</v>
      </c>
      <c r="BM229" s="203" t="s">
        <v>789</v>
      </c>
    </row>
    <row r="230" spans="1:65" s="2" customFormat="1" ht="29.25">
      <c r="A230" s="35"/>
      <c r="B230" s="36"/>
      <c r="C230" s="37"/>
      <c r="D230" s="207" t="s">
        <v>284</v>
      </c>
      <c r="E230" s="37"/>
      <c r="F230" s="216" t="s">
        <v>2757</v>
      </c>
      <c r="G230" s="37"/>
      <c r="H230" s="37"/>
      <c r="I230" s="217"/>
      <c r="J230" s="37"/>
      <c r="K230" s="37"/>
      <c r="L230" s="40"/>
      <c r="M230" s="218"/>
      <c r="N230" s="219"/>
      <c r="O230" s="72"/>
      <c r="P230" s="72"/>
      <c r="Q230" s="72"/>
      <c r="R230" s="72"/>
      <c r="S230" s="72"/>
      <c r="T230" s="73"/>
      <c r="U230" s="35"/>
      <c r="V230" s="35"/>
      <c r="W230" s="35"/>
      <c r="X230" s="35"/>
      <c r="Y230" s="35"/>
      <c r="Z230" s="35"/>
      <c r="AA230" s="35"/>
      <c r="AB230" s="35"/>
      <c r="AC230" s="35"/>
      <c r="AD230" s="35"/>
      <c r="AE230" s="35"/>
      <c r="AT230" s="18" t="s">
        <v>284</v>
      </c>
      <c r="AU230" s="18" t="s">
        <v>84</v>
      </c>
    </row>
    <row r="231" spans="1:65" s="2" customFormat="1" ht="16.5" customHeight="1">
      <c r="A231" s="35"/>
      <c r="B231" s="36"/>
      <c r="C231" s="192" t="s">
        <v>580</v>
      </c>
      <c r="D231" s="192" t="s">
        <v>241</v>
      </c>
      <c r="E231" s="193" t="s">
        <v>2770</v>
      </c>
      <c r="F231" s="194" t="s">
        <v>2771</v>
      </c>
      <c r="G231" s="195" t="s">
        <v>249</v>
      </c>
      <c r="H231" s="196">
        <v>27</v>
      </c>
      <c r="I231" s="197"/>
      <c r="J231" s="198">
        <f>ROUND(I231*H231,2)</f>
        <v>0</v>
      </c>
      <c r="K231" s="194" t="s">
        <v>2647</v>
      </c>
      <c r="L231" s="40"/>
      <c r="M231" s="199" t="s">
        <v>1</v>
      </c>
      <c r="N231" s="200" t="s">
        <v>41</v>
      </c>
      <c r="O231" s="72"/>
      <c r="P231" s="201">
        <f>O231*H231</f>
        <v>0</v>
      </c>
      <c r="Q231" s="201">
        <v>0</v>
      </c>
      <c r="R231" s="201">
        <f>Q231*H231</f>
        <v>0</v>
      </c>
      <c r="S231" s="201">
        <v>0</v>
      </c>
      <c r="T231" s="202">
        <f>S231*H231</f>
        <v>0</v>
      </c>
      <c r="U231" s="35"/>
      <c r="V231" s="35"/>
      <c r="W231" s="35"/>
      <c r="X231" s="35"/>
      <c r="Y231" s="35"/>
      <c r="Z231" s="35"/>
      <c r="AA231" s="35"/>
      <c r="AB231" s="35"/>
      <c r="AC231" s="35"/>
      <c r="AD231" s="35"/>
      <c r="AE231" s="35"/>
      <c r="AR231" s="203" t="s">
        <v>306</v>
      </c>
      <c r="AT231" s="203" t="s">
        <v>241</v>
      </c>
      <c r="AU231" s="203" t="s">
        <v>84</v>
      </c>
      <c r="AY231" s="18" t="s">
        <v>239</v>
      </c>
      <c r="BE231" s="204">
        <f>IF(N231="základní",J231,0)</f>
        <v>0</v>
      </c>
      <c r="BF231" s="204">
        <f>IF(N231="snížená",J231,0)</f>
        <v>0</v>
      </c>
      <c r="BG231" s="204">
        <f>IF(N231="zákl. přenesená",J231,0)</f>
        <v>0</v>
      </c>
      <c r="BH231" s="204">
        <f>IF(N231="sníž. přenesená",J231,0)</f>
        <v>0</v>
      </c>
      <c r="BI231" s="204">
        <f>IF(N231="nulová",J231,0)</f>
        <v>0</v>
      </c>
      <c r="BJ231" s="18" t="s">
        <v>84</v>
      </c>
      <c r="BK231" s="204">
        <f>ROUND(I231*H231,2)</f>
        <v>0</v>
      </c>
      <c r="BL231" s="18" t="s">
        <v>306</v>
      </c>
      <c r="BM231" s="203" t="s">
        <v>794</v>
      </c>
    </row>
    <row r="232" spans="1:65" s="2" customFormat="1" ht="19.5">
      <c r="A232" s="35"/>
      <c r="B232" s="36"/>
      <c r="C232" s="37"/>
      <c r="D232" s="207" t="s">
        <v>284</v>
      </c>
      <c r="E232" s="37"/>
      <c r="F232" s="216" t="s">
        <v>2772</v>
      </c>
      <c r="G232" s="37"/>
      <c r="H232" s="37"/>
      <c r="I232" s="217"/>
      <c r="J232" s="37"/>
      <c r="K232" s="37"/>
      <c r="L232" s="40"/>
      <c r="M232" s="218"/>
      <c r="N232" s="219"/>
      <c r="O232" s="72"/>
      <c r="P232" s="72"/>
      <c r="Q232" s="72"/>
      <c r="R232" s="72"/>
      <c r="S232" s="72"/>
      <c r="T232" s="73"/>
      <c r="U232" s="35"/>
      <c r="V232" s="35"/>
      <c r="W232" s="35"/>
      <c r="X232" s="35"/>
      <c r="Y232" s="35"/>
      <c r="Z232" s="35"/>
      <c r="AA232" s="35"/>
      <c r="AB232" s="35"/>
      <c r="AC232" s="35"/>
      <c r="AD232" s="35"/>
      <c r="AE232" s="35"/>
      <c r="AT232" s="18" t="s">
        <v>284</v>
      </c>
      <c r="AU232" s="18" t="s">
        <v>84</v>
      </c>
    </row>
    <row r="233" spans="1:65" s="2" customFormat="1" ht="16.5" customHeight="1">
      <c r="A233" s="35"/>
      <c r="B233" s="36"/>
      <c r="C233" s="192" t="s">
        <v>585</v>
      </c>
      <c r="D233" s="192" t="s">
        <v>241</v>
      </c>
      <c r="E233" s="193" t="s">
        <v>2773</v>
      </c>
      <c r="F233" s="194" t="s">
        <v>2774</v>
      </c>
      <c r="G233" s="195" t="s">
        <v>249</v>
      </c>
      <c r="H233" s="196">
        <v>41</v>
      </c>
      <c r="I233" s="197"/>
      <c r="J233" s="198">
        <f>ROUND(I233*H233,2)</f>
        <v>0</v>
      </c>
      <c r="K233" s="194" t="s">
        <v>2647</v>
      </c>
      <c r="L233" s="40"/>
      <c r="M233" s="199" t="s">
        <v>1</v>
      </c>
      <c r="N233" s="200" t="s">
        <v>41</v>
      </c>
      <c r="O233" s="72"/>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306</v>
      </c>
      <c r="AT233" s="203" t="s">
        <v>241</v>
      </c>
      <c r="AU233" s="203" t="s">
        <v>84</v>
      </c>
      <c r="AY233" s="18" t="s">
        <v>239</v>
      </c>
      <c r="BE233" s="204">
        <f>IF(N233="základní",J233,0)</f>
        <v>0</v>
      </c>
      <c r="BF233" s="204">
        <f>IF(N233="snížená",J233,0)</f>
        <v>0</v>
      </c>
      <c r="BG233" s="204">
        <f>IF(N233="zákl. přenesená",J233,0)</f>
        <v>0</v>
      </c>
      <c r="BH233" s="204">
        <f>IF(N233="sníž. přenesená",J233,0)</f>
        <v>0</v>
      </c>
      <c r="BI233" s="204">
        <f>IF(N233="nulová",J233,0)</f>
        <v>0</v>
      </c>
      <c r="BJ233" s="18" t="s">
        <v>84</v>
      </c>
      <c r="BK233" s="204">
        <f>ROUND(I233*H233,2)</f>
        <v>0</v>
      </c>
      <c r="BL233" s="18" t="s">
        <v>306</v>
      </c>
      <c r="BM233" s="203" t="s">
        <v>802</v>
      </c>
    </row>
    <row r="234" spans="1:65" s="2" customFormat="1" ht="19.5">
      <c r="A234" s="35"/>
      <c r="B234" s="36"/>
      <c r="C234" s="37"/>
      <c r="D234" s="207" t="s">
        <v>284</v>
      </c>
      <c r="E234" s="37"/>
      <c r="F234" s="216" t="s">
        <v>2772</v>
      </c>
      <c r="G234" s="37"/>
      <c r="H234" s="37"/>
      <c r="I234" s="217"/>
      <c r="J234" s="37"/>
      <c r="K234" s="37"/>
      <c r="L234" s="40"/>
      <c r="M234" s="218"/>
      <c r="N234" s="219"/>
      <c r="O234" s="72"/>
      <c r="P234" s="72"/>
      <c r="Q234" s="72"/>
      <c r="R234" s="72"/>
      <c r="S234" s="72"/>
      <c r="T234" s="73"/>
      <c r="U234" s="35"/>
      <c r="V234" s="35"/>
      <c r="W234" s="35"/>
      <c r="X234" s="35"/>
      <c r="Y234" s="35"/>
      <c r="Z234" s="35"/>
      <c r="AA234" s="35"/>
      <c r="AB234" s="35"/>
      <c r="AC234" s="35"/>
      <c r="AD234" s="35"/>
      <c r="AE234" s="35"/>
      <c r="AT234" s="18" t="s">
        <v>284</v>
      </c>
      <c r="AU234" s="18" t="s">
        <v>84</v>
      </c>
    </row>
    <row r="235" spans="1:65" s="2" customFormat="1" ht="16.5" customHeight="1">
      <c r="A235" s="35"/>
      <c r="B235" s="36"/>
      <c r="C235" s="192" t="s">
        <v>591</v>
      </c>
      <c r="D235" s="192" t="s">
        <v>241</v>
      </c>
      <c r="E235" s="193" t="s">
        <v>2775</v>
      </c>
      <c r="F235" s="194" t="s">
        <v>2776</v>
      </c>
      <c r="G235" s="195" t="s">
        <v>249</v>
      </c>
      <c r="H235" s="196">
        <v>15</v>
      </c>
      <c r="I235" s="197"/>
      <c r="J235" s="198">
        <f>ROUND(I235*H235,2)</f>
        <v>0</v>
      </c>
      <c r="K235" s="194" t="s">
        <v>2647</v>
      </c>
      <c r="L235" s="40"/>
      <c r="M235" s="199" t="s">
        <v>1</v>
      </c>
      <c r="N235" s="200" t="s">
        <v>41</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306</v>
      </c>
      <c r="AT235" s="203" t="s">
        <v>241</v>
      </c>
      <c r="AU235" s="203" t="s">
        <v>84</v>
      </c>
      <c r="AY235" s="18" t="s">
        <v>239</v>
      </c>
      <c r="BE235" s="204">
        <f>IF(N235="základní",J235,0)</f>
        <v>0</v>
      </c>
      <c r="BF235" s="204">
        <f>IF(N235="snížená",J235,0)</f>
        <v>0</v>
      </c>
      <c r="BG235" s="204">
        <f>IF(N235="zákl. přenesená",J235,0)</f>
        <v>0</v>
      </c>
      <c r="BH235" s="204">
        <f>IF(N235="sníž. přenesená",J235,0)</f>
        <v>0</v>
      </c>
      <c r="BI235" s="204">
        <f>IF(N235="nulová",J235,0)</f>
        <v>0</v>
      </c>
      <c r="BJ235" s="18" t="s">
        <v>84</v>
      </c>
      <c r="BK235" s="204">
        <f>ROUND(I235*H235,2)</f>
        <v>0</v>
      </c>
      <c r="BL235" s="18" t="s">
        <v>306</v>
      </c>
      <c r="BM235" s="203" t="s">
        <v>806</v>
      </c>
    </row>
    <row r="236" spans="1:65" s="2" customFormat="1" ht="19.5">
      <c r="A236" s="35"/>
      <c r="B236" s="36"/>
      <c r="C236" s="37"/>
      <c r="D236" s="207" t="s">
        <v>284</v>
      </c>
      <c r="E236" s="37"/>
      <c r="F236" s="216" t="s">
        <v>2772</v>
      </c>
      <c r="G236" s="37"/>
      <c r="H236" s="37"/>
      <c r="I236" s="217"/>
      <c r="J236" s="37"/>
      <c r="K236" s="37"/>
      <c r="L236" s="40"/>
      <c r="M236" s="218"/>
      <c r="N236" s="219"/>
      <c r="O236" s="72"/>
      <c r="P236" s="72"/>
      <c r="Q236" s="72"/>
      <c r="R236" s="72"/>
      <c r="S236" s="72"/>
      <c r="T236" s="73"/>
      <c r="U236" s="35"/>
      <c r="V236" s="35"/>
      <c r="W236" s="35"/>
      <c r="X236" s="35"/>
      <c r="Y236" s="35"/>
      <c r="Z236" s="35"/>
      <c r="AA236" s="35"/>
      <c r="AB236" s="35"/>
      <c r="AC236" s="35"/>
      <c r="AD236" s="35"/>
      <c r="AE236" s="35"/>
      <c r="AT236" s="18" t="s">
        <v>284</v>
      </c>
      <c r="AU236" s="18" t="s">
        <v>84</v>
      </c>
    </row>
    <row r="237" spans="1:65" s="2" customFormat="1" ht="24.2" customHeight="1">
      <c r="A237" s="35"/>
      <c r="B237" s="36"/>
      <c r="C237" s="192" t="s">
        <v>596</v>
      </c>
      <c r="D237" s="192" t="s">
        <v>241</v>
      </c>
      <c r="E237" s="193" t="s">
        <v>2777</v>
      </c>
      <c r="F237" s="194" t="s">
        <v>2778</v>
      </c>
      <c r="G237" s="195" t="s">
        <v>249</v>
      </c>
      <c r="H237" s="196">
        <v>4</v>
      </c>
      <c r="I237" s="197"/>
      <c r="J237" s="198">
        <f t="shared" ref="J237:J244" si="0">ROUND(I237*H237,2)</f>
        <v>0</v>
      </c>
      <c r="K237" s="194" t="s">
        <v>2647</v>
      </c>
      <c r="L237" s="40"/>
      <c r="M237" s="199" t="s">
        <v>1</v>
      </c>
      <c r="N237" s="200" t="s">
        <v>41</v>
      </c>
      <c r="O237" s="72"/>
      <c r="P237" s="201">
        <f t="shared" ref="P237:P244" si="1">O237*H237</f>
        <v>0</v>
      </c>
      <c r="Q237" s="201">
        <v>0</v>
      </c>
      <c r="R237" s="201">
        <f t="shared" ref="R237:R244" si="2">Q237*H237</f>
        <v>0</v>
      </c>
      <c r="S237" s="201">
        <v>0</v>
      </c>
      <c r="T237" s="202">
        <f t="shared" ref="T237:T244" si="3">S237*H237</f>
        <v>0</v>
      </c>
      <c r="U237" s="35"/>
      <c r="V237" s="35"/>
      <c r="W237" s="35"/>
      <c r="X237" s="35"/>
      <c r="Y237" s="35"/>
      <c r="Z237" s="35"/>
      <c r="AA237" s="35"/>
      <c r="AB237" s="35"/>
      <c r="AC237" s="35"/>
      <c r="AD237" s="35"/>
      <c r="AE237" s="35"/>
      <c r="AR237" s="203" t="s">
        <v>306</v>
      </c>
      <c r="AT237" s="203" t="s">
        <v>241</v>
      </c>
      <c r="AU237" s="203" t="s">
        <v>84</v>
      </c>
      <c r="AY237" s="18" t="s">
        <v>239</v>
      </c>
      <c r="BE237" s="204">
        <f t="shared" ref="BE237:BE244" si="4">IF(N237="základní",J237,0)</f>
        <v>0</v>
      </c>
      <c r="BF237" s="204">
        <f t="shared" ref="BF237:BF244" si="5">IF(N237="snížená",J237,0)</f>
        <v>0</v>
      </c>
      <c r="BG237" s="204">
        <f t="shared" ref="BG237:BG244" si="6">IF(N237="zákl. přenesená",J237,0)</f>
        <v>0</v>
      </c>
      <c r="BH237" s="204">
        <f t="shared" ref="BH237:BH244" si="7">IF(N237="sníž. přenesená",J237,0)</f>
        <v>0</v>
      </c>
      <c r="BI237" s="204">
        <f t="shared" ref="BI237:BI244" si="8">IF(N237="nulová",J237,0)</f>
        <v>0</v>
      </c>
      <c r="BJ237" s="18" t="s">
        <v>84</v>
      </c>
      <c r="BK237" s="204">
        <f t="shared" ref="BK237:BK244" si="9">ROUND(I237*H237,2)</f>
        <v>0</v>
      </c>
      <c r="BL237" s="18" t="s">
        <v>306</v>
      </c>
      <c r="BM237" s="203" t="s">
        <v>815</v>
      </c>
    </row>
    <row r="238" spans="1:65" s="2" customFormat="1" ht="24.2" customHeight="1">
      <c r="A238" s="35"/>
      <c r="B238" s="36"/>
      <c r="C238" s="192" t="s">
        <v>601</v>
      </c>
      <c r="D238" s="192" t="s">
        <v>241</v>
      </c>
      <c r="E238" s="193" t="s">
        <v>2779</v>
      </c>
      <c r="F238" s="194" t="s">
        <v>2780</v>
      </c>
      <c r="G238" s="195" t="s">
        <v>249</v>
      </c>
      <c r="H238" s="196">
        <v>3</v>
      </c>
      <c r="I238" s="197"/>
      <c r="J238" s="198">
        <f t="shared" si="0"/>
        <v>0</v>
      </c>
      <c r="K238" s="194" t="s">
        <v>2647</v>
      </c>
      <c r="L238" s="40"/>
      <c r="M238" s="199" t="s">
        <v>1</v>
      </c>
      <c r="N238" s="200" t="s">
        <v>41</v>
      </c>
      <c r="O238" s="72"/>
      <c r="P238" s="201">
        <f t="shared" si="1"/>
        <v>0</v>
      </c>
      <c r="Q238" s="201">
        <v>0</v>
      </c>
      <c r="R238" s="201">
        <f t="shared" si="2"/>
        <v>0</v>
      </c>
      <c r="S238" s="201">
        <v>0</v>
      </c>
      <c r="T238" s="202">
        <f t="shared" si="3"/>
        <v>0</v>
      </c>
      <c r="U238" s="35"/>
      <c r="V238" s="35"/>
      <c r="W238" s="35"/>
      <c r="X238" s="35"/>
      <c r="Y238" s="35"/>
      <c r="Z238" s="35"/>
      <c r="AA238" s="35"/>
      <c r="AB238" s="35"/>
      <c r="AC238" s="35"/>
      <c r="AD238" s="35"/>
      <c r="AE238" s="35"/>
      <c r="AR238" s="203" t="s">
        <v>306</v>
      </c>
      <c r="AT238" s="203" t="s">
        <v>241</v>
      </c>
      <c r="AU238" s="203" t="s">
        <v>84</v>
      </c>
      <c r="AY238" s="18" t="s">
        <v>239</v>
      </c>
      <c r="BE238" s="204">
        <f t="shared" si="4"/>
        <v>0</v>
      </c>
      <c r="BF238" s="204">
        <f t="shared" si="5"/>
        <v>0</v>
      </c>
      <c r="BG238" s="204">
        <f t="shared" si="6"/>
        <v>0</v>
      </c>
      <c r="BH238" s="204">
        <f t="shared" si="7"/>
        <v>0</v>
      </c>
      <c r="BI238" s="204">
        <f t="shared" si="8"/>
        <v>0</v>
      </c>
      <c r="BJ238" s="18" t="s">
        <v>84</v>
      </c>
      <c r="BK238" s="204">
        <f t="shared" si="9"/>
        <v>0</v>
      </c>
      <c r="BL238" s="18" t="s">
        <v>306</v>
      </c>
      <c r="BM238" s="203" t="s">
        <v>822</v>
      </c>
    </row>
    <row r="239" spans="1:65" s="2" customFormat="1" ht="24.2" customHeight="1">
      <c r="A239" s="35"/>
      <c r="B239" s="36"/>
      <c r="C239" s="192" t="s">
        <v>605</v>
      </c>
      <c r="D239" s="192" t="s">
        <v>241</v>
      </c>
      <c r="E239" s="193" t="s">
        <v>2781</v>
      </c>
      <c r="F239" s="194" t="s">
        <v>2782</v>
      </c>
      <c r="G239" s="195" t="s">
        <v>249</v>
      </c>
      <c r="H239" s="196">
        <v>2</v>
      </c>
      <c r="I239" s="197"/>
      <c r="J239" s="198">
        <f t="shared" si="0"/>
        <v>0</v>
      </c>
      <c r="K239" s="194" t="s">
        <v>2647</v>
      </c>
      <c r="L239" s="40"/>
      <c r="M239" s="199" t="s">
        <v>1</v>
      </c>
      <c r="N239" s="200" t="s">
        <v>41</v>
      </c>
      <c r="O239" s="72"/>
      <c r="P239" s="201">
        <f t="shared" si="1"/>
        <v>0</v>
      </c>
      <c r="Q239" s="201">
        <v>0</v>
      </c>
      <c r="R239" s="201">
        <f t="shared" si="2"/>
        <v>0</v>
      </c>
      <c r="S239" s="201">
        <v>0</v>
      </c>
      <c r="T239" s="202">
        <f t="shared" si="3"/>
        <v>0</v>
      </c>
      <c r="U239" s="35"/>
      <c r="V239" s="35"/>
      <c r="W239" s="35"/>
      <c r="X239" s="35"/>
      <c r="Y239" s="35"/>
      <c r="Z239" s="35"/>
      <c r="AA239" s="35"/>
      <c r="AB239" s="35"/>
      <c r="AC239" s="35"/>
      <c r="AD239" s="35"/>
      <c r="AE239" s="35"/>
      <c r="AR239" s="203" t="s">
        <v>306</v>
      </c>
      <c r="AT239" s="203" t="s">
        <v>241</v>
      </c>
      <c r="AU239" s="203" t="s">
        <v>84</v>
      </c>
      <c r="AY239" s="18" t="s">
        <v>239</v>
      </c>
      <c r="BE239" s="204">
        <f t="shared" si="4"/>
        <v>0</v>
      </c>
      <c r="BF239" s="204">
        <f t="shared" si="5"/>
        <v>0</v>
      </c>
      <c r="BG239" s="204">
        <f t="shared" si="6"/>
        <v>0</v>
      </c>
      <c r="BH239" s="204">
        <f t="shared" si="7"/>
        <v>0</v>
      </c>
      <c r="BI239" s="204">
        <f t="shared" si="8"/>
        <v>0</v>
      </c>
      <c r="BJ239" s="18" t="s">
        <v>84</v>
      </c>
      <c r="BK239" s="204">
        <f t="shared" si="9"/>
        <v>0</v>
      </c>
      <c r="BL239" s="18" t="s">
        <v>306</v>
      </c>
      <c r="BM239" s="203" t="s">
        <v>833</v>
      </c>
    </row>
    <row r="240" spans="1:65" s="2" customFormat="1" ht="37.9" customHeight="1">
      <c r="A240" s="35"/>
      <c r="B240" s="36"/>
      <c r="C240" s="192" t="s">
        <v>609</v>
      </c>
      <c r="D240" s="192" t="s">
        <v>241</v>
      </c>
      <c r="E240" s="193" t="s">
        <v>2783</v>
      </c>
      <c r="F240" s="194" t="s">
        <v>2784</v>
      </c>
      <c r="G240" s="195" t="s">
        <v>249</v>
      </c>
      <c r="H240" s="196">
        <v>2</v>
      </c>
      <c r="I240" s="197"/>
      <c r="J240" s="198">
        <f t="shared" si="0"/>
        <v>0</v>
      </c>
      <c r="K240" s="194" t="s">
        <v>2647</v>
      </c>
      <c r="L240" s="40"/>
      <c r="M240" s="199" t="s">
        <v>1</v>
      </c>
      <c r="N240" s="200" t="s">
        <v>41</v>
      </c>
      <c r="O240" s="72"/>
      <c r="P240" s="201">
        <f t="shared" si="1"/>
        <v>0</v>
      </c>
      <c r="Q240" s="201">
        <v>0</v>
      </c>
      <c r="R240" s="201">
        <f t="shared" si="2"/>
        <v>0</v>
      </c>
      <c r="S240" s="201">
        <v>0</v>
      </c>
      <c r="T240" s="202">
        <f t="shared" si="3"/>
        <v>0</v>
      </c>
      <c r="U240" s="35"/>
      <c r="V240" s="35"/>
      <c r="W240" s="35"/>
      <c r="X240" s="35"/>
      <c r="Y240" s="35"/>
      <c r="Z240" s="35"/>
      <c r="AA240" s="35"/>
      <c r="AB240" s="35"/>
      <c r="AC240" s="35"/>
      <c r="AD240" s="35"/>
      <c r="AE240" s="35"/>
      <c r="AR240" s="203" t="s">
        <v>306</v>
      </c>
      <c r="AT240" s="203" t="s">
        <v>241</v>
      </c>
      <c r="AU240" s="203" t="s">
        <v>84</v>
      </c>
      <c r="AY240" s="18" t="s">
        <v>239</v>
      </c>
      <c r="BE240" s="204">
        <f t="shared" si="4"/>
        <v>0</v>
      </c>
      <c r="BF240" s="204">
        <f t="shared" si="5"/>
        <v>0</v>
      </c>
      <c r="BG240" s="204">
        <f t="shared" si="6"/>
        <v>0</v>
      </c>
      <c r="BH240" s="204">
        <f t="shared" si="7"/>
        <v>0</v>
      </c>
      <c r="BI240" s="204">
        <f t="shared" si="8"/>
        <v>0</v>
      </c>
      <c r="BJ240" s="18" t="s">
        <v>84</v>
      </c>
      <c r="BK240" s="204">
        <f t="shared" si="9"/>
        <v>0</v>
      </c>
      <c r="BL240" s="18" t="s">
        <v>306</v>
      </c>
      <c r="BM240" s="203" t="s">
        <v>844</v>
      </c>
    </row>
    <row r="241" spans="1:65" s="2" customFormat="1" ht="24.2" customHeight="1">
      <c r="A241" s="35"/>
      <c r="B241" s="36"/>
      <c r="C241" s="192" t="s">
        <v>613</v>
      </c>
      <c r="D241" s="192" t="s">
        <v>241</v>
      </c>
      <c r="E241" s="193" t="s">
        <v>2785</v>
      </c>
      <c r="F241" s="194" t="s">
        <v>2786</v>
      </c>
      <c r="G241" s="195" t="s">
        <v>249</v>
      </c>
      <c r="H241" s="196">
        <v>3</v>
      </c>
      <c r="I241" s="197"/>
      <c r="J241" s="198">
        <f t="shared" si="0"/>
        <v>0</v>
      </c>
      <c r="K241" s="194" t="s">
        <v>2647</v>
      </c>
      <c r="L241" s="40"/>
      <c r="M241" s="199" t="s">
        <v>1</v>
      </c>
      <c r="N241" s="200" t="s">
        <v>41</v>
      </c>
      <c r="O241" s="72"/>
      <c r="P241" s="201">
        <f t="shared" si="1"/>
        <v>0</v>
      </c>
      <c r="Q241" s="201">
        <v>0</v>
      </c>
      <c r="R241" s="201">
        <f t="shared" si="2"/>
        <v>0</v>
      </c>
      <c r="S241" s="201">
        <v>0</v>
      </c>
      <c r="T241" s="202">
        <f t="shared" si="3"/>
        <v>0</v>
      </c>
      <c r="U241" s="35"/>
      <c r="V241" s="35"/>
      <c r="W241" s="35"/>
      <c r="X241" s="35"/>
      <c r="Y241" s="35"/>
      <c r="Z241" s="35"/>
      <c r="AA241" s="35"/>
      <c r="AB241" s="35"/>
      <c r="AC241" s="35"/>
      <c r="AD241" s="35"/>
      <c r="AE241" s="35"/>
      <c r="AR241" s="203" t="s">
        <v>306</v>
      </c>
      <c r="AT241" s="203" t="s">
        <v>241</v>
      </c>
      <c r="AU241" s="203" t="s">
        <v>84</v>
      </c>
      <c r="AY241" s="18" t="s">
        <v>239</v>
      </c>
      <c r="BE241" s="204">
        <f t="shared" si="4"/>
        <v>0</v>
      </c>
      <c r="BF241" s="204">
        <f t="shared" si="5"/>
        <v>0</v>
      </c>
      <c r="BG241" s="204">
        <f t="shared" si="6"/>
        <v>0</v>
      </c>
      <c r="BH241" s="204">
        <f t="shared" si="7"/>
        <v>0</v>
      </c>
      <c r="BI241" s="204">
        <f t="shared" si="8"/>
        <v>0</v>
      </c>
      <c r="BJ241" s="18" t="s">
        <v>84</v>
      </c>
      <c r="BK241" s="204">
        <f t="shared" si="9"/>
        <v>0</v>
      </c>
      <c r="BL241" s="18" t="s">
        <v>306</v>
      </c>
      <c r="BM241" s="203" t="s">
        <v>852</v>
      </c>
    </row>
    <row r="242" spans="1:65" s="2" customFormat="1" ht="16.5" customHeight="1">
      <c r="A242" s="35"/>
      <c r="B242" s="36"/>
      <c r="C242" s="192" t="s">
        <v>617</v>
      </c>
      <c r="D242" s="192" t="s">
        <v>241</v>
      </c>
      <c r="E242" s="193" t="s">
        <v>2787</v>
      </c>
      <c r="F242" s="194" t="s">
        <v>2788</v>
      </c>
      <c r="G242" s="195" t="s">
        <v>249</v>
      </c>
      <c r="H242" s="196">
        <v>6</v>
      </c>
      <c r="I242" s="197"/>
      <c r="J242" s="198">
        <f t="shared" si="0"/>
        <v>0</v>
      </c>
      <c r="K242" s="194" t="s">
        <v>2647</v>
      </c>
      <c r="L242" s="40"/>
      <c r="M242" s="199" t="s">
        <v>1</v>
      </c>
      <c r="N242" s="200" t="s">
        <v>41</v>
      </c>
      <c r="O242" s="72"/>
      <c r="P242" s="201">
        <f t="shared" si="1"/>
        <v>0</v>
      </c>
      <c r="Q242" s="201">
        <v>0</v>
      </c>
      <c r="R242" s="201">
        <f t="shared" si="2"/>
        <v>0</v>
      </c>
      <c r="S242" s="201">
        <v>0</v>
      </c>
      <c r="T242" s="202">
        <f t="shared" si="3"/>
        <v>0</v>
      </c>
      <c r="U242" s="35"/>
      <c r="V242" s="35"/>
      <c r="W242" s="35"/>
      <c r="X242" s="35"/>
      <c r="Y242" s="35"/>
      <c r="Z242" s="35"/>
      <c r="AA242" s="35"/>
      <c r="AB242" s="35"/>
      <c r="AC242" s="35"/>
      <c r="AD242" s="35"/>
      <c r="AE242" s="35"/>
      <c r="AR242" s="203" t="s">
        <v>306</v>
      </c>
      <c r="AT242" s="203" t="s">
        <v>241</v>
      </c>
      <c r="AU242" s="203" t="s">
        <v>84</v>
      </c>
      <c r="AY242" s="18" t="s">
        <v>239</v>
      </c>
      <c r="BE242" s="204">
        <f t="shared" si="4"/>
        <v>0</v>
      </c>
      <c r="BF242" s="204">
        <f t="shared" si="5"/>
        <v>0</v>
      </c>
      <c r="BG242" s="204">
        <f t="shared" si="6"/>
        <v>0</v>
      </c>
      <c r="BH242" s="204">
        <f t="shared" si="7"/>
        <v>0</v>
      </c>
      <c r="BI242" s="204">
        <f t="shared" si="8"/>
        <v>0</v>
      </c>
      <c r="BJ242" s="18" t="s">
        <v>84</v>
      </c>
      <c r="BK242" s="204">
        <f t="shared" si="9"/>
        <v>0</v>
      </c>
      <c r="BL242" s="18" t="s">
        <v>306</v>
      </c>
      <c r="BM242" s="203" t="s">
        <v>861</v>
      </c>
    </row>
    <row r="243" spans="1:65" s="2" customFormat="1" ht="16.5" customHeight="1">
      <c r="A243" s="35"/>
      <c r="B243" s="36"/>
      <c r="C243" s="192" t="s">
        <v>622</v>
      </c>
      <c r="D243" s="192" t="s">
        <v>241</v>
      </c>
      <c r="E243" s="193" t="s">
        <v>2789</v>
      </c>
      <c r="F243" s="194" t="s">
        <v>2790</v>
      </c>
      <c r="G243" s="195" t="s">
        <v>249</v>
      </c>
      <c r="H243" s="196">
        <v>4</v>
      </c>
      <c r="I243" s="197"/>
      <c r="J243" s="198">
        <f t="shared" si="0"/>
        <v>0</v>
      </c>
      <c r="K243" s="194" t="s">
        <v>2647</v>
      </c>
      <c r="L243" s="40"/>
      <c r="M243" s="199" t="s">
        <v>1</v>
      </c>
      <c r="N243" s="200" t="s">
        <v>41</v>
      </c>
      <c r="O243" s="72"/>
      <c r="P243" s="201">
        <f t="shared" si="1"/>
        <v>0</v>
      </c>
      <c r="Q243" s="201">
        <v>0</v>
      </c>
      <c r="R243" s="201">
        <f t="shared" si="2"/>
        <v>0</v>
      </c>
      <c r="S243" s="201">
        <v>0</v>
      </c>
      <c r="T243" s="202">
        <f t="shared" si="3"/>
        <v>0</v>
      </c>
      <c r="U243" s="35"/>
      <c r="V243" s="35"/>
      <c r="W243" s="35"/>
      <c r="X243" s="35"/>
      <c r="Y243" s="35"/>
      <c r="Z243" s="35"/>
      <c r="AA243" s="35"/>
      <c r="AB243" s="35"/>
      <c r="AC243" s="35"/>
      <c r="AD243" s="35"/>
      <c r="AE243" s="35"/>
      <c r="AR243" s="203" t="s">
        <v>306</v>
      </c>
      <c r="AT243" s="203" t="s">
        <v>241</v>
      </c>
      <c r="AU243" s="203" t="s">
        <v>84</v>
      </c>
      <c r="AY243" s="18" t="s">
        <v>239</v>
      </c>
      <c r="BE243" s="204">
        <f t="shared" si="4"/>
        <v>0</v>
      </c>
      <c r="BF243" s="204">
        <f t="shared" si="5"/>
        <v>0</v>
      </c>
      <c r="BG243" s="204">
        <f t="shared" si="6"/>
        <v>0</v>
      </c>
      <c r="BH243" s="204">
        <f t="shared" si="7"/>
        <v>0</v>
      </c>
      <c r="BI243" s="204">
        <f t="shared" si="8"/>
        <v>0</v>
      </c>
      <c r="BJ243" s="18" t="s">
        <v>84</v>
      </c>
      <c r="BK243" s="204">
        <f t="shared" si="9"/>
        <v>0</v>
      </c>
      <c r="BL243" s="18" t="s">
        <v>306</v>
      </c>
      <c r="BM243" s="203" t="s">
        <v>870</v>
      </c>
    </row>
    <row r="244" spans="1:65" s="2" customFormat="1" ht="16.5" customHeight="1">
      <c r="A244" s="35"/>
      <c r="B244" s="36"/>
      <c r="C244" s="192" t="s">
        <v>626</v>
      </c>
      <c r="D244" s="192" t="s">
        <v>241</v>
      </c>
      <c r="E244" s="193" t="s">
        <v>2791</v>
      </c>
      <c r="F244" s="194" t="s">
        <v>2792</v>
      </c>
      <c r="G244" s="195" t="s">
        <v>476</v>
      </c>
      <c r="H244" s="196">
        <v>579.5</v>
      </c>
      <c r="I244" s="197"/>
      <c r="J244" s="198">
        <f t="shared" si="0"/>
        <v>0</v>
      </c>
      <c r="K244" s="194" t="s">
        <v>2647</v>
      </c>
      <c r="L244" s="40"/>
      <c r="M244" s="199" t="s">
        <v>1</v>
      </c>
      <c r="N244" s="200" t="s">
        <v>41</v>
      </c>
      <c r="O244" s="72"/>
      <c r="P244" s="201">
        <f t="shared" si="1"/>
        <v>0</v>
      </c>
      <c r="Q244" s="201">
        <v>0</v>
      </c>
      <c r="R244" s="201">
        <f t="shared" si="2"/>
        <v>0</v>
      </c>
      <c r="S244" s="201">
        <v>0</v>
      </c>
      <c r="T244" s="202">
        <f t="shared" si="3"/>
        <v>0</v>
      </c>
      <c r="U244" s="35"/>
      <c r="V244" s="35"/>
      <c r="W244" s="35"/>
      <c r="X244" s="35"/>
      <c r="Y244" s="35"/>
      <c r="Z244" s="35"/>
      <c r="AA244" s="35"/>
      <c r="AB244" s="35"/>
      <c r="AC244" s="35"/>
      <c r="AD244" s="35"/>
      <c r="AE244" s="35"/>
      <c r="AR244" s="203" t="s">
        <v>306</v>
      </c>
      <c r="AT244" s="203" t="s">
        <v>241</v>
      </c>
      <c r="AU244" s="203" t="s">
        <v>84</v>
      </c>
      <c r="AY244" s="18" t="s">
        <v>239</v>
      </c>
      <c r="BE244" s="204">
        <f t="shared" si="4"/>
        <v>0</v>
      </c>
      <c r="BF244" s="204">
        <f t="shared" si="5"/>
        <v>0</v>
      </c>
      <c r="BG244" s="204">
        <f t="shared" si="6"/>
        <v>0</v>
      </c>
      <c r="BH244" s="204">
        <f t="shared" si="7"/>
        <v>0</v>
      </c>
      <c r="BI244" s="204">
        <f t="shared" si="8"/>
        <v>0</v>
      </c>
      <c r="BJ244" s="18" t="s">
        <v>84</v>
      </c>
      <c r="BK244" s="204">
        <f t="shared" si="9"/>
        <v>0</v>
      </c>
      <c r="BL244" s="18" t="s">
        <v>306</v>
      </c>
      <c r="BM244" s="203" t="s">
        <v>880</v>
      </c>
    </row>
    <row r="245" spans="1:65" s="2" customFormat="1" ht="19.5">
      <c r="A245" s="35"/>
      <c r="B245" s="36"/>
      <c r="C245" s="37"/>
      <c r="D245" s="207" t="s">
        <v>284</v>
      </c>
      <c r="E245" s="37"/>
      <c r="F245" s="216" t="s">
        <v>2793</v>
      </c>
      <c r="G245" s="37"/>
      <c r="H245" s="37"/>
      <c r="I245" s="217"/>
      <c r="J245" s="37"/>
      <c r="K245" s="37"/>
      <c r="L245" s="40"/>
      <c r="M245" s="218"/>
      <c r="N245" s="219"/>
      <c r="O245" s="72"/>
      <c r="P245" s="72"/>
      <c r="Q245" s="72"/>
      <c r="R245" s="72"/>
      <c r="S245" s="72"/>
      <c r="T245" s="73"/>
      <c r="U245" s="35"/>
      <c r="V245" s="35"/>
      <c r="W245" s="35"/>
      <c r="X245" s="35"/>
      <c r="Y245" s="35"/>
      <c r="Z245" s="35"/>
      <c r="AA245" s="35"/>
      <c r="AB245" s="35"/>
      <c r="AC245" s="35"/>
      <c r="AD245" s="35"/>
      <c r="AE245" s="35"/>
      <c r="AT245" s="18" t="s">
        <v>284</v>
      </c>
      <c r="AU245" s="18" t="s">
        <v>84</v>
      </c>
    </row>
    <row r="246" spans="1:65" s="2" customFormat="1" ht="16.5" customHeight="1">
      <c r="A246" s="35"/>
      <c r="B246" s="36"/>
      <c r="C246" s="192" t="s">
        <v>631</v>
      </c>
      <c r="D246" s="192" t="s">
        <v>241</v>
      </c>
      <c r="E246" s="193" t="s">
        <v>2794</v>
      </c>
      <c r="F246" s="194" t="s">
        <v>2795</v>
      </c>
      <c r="G246" s="195" t="s">
        <v>476</v>
      </c>
      <c r="H246" s="196">
        <v>200</v>
      </c>
      <c r="I246" s="197"/>
      <c r="J246" s="198">
        <f>ROUND(I246*H246,2)</f>
        <v>0</v>
      </c>
      <c r="K246" s="194" t="s">
        <v>2647</v>
      </c>
      <c r="L246" s="40"/>
      <c r="M246" s="199" t="s">
        <v>1</v>
      </c>
      <c r="N246" s="200" t="s">
        <v>41</v>
      </c>
      <c r="O246" s="72"/>
      <c r="P246" s="201">
        <f>O246*H246</f>
        <v>0</v>
      </c>
      <c r="Q246" s="201">
        <v>0</v>
      </c>
      <c r="R246" s="201">
        <f>Q246*H246</f>
        <v>0</v>
      </c>
      <c r="S246" s="201">
        <v>0</v>
      </c>
      <c r="T246" s="202">
        <f>S246*H246</f>
        <v>0</v>
      </c>
      <c r="U246" s="35"/>
      <c r="V246" s="35"/>
      <c r="W246" s="35"/>
      <c r="X246" s="35"/>
      <c r="Y246" s="35"/>
      <c r="Z246" s="35"/>
      <c r="AA246" s="35"/>
      <c r="AB246" s="35"/>
      <c r="AC246" s="35"/>
      <c r="AD246" s="35"/>
      <c r="AE246" s="35"/>
      <c r="AR246" s="203" t="s">
        <v>306</v>
      </c>
      <c r="AT246" s="203" t="s">
        <v>241</v>
      </c>
      <c r="AU246" s="203" t="s">
        <v>84</v>
      </c>
      <c r="AY246" s="18" t="s">
        <v>239</v>
      </c>
      <c r="BE246" s="204">
        <f>IF(N246="základní",J246,0)</f>
        <v>0</v>
      </c>
      <c r="BF246" s="204">
        <f>IF(N246="snížená",J246,0)</f>
        <v>0</v>
      </c>
      <c r="BG246" s="204">
        <f>IF(N246="zákl. přenesená",J246,0)</f>
        <v>0</v>
      </c>
      <c r="BH246" s="204">
        <f>IF(N246="sníž. přenesená",J246,0)</f>
        <v>0</v>
      </c>
      <c r="BI246" s="204">
        <f>IF(N246="nulová",J246,0)</f>
        <v>0</v>
      </c>
      <c r="BJ246" s="18" t="s">
        <v>84</v>
      </c>
      <c r="BK246" s="204">
        <f>ROUND(I246*H246,2)</f>
        <v>0</v>
      </c>
      <c r="BL246" s="18" t="s">
        <v>306</v>
      </c>
      <c r="BM246" s="203" t="s">
        <v>889</v>
      </c>
    </row>
    <row r="247" spans="1:65" s="2" customFormat="1" ht="16.5" customHeight="1">
      <c r="A247" s="35"/>
      <c r="B247" s="36"/>
      <c r="C247" s="192" t="s">
        <v>636</v>
      </c>
      <c r="D247" s="192" t="s">
        <v>241</v>
      </c>
      <c r="E247" s="193" t="s">
        <v>2796</v>
      </c>
      <c r="F247" s="194" t="s">
        <v>2797</v>
      </c>
      <c r="G247" s="195" t="s">
        <v>476</v>
      </c>
      <c r="H247" s="196">
        <v>105</v>
      </c>
      <c r="I247" s="197"/>
      <c r="J247" s="198">
        <f>ROUND(I247*H247,2)</f>
        <v>0</v>
      </c>
      <c r="K247" s="194" t="s">
        <v>2647</v>
      </c>
      <c r="L247" s="40"/>
      <c r="M247" s="199" t="s">
        <v>1</v>
      </c>
      <c r="N247" s="200" t="s">
        <v>41</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306</v>
      </c>
      <c r="AT247" s="203" t="s">
        <v>241</v>
      </c>
      <c r="AU247" s="203" t="s">
        <v>84</v>
      </c>
      <c r="AY247" s="18" t="s">
        <v>239</v>
      </c>
      <c r="BE247" s="204">
        <f>IF(N247="základní",J247,0)</f>
        <v>0</v>
      </c>
      <c r="BF247" s="204">
        <f>IF(N247="snížená",J247,0)</f>
        <v>0</v>
      </c>
      <c r="BG247" s="204">
        <f>IF(N247="zákl. přenesená",J247,0)</f>
        <v>0</v>
      </c>
      <c r="BH247" s="204">
        <f>IF(N247="sníž. přenesená",J247,0)</f>
        <v>0</v>
      </c>
      <c r="BI247" s="204">
        <f>IF(N247="nulová",J247,0)</f>
        <v>0</v>
      </c>
      <c r="BJ247" s="18" t="s">
        <v>84</v>
      </c>
      <c r="BK247" s="204">
        <f>ROUND(I247*H247,2)</f>
        <v>0</v>
      </c>
      <c r="BL247" s="18" t="s">
        <v>306</v>
      </c>
      <c r="BM247" s="203" t="s">
        <v>898</v>
      </c>
    </row>
    <row r="248" spans="1:65" s="2" customFormat="1" ht="16.5" customHeight="1">
      <c r="A248" s="35"/>
      <c r="B248" s="36"/>
      <c r="C248" s="192" t="s">
        <v>642</v>
      </c>
      <c r="D248" s="192" t="s">
        <v>241</v>
      </c>
      <c r="E248" s="193" t="s">
        <v>2798</v>
      </c>
      <c r="F248" s="194" t="s">
        <v>2799</v>
      </c>
      <c r="G248" s="195" t="s">
        <v>249</v>
      </c>
      <c r="H248" s="196">
        <v>6</v>
      </c>
      <c r="I248" s="197"/>
      <c r="J248" s="198">
        <f>ROUND(I248*H248,2)</f>
        <v>0</v>
      </c>
      <c r="K248" s="194" t="s">
        <v>2647</v>
      </c>
      <c r="L248" s="40"/>
      <c r="M248" s="199" t="s">
        <v>1</v>
      </c>
      <c r="N248" s="200" t="s">
        <v>41</v>
      </c>
      <c r="O248" s="72"/>
      <c r="P248" s="201">
        <f>O248*H248</f>
        <v>0</v>
      </c>
      <c r="Q248" s="201">
        <v>0</v>
      </c>
      <c r="R248" s="201">
        <f>Q248*H248</f>
        <v>0</v>
      </c>
      <c r="S248" s="201">
        <v>0</v>
      </c>
      <c r="T248" s="202">
        <f>S248*H248</f>
        <v>0</v>
      </c>
      <c r="U248" s="35"/>
      <c r="V248" s="35"/>
      <c r="W248" s="35"/>
      <c r="X248" s="35"/>
      <c r="Y248" s="35"/>
      <c r="Z248" s="35"/>
      <c r="AA248" s="35"/>
      <c r="AB248" s="35"/>
      <c r="AC248" s="35"/>
      <c r="AD248" s="35"/>
      <c r="AE248" s="35"/>
      <c r="AR248" s="203" t="s">
        <v>306</v>
      </c>
      <c r="AT248" s="203" t="s">
        <v>241</v>
      </c>
      <c r="AU248" s="203" t="s">
        <v>84</v>
      </c>
      <c r="AY248" s="18" t="s">
        <v>239</v>
      </c>
      <c r="BE248" s="204">
        <f>IF(N248="základní",J248,0)</f>
        <v>0</v>
      </c>
      <c r="BF248" s="204">
        <f>IF(N248="snížená",J248,0)</f>
        <v>0</v>
      </c>
      <c r="BG248" s="204">
        <f>IF(N248="zákl. přenesená",J248,0)</f>
        <v>0</v>
      </c>
      <c r="BH248" s="204">
        <f>IF(N248="sníž. přenesená",J248,0)</f>
        <v>0</v>
      </c>
      <c r="BI248" s="204">
        <f>IF(N248="nulová",J248,0)</f>
        <v>0</v>
      </c>
      <c r="BJ248" s="18" t="s">
        <v>84</v>
      </c>
      <c r="BK248" s="204">
        <f>ROUND(I248*H248,2)</f>
        <v>0</v>
      </c>
      <c r="BL248" s="18" t="s">
        <v>306</v>
      </c>
      <c r="BM248" s="203" t="s">
        <v>913</v>
      </c>
    </row>
    <row r="249" spans="1:65" s="2" customFormat="1" ht="19.5">
      <c r="A249" s="35"/>
      <c r="B249" s="36"/>
      <c r="C249" s="37"/>
      <c r="D249" s="207" t="s">
        <v>284</v>
      </c>
      <c r="E249" s="37"/>
      <c r="F249" s="216" t="s">
        <v>2800</v>
      </c>
      <c r="G249" s="37"/>
      <c r="H249" s="37"/>
      <c r="I249" s="217"/>
      <c r="J249" s="37"/>
      <c r="K249" s="37"/>
      <c r="L249" s="40"/>
      <c r="M249" s="218"/>
      <c r="N249" s="219"/>
      <c r="O249" s="72"/>
      <c r="P249" s="72"/>
      <c r="Q249" s="72"/>
      <c r="R249" s="72"/>
      <c r="S249" s="72"/>
      <c r="T249" s="73"/>
      <c r="U249" s="35"/>
      <c r="V249" s="35"/>
      <c r="W249" s="35"/>
      <c r="X249" s="35"/>
      <c r="Y249" s="35"/>
      <c r="Z249" s="35"/>
      <c r="AA249" s="35"/>
      <c r="AB249" s="35"/>
      <c r="AC249" s="35"/>
      <c r="AD249" s="35"/>
      <c r="AE249" s="35"/>
      <c r="AT249" s="18" t="s">
        <v>284</v>
      </c>
      <c r="AU249" s="18" t="s">
        <v>84</v>
      </c>
    </row>
    <row r="250" spans="1:65" s="2" customFormat="1" ht="24.2" customHeight="1">
      <c r="A250" s="35"/>
      <c r="B250" s="36"/>
      <c r="C250" s="192" t="s">
        <v>646</v>
      </c>
      <c r="D250" s="192" t="s">
        <v>241</v>
      </c>
      <c r="E250" s="193" t="s">
        <v>2801</v>
      </c>
      <c r="F250" s="194" t="s">
        <v>2802</v>
      </c>
      <c r="G250" s="195" t="s">
        <v>249</v>
      </c>
      <c r="H250" s="196">
        <v>30</v>
      </c>
      <c r="I250" s="197"/>
      <c r="J250" s="198">
        <f>ROUND(I250*H250,2)</f>
        <v>0</v>
      </c>
      <c r="K250" s="194" t="s">
        <v>2647</v>
      </c>
      <c r="L250" s="40"/>
      <c r="M250" s="199" t="s">
        <v>1</v>
      </c>
      <c r="N250" s="200" t="s">
        <v>41</v>
      </c>
      <c r="O250" s="72"/>
      <c r="P250" s="201">
        <f>O250*H250</f>
        <v>0</v>
      </c>
      <c r="Q250" s="201">
        <v>0</v>
      </c>
      <c r="R250" s="201">
        <f>Q250*H250</f>
        <v>0</v>
      </c>
      <c r="S250" s="201">
        <v>0</v>
      </c>
      <c r="T250" s="202">
        <f>S250*H250</f>
        <v>0</v>
      </c>
      <c r="U250" s="35"/>
      <c r="V250" s="35"/>
      <c r="W250" s="35"/>
      <c r="X250" s="35"/>
      <c r="Y250" s="35"/>
      <c r="Z250" s="35"/>
      <c r="AA250" s="35"/>
      <c r="AB250" s="35"/>
      <c r="AC250" s="35"/>
      <c r="AD250" s="35"/>
      <c r="AE250" s="35"/>
      <c r="AR250" s="203" t="s">
        <v>306</v>
      </c>
      <c r="AT250" s="203" t="s">
        <v>241</v>
      </c>
      <c r="AU250" s="203" t="s">
        <v>84</v>
      </c>
      <c r="AY250" s="18" t="s">
        <v>239</v>
      </c>
      <c r="BE250" s="204">
        <f>IF(N250="základní",J250,0)</f>
        <v>0</v>
      </c>
      <c r="BF250" s="204">
        <f>IF(N250="snížená",J250,0)</f>
        <v>0</v>
      </c>
      <c r="BG250" s="204">
        <f>IF(N250="zákl. přenesená",J250,0)</f>
        <v>0</v>
      </c>
      <c r="BH250" s="204">
        <f>IF(N250="sníž. přenesená",J250,0)</f>
        <v>0</v>
      </c>
      <c r="BI250" s="204">
        <f>IF(N250="nulová",J250,0)</f>
        <v>0</v>
      </c>
      <c r="BJ250" s="18" t="s">
        <v>84</v>
      </c>
      <c r="BK250" s="204">
        <f>ROUND(I250*H250,2)</f>
        <v>0</v>
      </c>
      <c r="BL250" s="18" t="s">
        <v>306</v>
      </c>
      <c r="BM250" s="203" t="s">
        <v>924</v>
      </c>
    </row>
    <row r="251" spans="1:65" s="2" customFormat="1" ht="16.5" customHeight="1">
      <c r="A251" s="35"/>
      <c r="B251" s="36"/>
      <c r="C251" s="192" t="s">
        <v>650</v>
      </c>
      <c r="D251" s="192" t="s">
        <v>241</v>
      </c>
      <c r="E251" s="193" t="s">
        <v>2803</v>
      </c>
      <c r="F251" s="194" t="s">
        <v>2804</v>
      </c>
      <c r="G251" s="195" t="s">
        <v>249</v>
      </c>
      <c r="H251" s="196">
        <v>3</v>
      </c>
      <c r="I251" s="197"/>
      <c r="J251" s="198">
        <f>ROUND(I251*H251,2)</f>
        <v>0</v>
      </c>
      <c r="K251" s="194" t="s">
        <v>2647</v>
      </c>
      <c r="L251" s="40"/>
      <c r="M251" s="199" t="s">
        <v>1</v>
      </c>
      <c r="N251" s="200" t="s">
        <v>41</v>
      </c>
      <c r="O251" s="72"/>
      <c r="P251" s="201">
        <f>O251*H251</f>
        <v>0</v>
      </c>
      <c r="Q251" s="201">
        <v>0</v>
      </c>
      <c r="R251" s="201">
        <f>Q251*H251</f>
        <v>0</v>
      </c>
      <c r="S251" s="201">
        <v>0</v>
      </c>
      <c r="T251" s="202">
        <f>S251*H251</f>
        <v>0</v>
      </c>
      <c r="U251" s="35"/>
      <c r="V251" s="35"/>
      <c r="W251" s="35"/>
      <c r="X251" s="35"/>
      <c r="Y251" s="35"/>
      <c r="Z251" s="35"/>
      <c r="AA251" s="35"/>
      <c r="AB251" s="35"/>
      <c r="AC251" s="35"/>
      <c r="AD251" s="35"/>
      <c r="AE251" s="35"/>
      <c r="AR251" s="203" t="s">
        <v>306</v>
      </c>
      <c r="AT251" s="203" t="s">
        <v>241</v>
      </c>
      <c r="AU251" s="203" t="s">
        <v>84</v>
      </c>
      <c r="AY251" s="18" t="s">
        <v>239</v>
      </c>
      <c r="BE251" s="204">
        <f>IF(N251="základní",J251,0)</f>
        <v>0</v>
      </c>
      <c r="BF251" s="204">
        <f>IF(N251="snížená",J251,0)</f>
        <v>0</v>
      </c>
      <c r="BG251" s="204">
        <f>IF(N251="zákl. přenesená",J251,0)</f>
        <v>0</v>
      </c>
      <c r="BH251" s="204">
        <f>IF(N251="sníž. přenesená",J251,0)</f>
        <v>0</v>
      </c>
      <c r="BI251" s="204">
        <f>IF(N251="nulová",J251,0)</f>
        <v>0</v>
      </c>
      <c r="BJ251" s="18" t="s">
        <v>84</v>
      </c>
      <c r="BK251" s="204">
        <f>ROUND(I251*H251,2)</f>
        <v>0</v>
      </c>
      <c r="BL251" s="18" t="s">
        <v>306</v>
      </c>
      <c r="BM251" s="203" t="s">
        <v>940</v>
      </c>
    </row>
    <row r="252" spans="1:65" s="2" customFormat="1" ht="16.5" customHeight="1">
      <c r="A252" s="35"/>
      <c r="B252" s="36"/>
      <c r="C252" s="192" t="s">
        <v>655</v>
      </c>
      <c r="D252" s="192" t="s">
        <v>241</v>
      </c>
      <c r="E252" s="193" t="s">
        <v>2805</v>
      </c>
      <c r="F252" s="194" t="s">
        <v>2806</v>
      </c>
      <c r="G252" s="195" t="s">
        <v>249</v>
      </c>
      <c r="H252" s="196">
        <v>9</v>
      </c>
      <c r="I252" s="197"/>
      <c r="J252" s="198">
        <f>ROUND(I252*H252,2)</f>
        <v>0</v>
      </c>
      <c r="K252" s="194" t="s">
        <v>2647</v>
      </c>
      <c r="L252" s="40"/>
      <c r="M252" s="199" t="s">
        <v>1</v>
      </c>
      <c r="N252" s="200" t="s">
        <v>41</v>
      </c>
      <c r="O252" s="72"/>
      <c r="P252" s="201">
        <f>O252*H252</f>
        <v>0</v>
      </c>
      <c r="Q252" s="201">
        <v>0</v>
      </c>
      <c r="R252" s="201">
        <f>Q252*H252</f>
        <v>0</v>
      </c>
      <c r="S252" s="201">
        <v>0</v>
      </c>
      <c r="T252" s="202">
        <f>S252*H252</f>
        <v>0</v>
      </c>
      <c r="U252" s="35"/>
      <c r="V252" s="35"/>
      <c r="W252" s="35"/>
      <c r="X252" s="35"/>
      <c r="Y252" s="35"/>
      <c r="Z252" s="35"/>
      <c r="AA252" s="35"/>
      <c r="AB252" s="35"/>
      <c r="AC252" s="35"/>
      <c r="AD252" s="35"/>
      <c r="AE252" s="35"/>
      <c r="AR252" s="203" t="s">
        <v>306</v>
      </c>
      <c r="AT252" s="203" t="s">
        <v>241</v>
      </c>
      <c r="AU252" s="203" t="s">
        <v>84</v>
      </c>
      <c r="AY252" s="18" t="s">
        <v>239</v>
      </c>
      <c r="BE252" s="204">
        <f>IF(N252="základní",J252,0)</f>
        <v>0</v>
      </c>
      <c r="BF252" s="204">
        <f>IF(N252="snížená",J252,0)</f>
        <v>0</v>
      </c>
      <c r="BG252" s="204">
        <f>IF(N252="zákl. přenesená",J252,0)</f>
        <v>0</v>
      </c>
      <c r="BH252" s="204">
        <f>IF(N252="sníž. přenesená",J252,0)</f>
        <v>0</v>
      </c>
      <c r="BI252" s="204">
        <f>IF(N252="nulová",J252,0)</f>
        <v>0</v>
      </c>
      <c r="BJ252" s="18" t="s">
        <v>84</v>
      </c>
      <c r="BK252" s="204">
        <f>ROUND(I252*H252,2)</f>
        <v>0</v>
      </c>
      <c r="BL252" s="18" t="s">
        <v>306</v>
      </c>
      <c r="BM252" s="203" t="s">
        <v>949</v>
      </c>
    </row>
    <row r="253" spans="1:65" s="2" customFormat="1" ht="16.5" customHeight="1">
      <c r="A253" s="35"/>
      <c r="B253" s="36"/>
      <c r="C253" s="192" t="s">
        <v>659</v>
      </c>
      <c r="D253" s="192" t="s">
        <v>241</v>
      </c>
      <c r="E253" s="193" t="s">
        <v>2807</v>
      </c>
      <c r="F253" s="194" t="s">
        <v>2808</v>
      </c>
      <c r="G253" s="195" t="s">
        <v>1736</v>
      </c>
      <c r="H253" s="196">
        <v>1</v>
      </c>
      <c r="I253" s="197"/>
      <c r="J253" s="198">
        <f>ROUND(I253*H253,2)</f>
        <v>0</v>
      </c>
      <c r="K253" s="194" t="s">
        <v>2696</v>
      </c>
      <c r="L253" s="40"/>
      <c r="M253" s="199" t="s">
        <v>1</v>
      </c>
      <c r="N253" s="200" t="s">
        <v>41</v>
      </c>
      <c r="O253" s="72"/>
      <c r="P253" s="201">
        <f>O253*H253</f>
        <v>0</v>
      </c>
      <c r="Q253" s="201">
        <v>0</v>
      </c>
      <c r="R253" s="201">
        <f>Q253*H253</f>
        <v>0</v>
      </c>
      <c r="S253" s="201">
        <v>0</v>
      </c>
      <c r="T253" s="202">
        <f>S253*H253</f>
        <v>0</v>
      </c>
      <c r="U253" s="35"/>
      <c r="V253" s="35"/>
      <c r="W253" s="35"/>
      <c r="X253" s="35"/>
      <c r="Y253" s="35"/>
      <c r="Z253" s="35"/>
      <c r="AA253" s="35"/>
      <c r="AB253" s="35"/>
      <c r="AC253" s="35"/>
      <c r="AD253" s="35"/>
      <c r="AE253" s="35"/>
      <c r="AR253" s="203" t="s">
        <v>306</v>
      </c>
      <c r="AT253" s="203" t="s">
        <v>241</v>
      </c>
      <c r="AU253" s="203" t="s">
        <v>84</v>
      </c>
      <c r="AY253" s="18" t="s">
        <v>239</v>
      </c>
      <c r="BE253" s="204">
        <f>IF(N253="základní",J253,0)</f>
        <v>0</v>
      </c>
      <c r="BF253" s="204">
        <f>IF(N253="snížená",J253,0)</f>
        <v>0</v>
      </c>
      <c r="BG253" s="204">
        <f>IF(N253="zákl. přenesená",J253,0)</f>
        <v>0</v>
      </c>
      <c r="BH253" s="204">
        <f>IF(N253="sníž. přenesená",J253,0)</f>
        <v>0</v>
      </c>
      <c r="BI253" s="204">
        <f>IF(N253="nulová",J253,0)</f>
        <v>0</v>
      </c>
      <c r="BJ253" s="18" t="s">
        <v>84</v>
      </c>
      <c r="BK253" s="204">
        <f>ROUND(I253*H253,2)</f>
        <v>0</v>
      </c>
      <c r="BL253" s="18" t="s">
        <v>306</v>
      </c>
      <c r="BM253" s="203" t="s">
        <v>957</v>
      </c>
    </row>
    <row r="254" spans="1:65" s="2" customFormat="1" ht="16.5" customHeight="1">
      <c r="A254" s="35"/>
      <c r="B254" s="36"/>
      <c r="C254" s="192" t="s">
        <v>664</v>
      </c>
      <c r="D254" s="192" t="s">
        <v>241</v>
      </c>
      <c r="E254" s="193" t="s">
        <v>2809</v>
      </c>
      <c r="F254" s="194" t="s">
        <v>2810</v>
      </c>
      <c r="G254" s="195" t="s">
        <v>249</v>
      </c>
      <c r="H254" s="196">
        <v>2</v>
      </c>
      <c r="I254" s="197"/>
      <c r="J254" s="198">
        <f>ROUND(I254*H254,2)</f>
        <v>0</v>
      </c>
      <c r="K254" s="194" t="s">
        <v>2696</v>
      </c>
      <c r="L254" s="40"/>
      <c r="M254" s="199" t="s">
        <v>1</v>
      </c>
      <c r="N254" s="200" t="s">
        <v>41</v>
      </c>
      <c r="O254" s="72"/>
      <c r="P254" s="201">
        <f>O254*H254</f>
        <v>0</v>
      </c>
      <c r="Q254" s="201">
        <v>0</v>
      </c>
      <c r="R254" s="201">
        <f>Q254*H254</f>
        <v>0</v>
      </c>
      <c r="S254" s="201">
        <v>0</v>
      </c>
      <c r="T254" s="202">
        <f>S254*H254</f>
        <v>0</v>
      </c>
      <c r="U254" s="35"/>
      <c r="V254" s="35"/>
      <c r="W254" s="35"/>
      <c r="X254" s="35"/>
      <c r="Y254" s="35"/>
      <c r="Z254" s="35"/>
      <c r="AA254" s="35"/>
      <c r="AB254" s="35"/>
      <c r="AC254" s="35"/>
      <c r="AD254" s="35"/>
      <c r="AE254" s="35"/>
      <c r="AR254" s="203" t="s">
        <v>306</v>
      </c>
      <c r="AT254" s="203" t="s">
        <v>241</v>
      </c>
      <c r="AU254" s="203" t="s">
        <v>84</v>
      </c>
      <c r="AY254" s="18" t="s">
        <v>239</v>
      </c>
      <c r="BE254" s="204">
        <f>IF(N254="základní",J254,0)</f>
        <v>0</v>
      </c>
      <c r="BF254" s="204">
        <f>IF(N254="snížená",J254,0)</f>
        <v>0</v>
      </c>
      <c r="BG254" s="204">
        <f>IF(N254="zákl. přenesená",J254,0)</f>
        <v>0</v>
      </c>
      <c r="BH254" s="204">
        <f>IF(N254="sníž. přenesená",J254,0)</f>
        <v>0</v>
      </c>
      <c r="BI254" s="204">
        <f>IF(N254="nulová",J254,0)</f>
        <v>0</v>
      </c>
      <c r="BJ254" s="18" t="s">
        <v>84</v>
      </c>
      <c r="BK254" s="204">
        <f>ROUND(I254*H254,2)</f>
        <v>0</v>
      </c>
      <c r="BL254" s="18" t="s">
        <v>306</v>
      </c>
      <c r="BM254" s="203" t="s">
        <v>966</v>
      </c>
    </row>
    <row r="255" spans="1:65" s="2" customFormat="1" ht="19.5">
      <c r="A255" s="35"/>
      <c r="B255" s="36"/>
      <c r="C255" s="37"/>
      <c r="D255" s="207" t="s">
        <v>284</v>
      </c>
      <c r="E255" s="37"/>
      <c r="F255" s="216" t="s">
        <v>2752</v>
      </c>
      <c r="G255" s="37"/>
      <c r="H255" s="37"/>
      <c r="I255" s="217"/>
      <c r="J255" s="37"/>
      <c r="K255" s="37"/>
      <c r="L255" s="40"/>
      <c r="M255" s="218"/>
      <c r="N255" s="219"/>
      <c r="O255" s="72"/>
      <c r="P255" s="72"/>
      <c r="Q255" s="72"/>
      <c r="R255" s="72"/>
      <c r="S255" s="72"/>
      <c r="T255" s="73"/>
      <c r="U255" s="35"/>
      <c r="V255" s="35"/>
      <c r="W255" s="35"/>
      <c r="X255" s="35"/>
      <c r="Y255" s="35"/>
      <c r="Z255" s="35"/>
      <c r="AA255" s="35"/>
      <c r="AB255" s="35"/>
      <c r="AC255" s="35"/>
      <c r="AD255" s="35"/>
      <c r="AE255" s="35"/>
      <c r="AT255" s="18" t="s">
        <v>284</v>
      </c>
      <c r="AU255" s="18" t="s">
        <v>84</v>
      </c>
    </row>
    <row r="256" spans="1:65" s="2" customFormat="1" ht="16.5" customHeight="1">
      <c r="A256" s="35"/>
      <c r="B256" s="36"/>
      <c r="C256" s="192" t="s">
        <v>668</v>
      </c>
      <c r="D256" s="192" t="s">
        <v>241</v>
      </c>
      <c r="E256" s="193" t="s">
        <v>2811</v>
      </c>
      <c r="F256" s="194" t="s">
        <v>2812</v>
      </c>
      <c r="G256" s="195" t="s">
        <v>249</v>
      </c>
      <c r="H256" s="196">
        <v>2</v>
      </c>
      <c r="I256" s="197"/>
      <c r="J256" s="198">
        <f>ROUND(I256*H256,2)</f>
        <v>0</v>
      </c>
      <c r="K256" s="194" t="s">
        <v>2696</v>
      </c>
      <c r="L256" s="40"/>
      <c r="M256" s="199" t="s">
        <v>1</v>
      </c>
      <c r="N256" s="200" t="s">
        <v>41</v>
      </c>
      <c r="O256" s="72"/>
      <c r="P256" s="201">
        <f>O256*H256</f>
        <v>0</v>
      </c>
      <c r="Q256" s="201">
        <v>0</v>
      </c>
      <c r="R256" s="201">
        <f>Q256*H256</f>
        <v>0</v>
      </c>
      <c r="S256" s="201">
        <v>0</v>
      </c>
      <c r="T256" s="202">
        <f>S256*H256</f>
        <v>0</v>
      </c>
      <c r="U256" s="35"/>
      <c r="V256" s="35"/>
      <c r="W256" s="35"/>
      <c r="X256" s="35"/>
      <c r="Y256" s="35"/>
      <c r="Z256" s="35"/>
      <c r="AA256" s="35"/>
      <c r="AB256" s="35"/>
      <c r="AC256" s="35"/>
      <c r="AD256" s="35"/>
      <c r="AE256" s="35"/>
      <c r="AR256" s="203" t="s">
        <v>306</v>
      </c>
      <c r="AT256" s="203" t="s">
        <v>241</v>
      </c>
      <c r="AU256" s="203" t="s">
        <v>84</v>
      </c>
      <c r="AY256" s="18" t="s">
        <v>239</v>
      </c>
      <c r="BE256" s="204">
        <f>IF(N256="základní",J256,0)</f>
        <v>0</v>
      </c>
      <c r="BF256" s="204">
        <f>IF(N256="snížená",J256,0)</f>
        <v>0</v>
      </c>
      <c r="BG256" s="204">
        <f>IF(N256="zákl. přenesená",J256,0)</f>
        <v>0</v>
      </c>
      <c r="BH256" s="204">
        <f>IF(N256="sníž. přenesená",J256,0)</f>
        <v>0</v>
      </c>
      <c r="BI256" s="204">
        <f>IF(N256="nulová",J256,0)</f>
        <v>0</v>
      </c>
      <c r="BJ256" s="18" t="s">
        <v>84</v>
      </c>
      <c r="BK256" s="204">
        <f>ROUND(I256*H256,2)</f>
        <v>0</v>
      </c>
      <c r="BL256" s="18" t="s">
        <v>306</v>
      </c>
      <c r="BM256" s="203" t="s">
        <v>973</v>
      </c>
    </row>
    <row r="257" spans="1:65" s="2" customFormat="1" ht="19.5">
      <c r="A257" s="35"/>
      <c r="B257" s="36"/>
      <c r="C257" s="37"/>
      <c r="D257" s="207" t="s">
        <v>284</v>
      </c>
      <c r="E257" s="37"/>
      <c r="F257" s="216" t="s">
        <v>2752</v>
      </c>
      <c r="G257" s="37"/>
      <c r="H257" s="37"/>
      <c r="I257" s="217"/>
      <c r="J257" s="37"/>
      <c r="K257" s="37"/>
      <c r="L257" s="40"/>
      <c r="M257" s="218"/>
      <c r="N257" s="219"/>
      <c r="O257" s="72"/>
      <c r="P257" s="72"/>
      <c r="Q257" s="72"/>
      <c r="R257" s="72"/>
      <c r="S257" s="72"/>
      <c r="T257" s="73"/>
      <c r="U257" s="35"/>
      <c r="V257" s="35"/>
      <c r="W257" s="35"/>
      <c r="X257" s="35"/>
      <c r="Y257" s="35"/>
      <c r="Z257" s="35"/>
      <c r="AA257" s="35"/>
      <c r="AB257" s="35"/>
      <c r="AC257" s="35"/>
      <c r="AD257" s="35"/>
      <c r="AE257" s="35"/>
      <c r="AT257" s="18" t="s">
        <v>284</v>
      </c>
      <c r="AU257" s="18" t="s">
        <v>84</v>
      </c>
    </row>
    <row r="258" spans="1:65" s="2" customFormat="1" ht="16.5" customHeight="1">
      <c r="A258" s="35"/>
      <c r="B258" s="36"/>
      <c r="C258" s="192" t="s">
        <v>673</v>
      </c>
      <c r="D258" s="192" t="s">
        <v>241</v>
      </c>
      <c r="E258" s="193" t="s">
        <v>2813</v>
      </c>
      <c r="F258" s="194" t="s">
        <v>2814</v>
      </c>
      <c r="G258" s="195" t="s">
        <v>476</v>
      </c>
      <c r="H258" s="196">
        <v>4</v>
      </c>
      <c r="I258" s="197"/>
      <c r="J258" s="198">
        <f>ROUND(I258*H258,2)</f>
        <v>0</v>
      </c>
      <c r="K258" s="194" t="s">
        <v>2696</v>
      </c>
      <c r="L258" s="40"/>
      <c r="M258" s="199" t="s">
        <v>1</v>
      </c>
      <c r="N258" s="200" t="s">
        <v>41</v>
      </c>
      <c r="O258" s="72"/>
      <c r="P258" s="201">
        <f>O258*H258</f>
        <v>0</v>
      </c>
      <c r="Q258" s="201">
        <v>0</v>
      </c>
      <c r="R258" s="201">
        <f>Q258*H258</f>
        <v>0</v>
      </c>
      <c r="S258" s="201">
        <v>0</v>
      </c>
      <c r="T258" s="202">
        <f>S258*H258</f>
        <v>0</v>
      </c>
      <c r="U258" s="35"/>
      <c r="V258" s="35"/>
      <c r="W258" s="35"/>
      <c r="X258" s="35"/>
      <c r="Y258" s="35"/>
      <c r="Z258" s="35"/>
      <c r="AA258" s="35"/>
      <c r="AB258" s="35"/>
      <c r="AC258" s="35"/>
      <c r="AD258" s="35"/>
      <c r="AE258" s="35"/>
      <c r="AR258" s="203" t="s">
        <v>306</v>
      </c>
      <c r="AT258" s="203" t="s">
        <v>241</v>
      </c>
      <c r="AU258" s="203" t="s">
        <v>84</v>
      </c>
      <c r="AY258" s="18" t="s">
        <v>239</v>
      </c>
      <c r="BE258" s="204">
        <f>IF(N258="základní",J258,0)</f>
        <v>0</v>
      </c>
      <c r="BF258" s="204">
        <f>IF(N258="snížená",J258,0)</f>
        <v>0</v>
      </c>
      <c r="BG258" s="204">
        <f>IF(N258="zákl. přenesená",J258,0)</f>
        <v>0</v>
      </c>
      <c r="BH258" s="204">
        <f>IF(N258="sníž. přenesená",J258,0)</f>
        <v>0</v>
      </c>
      <c r="BI258" s="204">
        <f>IF(N258="nulová",J258,0)</f>
        <v>0</v>
      </c>
      <c r="BJ258" s="18" t="s">
        <v>84</v>
      </c>
      <c r="BK258" s="204">
        <f>ROUND(I258*H258,2)</f>
        <v>0</v>
      </c>
      <c r="BL258" s="18" t="s">
        <v>306</v>
      </c>
      <c r="BM258" s="203" t="s">
        <v>979</v>
      </c>
    </row>
    <row r="259" spans="1:65" s="2" customFormat="1" ht="16.5" customHeight="1">
      <c r="A259" s="35"/>
      <c r="B259" s="36"/>
      <c r="C259" s="192" t="s">
        <v>677</v>
      </c>
      <c r="D259" s="192" t="s">
        <v>241</v>
      </c>
      <c r="E259" s="193" t="s">
        <v>2815</v>
      </c>
      <c r="F259" s="194" t="s">
        <v>2816</v>
      </c>
      <c r="G259" s="195" t="s">
        <v>476</v>
      </c>
      <c r="H259" s="196">
        <v>13</v>
      </c>
      <c r="I259" s="197"/>
      <c r="J259" s="198">
        <f>ROUND(I259*H259,2)</f>
        <v>0</v>
      </c>
      <c r="K259" s="194" t="s">
        <v>2696</v>
      </c>
      <c r="L259" s="40"/>
      <c r="M259" s="199" t="s">
        <v>1</v>
      </c>
      <c r="N259" s="200" t="s">
        <v>41</v>
      </c>
      <c r="O259" s="72"/>
      <c r="P259" s="201">
        <f>O259*H259</f>
        <v>0</v>
      </c>
      <c r="Q259" s="201">
        <v>0</v>
      </c>
      <c r="R259" s="201">
        <f>Q259*H259</f>
        <v>0</v>
      </c>
      <c r="S259" s="201">
        <v>0</v>
      </c>
      <c r="T259" s="202">
        <f>S259*H259</f>
        <v>0</v>
      </c>
      <c r="U259" s="35"/>
      <c r="V259" s="35"/>
      <c r="W259" s="35"/>
      <c r="X259" s="35"/>
      <c r="Y259" s="35"/>
      <c r="Z259" s="35"/>
      <c r="AA259" s="35"/>
      <c r="AB259" s="35"/>
      <c r="AC259" s="35"/>
      <c r="AD259" s="35"/>
      <c r="AE259" s="35"/>
      <c r="AR259" s="203" t="s">
        <v>306</v>
      </c>
      <c r="AT259" s="203" t="s">
        <v>241</v>
      </c>
      <c r="AU259" s="203" t="s">
        <v>84</v>
      </c>
      <c r="AY259" s="18" t="s">
        <v>239</v>
      </c>
      <c r="BE259" s="204">
        <f>IF(N259="základní",J259,0)</f>
        <v>0</v>
      </c>
      <c r="BF259" s="204">
        <f>IF(N259="snížená",J259,0)</f>
        <v>0</v>
      </c>
      <c r="BG259" s="204">
        <f>IF(N259="zákl. přenesená",J259,0)</f>
        <v>0</v>
      </c>
      <c r="BH259" s="204">
        <f>IF(N259="sníž. přenesená",J259,0)</f>
        <v>0</v>
      </c>
      <c r="BI259" s="204">
        <f>IF(N259="nulová",J259,0)</f>
        <v>0</v>
      </c>
      <c r="BJ259" s="18" t="s">
        <v>84</v>
      </c>
      <c r="BK259" s="204">
        <f>ROUND(I259*H259,2)</f>
        <v>0</v>
      </c>
      <c r="BL259" s="18" t="s">
        <v>306</v>
      </c>
      <c r="BM259" s="203" t="s">
        <v>988</v>
      </c>
    </row>
    <row r="260" spans="1:65" s="2" customFormat="1" ht="24.2" customHeight="1">
      <c r="A260" s="35"/>
      <c r="B260" s="36"/>
      <c r="C260" s="192" t="s">
        <v>682</v>
      </c>
      <c r="D260" s="192" t="s">
        <v>241</v>
      </c>
      <c r="E260" s="193" t="s">
        <v>2817</v>
      </c>
      <c r="F260" s="194" t="s">
        <v>2818</v>
      </c>
      <c r="G260" s="195" t="s">
        <v>249</v>
      </c>
      <c r="H260" s="196">
        <v>2.06</v>
      </c>
      <c r="I260" s="197"/>
      <c r="J260" s="198">
        <f>ROUND(I260*H260,2)</f>
        <v>0</v>
      </c>
      <c r="K260" s="194" t="s">
        <v>2647</v>
      </c>
      <c r="L260" s="40"/>
      <c r="M260" s="199" t="s">
        <v>1</v>
      </c>
      <c r="N260" s="200" t="s">
        <v>41</v>
      </c>
      <c r="O260" s="72"/>
      <c r="P260" s="201">
        <f>O260*H260</f>
        <v>0</v>
      </c>
      <c r="Q260" s="201">
        <v>0</v>
      </c>
      <c r="R260" s="201">
        <f>Q260*H260</f>
        <v>0</v>
      </c>
      <c r="S260" s="201">
        <v>0</v>
      </c>
      <c r="T260" s="202">
        <f>S260*H260</f>
        <v>0</v>
      </c>
      <c r="U260" s="35"/>
      <c r="V260" s="35"/>
      <c r="W260" s="35"/>
      <c r="X260" s="35"/>
      <c r="Y260" s="35"/>
      <c r="Z260" s="35"/>
      <c r="AA260" s="35"/>
      <c r="AB260" s="35"/>
      <c r="AC260" s="35"/>
      <c r="AD260" s="35"/>
      <c r="AE260" s="35"/>
      <c r="AR260" s="203" t="s">
        <v>306</v>
      </c>
      <c r="AT260" s="203" t="s">
        <v>241</v>
      </c>
      <c r="AU260" s="203" t="s">
        <v>84</v>
      </c>
      <c r="AY260" s="18" t="s">
        <v>239</v>
      </c>
      <c r="BE260" s="204">
        <f>IF(N260="základní",J260,0)</f>
        <v>0</v>
      </c>
      <c r="BF260" s="204">
        <f>IF(N260="snížená",J260,0)</f>
        <v>0</v>
      </c>
      <c r="BG260" s="204">
        <f>IF(N260="zákl. přenesená",J260,0)</f>
        <v>0</v>
      </c>
      <c r="BH260" s="204">
        <f>IF(N260="sníž. přenesená",J260,0)</f>
        <v>0</v>
      </c>
      <c r="BI260" s="204">
        <f>IF(N260="nulová",J260,0)</f>
        <v>0</v>
      </c>
      <c r="BJ260" s="18" t="s">
        <v>84</v>
      </c>
      <c r="BK260" s="204">
        <f>ROUND(I260*H260,2)</f>
        <v>0</v>
      </c>
      <c r="BL260" s="18" t="s">
        <v>306</v>
      </c>
      <c r="BM260" s="203" t="s">
        <v>996</v>
      </c>
    </row>
    <row r="261" spans="1:65" s="2" customFormat="1" ht="19.5">
      <c r="A261" s="35"/>
      <c r="B261" s="36"/>
      <c r="C261" s="37"/>
      <c r="D261" s="207" t="s">
        <v>284</v>
      </c>
      <c r="E261" s="37"/>
      <c r="F261" s="216" t="s">
        <v>2819</v>
      </c>
      <c r="G261" s="37"/>
      <c r="H261" s="37"/>
      <c r="I261" s="217"/>
      <c r="J261" s="37"/>
      <c r="K261" s="37"/>
      <c r="L261" s="40"/>
      <c r="M261" s="218"/>
      <c r="N261" s="219"/>
      <c r="O261" s="72"/>
      <c r="P261" s="72"/>
      <c r="Q261" s="72"/>
      <c r="R261" s="72"/>
      <c r="S261" s="72"/>
      <c r="T261" s="73"/>
      <c r="U261" s="35"/>
      <c r="V261" s="35"/>
      <c r="W261" s="35"/>
      <c r="X261" s="35"/>
      <c r="Y261" s="35"/>
      <c r="Z261" s="35"/>
      <c r="AA261" s="35"/>
      <c r="AB261" s="35"/>
      <c r="AC261" s="35"/>
      <c r="AD261" s="35"/>
      <c r="AE261" s="35"/>
      <c r="AT261" s="18" t="s">
        <v>284</v>
      </c>
      <c r="AU261" s="18" t="s">
        <v>84</v>
      </c>
    </row>
    <row r="262" spans="1:65" s="2" customFormat="1" ht="24.2" customHeight="1">
      <c r="A262" s="35"/>
      <c r="B262" s="36"/>
      <c r="C262" s="192" t="s">
        <v>686</v>
      </c>
      <c r="D262" s="192" t="s">
        <v>241</v>
      </c>
      <c r="E262" s="193" t="s">
        <v>2820</v>
      </c>
      <c r="F262" s="194" t="s">
        <v>2821</v>
      </c>
      <c r="G262" s="195" t="s">
        <v>249</v>
      </c>
      <c r="H262" s="196">
        <v>6.18</v>
      </c>
      <c r="I262" s="197"/>
      <c r="J262" s="198">
        <f>ROUND(I262*H262,2)</f>
        <v>0</v>
      </c>
      <c r="K262" s="194" t="s">
        <v>2647</v>
      </c>
      <c r="L262" s="40"/>
      <c r="M262" s="199" t="s">
        <v>1</v>
      </c>
      <c r="N262" s="200" t="s">
        <v>41</v>
      </c>
      <c r="O262" s="72"/>
      <c r="P262" s="201">
        <f>O262*H262</f>
        <v>0</v>
      </c>
      <c r="Q262" s="201">
        <v>0</v>
      </c>
      <c r="R262" s="201">
        <f>Q262*H262</f>
        <v>0</v>
      </c>
      <c r="S262" s="201">
        <v>0</v>
      </c>
      <c r="T262" s="202">
        <f>S262*H262</f>
        <v>0</v>
      </c>
      <c r="U262" s="35"/>
      <c r="V262" s="35"/>
      <c r="W262" s="35"/>
      <c r="X262" s="35"/>
      <c r="Y262" s="35"/>
      <c r="Z262" s="35"/>
      <c r="AA262" s="35"/>
      <c r="AB262" s="35"/>
      <c r="AC262" s="35"/>
      <c r="AD262" s="35"/>
      <c r="AE262" s="35"/>
      <c r="AR262" s="203" t="s">
        <v>306</v>
      </c>
      <c r="AT262" s="203" t="s">
        <v>241</v>
      </c>
      <c r="AU262" s="203" t="s">
        <v>84</v>
      </c>
      <c r="AY262" s="18" t="s">
        <v>239</v>
      </c>
      <c r="BE262" s="204">
        <f>IF(N262="základní",J262,0)</f>
        <v>0</v>
      </c>
      <c r="BF262" s="204">
        <f>IF(N262="snížená",J262,0)</f>
        <v>0</v>
      </c>
      <c r="BG262" s="204">
        <f>IF(N262="zákl. přenesená",J262,0)</f>
        <v>0</v>
      </c>
      <c r="BH262" s="204">
        <f>IF(N262="sníž. přenesená",J262,0)</f>
        <v>0</v>
      </c>
      <c r="BI262" s="204">
        <f>IF(N262="nulová",J262,0)</f>
        <v>0</v>
      </c>
      <c r="BJ262" s="18" t="s">
        <v>84</v>
      </c>
      <c r="BK262" s="204">
        <f>ROUND(I262*H262,2)</f>
        <v>0</v>
      </c>
      <c r="BL262" s="18" t="s">
        <v>306</v>
      </c>
      <c r="BM262" s="203" t="s">
        <v>1004</v>
      </c>
    </row>
    <row r="263" spans="1:65" s="2" customFormat="1" ht="19.5">
      <c r="A263" s="35"/>
      <c r="B263" s="36"/>
      <c r="C263" s="37"/>
      <c r="D263" s="207" t="s">
        <v>284</v>
      </c>
      <c r="E263" s="37"/>
      <c r="F263" s="216" t="s">
        <v>2822</v>
      </c>
      <c r="G263" s="37"/>
      <c r="H263" s="37"/>
      <c r="I263" s="217"/>
      <c r="J263" s="37"/>
      <c r="K263" s="37"/>
      <c r="L263" s="40"/>
      <c r="M263" s="218"/>
      <c r="N263" s="219"/>
      <c r="O263" s="72"/>
      <c r="P263" s="72"/>
      <c r="Q263" s="72"/>
      <c r="R263" s="72"/>
      <c r="S263" s="72"/>
      <c r="T263" s="73"/>
      <c r="U263" s="35"/>
      <c r="V263" s="35"/>
      <c r="W263" s="35"/>
      <c r="X263" s="35"/>
      <c r="Y263" s="35"/>
      <c r="Z263" s="35"/>
      <c r="AA263" s="35"/>
      <c r="AB263" s="35"/>
      <c r="AC263" s="35"/>
      <c r="AD263" s="35"/>
      <c r="AE263" s="35"/>
      <c r="AT263" s="18" t="s">
        <v>284</v>
      </c>
      <c r="AU263" s="18" t="s">
        <v>84</v>
      </c>
    </row>
    <row r="264" spans="1:65" s="2" customFormat="1" ht="24.2" customHeight="1">
      <c r="A264" s="35"/>
      <c r="B264" s="36"/>
      <c r="C264" s="192" t="s">
        <v>690</v>
      </c>
      <c r="D264" s="192" t="s">
        <v>241</v>
      </c>
      <c r="E264" s="193" t="s">
        <v>2823</v>
      </c>
      <c r="F264" s="194" t="s">
        <v>2824</v>
      </c>
      <c r="G264" s="195" t="s">
        <v>249</v>
      </c>
      <c r="H264" s="196">
        <v>17.510000000000002</v>
      </c>
      <c r="I264" s="197"/>
      <c r="J264" s="198">
        <f>ROUND(I264*H264,2)</f>
        <v>0</v>
      </c>
      <c r="K264" s="194" t="s">
        <v>2647</v>
      </c>
      <c r="L264" s="40"/>
      <c r="M264" s="199" t="s">
        <v>1</v>
      </c>
      <c r="N264" s="200" t="s">
        <v>41</v>
      </c>
      <c r="O264" s="72"/>
      <c r="P264" s="201">
        <f>O264*H264</f>
        <v>0</v>
      </c>
      <c r="Q264" s="201">
        <v>0</v>
      </c>
      <c r="R264" s="201">
        <f>Q264*H264</f>
        <v>0</v>
      </c>
      <c r="S264" s="201">
        <v>0</v>
      </c>
      <c r="T264" s="202">
        <f>S264*H264</f>
        <v>0</v>
      </c>
      <c r="U264" s="35"/>
      <c r="V264" s="35"/>
      <c r="W264" s="35"/>
      <c r="X264" s="35"/>
      <c r="Y264" s="35"/>
      <c r="Z264" s="35"/>
      <c r="AA264" s="35"/>
      <c r="AB264" s="35"/>
      <c r="AC264" s="35"/>
      <c r="AD264" s="35"/>
      <c r="AE264" s="35"/>
      <c r="AR264" s="203" t="s">
        <v>306</v>
      </c>
      <c r="AT264" s="203" t="s">
        <v>241</v>
      </c>
      <c r="AU264" s="203" t="s">
        <v>84</v>
      </c>
      <c r="AY264" s="18" t="s">
        <v>239</v>
      </c>
      <c r="BE264" s="204">
        <f>IF(N264="základní",J264,0)</f>
        <v>0</v>
      </c>
      <c r="BF264" s="204">
        <f>IF(N264="snížená",J264,0)</f>
        <v>0</v>
      </c>
      <c r="BG264" s="204">
        <f>IF(N264="zákl. přenesená",J264,0)</f>
        <v>0</v>
      </c>
      <c r="BH264" s="204">
        <f>IF(N264="sníž. přenesená",J264,0)</f>
        <v>0</v>
      </c>
      <c r="BI264" s="204">
        <f>IF(N264="nulová",J264,0)</f>
        <v>0</v>
      </c>
      <c r="BJ264" s="18" t="s">
        <v>84</v>
      </c>
      <c r="BK264" s="204">
        <f>ROUND(I264*H264,2)</f>
        <v>0</v>
      </c>
      <c r="BL264" s="18" t="s">
        <v>306</v>
      </c>
      <c r="BM264" s="203" t="s">
        <v>1014</v>
      </c>
    </row>
    <row r="265" spans="1:65" s="2" customFormat="1" ht="19.5">
      <c r="A265" s="35"/>
      <c r="B265" s="36"/>
      <c r="C265" s="37"/>
      <c r="D265" s="207" t="s">
        <v>284</v>
      </c>
      <c r="E265" s="37"/>
      <c r="F265" s="216" t="s">
        <v>2825</v>
      </c>
      <c r="G265" s="37"/>
      <c r="H265" s="37"/>
      <c r="I265" s="217"/>
      <c r="J265" s="37"/>
      <c r="K265" s="37"/>
      <c r="L265" s="40"/>
      <c r="M265" s="218"/>
      <c r="N265" s="219"/>
      <c r="O265" s="72"/>
      <c r="P265" s="72"/>
      <c r="Q265" s="72"/>
      <c r="R265" s="72"/>
      <c r="S265" s="72"/>
      <c r="T265" s="73"/>
      <c r="U265" s="35"/>
      <c r="V265" s="35"/>
      <c r="W265" s="35"/>
      <c r="X265" s="35"/>
      <c r="Y265" s="35"/>
      <c r="Z265" s="35"/>
      <c r="AA265" s="35"/>
      <c r="AB265" s="35"/>
      <c r="AC265" s="35"/>
      <c r="AD265" s="35"/>
      <c r="AE265" s="35"/>
      <c r="AT265" s="18" t="s">
        <v>284</v>
      </c>
      <c r="AU265" s="18" t="s">
        <v>84</v>
      </c>
    </row>
    <row r="266" spans="1:65" s="2" customFormat="1" ht="16.5" customHeight="1">
      <c r="A266" s="35"/>
      <c r="B266" s="36"/>
      <c r="C266" s="192" t="s">
        <v>695</v>
      </c>
      <c r="D266" s="192" t="s">
        <v>241</v>
      </c>
      <c r="E266" s="193" t="s">
        <v>2826</v>
      </c>
      <c r="F266" s="194" t="s">
        <v>2827</v>
      </c>
      <c r="G266" s="195" t="s">
        <v>249</v>
      </c>
      <c r="H266" s="196">
        <v>7</v>
      </c>
      <c r="I266" s="197"/>
      <c r="J266" s="198">
        <f t="shared" ref="J266:J271" si="10">ROUND(I266*H266,2)</f>
        <v>0</v>
      </c>
      <c r="K266" s="194" t="s">
        <v>2647</v>
      </c>
      <c r="L266" s="40"/>
      <c r="M266" s="199" t="s">
        <v>1</v>
      </c>
      <c r="N266" s="200" t="s">
        <v>41</v>
      </c>
      <c r="O266" s="72"/>
      <c r="P266" s="201">
        <f t="shared" ref="P266:P271" si="11">O266*H266</f>
        <v>0</v>
      </c>
      <c r="Q266" s="201">
        <v>0</v>
      </c>
      <c r="R266" s="201">
        <f t="shared" ref="R266:R271" si="12">Q266*H266</f>
        <v>0</v>
      </c>
      <c r="S266" s="201">
        <v>0</v>
      </c>
      <c r="T266" s="202">
        <f t="shared" ref="T266:T271" si="13">S266*H266</f>
        <v>0</v>
      </c>
      <c r="U266" s="35"/>
      <c r="V266" s="35"/>
      <c r="W266" s="35"/>
      <c r="X266" s="35"/>
      <c r="Y266" s="35"/>
      <c r="Z266" s="35"/>
      <c r="AA266" s="35"/>
      <c r="AB266" s="35"/>
      <c r="AC266" s="35"/>
      <c r="AD266" s="35"/>
      <c r="AE266" s="35"/>
      <c r="AR266" s="203" t="s">
        <v>306</v>
      </c>
      <c r="AT266" s="203" t="s">
        <v>241</v>
      </c>
      <c r="AU266" s="203" t="s">
        <v>84</v>
      </c>
      <c r="AY266" s="18" t="s">
        <v>239</v>
      </c>
      <c r="BE266" s="204">
        <f t="shared" ref="BE266:BE271" si="14">IF(N266="základní",J266,0)</f>
        <v>0</v>
      </c>
      <c r="BF266" s="204">
        <f t="shared" ref="BF266:BF271" si="15">IF(N266="snížená",J266,0)</f>
        <v>0</v>
      </c>
      <c r="BG266" s="204">
        <f t="shared" ref="BG266:BG271" si="16">IF(N266="zákl. přenesená",J266,0)</f>
        <v>0</v>
      </c>
      <c r="BH266" s="204">
        <f t="shared" ref="BH266:BH271" si="17">IF(N266="sníž. přenesená",J266,0)</f>
        <v>0</v>
      </c>
      <c r="BI266" s="204">
        <f t="shared" ref="BI266:BI271" si="18">IF(N266="nulová",J266,0)</f>
        <v>0</v>
      </c>
      <c r="BJ266" s="18" t="s">
        <v>84</v>
      </c>
      <c r="BK266" s="204">
        <f t="shared" ref="BK266:BK271" si="19">ROUND(I266*H266,2)</f>
        <v>0</v>
      </c>
      <c r="BL266" s="18" t="s">
        <v>306</v>
      </c>
      <c r="BM266" s="203" t="s">
        <v>1024</v>
      </c>
    </row>
    <row r="267" spans="1:65" s="2" customFormat="1" ht="24.2" customHeight="1">
      <c r="A267" s="35"/>
      <c r="B267" s="36"/>
      <c r="C267" s="192" t="s">
        <v>699</v>
      </c>
      <c r="D267" s="192" t="s">
        <v>241</v>
      </c>
      <c r="E267" s="193" t="s">
        <v>2828</v>
      </c>
      <c r="F267" s="194" t="s">
        <v>2829</v>
      </c>
      <c r="G267" s="195" t="s">
        <v>249</v>
      </c>
      <c r="H267" s="196">
        <v>13</v>
      </c>
      <c r="I267" s="197"/>
      <c r="J267" s="198">
        <f t="shared" si="10"/>
        <v>0</v>
      </c>
      <c r="K267" s="194" t="s">
        <v>2647</v>
      </c>
      <c r="L267" s="40"/>
      <c r="M267" s="199" t="s">
        <v>1</v>
      </c>
      <c r="N267" s="200" t="s">
        <v>41</v>
      </c>
      <c r="O267" s="72"/>
      <c r="P267" s="201">
        <f t="shared" si="11"/>
        <v>0</v>
      </c>
      <c r="Q267" s="201">
        <v>0</v>
      </c>
      <c r="R267" s="201">
        <f t="shared" si="12"/>
        <v>0</v>
      </c>
      <c r="S267" s="201">
        <v>0</v>
      </c>
      <c r="T267" s="202">
        <f t="shared" si="13"/>
        <v>0</v>
      </c>
      <c r="U267" s="35"/>
      <c r="V267" s="35"/>
      <c r="W267" s="35"/>
      <c r="X267" s="35"/>
      <c r="Y267" s="35"/>
      <c r="Z267" s="35"/>
      <c r="AA267" s="35"/>
      <c r="AB267" s="35"/>
      <c r="AC267" s="35"/>
      <c r="AD267" s="35"/>
      <c r="AE267" s="35"/>
      <c r="AR267" s="203" t="s">
        <v>306</v>
      </c>
      <c r="AT267" s="203" t="s">
        <v>241</v>
      </c>
      <c r="AU267" s="203" t="s">
        <v>84</v>
      </c>
      <c r="AY267" s="18" t="s">
        <v>239</v>
      </c>
      <c r="BE267" s="204">
        <f t="shared" si="14"/>
        <v>0</v>
      </c>
      <c r="BF267" s="204">
        <f t="shared" si="15"/>
        <v>0</v>
      </c>
      <c r="BG267" s="204">
        <f t="shared" si="16"/>
        <v>0</v>
      </c>
      <c r="BH267" s="204">
        <f t="shared" si="17"/>
        <v>0</v>
      </c>
      <c r="BI267" s="204">
        <f t="shared" si="18"/>
        <v>0</v>
      </c>
      <c r="BJ267" s="18" t="s">
        <v>84</v>
      </c>
      <c r="BK267" s="204">
        <f t="shared" si="19"/>
        <v>0</v>
      </c>
      <c r="BL267" s="18" t="s">
        <v>306</v>
      </c>
      <c r="BM267" s="203" t="s">
        <v>1033</v>
      </c>
    </row>
    <row r="268" spans="1:65" s="2" customFormat="1" ht="24.2" customHeight="1">
      <c r="A268" s="35"/>
      <c r="B268" s="36"/>
      <c r="C268" s="192" t="s">
        <v>703</v>
      </c>
      <c r="D268" s="192" t="s">
        <v>241</v>
      </c>
      <c r="E268" s="193" t="s">
        <v>2830</v>
      </c>
      <c r="F268" s="194" t="s">
        <v>2831</v>
      </c>
      <c r="G268" s="195" t="s">
        <v>249</v>
      </c>
      <c r="H268" s="196">
        <v>13</v>
      </c>
      <c r="I268" s="197"/>
      <c r="J268" s="198">
        <f t="shared" si="10"/>
        <v>0</v>
      </c>
      <c r="K268" s="194" t="s">
        <v>2647</v>
      </c>
      <c r="L268" s="40"/>
      <c r="M268" s="199" t="s">
        <v>1</v>
      </c>
      <c r="N268" s="200" t="s">
        <v>41</v>
      </c>
      <c r="O268" s="72"/>
      <c r="P268" s="201">
        <f t="shared" si="11"/>
        <v>0</v>
      </c>
      <c r="Q268" s="201">
        <v>0</v>
      </c>
      <c r="R268" s="201">
        <f t="shared" si="12"/>
        <v>0</v>
      </c>
      <c r="S268" s="201">
        <v>0</v>
      </c>
      <c r="T268" s="202">
        <f t="shared" si="13"/>
        <v>0</v>
      </c>
      <c r="U268" s="35"/>
      <c r="V268" s="35"/>
      <c r="W268" s="35"/>
      <c r="X268" s="35"/>
      <c r="Y268" s="35"/>
      <c r="Z268" s="35"/>
      <c r="AA268" s="35"/>
      <c r="AB268" s="35"/>
      <c r="AC268" s="35"/>
      <c r="AD268" s="35"/>
      <c r="AE268" s="35"/>
      <c r="AR268" s="203" t="s">
        <v>306</v>
      </c>
      <c r="AT268" s="203" t="s">
        <v>241</v>
      </c>
      <c r="AU268" s="203" t="s">
        <v>84</v>
      </c>
      <c r="AY268" s="18" t="s">
        <v>239</v>
      </c>
      <c r="BE268" s="204">
        <f t="shared" si="14"/>
        <v>0</v>
      </c>
      <c r="BF268" s="204">
        <f t="shared" si="15"/>
        <v>0</v>
      </c>
      <c r="BG268" s="204">
        <f t="shared" si="16"/>
        <v>0</v>
      </c>
      <c r="BH268" s="204">
        <f t="shared" si="17"/>
        <v>0</v>
      </c>
      <c r="BI268" s="204">
        <f t="shared" si="18"/>
        <v>0</v>
      </c>
      <c r="BJ268" s="18" t="s">
        <v>84</v>
      </c>
      <c r="BK268" s="204">
        <f t="shared" si="19"/>
        <v>0</v>
      </c>
      <c r="BL268" s="18" t="s">
        <v>306</v>
      </c>
      <c r="BM268" s="203" t="s">
        <v>1044</v>
      </c>
    </row>
    <row r="269" spans="1:65" s="2" customFormat="1" ht="24.2" customHeight="1">
      <c r="A269" s="35"/>
      <c r="B269" s="36"/>
      <c r="C269" s="192" t="s">
        <v>708</v>
      </c>
      <c r="D269" s="192" t="s">
        <v>241</v>
      </c>
      <c r="E269" s="193" t="s">
        <v>2832</v>
      </c>
      <c r="F269" s="194" t="s">
        <v>2833</v>
      </c>
      <c r="G269" s="195" t="s">
        <v>249</v>
      </c>
      <c r="H269" s="196">
        <v>12</v>
      </c>
      <c r="I269" s="197"/>
      <c r="J269" s="198">
        <f t="shared" si="10"/>
        <v>0</v>
      </c>
      <c r="K269" s="194" t="s">
        <v>2647</v>
      </c>
      <c r="L269" s="40"/>
      <c r="M269" s="199" t="s">
        <v>1</v>
      </c>
      <c r="N269" s="200" t="s">
        <v>41</v>
      </c>
      <c r="O269" s="72"/>
      <c r="P269" s="201">
        <f t="shared" si="11"/>
        <v>0</v>
      </c>
      <c r="Q269" s="201">
        <v>0</v>
      </c>
      <c r="R269" s="201">
        <f t="shared" si="12"/>
        <v>0</v>
      </c>
      <c r="S269" s="201">
        <v>0</v>
      </c>
      <c r="T269" s="202">
        <f t="shared" si="13"/>
        <v>0</v>
      </c>
      <c r="U269" s="35"/>
      <c r="V269" s="35"/>
      <c r="W269" s="35"/>
      <c r="X269" s="35"/>
      <c r="Y269" s="35"/>
      <c r="Z269" s="35"/>
      <c r="AA269" s="35"/>
      <c r="AB269" s="35"/>
      <c r="AC269" s="35"/>
      <c r="AD269" s="35"/>
      <c r="AE269" s="35"/>
      <c r="AR269" s="203" t="s">
        <v>306</v>
      </c>
      <c r="AT269" s="203" t="s">
        <v>241</v>
      </c>
      <c r="AU269" s="203" t="s">
        <v>84</v>
      </c>
      <c r="AY269" s="18" t="s">
        <v>239</v>
      </c>
      <c r="BE269" s="204">
        <f t="shared" si="14"/>
        <v>0</v>
      </c>
      <c r="BF269" s="204">
        <f t="shared" si="15"/>
        <v>0</v>
      </c>
      <c r="BG269" s="204">
        <f t="shared" si="16"/>
        <v>0</v>
      </c>
      <c r="BH269" s="204">
        <f t="shared" si="17"/>
        <v>0</v>
      </c>
      <c r="BI269" s="204">
        <f t="shared" si="18"/>
        <v>0</v>
      </c>
      <c r="BJ269" s="18" t="s">
        <v>84</v>
      </c>
      <c r="BK269" s="204">
        <f t="shared" si="19"/>
        <v>0</v>
      </c>
      <c r="BL269" s="18" t="s">
        <v>306</v>
      </c>
      <c r="BM269" s="203" t="s">
        <v>1053</v>
      </c>
    </row>
    <row r="270" spans="1:65" s="2" customFormat="1" ht="16.5" customHeight="1">
      <c r="A270" s="35"/>
      <c r="B270" s="36"/>
      <c r="C270" s="192" t="s">
        <v>711</v>
      </c>
      <c r="D270" s="192" t="s">
        <v>241</v>
      </c>
      <c r="E270" s="193" t="s">
        <v>2834</v>
      </c>
      <c r="F270" s="194" t="s">
        <v>2835</v>
      </c>
      <c r="G270" s="195" t="s">
        <v>249</v>
      </c>
      <c r="H270" s="196">
        <v>3</v>
      </c>
      <c r="I270" s="197"/>
      <c r="J270" s="198">
        <f t="shared" si="10"/>
        <v>0</v>
      </c>
      <c r="K270" s="194" t="s">
        <v>2696</v>
      </c>
      <c r="L270" s="40"/>
      <c r="M270" s="199" t="s">
        <v>1</v>
      </c>
      <c r="N270" s="200" t="s">
        <v>41</v>
      </c>
      <c r="O270" s="72"/>
      <c r="P270" s="201">
        <f t="shared" si="11"/>
        <v>0</v>
      </c>
      <c r="Q270" s="201">
        <v>0</v>
      </c>
      <c r="R270" s="201">
        <f t="shared" si="12"/>
        <v>0</v>
      </c>
      <c r="S270" s="201">
        <v>0</v>
      </c>
      <c r="T270" s="202">
        <f t="shared" si="13"/>
        <v>0</v>
      </c>
      <c r="U270" s="35"/>
      <c r="V270" s="35"/>
      <c r="W270" s="35"/>
      <c r="X270" s="35"/>
      <c r="Y270" s="35"/>
      <c r="Z270" s="35"/>
      <c r="AA270" s="35"/>
      <c r="AB270" s="35"/>
      <c r="AC270" s="35"/>
      <c r="AD270" s="35"/>
      <c r="AE270" s="35"/>
      <c r="AR270" s="203" t="s">
        <v>306</v>
      </c>
      <c r="AT270" s="203" t="s">
        <v>241</v>
      </c>
      <c r="AU270" s="203" t="s">
        <v>84</v>
      </c>
      <c r="AY270" s="18" t="s">
        <v>239</v>
      </c>
      <c r="BE270" s="204">
        <f t="shared" si="14"/>
        <v>0</v>
      </c>
      <c r="BF270" s="204">
        <f t="shared" si="15"/>
        <v>0</v>
      </c>
      <c r="BG270" s="204">
        <f t="shared" si="16"/>
        <v>0</v>
      </c>
      <c r="BH270" s="204">
        <f t="shared" si="17"/>
        <v>0</v>
      </c>
      <c r="BI270" s="204">
        <f t="shared" si="18"/>
        <v>0</v>
      </c>
      <c r="BJ270" s="18" t="s">
        <v>84</v>
      </c>
      <c r="BK270" s="204">
        <f t="shared" si="19"/>
        <v>0</v>
      </c>
      <c r="BL270" s="18" t="s">
        <v>306</v>
      </c>
      <c r="BM270" s="203" t="s">
        <v>1059</v>
      </c>
    </row>
    <row r="271" spans="1:65" s="2" customFormat="1" ht="16.5" customHeight="1">
      <c r="A271" s="35"/>
      <c r="B271" s="36"/>
      <c r="C271" s="192" t="s">
        <v>719</v>
      </c>
      <c r="D271" s="192" t="s">
        <v>241</v>
      </c>
      <c r="E271" s="193" t="s">
        <v>2836</v>
      </c>
      <c r="F271" s="194" t="s">
        <v>2837</v>
      </c>
      <c r="G271" s="195" t="s">
        <v>331</v>
      </c>
      <c r="H271" s="196">
        <v>3.165</v>
      </c>
      <c r="I271" s="197"/>
      <c r="J271" s="198">
        <f t="shared" si="10"/>
        <v>0</v>
      </c>
      <c r="K271" s="194" t="s">
        <v>2647</v>
      </c>
      <c r="L271" s="40"/>
      <c r="M271" s="199" t="s">
        <v>1</v>
      </c>
      <c r="N271" s="200" t="s">
        <v>41</v>
      </c>
      <c r="O271" s="72"/>
      <c r="P271" s="201">
        <f t="shared" si="11"/>
        <v>0</v>
      </c>
      <c r="Q271" s="201">
        <v>0</v>
      </c>
      <c r="R271" s="201">
        <f t="shared" si="12"/>
        <v>0</v>
      </c>
      <c r="S271" s="201">
        <v>0</v>
      </c>
      <c r="T271" s="202">
        <f t="shared" si="13"/>
        <v>0</v>
      </c>
      <c r="U271" s="35"/>
      <c r="V271" s="35"/>
      <c r="W271" s="35"/>
      <c r="X271" s="35"/>
      <c r="Y271" s="35"/>
      <c r="Z271" s="35"/>
      <c r="AA271" s="35"/>
      <c r="AB271" s="35"/>
      <c r="AC271" s="35"/>
      <c r="AD271" s="35"/>
      <c r="AE271" s="35"/>
      <c r="AR271" s="203" t="s">
        <v>306</v>
      </c>
      <c r="AT271" s="203" t="s">
        <v>241</v>
      </c>
      <c r="AU271" s="203" t="s">
        <v>84</v>
      </c>
      <c r="AY271" s="18" t="s">
        <v>239</v>
      </c>
      <c r="BE271" s="204">
        <f t="shared" si="14"/>
        <v>0</v>
      </c>
      <c r="BF271" s="204">
        <f t="shared" si="15"/>
        <v>0</v>
      </c>
      <c r="BG271" s="204">
        <f t="shared" si="16"/>
        <v>0</v>
      </c>
      <c r="BH271" s="204">
        <f t="shared" si="17"/>
        <v>0</v>
      </c>
      <c r="BI271" s="204">
        <f t="shared" si="18"/>
        <v>0</v>
      </c>
      <c r="BJ271" s="18" t="s">
        <v>84</v>
      </c>
      <c r="BK271" s="204">
        <f t="shared" si="19"/>
        <v>0</v>
      </c>
      <c r="BL271" s="18" t="s">
        <v>306</v>
      </c>
      <c r="BM271" s="203" t="s">
        <v>1067</v>
      </c>
    </row>
    <row r="272" spans="1:65" s="2" customFormat="1" ht="19.5">
      <c r="A272" s="35"/>
      <c r="B272" s="36"/>
      <c r="C272" s="37"/>
      <c r="D272" s="207" t="s">
        <v>284</v>
      </c>
      <c r="E272" s="37"/>
      <c r="F272" s="216" t="s">
        <v>2733</v>
      </c>
      <c r="G272" s="37"/>
      <c r="H272" s="37"/>
      <c r="I272" s="217"/>
      <c r="J272" s="37"/>
      <c r="K272" s="37"/>
      <c r="L272" s="40"/>
      <c r="M272" s="218"/>
      <c r="N272" s="219"/>
      <c r="O272" s="72"/>
      <c r="P272" s="72"/>
      <c r="Q272" s="72"/>
      <c r="R272" s="72"/>
      <c r="S272" s="72"/>
      <c r="T272" s="73"/>
      <c r="U272" s="35"/>
      <c r="V272" s="35"/>
      <c r="W272" s="35"/>
      <c r="X272" s="35"/>
      <c r="Y272" s="35"/>
      <c r="Z272" s="35"/>
      <c r="AA272" s="35"/>
      <c r="AB272" s="35"/>
      <c r="AC272" s="35"/>
      <c r="AD272" s="35"/>
      <c r="AE272" s="35"/>
      <c r="AT272" s="18" t="s">
        <v>284</v>
      </c>
      <c r="AU272" s="18" t="s">
        <v>84</v>
      </c>
    </row>
    <row r="273" spans="1:65" s="12" customFormat="1" ht="25.9" customHeight="1">
      <c r="B273" s="176"/>
      <c r="C273" s="177"/>
      <c r="D273" s="178" t="s">
        <v>75</v>
      </c>
      <c r="E273" s="179" t="s">
        <v>2838</v>
      </c>
      <c r="F273" s="179" t="s">
        <v>2839</v>
      </c>
      <c r="G273" s="177"/>
      <c r="H273" s="177"/>
      <c r="I273" s="180"/>
      <c r="J273" s="181">
        <f>BK273</f>
        <v>0</v>
      </c>
      <c r="K273" s="177"/>
      <c r="L273" s="182"/>
      <c r="M273" s="183"/>
      <c r="N273" s="184"/>
      <c r="O273" s="184"/>
      <c r="P273" s="185">
        <f>SUM(P274:P357)</f>
        <v>0</v>
      </c>
      <c r="Q273" s="184"/>
      <c r="R273" s="185">
        <f>SUM(R274:R357)</f>
        <v>0</v>
      </c>
      <c r="S273" s="184"/>
      <c r="T273" s="186">
        <f>SUM(T274:T357)</f>
        <v>0</v>
      </c>
      <c r="AR273" s="187" t="s">
        <v>86</v>
      </c>
      <c r="AT273" s="188" t="s">
        <v>75</v>
      </c>
      <c r="AU273" s="188" t="s">
        <v>76</v>
      </c>
      <c r="AY273" s="187" t="s">
        <v>239</v>
      </c>
      <c r="BK273" s="189">
        <f>SUM(BK274:BK357)</f>
        <v>0</v>
      </c>
    </row>
    <row r="274" spans="1:65" s="2" customFormat="1" ht="24.2" customHeight="1">
      <c r="A274" s="35"/>
      <c r="B274" s="36"/>
      <c r="C274" s="192" t="s">
        <v>723</v>
      </c>
      <c r="D274" s="192" t="s">
        <v>241</v>
      </c>
      <c r="E274" s="193" t="s">
        <v>2840</v>
      </c>
      <c r="F274" s="194" t="s">
        <v>2841</v>
      </c>
      <c r="G274" s="195" t="s">
        <v>476</v>
      </c>
      <c r="H274" s="196">
        <v>80</v>
      </c>
      <c r="I274" s="197"/>
      <c r="J274" s="198">
        <f>ROUND(I274*H274,2)</f>
        <v>0</v>
      </c>
      <c r="K274" s="194" t="s">
        <v>2647</v>
      </c>
      <c r="L274" s="40"/>
      <c r="M274" s="199" t="s">
        <v>1</v>
      </c>
      <c r="N274" s="200" t="s">
        <v>41</v>
      </c>
      <c r="O274" s="72"/>
      <c r="P274" s="201">
        <f>O274*H274</f>
        <v>0</v>
      </c>
      <c r="Q274" s="201">
        <v>0</v>
      </c>
      <c r="R274" s="201">
        <f>Q274*H274</f>
        <v>0</v>
      </c>
      <c r="S274" s="201">
        <v>0</v>
      </c>
      <c r="T274" s="202">
        <f>S274*H274</f>
        <v>0</v>
      </c>
      <c r="U274" s="35"/>
      <c r="V274" s="35"/>
      <c r="W274" s="35"/>
      <c r="X274" s="35"/>
      <c r="Y274" s="35"/>
      <c r="Z274" s="35"/>
      <c r="AA274" s="35"/>
      <c r="AB274" s="35"/>
      <c r="AC274" s="35"/>
      <c r="AD274" s="35"/>
      <c r="AE274" s="35"/>
      <c r="AR274" s="203" t="s">
        <v>306</v>
      </c>
      <c r="AT274" s="203" t="s">
        <v>241</v>
      </c>
      <c r="AU274" s="203" t="s">
        <v>84</v>
      </c>
      <c r="AY274" s="18" t="s">
        <v>239</v>
      </c>
      <c r="BE274" s="204">
        <f>IF(N274="základní",J274,0)</f>
        <v>0</v>
      </c>
      <c r="BF274" s="204">
        <f>IF(N274="snížená",J274,0)</f>
        <v>0</v>
      </c>
      <c r="BG274" s="204">
        <f>IF(N274="zákl. přenesená",J274,0)</f>
        <v>0</v>
      </c>
      <c r="BH274" s="204">
        <f>IF(N274="sníž. přenesená",J274,0)</f>
        <v>0</v>
      </c>
      <c r="BI274" s="204">
        <f>IF(N274="nulová",J274,0)</f>
        <v>0</v>
      </c>
      <c r="BJ274" s="18" t="s">
        <v>84</v>
      </c>
      <c r="BK274" s="204">
        <f>ROUND(I274*H274,2)</f>
        <v>0</v>
      </c>
      <c r="BL274" s="18" t="s">
        <v>306</v>
      </c>
      <c r="BM274" s="203" t="s">
        <v>1076</v>
      </c>
    </row>
    <row r="275" spans="1:65" s="2" customFormat="1" ht="29.25">
      <c r="A275" s="35"/>
      <c r="B275" s="36"/>
      <c r="C275" s="37"/>
      <c r="D275" s="207" t="s">
        <v>284</v>
      </c>
      <c r="E275" s="37"/>
      <c r="F275" s="216" t="s">
        <v>2842</v>
      </c>
      <c r="G275" s="37"/>
      <c r="H275" s="37"/>
      <c r="I275" s="217"/>
      <c r="J275" s="37"/>
      <c r="K275" s="37"/>
      <c r="L275" s="40"/>
      <c r="M275" s="218"/>
      <c r="N275" s="219"/>
      <c r="O275" s="72"/>
      <c r="P275" s="72"/>
      <c r="Q275" s="72"/>
      <c r="R275" s="72"/>
      <c r="S275" s="72"/>
      <c r="T275" s="73"/>
      <c r="U275" s="35"/>
      <c r="V275" s="35"/>
      <c r="W275" s="35"/>
      <c r="X275" s="35"/>
      <c r="Y275" s="35"/>
      <c r="Z275" s="35"/>
      <c r="AA275" s="35"/>
      <c r="AB275" s="35"/>
      <c r="AC275" s="35"/>
      <c r="AD275" s="35"/>
      <c r="AE275" s="35"/>
      <c r="AT275" s="18" t="s">
        <v>284</v>
      </c>
      <c r="AU275" s="18" t="s">
        <v>84</v>
      </c>
    </row>
    <row r="276" spans="1:65" s="2" customFormat="1" ht="24.2" customHeight="1">
      <c r="A276" s="35"/>
      <c r="B276" s="36"/>
      <c r="C276" s="192" t="s">
        <v>725</v>
      </c>
      <c r="D276" s="192" t="s">
        <v>241</v>
      </c>
      <c r="E276" s="193" t="s">
        <v>2843</v>
      </c>
      <c r="F276" s="194" t="s">
        <v>2844</v>
      </c>
      <c r="G276" s="195" t="s">
        <v>476</v>
      </c>
      <c r="H276" s="196">
        <v>30</v>
      </c>
      <c r="I276" s="197"/>
      <c r="J276" s="198">
        <f>ROUND(I276*H276,2)</f>
        <v>0</v>
      </c>
      <c r="K276" s="194" t="s">
        <v>2647</v>
      </c>
      <c r="L276" s="40"/>
      <c r="M276" s="199" t="s">
        <v>1</v>
      </c>
      <c r="N276" s="200" t="s">
        <v>41</v>
      </c>
      <c r="O276" s="72"/>
      <c r="P276" s="201">
        <f>O276*H276</f>
        <v>0</v>
      </c>
      <c r="Q276" s="201">
        <v>0</v>
      </c>
      <c r="R276" s="201">
        <f>Q276*H276</f>
        <v>0</v>
      </c>
      <c r="S276" s="201">
        <v>0</v>
      </c>
      <c r="T276" s="202">
        <f>S276*H276</f>
        <v>0</v>
      </c>
      <c r="U276" s="35"/>
      <c r="V276" s="35"/>
      <c r="W276" s="35"/>
      <c r="X276" s="35"/>
      <c r="Y276" s="35"/>
      <c r="Z276" s="35"/>
      <c r="AA276" s="35"/>
      <c r="AB276" s="35"/>
      <c r="AC276" s="35"/>
      <c r="AD276" s="35"/>
      <c r="AE276" s="35"/>
      <c r="AR276" s="203" t="s">
        <v>306</v>
      </c>
      <c r="AT276" s="203" t="s">
        <v>241</v>
      </c>
      <c r="AU276" s="203" t="s">
        <v>84</v>
      </c>
      <c r="AY276" s="18" t="s">
        <v>239</v>
      </c>
      <c r="BE276" s="204">
        <f>IF(N276="základní",J276,0)</f>
        <v>0</v>
      </c>
      <c r="BF276" s="204">
        <f>IF(N276="snížená",J276,0)</f>
        <v>0</v>
      </c>
      <c r="BG276" s="204">
        <f>IF(N276="zákl. přenesená",J276,0)</f>
        <v>0</v>
      </c>
      <c r="BH276" s="204">
        <f>IF(N276="sníž. přenesená",J276,0)</f>
        <v>0</v>
      </c>
      <c r="BI276" s="204">
        <f>IF(N276="nulová",J276,0)</f>
        <v>0</v>
      </c>
      <c r="BJ276" s="18" t="s">
        <v>84</v>
      </c>
      <c r="BK276" s="204">
        <f>ROUND(I276*H276,2)</f>
        <v>0</v>
      </c>
      <c r="BL276" s="18" t="s">
        <v>306</v>
      </c>
      <c r="BM276" s="203" t="s">
        <v>1085</v>
      </c>
    </row>
    <row r="277" spans="1:65" s="2" customFormat="1" ht="29.25">
      <c r="A277" s="35"/>
      <c r="B277" s="36"/>
      <c r="C277" s="37"/>
      <c r="D277" s="207" t="s">
        <v>284</v>
      </c>
      <c r="E277" s="37"/>
      <c r="F277" s="216" t="s">
        <v>2845</v>
      </c>
      <c r="G277" s="37"/>
      <c r="H277" s="37"/>
      <c r="I277" s="217"/>
      <c r="J277" s="37"/>
      <c r="K277" s="37"/>
      <c r="L277" s="40"/>
      <c r="M277" s="218"/>
      <c r="N277" s="219"/>
      <c r="O277" s="72"/>
      <c r="P277" s="72"/>
      <c r="Q277" s="72"/>
      <c r="R277" s="72"/>
      <c r="S277" s="72"/>
      <c r="T277" s="73"/>
      <c r="U277" s="35"/>
      <c r="V277" s="35"/>
      <c r="W277" s="35"/>
      <c r="X277" s="35"/>
      <c r="Y277" s="35"/>
      <c r="Z277" s="35"/>
      <c r="AA277" s="35"/>
      <c r="AB277" s="35"/>
      <c r="AC277" s="35"/>
      <c r="AD277" s="35"/>
      <c r="AE277" s="35"/>
      <c r="AT277" s="18" t="s">
        <v>284</v>
      </c>
      <c r="AU277" s="18" t="s">
        <v>84</v>
      </c>
    </row>
    <row r="278" spans="1:65" s="2" customFormat="1" ht="24.2" customHeight="1">
      <c r="A278" s="35"/>
      <c r="B278" s="36"/>
      <c r="C278" s="192" t="s">
        <v>729</v>
      </c>
      <c r="D278" s="192" t="s">
        <v>241</v>
      </c>
      <c r="E278" s="193" t="s">
        <v>2846</v>
      </c>
      <c r="F278" s="194" t="s">
        <v>2847</v>
      </c>
      <c r="G278" s="195" t="s">
        <v>476</v>
      </c>
      <c r="H278" s="196">
        <v>15</v>
      </c>
      <c r="I278" s="197"/>
      <c r="J278" s="198">
        <f>ROUND(I278*H278,2)</f>
        <v>0</v>
      </c>
      <c r="K278" s="194" t="s">
        <v>2647</v>
      </c>
      <c r="L278" s="40"/>
      <c r="M278" s="199" t="s">
        <v>1</v>
      </c>
      <c r="N278" s="200" t="s">
        <v>41</v>
      </c>
      <c r="O278" s="72"/>
      <c r="P278" s="201">
        <f>O278*H278</f>
        <v>0</v>
      </c>
      <c r="Q278" s="201">
        <v>0</v>
      </c>
      <c r="R278" s="201">
        <f>Q278*H278</f>
        <v>0</v>
      </c>
      <c r="S278" s="201">
        <v>0</v>
      </c>
      <c r="T278" s="202">
        <f>S278*H278</f>
        <v>0</v>
      </c>
      <c r="U278" s="35"/>
      <c r="V278" s="35"/>
      <c r="W278" s="35"/>
      <c r="X278" s="35"/>
      <c r="Y278" s="35"/>
      <c r="Z278" s="35"/>
      <c r="AA278" s="35"/>
      <c r="AB278" s="35"/>
      <c r="AC278" s="35"/>
      <c r="AD278" s="35"/>
      <c r="AE278" s="35"/>
      <c r="AR278" s="203" t="s">
        <v>306</v>
      </c>
      <c r="AT278" s="203" t="s">
        <v>241</v>
      </c>
      <c r="AU278" s="203" t="s">
        <v>84</v>
      </c>
      <c r="AY278" s="18" t="s">
        <v>239</v>
      </c>
      <c r="BE278" s="204">
        <f>IF(N278="základní",J278,0)</f>
        <v>0</v>
      </c>
      <c r="BF278" s="204">
        <f>IF(N278="snížená",J278,0)</f>
        <v>0</v>
      </c>
      <c r="BG278" s="204">
        <f>IF(N278="zákl. přenesená",J278,0)</f>
        <v>0</v>
      </c>
      <c r="BH278" s="204">
        <f>IF(N278="sníž. přenesená",J278,0)</f>
        <v>0</v>
      </c>
      <c r="BI278" s="204">
        <f>IF(N278="nulová",J278,0)</f>
        <v>0</v>
      </c>
      <c r="BJ278" s="18" t="s">
        <v>84</v>
      </c>
      <c r="BK278" s="204">
        <f>ROUND(I278*H278,2)</f>
        <v>0</v>
      </c>
      <c r="BL278" s="18" t="s">
        <v>306</v>
      </c>
      <c r="BM278" s="203" t="s">
        <v>1093</v>
      </c>
    </row>
    <row r="279" spans="1:65" s="2" customFormat="1" ht="29.25">
      <c r="A279" s="35"/>
      <c r="B279" s="36"/>
      <c r="C279" s="37"/>
      <c r="D279" s="207" t="s">
        <v>284</v>
      </c>
      <c r="E279" s="37"/>
      <c r="F279" s="216" t="s">
        <v>2848</v>
      </c>
      <c r="G279" s="37"/>
      <c r="H279" s="37"/>
      <c r="I279" s="217"/>
      <c r="J279" s="37"/>
      <c r="K279" s="37"/>
      <c r="L279" s="40"/>
      <c r="M279" s="218"/>
      <c r="N279" s="219"/>
      <c r="O279" s="72"/>
      <c r="P279" s="72"/>
      <c r="Q279" s="72"/>
      <c r="R279" s="72"/>
      <c r="S279" s="72"/>
      <c r="T279" s="73"/>
      <c r="U279" s="35"/>
      <c r="V279" s="35"/>
      <c r="W279" s="35"/>
      <c r="X279" s="35"/>
      <c r="Y279" s="35"/>
      <c r="Z279" s="35"/>
      <c r="AA279" s="35"/>
      <c r="AB279" s="35"/>
      <c r="AC279" s="35"/>
      <c r="AD279" s="35"/>
      <c r="AE279" s="35"/>
      <c r="AT279" s="18" t="s">
        <v>284</v>
      </c>
      <c r="AU279" s="18" t="s">
        <v>84</v>
      </c>
    </row>
    <row r="280" spans="1:65" s="2" customFormat="1" ht="21.75" customHeight="1">
      <c r="A280" s="35"/>
      <c r="B280" s="36"/>
      <c r="C280" s="192" t="s">
        <v>734</v>
      </c>
      <c r="D280" s="192" t="s">
        <v>241</v>
      </c>
      <c r="E280" s="193" t="s">
        <v>2849</v>
      </c>
      <c r="F280" s="194" t="s">
        <v>2850</v>
      </c>
      <c r="G280" s="195" t="s">
        <v>476</v>
      </c>
      <c r="H280" s="196">
        <v>816</v>
      </c>
      <c r="I280" s="197"/>
      <c r="J280" s="198">
        <f>ROUND(I280*H280,2)</f>
        <v>0</v>
      </c>
      <c r="K280" s="194" t="s">
        <v>2647</v>
      </c>
      <c r="L280" s="40"/>
      <c r="M280" s="199" t="s">
        <v>1</v>
      </c>
      <c r="N280" s="200" t="s">
        <v>41</v>
      </c>
      <c r="O280" s="72"/>
      <c r="P280" s="201">
        <f>O280*H280</f>
        <v>0</v>
      </c>
      <c r="Q280" s="201">
        <v>0</v>
      </c>
      <c r="R280" s="201">
        <f>Q280*H280</f>
        <v>0</v>
      </c>
      <c r="S280" s="201">
        <v>0</v>
      </c>
      <c r="T280" s="202">
        <f>S280*H280</f>
        <v>0</v>
      </c>
      <c r="U280" s="35"/>
      <c r="V280" s="35"/>
      <c r="W280" s="35"/>
      <c r="X280" s="35"/>
      <c r="Y280" s="35"/>
      <c r="Z280" s="35"/>
      <c r="AA280" s="35"/>
      <c r="AB280" s="35"/>
      <c r="AC280" s="35"/>
      <c r="AD280" s="35"/>
      <c r="AE280" s="35"/>
      <c r="AR280" s="203" t="s">
        <v>306</v>
      </c>
      <c r="AT280" s="203" t="s">
        <v>241</v>
      </c>
      <c r="AU280" s="203" t="s">
        <v>84</v>
      </c>
      <c r="AY280" s="18" t="s">
        <v>239</v>
      </c>
      <c r="BE280" s="204">
        <f>IF(N280="základní",J280,0)</f>
        <v>0</v>
      </c>
      <c r="BF280" s="204">
        <f>IF(N280="snížená",J280,0)</f>
        <v>0</v>
      </c>
      <c r="BG280" s="204">
        <f>IF(N280="zákl. přenesená",J280,0)</f>
        <v>0</v>
      </c>
      <c r="BH280" s="204">
        <f>IF(N280="sníž. přenesená",J280,0)</f>
        <v>0</v>
      </c>
      <c r="BI280" s="204">
        <f>IF(N280="nulová",J280,0)</f>
        <v>0</v>
      </c>
      <c r="BJ280" s="18" t="s">
        <v>84</v>
      </c>
      <c r="BK280" s="204">
        <f>ROUND(I280*H280,2)</f>
        <v>0</v>
      </c>
      <c r="BL280" s="18" t="s">
        <v>306</v>
      </c>
      <c r="BM280" s="203" t="s">
        <v>1101</v>
      </c>
    </row>
    <row r="281" spans="1:65" s="2" customFormat="1" ht="58.5">
      <c r="A281" s="35"/>
      <c r="B281" s="36"/>
      <c r="C281" s="37"/>
      <c r="D281" s="207" t="s">
        <v>284</v>
      </c>
      <c r="E281" s="37"/>
      <c r="F281" s="216" t="s">
        <v>2851</v>
      </c>
      <c r="G281" s="37"/>
      <c r="H281" s="37"/>
      <c r="I281" s="217"/>
      <c r="J281" s="37"/>
      <c r="K281" s="37"/>
      <c r="L281" s="40"/>
      <c r="M281" s="218"/>
      <c r="N281" s="219"/>
      <c r="O281" s="72"/>
      <c r="P281" s="72"/>
      <c r="Q281" s="72"/>
      <c r="R281" s="72"/>
      <c r="S281" s="72"/>
      <c r="T281" s="73"/>
      <c r="U281" s="35"/>
      <c r="V281" s="35"/>
      <c r="W281" s="35"/>
      <c r="X281" s="35"/>
      <c r="Y281" s="35"/>
      <c r="Z281" s="35"/>
      <c r="AA281" s="35"/>
      <c r="AB281" s="35"/>
      <c r="AC281" s="35"/>
      <c r="AD281" s="35"/>
      <c r="AE281" s="35"/>
      <c r="AT281" s="18" t="s">
        <v>284</v>
      </c>
      <c r="AU281" s="18" t="s">
        <v>84</v>
      </c>
    </row>
    <row r="282" spans="1:65" s="2" customFormat="1" ht="21.75" customHeight="1">
      <c r="A282" s="35"/>
      <c r="B282" s="36"/>
      <c r="C282" s="192" t="s">
        <v>739</v>
      </c>
      <c r="D282" s="192" t="s">
        <v>241</v>
      </c>
      <c r="E282" s="193" t="s">
        <v>2852</v>
      </c>
      <c r="F282" s="194" t="s">
        <v>2853</v>
      </c>
      <c r="G282" s="195" t="s">
        <v>476</v>
      </c>
      <c r="H282" s="196">
        <v>145</v>
      </c>
      <c r="I282" s="197"/>
      <c r="J282" s="198">
        <f>ROUND(I282*H282,2)</f>
        <v>0</v>
      </c>
      <c r="K282" s="194" t="s">
        <v>2647</v>
      </c>
      <c r="L282" s="40"/>
      <c r="M282" s="199" t="s">
        <v>1</v>
      </c>
      <c r="N282" s="200" t="s">
        <v>41</v>
      </c>
      <c r="O282" s="72"/>
      <c r="P282" s="201">
        <f>O282*H282</f>
        <v>0</v>
      </c>
      <c r="Q282" s="201">
        <v>0</v>
      </c>
      <c r="R282" s="201">
        <f>Q282*H282</f>
        <v>0</v>
      </c>
      <c r="S282" s="201">
        <v>0</v>
      </c>
      <c r="T282" s="202">
        <f>S282*H282</f>
        <v>0</v>
      </c>
      <c r="U282" s="35"/>
      <c r="V282" s="35"/>
      <c r="W282" s="35"/>
      <c r="X282" s="35"/>
      <c r="Y282" s="35"/>
      <c r="Z282" s="35"/>
      <c r="AA282" s="35"/>
      <c r="AB282" s="35"/>
      <c r="AC282" s="35"/>
      <c r="AD282" s="35"/>
      <c r="AE282" s="35"/>
      <c r="AR282" s="203" t="s">
        <v>306</v>
      </c>
      <c r="AT282" s="203" t="s">
        <v>241</v>
      </c>
      <c r="AU282" s="203" t="s">
        <v>84</v>
      </c>
      <c r="AY282" s="18" t="s">
        <v>239</v>
      </c>
      <c r="BE282" s="204">
        <f>IF(N282="základní",J282,0)</f>
        <v>0</v>
      </c>
      <c r="BF282" s="204">
        <f>IF(N282="snížená",J282,0)</f>
        <v>0</v>
      </c>
      <c r="BG282" s="204">
        <f>IF(N282="zákl. přenesená",J282,0)</f>
        <v>0</v>
      </c>
      <c r="BH282" s="204">
        <f>IF(N282="sníž. přenesená",J282,0)</f>
        <v>0</v>
      </c>
      <c r="BI282" s="204">
        <f>IF(N282="nulová",J282,0)</f>
        <v>0</v>
      </c>
      <c r="BJ282" s="18" t="s">
        <v>84</v>
      </c>
      <c r="BK282" s="204">
        <f>ROUND(I282*H282,2)</f>
        <v>0</v>
      </c>
      <c r="BL282" s="18" t="s">
        <v>306</v>
      </c>
      <c r="BM282" s="203" t="s">
        <v>1111</v>
      </c>
    </row>
    <row r="283" spans="1:65" s="2" customFormat="1" ht="48.75">
      <c r="A283" s="35"/>
      <c r="B283" s="36"/>
      <c r="C283" s="37"/>
      <c r="D283" s="207" t="s">
        <v>284</v>
      </c>
      <c r="E283" s="37"/>
      <c r="F283" s="216" t="s">
        <v>2854</v>
      </c>
      <c r="G283" s="37"/>
      <c r="H283" s="37"/>
      <c r="I283" s="217"/>
      <c r="J283" s="37"/>
      <c r="K283" s="37"/>
      <c r="L283" s="40"/>
      <c r="M283" s="218"/>
      <c r="N283" s="219"/>
      <c r="O283" s="72"/>
      <c r="P283" s="72"/>
      <c r="Q283" s="72"/>
      <c r="R283" s="72"/>
      <c r="S283" s="72"/>
      <c r="T283" s="73"/>
      <c r="U283" s="35"/>
      <c r="V283" s="35"/>
      <c r="W283" s="35"/>
      <c r="X283" s="35"/>
      <c r="Y283" s="35"/>
      <c r="Z283" s="35"/>
      <c r="AA283" s="35"/>
      <c r="AB283" s="35"/>
      <c r="AC283" s="35"/>
      <c r="AD283" s="35"/>
      <c r="AE283" s="35"/>
      <c r="AT283" s="18" t="s">
        <v>284</v>
      </c>
      <c r="AU283" s="18" t="s">
        <v>84</v>
      </c>
    </row>
    <row r="284" spans="1:65" s="2" customFormat="1" ht="21.75" customHeight="1">
      <c r="A284" s="35"/>
      <c r="B284" s="36"/>
      <c r="C284" s="192" t="s">
        <v>744</v>
      </c>
      <c r="D284" s="192" t="s">
        <v>241</v>
      </c>
      <c r="E284" s="193" t="s">
        <v>2855</v>
      </c>
      <c r="F284" s="194" t="s">
        <v>2856</v>
      </c>
      <c r="G284" s="195" t="s">
        <v>476</v>
      </c>
      <c r="H284" s="196">
        <v>105</v>
      </c>
      <c r="I284" s="197"/>
      <c r="J284" s="198">
        <f>ROUND(I284*H284,2)</f>
        <v>0</v>
      </c>
      <c r="K284" s="194" t="s">
        <v>2647</v>
      </c>
      <c r="L284" s="40"/>
      <c r="M284" s="199" t="s">
        <v>1</v>
      </c>
      <c r="N284" s="200" t="s">
        <v>41</v>
      </c>
      <c r="O284" s="72"/>
      <c r="P284" s="201">
        <f>O284*H284</f>
        <v>0</v>
      </c>
      <c r="Q284" s="201">
        <v>0</v>
      </c>
      <c r="R284" s="201">
        <f>Q284*H284</f>
        <v>0</v>
      </c>
      <c r="S284" s="201">
        <v>0</v>
      </c>
      <c r="T284" s="202">
        <f>S284*H284</f>
        <v>0</v>
      </c>
      <c r="U284" s="35"/>
      <c r="V284" s="35"/>
      <c r="W284" s="35"/>
      <c r="X284" s="35"/>
      <c r="Y284" s="35"/>
      <c r="Z284" s="35"/>
      <c r="AA284" s="35"/>
      <c r="AB284" s="35"/>
      <c r="AC284" s="35"/>
      <c r="AD284" s="35"/>
      <c r="AE284" s="35"/>
      <c r="AR284" s="203" t="s">
        <v>306</v>
      </c>
      <c r="AT284" s="203" t="s">
        <v>241</v>
      </c>
      <c r="AU284" s="203" t="s">
        <v>84</v>
      </c>
      <c r="AY284" s="18" t="s">
        <v>239</v>
      </c>
      <c r="BE284" s="204">
        <f>IF(N284="základní",J284,0)</f>
        <v>0</v>
      </c>
      <c r="BF284" s="204">
        <f>IF(N284="snížená",J284,0)</f>
        <v>0</v>
      </c>
      <c r="BG284" s="204">
        <f>IF(N284="zákl. přenesená",J284,0)</f>
        <v>0</v>
      </c>
      <c r="BH284" s="204">
        <f>IF(N284="sníž. přenesená",J284,0)</f>
        <v>0</v>
      </c>
      <c r="BI284" s="204">
        <f>IF(N284="nulová",J284,0)</f>
        <v>0</v>
      </c>
      <c r="BJ284" s="18" t="s">
        <v>84</v>
      </c>
      <c r="BK284" s="204">
        <f>ROUND(I284*H284,2)</f>
        <v>0</v>
      </c>
      <c r="BL284" s="18" t="s">
        <v>306</v>
      </c>
      <c r="BM284" s="203" t="s">
        <v>1121</v>
      </c>
    </row>
    <row r="285" spans="1:65" s="2" customFormat="1" ht="48.75">
      <c r="A285" s="35"/>
      <c r="B285" s="36"/>
      <c r="C285" s="37"/>
      <c r="D285" s="207" t="s">
        <v>284</v>
      </c>
      <c r="E285" s="37"/>
      <c r="F285" s="216" t="s">
        <v>2857</v>
      </c>
      <c r="G285" s="37"/>
      <c r="H285" s="37"/>
      <c r="I285" s="217"/>
      <c r="J285" s="37"/>
      <c r="K285" s="37"/>
      <c r="L285" s="40"/>
      <c r="M285" s="218"/>
      <c r="N285" s="219"/>
      <c r="O285" s="72"/>
      <c r="P285" s="72"/>
      <c r="Q285" s="72"/>
      <c r="R285" s="72"/>
      <c r="S285" s="72"/>
      <c r="T285" s="73"/>
      <c r="U285" s="35"/>
      <c r="V285" s="35"/>
      <c r="W285" s="35"/>
      <c r="X285" s="35"/>
      <c r="Y285" s="35"/>
      <c r="Z285" s="35"/>
      <c r="AA285" s="35"/>
      <c r="AB285" s="35"/>
      <c r="AC285" s="35"/>
      <c r="AD285" s="35"/>
      <c r="AE285" s="35"/>
      <c r="AT285" s="18" t="s">
        <v>284</v>
      </c>
      <c r="AU285" s="18" t="s">
        <v>84</v>
      </c>
    </row>
    <row r="286" spans="1:65" s="2" customFormat="1" ht="21.75" customHeight="1">
      <c r="A286" s="35"/>
      <c r="B286" s="36"/>
      <c r="C286" s="192" t="s">
        <v>749</v>
      </c>
      <c r="D286" s="192" t="s">
        <v>241</v>
      </c>
      <c r="E286" s="193" t="s">
        <v>2858</v>
      </c>
      <c r="F286" s="194" t="s">
        <v>2859</v>
      </c>
      <c r="G286" s="195" t="s">
        <v>476</v>
      </c>
      <c r="H286" s="196">
        <v>80</v>
      </c>
      <c r="I286" s="197"/>
      <c r="J286" s="198">
        <f>ROUND(I286*H286,2)</f>
        <v>0</v>
      </c>
      <c r="K286" s="194" t="s">
        <v>2647</v>
      </c>
      <c r="L286" s="40"/>
      <c r="M286" s="199" t="s">
        <v>1</v>
      </c>
      <c r="N286" s="200" t="s">
        <v>41</v>
      </c>
      <c r="O286" s="72"/>
      <c r="P286" s="201">
        <f>O286*H286</f>
        <v>0</v>
      </c>
      <c r="Q286" s="201">
        <v>0</v>
      </c>
      <c r="R286" s="201">
        <f>Q286*H286</f>
        <v>0</v>
      </c>
      <c r="S286" s="201">
        <v>0</v>
      </c>
      <c r="T286" s="202">
        <f>S286*H286</f>
        <v>0</v>
      </c>
      <c r="U286" s="35"/>
      <c r="V286" s="35"/>
      <c r="W286" s="35"/>
      <c r="X286" s="35"/>
      <c r="Y286" s="35"/>
      <c r="Z286" s="35"/>
      <c r="AA286" s="35"/>
      <c r="AB286" s="35"/>
      <c r="AC286" s="35"/>
      <c r="AD286" s="35"/>
      <c r="AE286" s="35"/>
      <c r="AR286" s="203" t="s">
        <v>306</v>
      </c>
      <c r="AT286" s="203" t="s">
        <v>241</v>
      </c>
      <c r="AU286" s="203" t="s">
        <v>84</v>
      </c>
      <c r="AY286" s="18" t="s">
        <v>239</v>
      </c>
      <c r="BE286" s="204">
        <f>IF(N286="základní",J286,0)</f>
        <v>0</v>
      </c>
      <c r="BF286" s="204">
        <f>IF(N286="snížená",J286,0)</f>
        <v>0</v>
      </c>
      <c r="BG286" s="204">
        <f>IF(N286="zákl. přenesená",J286,0)</f>
        <v>0</v>
      </c>
      <c r="BH286" s="204">
        <f>IF(N286="sníž. přenesená",J286,0)</f>
        <v>0</v>
      </c>
      <c r="BI286" s="204">
        <f>IF(N286="nulová",J286,0)</f>
        <v>0</v>
      </c>
      <c r="BJ286" s="18" t="s">
        <v>84</v>
      </c>
      <c r="BK286" s="204">
        <f>ROUND(I286*H286,2)</f>
        <v>0</v>
      </c>
      <c r="BL286" s="18" t="s">
        <v>306</v>
      </c>
      <c r="BM286" s="203" t="s">
        <v>1130</v>
      </c>
    </row>
    <row r="287" spans="1:65" s="2" customFormat="1" ht="48.75">
      <c r="A287" s="35"/>
      <c r="B287" s="36"/>
      <c r="C287" s="37"/>
      <c r="D287" s="207" t="s">
        <v>284</v>
      </c>
      <c r="E287" s="37"/>
      <c r="F287" s="216" t="s">
        <v>2860</v>
      </c>
      <c r="G287" s="37"/>
      <c r="H287" s="37"/>
      <c r="I287" s="217"/>
      <c r="J287" s="37"/>
      <c r="K287" s="37"/>
      <c r="L287" s="40"/>
      <c r="M287" s="218"/>
      <c r="N287" s="219"/>
      <c r="O287" s="72"/>
      <c r="P287" s="72"/>
      <c r="Q287" s="72"/>
      <c r="R287" s="72"/>
      <c r="S287" s="72"/>
      <c r="T287" s="73"/>
      <c r="U287" s="35"/>
      <c r="V287" s="35"/>
      <c r="W287" s="35"/>
      <c r="X287" s="35"/>
      <c r="Y287" s="35"/>
      <c r="Z287" s="35"/>
      <c r="AA287" s="35"/>
      <c r="AB287" s="35"/>
      <c r="AC287" s="35"/>
      <c r="AD287" s="35"/>
      <c r="AE287" s="35"/>
      <c r="AT287" s="18" t="s">
        <v>284</v>
      </c>
      <c r="AU287" s="18" t="s">
        <v>84</v>
      </c>
    </row>
    <row r="288" spans="1:65" s="2" customFormat="1" ht="21.75" customHeight="1">
      <c r="A288" s="35"/>
      <c r="B288" s="36"/>
      <c r="C288" s="192" t="s">
        <v>752</v>
      </c>
      <c r="D288" s="192" t="s">
        <v>241</v>
      </c>
      <c r="E288" s="193" t="s">
        <v>2861</v>
      </c>
      <c r="F288" s="194" t="s">
        <v>2862</v>
      </c>
      <c r="G288" s="195" t="s">
        <v>476</v>
      </c>
      <c r="H288" s="196">
        <v>70</v>
      </c>
      <c r="I288" s="197"/>
      <c r="J288" s="198">
        <f>ROUND(I288*H288,2)</f>
        <v>0</v>
      </c>
      <c r="K288" s="194" t="s">
        <v>2647</v>
      </c>
      <c r="L288" s="40"/>
      <c r="M288" s="199" t="s">
        <v>1</v>
      </c>
      <c r="N288" s="200" t="s">
        <v>41</v>
      </c>
      <c r="O288" s="72"/>
      <c r="P288" s="201">
        <f>O288*H288</f>
        <v>0</v>
      </c>
      <c r="Q288" s="201">
        <v>0</v>
      </c>
      <c r="R288" s="201">
        <f>Q288*H288</f>
        <v>0</v>
      </c>
      <c r="S288" s="201">
        <v>0</v>
      </c>
      <c r="T288" s="202">
        <f>S288*H288</f>
        <v>0</v>
      </c>
      <c r="U288" s="35"/>
      <c r="V288" s="35"/>
      <c r="W288" s="35"/>
      <c r="X288" s="35"/>
      <c r="Y288" s="35"/>
      <c r="Z288" s="35"/>
      <c r="AA288" s="35"/>
      <c r="AB288" s="35"/>
      <c r="AC288" s="35"/>
      <c r="AD288" s="35"/>
      <c r="AE288" s="35"/>
      <c r="AR288" s="203" t="s">
        <v>306</v>
      </c>
      <c r="AT288" s="203" t="s">
        <v>241</v>
      </c>
      <c r="AU288" s="203" t="s">
        <v>84</v>
      </c>
      <c r="AY288" s="18" t="s">
        <v>239</v>
      </c>
      <c r="BE288" s="204">
        <f>IF(N288="základní",J288,0)</f>
        <v>0</v>
      </c>
      <c r="BF288" s="204">
        <f>IF(N288="snížená",J288,0)</f>
        <v>0</v>
      </c>
      <c r="BG288" s="204">
        <f>IF(N288="zákl. přenesená",J288,0)</f>
        <v>0</v>
      </c>
      <c r="BH288" s="204">
        <f>IF(N288="sníž. přenesená",J288,0)</f>
        <v>0</v>
      </c>
      <c r="BI288" s="204">
        <f>IF(N288="nulová",J288,0)</f>
        <v>0</v>
      </c>
      <c r="BJ288" s="18" t="s">
        <v>84</v>
      </c>
      <c r="BK288" s="204">
        <f>ROUND(I288*H288,2)</f>
        <v>0</v>
      </c>
      <c r="BL288" s="18" t="s">
        <v>306</v>
      </c>
      <c r="BM288" s="203" t="s">
        <v>1139</v>
      </c>
    </row>
    <row r="289" spans="1:65" s="2" customFormat="1" ht="48.75">
      <c r="A289" s="35"/>
      <c r="B289" s="36"/>
      <c r="C289" s="37"/>
      <c r="D289" s="207" t="s">
        <v>284</v>
      </c>
      <c r="E289" s="37"/>
      <c r="F289" s="216" t="s">
        <v>2863</v>
      </c>
      <c r="G289" s="37"/>
      <c r="H289" s="37"/>
      <c r="I289" s="217"/>
      <c r="J289" s="37"/>
      <c r="K289" s="37"/>
      <c r="L289" s="40"/>
      <c r="M289" s="218"/>
      <c r="N289" s="219"/>
      <c r="O289" s="72"/>
      <c r="P289" s="72"/>
      <c r="Q289" s="72"/>
      <c r="R289" s="72"/>
      <c r="S289" s="72"/>
      <c r="T289" s="73"/>
      <c r="U289" s="35"/>
      <c r="V289" s="35"/>
      <c r="W289" s="35"/>
      <c r="X289" s="35"/>
      <c r="Y289" s="35"/>
      <c r="Z289" s="35"/>
      <c r="AA289" s="35"/>
      <c r="AB289" s="35"/>
      <c r="AC289" s="35"/>
      <c r="AD289" s="35"/>
      <c r="AE289" s="35"/>
      <c r="AT289" s="18" t="s">
        <v>284</v>
      </c>
      <c r="AU289" s="18" t="s">
        <v>84</v>
      </c>
    </row>
    <row r="290" spans="1:65" s="2" customFormat="1" ht="21.75" customHeight="1">
      <c r="A290" s="35"/>
      <c r="B290" s="36"/>
      <c r="C290" s="192" t="s">
        <v>756</v>
      </c>
      <c r="D290" s="192" t="s">
        <v>241</v>
      </c>
      <c r="E290" s="193" t="s">
        <v>2864</v>
      </c>
      <c r="F290" s="194" t="s">
        <v>2865</v>
      </c>
      <c r="G290" s="195" t="s">
        <v>476</v>
      </c>
      <c r="H290" s="196">
        <v>55</v>
      </c>
      <c r="I290" s="197"/>
      <c r="J290" s="198">
        <f>ROUND(I290*H290,2)</f>
        <v>0</v>
      </c>
      <c r="K290" s="194" t="s">
        <v>2647</v>
      </c>
      <c r="L290" s="40"/>
      <c r="M290" s="199" t="s">
        <v>1</v>
      </c>
      <c r="N290" s="200" t="s">
        <v>41</v>
      </c>
      <c r="O290" s="72"/>
      <c r="P290" s="201">
        <f>O290*H290</f>
        <v>0</v>
      </c>
      <c r="Q290" s="201">
        <v>0</v>
      </c>
      <c r="R290" s="201">
        <f>Q290*H290</f>
        <v>0</v>
      </c>
      <c r="S290" s="201">
        <v>0</v>
      </c>
      <c r="T290" s="202">
        <f>S290*H290</f>
        <v>0</v>
      </c>
      <c r="U290" s="35"/>
      <c r="V290" s="35"/>
      <c r="W290" s="35"/>
      <c r="X290" s="35"/>
      <c r="Y290" s="35"/>
      <c r="Z290" s="35"/>
      <c r="AA290" s="35"/>
      <c r="AB290" s="35"/>
      <c r="AC290" s="35"/>
      <c r="AD290" s="35"/>
      <c r="AE290" s="35"/>
      <c r="AR290" s="203" t="s">
        <v>306</v>
      </c>
      <c r="AT290" s="203" t="s">
        <v>241</v>
      </c>
      <c r="AU290" s="203" t="s">
        <v>84</v>
      </c>
      <c r="AY290" s="18" t="s">
        <v>239</v>
      </c>
      <c r="BE290" s="204">
        <f>IF(N290="základní",J290,0)</f>
        <v>0</v>
      </c>
      <c r="BF290" s="204">
        <f>IF(N290="snížená",J290,0)</f>
        <v>0</v>
      </c>
      <c r="BG290" s="204">
        <f>IF(N290="zákl. přenesená",J290,0)</f>
        <v>0</v>
      </c>
      <c r="BH290" s="204">
        <f>IF(N290="sníž. přenesená",J290,0)</f>
        <v>0</v>
      </c>
      <c r="BI290" s="204">
        <f>IF(N290="nulová",J290,0)</f>
        <v>0</v>
      </c>
      <c r="BJ290" s="18" t="s">
        <v>84</v>
      </c>
      <c r="BK290" s="204">
        <f>ROUND(I290*H290,2)</f>
        <v>0</v>
      </c>
      <c r="BL290" s="18" t="s">
        <v>306</v>
      </c>
      <c r="BM290" s="203" t="s">
        <v>1149</v>
      </c>
    </row>
    <row r="291" spans="1:65" s="2" customFormat="1" ht="39">
      <c r="A291" s="35"/>
      <c r="B291" s="36"/>
      <c r="C291" s="37"/>
      <c r="D291" s="207" t="s">
        <v>284</v>
      </c>
      <c r="E291" s="37"/>
      <c r="F291" s="216" t="s">
        <v>2866</v>
      </c>
      <c r="G291" s="37"/>
      <c r="H291" s="37"/>
      <c r="I291" s="217"/>
      <c r="J291" s="37"/>
      <c r="K291" s="37"/>
      <c r="L291" s="40"/>
      <c r="M291" s="218"/>
      <c r="N291" s="219"/>
      <c r="O291" s="72"/>
      <c r="P291" s="72"/>
      <c r="Q291" s="72"/>
      <c r="R291" s="72"/>
      <c r="S291" s="72"/>
      <c r="T291" s="73"/>
      <c r="U291" s="35"/>
      <c r="V291" s="35"/>
      <c r="W291" s="35"/>
      <c r="X291" s="35"/>
      <c r="Y291" s="35"/>
      <c r="Z291" s="35"/>
      <c r="AA291" s="35"/>
      <c r="AB291" s="35"/>
      <c r="AC291" s="35"/>
      <c r="AD291" s="35"/>
      <c r="AE291" s="35"/>
      <c r="AT291" s="18" t="s">
        <v>284</v>
      </c>
      <c r="AU291" s="18" t="s">
        <v>84</v>
      </c>
    </row>
    <row r="292" spans="1:65" s="2" customFormat="1" ht="21.75" customHeight="1">
      <c r="A292" s="35"/>
      <c r="B292" s="36"/>
      <c r="C292" s="192" t="s">
        <v>761</v>
      </c>
      <c r="D292" s="192" t="s">
        <v>241</v>
      </c>
      <c r="E292" s="193" t="s">
        <v>2867</v>
      </c>
      <c r="F292" s="194" t="s">
        <v>2868</v>
      </c>
      <c r="G292" s="195" t="s">
        <v>476</v>
      </c>
      <c r="H292" s="196">
        <v>85</v>
      </c>
      <c r="I292" s="197"/>
      <c r="J292" s="198">
        <f>ROUND(I292*H292,2)</f>
        <v>0</v>
      </c>
      <c r="K292" s="194" t="s">
        <v>2647</v>
      </c>
      <c r="L292" s="40"/>
      <c r="M292" s="199" t="s">
        <v>1</v>
      </c>
      <c r="N292" s="200" t="s">
        <v>41</v>
      </c>
      <c r="O292" s="72"/>
      <c r="P292" s="201">
        <f>O292*H292</f>
        <v>0</v>
      </c>
      <c r="Q292" s="201">
        <v>0</v>
      </c>
      <c r="R292" s="201">
        <f>Q292*H292</f>
        <v>0</v>
      </c>
      <c r="S292" s="201">
        <v>0</v>
      </c>
      <c r="T292" s="202">
        <f>S292*H292</f>
        <v>0</v>
      </c>
      <c r="U292" s="35"/>
      <c r="V292" s="35"/>
      <c r="W292" s="35"/>
      <c r="X292" s="35"/>
      <c r="Y292" s="35"/>
      <c r="Z292" s="35"/>
      <c r="AA292" s="35"/>
      <c r="AB292" s="35"/>
      <c r="AC292" s="35"/>
      <c r="AD292" s="35"/>
      <c r="AE292" s="35"/>
      <c r="AR292" s="203" t="s">
        <v>306</v>
      </c>
      <c r="AT292" s="203" t="s">
        <v>241</v>
      </c>
      <c r="AU292" s="203" t="s">
        <v>84</v>
      </c>
      <c r="AY292" s="18" t="s">
        <v>239</v>
      </c>
      <c r="BE292" s="204">
        <f>IF(N292="základní",J292,0)</f>
        <v>0</v>
      </c>
      <c r="BF292" s="204">
        <f>IF(N292="snížená",J292,0)</f>
        <v>0</v>
      </c>
      <c r="BG292" s="204">
        <f>IF(N292="zákl. přenesená",J292,0)</f>
        <v>0</v>
      </c>
      <c r="BH292" s="204">
        <f>IF(N292="sníž. přenesená",J292,0)</f>
        <v>0</v>
      </c>
      <c r="BI292" s="204">
        <f>IF(N292="nulová",J292,0)</f>
        <v>0</v>
      </c>
      <c r="BJ292" s="18" t="s">
        <v>84</v>
      </c>
      <c r="BK292" s="204">
        <f>ROUND(I292*H292,2)</f>
        <v>0</v>
      </c>
      <c r="BL292" s="18" t="s">
        <v>306</v>
      </c>
      <c r="BM292" s="203" t="s">
        <v>1158</v>
      </c>
    </row>
    <row r="293" spans="1:65" s="2" customFormat="1" ht="19.5">
      <c r="A293" s="35"/>
      <c r="B293" s="36"/>
      <c r="C293" s="37"/>
      <c r="D293" s="207" t="s">
        <v>284</v>
      </c>
      <c r="E293" s="37"/>
      <c r="F293" s="216" t="s">
        <v>2869</v>
      </c>
      <c r="G293" s="37"/>
      <c r="H293" s="37"/>
      <c r="I293" s="217"/>
      <c r="J293" s="37"/>
      <c r="K293" s="37"/>
      <c r="L293" s="40"/>
      <c r="M293" s="218"/>
      <c r="N293" s="219"/>
      <c r="O293" s="72"/>
      <c r="P293" s="72"/>
      <c r="Q293" s="72"/>
      <c r="R293" s="72"/>
      <c r="S293" s="72"/>
      <c r="T293" s="73"/>
      <c r="U293" s="35"/>
      <c r="V293" s="35"/>
      <c r="W293" s="35"/>
      <c r="X293" s="35"/>
      <c r="Y293" s="35"/>
      <c r="Z293" s="35"/>
      <c r="AA293" s="35"/>
      <c r="AB293" s="35"/>
      <c r="AC293" s="35"/>
      <c r="AD293" s="35"/>
      <c r="AE293" s="35"/>
      <c r="AT293" s="18" t="s">
        <v>284</v>
      </c>
      <c r="AU293" s="18" t="s">
        <v>84</v>
      </c>
    </row>
    <row r="294" spans="1:65" s="2" customFormat="1" ht="21.75" customHeight="1">
      <c r="A294" s="35"/>
      <c r="B294" s="36"/>
      <c r="C294" s="192" t="s">
        <v>765</v>
      </c>
      <c r="D294" s="192" t="s">
        <v>241</v>
      </c>
      <c r="E294" s="193" t="s">
        <v>2870</v>
      </c>
      <c r="F294" s="194" t="s">
        <v>2871</v>
      </c>
      <c r="G294" s="195" t="s">
        <v>476</v>
      </c>
      <c r="H294" s="196">
        <v>55</v>
      </c>
      <c r="I294" s="197"/>
      <c r="J294" s="198">
        <f>ROUND(I294*H294,2)</f>
        <v>0</v>
      </c>
      <c r="K294" s="194" t="s">
        <v>2647</v>
      </c>
      <c r="L294" s="40"/>
      <c r="M294" s="199" t="s">
        <v>1</v>
      </c>
      <c r="N294" s="200" t="s">
        <v>41</v>
      </c>
      <c r="O294" s="72"/>
      <c r="P294" s="201">
        <f>O294*H294</f>
        <v>0</v>
      </c>
      <c r="Q294" s="201">
        <v>0</v>
      </c>
      <c r="R294" s="201">
        <f>Q294*H294</f>
        <v>0</v>
      </c>
      <c r="S294" s="201">
        <v>0</v>
      </c>
      <c r="T294" s="202">
        <f>S294*H294</f>
        <v>0</v>
      </c>
      <c r="U294" s="35"/>
      <c r="V294" s="35"/>
      <c r="W294" s="35"/>
      <c r="X294" s="35"/>
      <c r="Y294" s="35"/>
      <c r="Z294" s="35"/>
      <c r="AA294" s="35"/>
      <c r="AB294" s="35"/>
      <c r="AC294" s="35"/>
      <c r="AD294" s="35"/>
      <c r="AE294" s="35"/>
      <c r="AR294" s="203" t="s">
        <v>306</v>
      </c>
      <c r="AT294" s="203" t="s">
        <v>241</v>
      </c>
      <c r="AU294" s="203" t="s">
        <v>84</v>
      </c>
      <c r="AY294" s="18" t="s">
        <v>239</v>
      </c>
      <c r="BE294" s="204">
        <f>IF(N294="základní",J294,0)</f>
        <v>0</v>
      </c>
      <c r="BF294" s="204">
        <f>IF(N294="snížená",J294,0)</f>
        <v>0</v>
      </c>
      <c r="BG294" s="204">
        <f>IF(N294="zákl. přenesená",J294,0)</f>
        <v>0</v>
      </c>
      <c r="BH294" s="204">
        <f>IF(N294="sníž. přenesená",J294,0)</f>
        <v>0</v>
      </c>
      <c r="BI294" s="204">
        <f>IF(N294="nulová",J294,0)</f>
        <v>0</v>
      </c>
      <c r="BJ294" s="18" t="s">
        <v>84</v>
      </c>
      <c r="BK294" s="204">
        <f>ROUND(I294*H294,2)</f>
        <v>0</v>
      </c>
      <c r="BL294" s="18" t="s">
        <v>306</v>
      </c>
      <c r="BM294" s="203" t="s">
        <v>1163</v>
      </c>
    </row>
    <row r="295" spans="1:65" s="2" customFormat="1" ht="19.5">
      <c r="A295" s="35"/>
      <c r="B295" s="36"/>
      <c r="C295" s="37"/>
      <c r="D295" s="207" t="s">
        <v>284</v>
      </c>
      <c r="E295" s="37"/>
      <c r="F295" s="216" t="s">
        <v>2869</v>
      </c>
      <c r="G295" s="37"/>
      <c r="H295" s="37"/>
      <c r="I295" s="217"/>
      <c r="J295" s="37"/>
      <c r="K295" s="37"/>
      <c r="L295" s="40"/>
      <c r="M295" s="218"/>
      <c r="N295" s="219"/>
      <c r="O295" s="72"/>
      <c r="P295" s="72"/>
      <c r="Q295" s="72"/>
      <c r="R295" s="72"/>
      <c r="S295" s="72"/>
      <c r="T295" s="73"/>
      <c r="U295" s="35"/>
      <c r="V295" s="35"/>
      <c r="W295" s="35"/>
      <c r="X295" s="35"/>
      <c r="Y295" s="35"/>
      <c r="Z295" s="35"/>
      <c r="AA295" s="35"/>
      <c r="AB295" s="35"/>
      <c r="AC295" s="35"/>
      <c r="AD295" s="35"/>
      <c r="AE295" s="35"/>
      <c r="AT295" s="18" t="s">
        <v>284</v>
      </c>
      <c r="AU295" s="18" t="s">
        <v>84</v>
      </c>
    </row>
    <row r="296" spans="1:65" s="2" customFormat="1" ht="21.75" customHeight="1">
      <c r="A296" s="35"/>
      <c r="B296" s="36"/>
      <c r="C296" s="192" t="s">
        <v>770</v>
      </c>
      <c r="D296" s="192" t="s">
        <v>241</v>
      </c>
      <c r="E296" s="193" t="s">
        <v>2872</v>
      </c>
      <c r="F296" s="194" t="s">
        <v>2873</v>
      </c>
      <c r="G296" s="195" t="s">
        <v>476</v>
      </c>
      <c r="H296" s="196">
        <v>80</v>
      </c>
      <c r="I296" s="197"/>
      <c r="J296" s="198">
        <f>ROUND(I296*H296,2)</f>
        <v>0</v>
      </c>
      <c r="K296" s="194" t="s">
        <v>2647</v>
      </c>
      <c r="L296" s="40"/>
      <c r="M296" s="199" t="s">
        <v>1</v>
      </c>
      <c r="N296" s="200" t="s">
        <v>41</v>
      </c>
      <c r="O296" s="72"/>
      <c r="P296" s="201">
        <f>O296*H296</f>
        <v>0</v>
      </c>
      <c r="Q296" s="201">
        <v>0</v>
      </c>
      <c r="R296" s="201">
        <f>Q296*H296</f>
        <v>0</v>
      </c>
      <c r="S296" s="201">
        <v>0</v>
      </c>
      <c r="T296" s="202">
        <f>S296*H296</f>
        <v>0</v>
      </c>
      <c r="U296" s="35"/>
      <c r="V296" s="35"/>
      <c r="W296" s="35"/>
      <c r="X296" s="35"/>
      <c r="Y296" s="35"/>
      <c r="Z296" s="35"/>
      <c r="AA296" s="35"/>
      <c r="AB296" s="35"/>
      <c r="AC296" s="35"/>
      <c r="AD296" s="35"/>
      <c r="AE296" s="35"/>
      <c r="AR296" s="203" t="s">
        <v>306</v>
      </c>
      <c r="AT296" s="203" t="s">
        <v>241</v>
      </c>
      <c r="AU296" s="203" t="s">
        <v>84</v>
      </c>
      <c r="AY296" s="18" t="s">
        <v>239</v>
      </c>
      <c r="BE296" s="204">
        <f>IF(N296="základní",J296,0)</f>
        <v>0</v>
      </c>
      <c r="BF296" s="204">
        <f>IF(N296="snížená",J296,0)</f>
        <v>0</v>
      </c>
      <c r="BG296" s="204">
        <f>IF(N296="zákl. přenesená",J296,0)</f>
        <v>0</v>
      </c>
      <c r="BH296" s="204">
        <f>IF(N296="sníž. přenesená",J296,0)</f>
        <v>0</v>
      </c>
      <c r="BI296" s="204">
        <f>IF(N296="nulová",J296,0)</f>
        <v>0</v>
      </c>
      <c r="BJ296" s="18" t="s">
        <v>84</v>
      </c>
      <c r="BK296" s="204">
        <f>ROUND(I296*H296,2)</f>
        <v>0</v>
      </c>
      <c r="BL296" s="18" t="s">
        <v>306</v>
      </c>
      <c r="BM296" s="203" t="s">
        <v>1172</v>
      </c>
    </row>
    <row r="297" spans="1:65" s="2" customFormat="1" ht="19.5">
      <c r="A297" s="35"/>
      <c r="B297" s="36"/>
      <c r="C297" s="37"/>
      <c r="D297" s="207" t="s">
        <v>284</v>
      </c>
      <c r="E297" s="37"/>
      <c r="F297" s="216" t="s">
        <v>2869</v>
      </c>
      <c r="G297" s="37"/>
      <c r="H297" s="37"/>
      <c r="I297" s="217"/>
      <c r="J297" s="37"/>
      <c r="K297" s="37"/>
      <c r="L297" s="40"/>
      <c r="M297" s="218"/>
      <c r="N297" s="219"/>
      <c r="O297" s="72"/>
      <c r="P297" s="72"/>
      <c r="Q297" s="72"/>
      <c r="R297" s="72"/>
      <c r="S297" s="72"/>
      <c r="T297" s="73"/>
      <c r="U297" s="35"/>
      <c r="V297" s="35"/>
      <c r="W297" s="35"/>
      <c r="X297" s="35"/>
      <c r="Y297" s="35"/>
      <c r="Z297" s="35"/>
      <c r="AA297" s="35"/>
      <c r="AB297" s="35"/>
      <c r="AC297" s="35"/>
      <c r="AD297" s="35"/>
      <c r="AE297" s="35"/>
      <c r="AT297" s="18" t="s">
        <v>284</v>
      </c>
      <c r="AU297" s="18" t="s">
        <v>84</v>
      </c>
    </row>
    <row r="298" spans="1:65" s="2" customFormat="1" ht="21.75" customHeight="1">
      <c r="A298" s="35"/>
      <c r="B298" s="36"/>
      <c r="C298" s="192" t="s">
        <v>776</v>
      </c>
      <c r="D298" s="192" t="s">
        <v>241</v>
      </c>
      <c r="E298" s="193" t="s">
        <v>2874</v>
      </c>
      <c r="F298" s="194" t="s">
        <v>2875</v>
      </c>
      <c r="G298" s="195" t="s">
        <v>476</v>
      </c>
      <c r="H298" s="196">
        <v>50</v>
      </c>
      <c r="I298" s="197"/>
      <c r="J298" s="198">
        <f>ROUND(I298*H298,2)</f>
        <v>0</v>
      </c>
      <c r="K298" s="194" t="s">
        <v>2647</v>
      </c>
      <c r="L298" s="40"/>
      <c r="M298" s="199" t="s">
        <v>1</v>
      </c>
      <c r="N298" s="200" t="s">
        <v>41</v>
      </c>
      <c r="O298" s="72"/>
      <c r="P298" s="201">
        <f>O298*H298</f>
        <v>0</v>
      </c>
      <c r="Q298" s="201">
        <v>0</v>
      </c>
      <c r="R298" s="201">
        <f>Q298*H298</f>
        <v>0</v>
      </c>
      <c r="S298" s="201">
        <v>0</v>
      </c>
      <c r="T298" s="202">
        <f>S298*H298</f>
        <v>0</v>
      </c>
      <c r="U298" s="35"/>
      <c r="V298" s="35"/>
      <c r="W298" s="35"/>
      <c r="X298" s="35"/>
      <c r="Y298" s="35"/>
      <c r="Z298" s="35"/>
      <c r="AA298" s="35"/>
      <c r="AB298" s="35"/>
      <c r="AC298" s="35"/>
      <c r="AD298" s="35"/>
      <c r="AE298" s="35"/>
      <c r="AR298" s="203" t="s">
        <v>306</v>
      </c>
      <c r="AT298" s="203" t="s">
        <v>241</v>
      </c>
      <c r="AU298" s="203" t="s">
        <v>84</v>
      </c>
      <c r="AY298" s="18" t="s">
        <v>239</v>
      </c>
      <c r="BE298" s="204">
        <f>IF(N298="základní",J298,0)</f>
        <v>0</v>
      </c>
      <c r="BF298" s="204">
        <f>IF(N298="snížená",J298,0)</f>
        <v>0</v>
      </c>
      <c r="BG298" s="204">
        <f>IF(N298="zákl. přenesená",J298,0)</f>
        <v>0</v>
      </c>
      <c r="BH298" s="204">
        <f>IF(N298="sníž. přenesená",J298,0)</f>
        <v>0</v>
      </c>
      <c r="BI298" s="204">
        <f>IF(N298="nulová",J298,0)</f>
        <v>0</v>
      </c>
      <c r="BJ298" s="18" t="s">
        <v>84</v>
      </c>
      <c r="BK298" s="204">
        <f>ROUND(I298*H298,2)</f>
        <v>0</v>
      </c>
      <c r="BL298" s="18" t="s">
        <v>306</v>
      </c>
      <c r="BM298" s="203" t="s">
        <v>1186</v>
      </c>
    </row>
    <row r="299" spans="1:65" s="2" customFormat="1" ht="19.5">
      <c r="A299" s="35"/>
      <c r="B299" s="36"/>
      <c r="C299" s="37"/>
      <c r="D299" s="207" t="s">
        <v>284</v>
      </c>
      <c r="E299" s="37"/>
      <c r="F299" s="216" t="s">
        <v>2869</v>
      </c>
      <c r="G299" s="37"/>
      <c r="H299" s="37"/>
      <c r="I299" s="217"/>
      <c r="J299" s="37"/>
      <c r="K299" s="37"/>
      <c r="L299" s="40"/>
      <c r="M299" s="218"/>
      <c r="N299" s="219"/>
      <c r="O299" s="72"/>
      <c r="P299" s="72"/>
      <c r="Q299" s="72"/>
      <c r="R299" s="72"/>
      <c r="S299" s="72"/>
      <c r="T299" s="73"/>
      <c r="U299" s="35"/>
      <c r="V299" s="35"/>
      <c r="W299" s="35"/>
      <c r="X299" s="35"/>
      <c r="Y299" s="35"/>
      <c r="Z299" s="35"/>
      <c r="AA299" s="35"/>
      <c r="AB299" s="35"/>
      <c r="AC299" s="35"/>
      <c r="AD299" s="35"/>
      <c r="AE299" s="35"/>
      <c r="AT299" s="18" t="s">
        <v>284</v>
      </c>
      <c r="AU299" s="18" t="s">
        <v>84</v>
      </c>
    </row>
    <row r="300" spans="1:65" s="2" customFormat="1" ht="21.75" customHeight="1">
      <c r="A300" s="35"/>
      <c r="B300" s="36"/>
      <c r="C300" s="192" t="s">
        <v>781</v>
      </c>
      <c r="D300" s="192" t="s">
        <v>241</v>
      </c>
      <c r="E300" s="193" t="s">
        <v>2876</v>
      </c>
      <c r="F300" s="194" t="s">
        <v>2877</v>
      </c>
      <c r="G300" s="195" t="s">
        <v>476</v>
      </c>
      <c r="H300" s="196">
        <v>30</v>
      </c>
      <c r="I300" s="197"/>
      <c r="J300" s="198">
        <f>ROUND(I300*H300,2)</f>
        <v>0</v>
      </c>
      <c r="K300" s="194" t="s">
        <v>2647</v>
      </c>
      <c r="L300" s="40"/>
      <c r="M300" s="199" t="s">
        <v>1</v>
      </c>
      <c r="N300" s="200" t="s">
        <v>41</v>
      </c>
      <c r="O300" s="72"/>
      <c r="P300" s="201">
        <f>O300*H300</f>
        <v>0</v>
      </c>
      <c r="Q300" s="201">
        <v>0</v>
      </c>
      <c r="R300" s="201">
        <f>Q300*H300</f>
        <v>0</v>
      </c>
      <c r="S300" s="201">
        <v>0</v>
      </c>
      <c r="T300" s="202">
        <f>S300*H300</f>
        <v>0</v>
      </c>
      <c r="U300" s="35"/>
      <c r="V300" s="35"/>
      <c r="W300" s="35"/>
      <c r="X300" s="35"/>
      <c r="Y300" s="35"/>
      <c r="Z300" s="35"/>
      <c r="AA300" s="35"/>
      <c r="AB300" s="35"/>
      <c r="AC300" s="35"/>
      <c r="AD300" s="35"/>
      <c r="AE300" s="35"/>
      <c r="AR300" s="203" t="s">
        <v>306</v>
      </c>
      <c r="AT300" s="203" t="s">
        <v>241</v>
      </c>
      <c r="AU300" s="203" t="s">
        <v>84</v>
      </c>
      <c r="AY300" s="18" t="s">
        <v>239</v>
      </c>
      <c r="BE300" s="204">
        <f>IF(N300="základní",J300,0)</f>
        <v>0</v>
      </c>
      <c r="BF300" s="204">
        <f>IF(N300="snížená",J300,0)</f>
        <v>0</v>
      </c>
      <c r="BG300" s="204">
        <f>IF(N300="zákl. přenesená",J300,0)</f>
        <v>0</v>
      </c>
      <c r="BH300" s="204">
        <f>IF(N300="sníž. přenesená",J300,0)</f>
        <v>0</v>
      </c>
      <c r="BI300" s="204">
        <f>IF(N300="nulová",J300,0)</f>
        <v>0</v>
      </c>
      <c r="BJ300" s="18" t="s">
        <v>84</v>
      </c>
      <c r="BK300" s="204">
        <f>ROUND(I300*H300,2)</f>
        <v>0</v>
      </c>
      <c r="BL300" s="18" t="s">
        <v>306</v>
      </c>
      <c r="BM300" s="203" t="s">
        <v>1196</v>
      </c>
    </row>
    <row r="301" spans="1:65" s="2" customFormat="1" ht="19.5">
      <c r="A301" s="35"/>
      <c r="B301" s="36"/>
      <c r="C301" s="37"/>
      <c r="D301" s="207" t="s">
        <v>284</v>
      </c>
      <c r="E301" s="37"/>
      <c r="F301" s="216" t="s">
        <v>2869</v>
      </c>
      <c r="G301" s="37"/>
      <c r="H301" s="37"/>
      <c r="I301" s="217"/>
      <c r="J301" s="37"/>
      <c r="K301" s="37"/>
      <c r="L301" s="40"/>
      <c r="M301" s="218"/>
      <c r="N301" s="219"/>
      <c r="O301" s="72"/>
      <c r="P301" s="72"/>
      <c r="Q301" s="72"/>
      <c r="R301" s="72"/>
      <c r="S301" s="72"/>
      <c r="T301" s="73"/>
      <c r="U301" s="35"/>
      <c r="V301" s="35"/>
      <c r="W301" s="35"/>
      <c r="X301" s="35"/>
      <c r="Y301" s="35"/>
      <c r="Z301" s="35"/>
      <c r="AA301" s="35"/>
      <c r="AB301" s="35"/>
      <c r="AC301" s="35"/>
      <c r="AD301" s="35"/>
      <c r="AE301" s="35"/>
      <c r="AT301" s="18" t="s">
        <v>284</v>
      </c>
      <c r="AU301" s="18" t="s">
        <v>84</v>
      </c>
    </row>
    <row r="302" spans="1:65" s="2" customFormat="1" ht="21.75" customHeight="1">
      <c r="A302" s="35"/>
      <c r="B302" s="36"/>
      <c r="C302" s="192" t="s">
        <v>785</v>
      </c>
      <c r="D302" s="192" t="s">
        <v>241</v>
      </c>
      <c r="E302" s="193" t="s">
        <v>2878</v>
      </c>
      <c r="F302" s="194" t="s">
        <v>2879</v>
      </c>
      <c r="G302" s="195" t="s">
        <v>476</v>
      </c>
      <c r="H302" s="196">
        <v>40</v>
      </c>
      <c r="I302" s="197"/>
      <c r="J302" s="198">
        <f>ROUND(I302*H302,2)</f>
        <v>0</v>
      </c>
      <c r="K302" s="194" t="s">
        <v>2647</v>
      </c>
      <c r="L302" s="40"/>
      <c r="M302" s="199" t="s">
        <v>1</v>
      </c>
      <c r="N302" s="200" t="s">
        <v>41</v>
      </c>
      <c r="O302" s="72"/>
      <c r="P302" s="201">
        <f>O302*H302</f>
        <v>0</v>
      </c>
      <c r="Q302" s="201">
        <v>0</v>
      </c>
      <c r="R302" s="201">
        <f>Q302*H302</f>
        <v>0</v>
      </c>
      <c r="S302" s="201">
        <v>0</v>
      </c>
      <c r="T302" s="202">
        <f>S302*H302</f>
        <v>0</v>
      </c>
      <c r="U302" s="35"/>
      <c r="V302" s="35"/>
      <c r="W302" s="35"/>
      <c r="X302" s="35"/>
      <c r="Y302" s="35"/>
      <c r="Z302" s="35"/>
      <c r="AA302" s="35"/>
      <c r="AB302" s="35"/>
      <c r="AC302" s="35"/>
      <c r="AD302" s="35"/>
      <c r="AE302" s="35"/>
      <c r="AR302" s="203" t="s">
        <v>306</v>
      </c>
      <c r="AT302" s="203" t="s">
        <v>241</v>
      </c>
      <c r="AU302" s="203" t="s">
        <v>84</v>
      </c>
      <c r="AY302" s="18" t="s">
        <v>239</v>
      </c>
      <c r="BE302" s="204">
        <f>IF(N302="základní",J302,0)</f>
        <v>0</v>
      </c>
      <c r="BF302" s="204">
        <f>IF(N302="snížená",J302,0)</f>
        <v>0</v>
      </c>
      <c r="BG302" s="204">
        <f>IF(N302="zákl. přenesená",J302,0)</f>
        <v>0</v>
      </c>
      <c r="BH302" s="204">
        <f>IF(N302="sníž. přenesená",J302,0)</f>
        <v>0</v>
      </c>
      <c r="BI302" s="204">
        <f>IF(N302="nulová",J302,0)</f>
        <v>0</v>
      </c>
      <c r="BJ302" s="18" t="s">
        <v>84</v>
      </c>
      <c r="BK302" s="204">
        <f>ROUND(I302*H302,2)</f>
        <v>0</v>
      </c>
      <c r="BL302" s="18" t="s">
        <v>306</v>
      </c>
      <c r="BM302" s="203" t="s">
        <v>1204</v>
      </c>
    </row>
    <row r="303" spans="1:65" s="2" customFormat="1" ht="19.5">
      <c r="A303" s="35"/>
      <c r="B303" s="36"/>
      <c r="C303" s="37"/>
      <c r="D303" s="207" t="s">
        <v>284</v>
      </c>
      <c r="E303" s="37"/>
      <c r="F303" s="216" t="s">
        <v>2869</v>
      </c>
      <c r="G303" s="37"/>
      <c r="H303" s="37"/>
      <c r="I303" s="217"/>
      <c r="J303" s="37"/>
      <c r="K303" s="37"/>
      <c r="L303" s="40"/>
      <c r="M303" s="218"/>
      <c r="N303" s="219"/>
      <c r="O303" s="72"/>
      <c r="P303" s="72"/>
      <c r="Q303" s="72"/>
      <c r="R303" s="72"/>
      <c r="S303" s="72"/>
      <c r="T303" s="73"/>
      <c r="U303" s="35"/>
      <c r="V303" s="35"/>
      <c r="W303" s="35"/>
      <c r="X303" s="35"/>
      <c r="Y303" s="35"/>
      <c r="Z303" s="35"/>
      <c r="AA303" s="35"/>
      <c r="AB303" s="35"/>
      <c r="AC303" s="35"/>
      <c r="AD303" s="35"/>
      <c r="AE303" s="35"/>
      <c r="AT303" s="18" t="s">
        <v>284</v>
      </c>
      <c r="AU303" s="18" t="s">
        <v>84</v>
      </c>
    </row>
    <row r="304" spans="1:65" s="2" customFormat="1" ht="21.75" customHeight="1">
      <c r="A304" s="35"/>
      <c r="B304" s="36"/>
      <c r="C304" s="192" t="s">
        <v>789</v>
      </c>
      <c r="D304" s="192" t="s">
        <v>241</v>
      </c>
      <c r="E304" s="193" t="s">
        <v>2880</v>
      </c>
      <c r="F304" s="194" t="s">
        <v>2881</v>
      </c>
      <c r="G304" s="195" t="s">
        <v>476</v>
      </c>
      <c r="H304" s="196">
        <v>15</v>
      </c>
      <c r="I304" s="197"/>
      <c r="J304" s="198">
        <f>ROUND(I304*H304,2)</f>
        <v>0</v>
      </c>
      <c r="K304" s="194" t="s">
        <v>2647</v>
      </c>
      <c r="L304" s="40"/>
      <c r="M304" s="199" t="s">
        <v>1</v>
      </c>
      <c r="N304" s="200" t="s">
        <v>41</v>
      </c>
      <c r="O304" s="72"/>
      <c r="P304" s="201">
        <f>O304*H304</f>
        <v>0</v>
      </c>
      <c r="Q304" s="201">
        <v>0</v>
      </c>
      <c r="R304" s="201">
        <f>Q304*H304</f>
        <v>0</v>
      </c>
      <c r="S304" s="201">
        <v>0</v>
      </c>
      <c r="T304" s="202">
        <f>S304*H304</f>
        <v>0</v>
      </c>
      <c r="U304" s="35"/>
      <c r="V304" s="35"/>
      <c r="W304" s="35"/>
      <c r="X304" s="35"/>
      <c r="Y304" s="35"/>
      <c r="Z304" s="35"/>
      <c r="AA304" s="35"/>
      <c r="AB304" s="35"/>
      <c r="AC304" s="35"/>
      <c r="AD304" s="35"/>
      <c r="AE304" s="35"/>
      <c r="AR304" s="203" t="s">
        <v>306</v>
      </c>
      <c r="AT304" s="203" t="s">
        <v>241</v>
      </c>
      <c r="AU304" s="203" t="s">
        <v>84</v>
      </c>
      <c r="AY304" s="18" t="s">
        <v>239</v>
      </c>
      <c r="BE304" s="204">
        <f>IF(N304="základní",J304,0)</f>
        <v>0</v>
      </c>
      <c r="BF304" s="204">
        <f>IF(N304="snížená",J304,0)</f>
        <v>0</v>
      </c>
      <c r="BG304" s="204">
        <f>IF(N304="zákl. přenesená",J304,0)</f>
        <v>0</v>
      </c>
      <c r="BH304" s="204">
        <f>IF(N304="sníž. přenesená",J304,0)</f>
        <v>0</v>
      </c>
      <c r="BI304" s="204">
        <f>IF(N304="nulová",J304,0)</f>
        <v>0</v>
      </c>
      <c r="BJ304" s="18" t="s">
        <v>84</v>
      </c>
      <c r="BK304" s="204">
        <f>ROUND(I304*H304,2)</f>
        <v>0</v>
      </c>
      <c r="BL304" s="18" t="s">
        <v>306</v>
      </c>
      <c r="BM304" s="203" t="s">
        <v>1212</v>
      </c>
    </row>
    <row r="305" spans="1:65" s="2" customFormat="1" ht="19.5">
      <c r="A305" s="35"/>
      <c r="B305" s="36"/>
      <c r="C305" s="37"/>
      <c r="D305" s="207" t="s">
        <v>284</v>
      </c>
      <c r="E305" s="37"/>
      <c r="F305" s="216" t="s">
        <v>2869</v>
      </c>
      <c r="G305" s="37"/>
      <c r="H305" s="37"/>
      <c r="I305" s="217"/>
      <c r="J305" s="37"/>
      <c r="K305" s="37"/>
      <c r="L305" s="40"/>
      <c r="M305" s="218"/>
      <c r="N305" s="219"/>
      <c r="O305" s="72"/>
      <c r="P305" s="72"/>
      <c r="Q305" s="72"/>
      <c r="R305" s="72"/>
      <c r="S305" s="72"/>
      <c r="T305" s="73"/>
      <c r="U305" s="35"/>
      <c r="V305" s="35"/>
      <c r="W305" s="35"/>
      <c r="X305" s="35"/>
      <c r="Y305" s="35"/>
      <c r="Z305" s="35"/>
      <c r="AA305" s="35"/>
      <c r="AB305" s="35"/>
      <c r="AC305" s="35"/>
      <c r="AD305" s="35"/>
      <c r="AE305" s="35"/>
      <c r="AT305" s="18" t="s">
        <v>284</v>
      </c>
      <c r="AU305" s="18" t="s">
        <v>84</v>
      </c>
    </row>
    <row r="306" spans="1:65" s="2" customFormat="1" ht="21.75" customHeight="1">
      <c r="A306" s="35"/>
      <c r="B306" s="36"/>
      <c r="C306" s="192" t="s">
        <v>319</v>
      </c>
      <c r="D306" s="192" t="s">
        <v>241</v>
      </c>
      <c r="E306" s="193" t="s">
        <v>2882</v>
      </c>
      <c r="F306" s="194" t="s">
        <v>2883</v>
      </c>
      <c r="G306" s="195" t="s">
        <v>476</v>
      </c>
      <c r="H306" s="196">
        <v>55</v>
      </c>
      <c r="I306" s="197"/>
      <c r="J306" s="198">
        <f>ROUND(I306*H306,2)</f>
        <v>0</v>
      </c>
      <c r="K306" s="194" t="s">
        <v>2647</v>
      </c>
      <c r="L306" s="40"/>
      <c r="M306" s="199" t="s">
        <v>1</v>
      </c>
      <c r="N306" s="200" t="s">
        <v>41</v>
      </c>
      <c r="O306" s="72"/>
      <c r="P306" s="201">
        <f>O306*H306</f>
        <v>0</v>
      </c>
      <c r="Q306" s="201">
        <v>0</v>
      </c>
      <c r="R306" s="201">
        <f>Q306*H306</f>
        <v>0</v>
      </c>
      <c r="S306" s="201">
        <v>0</v>
      </c>
      <c r="T306" s="202">
        <f>S306*H306</f>
        <v>0</v>
      </c>
      <c r="U306" s="35"/>
      <c r="V306" s="35"/>
      <c r="W306" s="35"/>
      <c r="X306" s="35"/>
      <c r="Y306" s="35"/>
      <c r="Z306" s="35"/>
      <c r="AA306" s="35"/>
      <c r="AB306" s="35"/>
      <c r="AC306" s="35"/>
      <c r="AD306" s="35"/>
      <c r="AE306" s="35"/>
      <c r="AR306" s="203" t="s">
        <v>306</v>
      </c>
      <c r="AT306" s="203" t="s">
        <v>241</v>
      </c>
      <c r="AU306" s="203" t="s">
        <v>84</v>
      </c>
      <c r="AY306" s="18" t="s">
        <v>239</v>
      </c>
      <c r="BE306" s="204">
        <f>IF(N306="základní",J306,0)</f>
        <v>0</v>
      </c>
      <c r="BF306" s="204">
        <f>IF(N306="snížená",J306,0)</f>
        <v>0</v>
      </c>
      <c r="BG306" s="204">
        <f>IF(N306="zákl. přenesená",J306,0)</f>
        <v>0</v>
      </c>
      <c r="BH306" s="204">
        <f>IF(N306="sníž. přenesená",J306,0)</f>
        <v>0</v>
      </c>
      <c r="BI306" s="204">
        <f>IF(N306="nulová",J306,0)</f>
        <v>0</v>
      </c>
      <c r="BJ306" s="18" t="s">
        <v>84</v>
      </c>
      <c r="BK306" s="204">
        <f>ROUND(I306*H306,2)</f>
        <v>0</v>
      </c>
      <c r="BL306" s="18" t="s">
        <v>306</v>
      </c>
      <c r="BM306" s="203" t="s">
        <v>1218</v>
      </c>
    </row>
    <row r="307" spans="1:65" s="2" customFormat="1" ht="19.5">
      <c r="A307" s="35"/>
      <c r="B307" s="36"/>
      <c r="C307" s="37"/>
      <c r="D307" s="207" t="s">
        <v>284</v>
      </c>
      <c r="E307" s="37"/>
      <c r="F307" s="216" t="s">
        <v>2869</v>
      </c>
      <c r="G307" s="37"/>
      <c r="H307" s="37"/>
      <c r="I307" s="217"/>
      <c r="J307" s="37"/>
      <c r="K307" s="37"/>
      <c r="L307" s="40"/>
      <c r="M307" s="218"/>
      <c r="N307" s="219"/>
      <c r="O307" s="72"/>
      <c r="P307" s="72"/>
      <c r="Q307" s="72"/>
      <c r="R307" s="72"/>
      <c r="S307" s="72"/>
      <c r="T307" s="73"/>
      <c r="U307" s="35"/>
      <c r="V307" s="35"/>
      <c r="W307" s="35"/>
      <c r="X307" s="35"/>
      <c r="Y307" s="35"/>
      <c r="Z307" s="35"/>
      <c r="AA307" s="35"/>
      <c r="AB307" s="35"/>
      <c r="AC307" s="35"/>
      <c r="AD307" s="35"/>
      <c r="AE307" s="35"/>
      <c r="AT307" s="18" t="s">
        <v>284</v>
      </c>
      <c r="AU307" s="18" t="s">
        <v>84</v>
      </c>
    </row>
    <row r="308" spans="1:65" s="2" customFormat="1" ht="21.75" customHeight="1">
      <c r="A308" s="35"/>
      <c r="B308" s="36"/>
      <c r="C308" s="192" t="s">
        <v>794</v>
      </c>
      <c r="D308" s="192" t="s">
        <v>241</v>
      </c>
      <c r="E308" s="193" t="s">
        <v>2884</v>
      </c>
      <c r="F308" s="194" t="s">
        <v>2885</v>
      </c>
      <c r="G308" s="195" t="s">
        <v>476</v>
      </c>
      <c r="H308" s="196">
        <v>308</v>
      </c>
      <c r="I308" s="197"/>
      <c r="J308" s="198">
        <f>ROUND(I308*H308,2)</f>
        <v>0</v>
      </c>
      <c r="K308" s="194" t="s">
        <v>2647</v>
      </c>
      <c r="L308" s="40"/>
      <c r="M308" s="199" t="s">
        <v>1</v>
      </c>
      <c r="N308" s="200" t="s">
        <v>41</v>
      </c>
      <c r="O308" s="72"/>
      <c r="P308" s="201">
        <f>O308*H308</f>
        <v>0</v>
      </c>
      <c r="Q308" s="201">
        <v>0</v>
      </c>
      <c r="R308" s="201">
        <f>Q308*H308</f>
        <v>0</v>
      </c>
      <c r="S308" s="201">
        <v>0</v>
      </c>
      <c r="T308" s="202">
        <f>S308*H308</f>
        <v>0</v>
      </c>
      <c r="U308" s="35"/>
      <c r="V308" s="35"/>
      <c r="W308" s="35"/>
      <c r="X308" s="35"/>
      <c r="Y308" s="35"/>
      <c r="Z308" s="35"/>
      <c r="AA308" s="35"/>
      <c r="AB308" s="35"/>
      <c r="AC308" s="35"/>
      <c r="AD308" s="35"/>
      <c r="AE308" s="35"/>
      <c r="AR308" s="203" t="s">
        <v>306</v>
      </c>
      <c r="AT308" s="203" t="s">
        <v>241</v>
      </c>
      <c r="AU308" s="203" t="s">
        <v>84</v>
      </c>
      <c r="AY308" s="18" t="s">
        <v>239</v>
      </c>
      <c r="BE308" s="204">
        <f>IF(N308="základní",J308,0)</f>
        <v>0</v>
      </c>
      <c r="BF308" s="204">
        <f>IF(N308="snížená",J308,0)</f>
        <v>0</v>
      </c>
      <c r="BG308" s="204">
        <f>IF(N308="zákl. přenesená",J308,0)</f>
        <v>0</v>
      </c>
      <c r="BH308" s="204">
        <f>IF(N308="sníž. přenesená",J308,0)</f>
        <v>0</v>
      </c>
      <c r="BI308" s="204">
        <f>IF(N308="nulová",J308,0)</f>
        <v>0</v>
      </c>
      <c r="BJ308" s="18" t="s">
        <v>84</v>
      </c>
      <c r="BK308" s="204">
        <f>ROUND(I308*H308,2)</f>
        <v>0</v>
      </c>
      <c r="BL308" s="18" t="s">
        <v>306</v>
      </c>
      <c r="BM308" s="203" t="s">
        <v>1226</v>
      </c>
    </row>
    <row r="309" spans="1:65" s="2" customFormat="1" ht="19.5">
      <c r="A309" s="35"/>
      <c r="B309" s="36"/>
      <c r="C309" s="37"/>
      <c r="D309" s="207" t="s">
        <v>284</v>
      </c>
      <c r="E309" s="37"/>
      <c r="F309" s="216" t="s">
        <v>2869</v>
      </c>
      <c r="G309" s="37"/>
      <c r="H309" s="37"/>
      <c r="I309" s="217"/>
      <c r="J309" s="37"/>
      <c r="K309" s="37"/>
      <c r="L309" s="40"/>
      <c r="M309" s="218"/>
      <c r="N309" s="219"/>
      <c r="O309" s="72"/>
      <c r="P309" s="72"/>
      <c r="Q309" s="72"/>
      <c r="R309" s="72"/>
      <c r="S309" s="72"/>
      <c r="T309" s="73"/>
      <c r="U309" s="35"/>
      <c r="V309" s="35"/>
      <c r="W309" s="35"/>
      <c r="X309" s="35"/>
      <c r="Y309" s="35"/>
      <c r="Z309" s="35"/>
      <c r="AA309" s="35"/>
      <c r="AB309" s="35"/>
      <c r="AC309" s="35"/>
      <c r="AD309" s="35"/>
      <c r="AE309" s="35"/>
      <c r="AT309" s="18" t="s">
        <v>284</v>
      </c>
      <c r="AU309" s="18" t="s">
        <v>84</v>
      </c>
    </row>
    <row r="310" spans="1:65" s="2" customFormat="1" ht="16.5" customHeight="1">
      <c r="A310" s="35"/>
      <c r="B310" s="36"/>
      <c r="C310" s="192" t="s">
        <v>798</v>
      </c>
      <c r="D310" s="192" t="s">
        <v>241</v>
      </c>
      <c r="E310" s="193" t="s">
        <v>2886</v>
      </c>
      <c r="F310" s="194" t="s">
        <v>2887</v>
      </c>
      <c r="G310" s="195" t="s">
        <v>476</v>
      </c>
      <c r="H310" s="196">
        <v>568</v>
      </c>
      <c r="I310" s="197"/>
      <c r="J310" s="198">
        <f>ROUND(I310*H310,2)</f>
        <v>0</v>
      </c>
      <c r="K310" s="194" t="s">
        <v>2647</v>
      </c>
      <c r="L310" s="40"/>
      <c r="M310" s="199" t="s">
        <v>1</v>
      </c>
      <c r="N310" s="200" t="s">
        <v>41</v>
      </c>
      <c r="O310" s="72"/>
      <c r="P310" s="201">
        <f>O310*H310</f>
        <v>0</v>
      </c>
      <c r="Q310" s="201">
        <v>0</v>
      </c>
      <c r="R310" s="201">
        <f>Q310*H310</f>
        <v>0</v>
      </c>
      <c r="S310" s="201">
        <v>0</v>
      </c>
      <c r="T310" s="202">
        <f>S310*H310</f>
        <v>0</v>
      </c>
      <c r="U310" s="35"/>
      <c r="V310" s="35"/>
      <c r="W310" s="35"/>
      <c r="X310" s="35"/>
      <c r="Y310" s="35"/>
      <c r="Z310" s="35"/>
      <c r="AA310" s="35"/>
      <c r="AB310" s="35"/>
      <c r="AC310" s="35"/>
      <c r="AD310" s="35"/>
      <c r="AE310" s="35"/>
      <c r="AR310" s="203" t="s">
        <v>306</v>
      </c>
      <c r="AT310" s="203" t="s">
        <v>241</v>
      </c>
      <c r="AU310" s="203" t="s">
        <v>84</v>
      </c>
      <c r="AY310" s="18" t="s">
        <v>239</v>
      </c>
      <c r="BE310" s="204">
        <f>IF(N310="základní",J310,0)</f>
        <v>0</v>
      </c>
      <c r="BF310" s="204">
        <f>IF(N310="snížená",J310,0)</f>
        <v>0</v>
      </c>
      <c r="BG310" s="204">
        <f>IF(N310="zákl. přenesená",J310,0)</f>
        <v>0</v>
      </c>
      <c r="BH310" s="204">
        <f>IF(N310="sníž. přenesená",J310,0)</f>
        <v>0</v>
      </c>
      <c r="BI310" s="204">
        <f>IF(N310="nulová",J310,0)</f>
        <v>0</v>
      </c>
      <c r="BJ310" s="18" t="s">
        <v>84</v>
      </c>
      <c r="BK310" s="204">
        <f>ROUND(I310*H310,2)</f>
        <v>0</v>
      </c>
      <c r="BL310" s="18" t="s">
        <v>306</v>
      </c>
      <c r="BM310" s="203" t="s">
        <v>1233</v>
      </c>
    </row>
    <row r="311" spans="1:65" s="2" customFormat="1" ht="19.5">
      <c r="A311" s="35"/>
      <c r="B311" s="36"/>
      <c r="C311" s="37"/>
      <c r="D311" s="207" t="s">
        <v>284</v>
      </c>
      <c r="E311" s="37"/>
      <c r="F311" s="216" t="s">
        <v>2888</v>
      </c>
      <c r="G311" s="37"/>
      <c r="H311" s="37"/>
      <c r="I311" s="217"/>
      <c r="J311" s="37"/>
      <c r="K311" s="37"/>
      <c r="L311" s="40"/>
      <c r="M311" s="218"/>
      <c r="N311" s="219"/>
      <c r="O311" s="72"/>
      <c r="P311" s="72"/>
      <c r="Q311" s="72"/>
      <c r="R311" s="72"/>
      <c r="S311" s="72"/>
      <c r="T311" s="73"/>
      <c r="U311" s="35"/>
      <c r="V311" s="35"/>
      <c r="W311" s="35"/>
      <c r="X311" s="35"/>
      <c r="Y311" s="35"/>
      <c r="Z311" s="35"/>
      <c r="AA311" s="35"/>
      <c r="AB311" s="35"/>
      <c r="AC311" s="35"/>
      <c r="AD311" s="35"/>
      <c r="AE311" s="35"/>
      <c r="AT311" s="18" t="s">
        <v>284</v>
      </c>
      <c r="AU311" s="18" t="s">
        <v>84</v>
      </c>
    </row>
    <row r="312" spans="1:65" s="2" customFormat="1" ht="16.5" customHeight="1">
      <c r="A312" s="35"/>
      <c r="B312" s="36"/>
      <c r="C312" s="192" t="s">
        <v>802</v>
      </c>
      <c r="D312" s="192" t="s">
        <v>241</v>
      </c>
      <c r="E312" s="193" t="s">
        <v>2889</v>
      </c>
      <c r="F312" s="194" t="s">
        <v>2890</v>
      </c>
      <c r="G312" s="195" t="s">
        <v>476</v>
      </c>
      <c r="H312" s="196">
        <v>80</v>
      </c>
      <c r="I312" s="197"/>
      <c r="J312" s="198">
        <f>ROUND(I312*H312,2)</f>
        <v>0</v>
      </c>
      <c r="K312" s="194" t="s">
        <v>2647</v>
      </c>
      <c r="L312" s="40"/>
      <c r="M312" s="199" t="s">
        <v>1</v>
      </c>
      <c r="N312" s="200" t="s">
        <v>41</v>
      </c>
      <c r="O312" s="72"/>
      <c r="P312" s="201">
        <f>O312*H312</f>
        <v>0</v>
      </c>
      <c r="Q312" s="201">
        <v>0</v>
      </c>
      <c r="R312" s="201">
        <f>Q312*H312</f>
        <v>0</v>
      </c>
      <c r="S312" s="201">
        <v>0</v>
      </c>
      <c r="T312" s="202">
        <f>S312*H312</f>
        <v>0</v>
      </c>
      <c r="U312" s="35"/>
      <c r="V312" s="35"/>
      <c r="W312" s="35"/>
      <c r="X312" s="35"/>
      <c r="Y312" s="35"/>
      <c r="Z312" s="35"/>
      <c r="AA312" s="35"/>
      <c r="AB312" s="35"/>
      <c r="AC312" s="35"/>
      <c r="AD312" s="35"/>
      <c r="AE312" s="35"/>
      <c r="AR312" s="203" t="s">
        <v>306</v>
      </c>
      <c r="AT312" s="203" t="s">
        <v>241</v>
      </c>
      <c r="AU312" s="203" t="s">
        <v>84</v>
      </c>
      <c r="AY312" s="18" t="s">
        <v>239</v>
      </c>
      <c r="BE312" s="204">
        <f>IF(N312="základní",J312,0)</f>
        <v>0</v>
      </c>
      <c r="BF312" s="204">
        <f>IF(N312="snížená",J312,0)</f>
        <v>0</v>
      </c>
      <c r="BG312" s="204">
        <f>IF(N312="zákl. přenesená",J312,0)</f>
        <v>0</v>
      </c>
      <c r="BH312" s="204">
        <f>IF(N312="sníž. přenesená",J312,0)</f>
        <v>0</v>
      </c>
      <c r="BI312" s="204">
        <f>IF(N312="nulová",J312,0)</f>
        <v>0</v>
      </c>
      <c r="BJ312" s="18" t="s">
        <v>84</v>
      </c>
      <c r="BK312" s="204">
        <f>ROUND(I312*H312,2)</f>
        <v>0</v>
      </c>
      <c r="BL312" s="18" t="s">
        <v>306</v>
      </c>
      <c r="BM312" s="203" t="s">
        <v>1240</v>
      </c>
    </row>
    <row r="313" spans="1:65" s="2" customFormat="1" ht="19.5">
      <c r="A313" s="35"/>
      <c r="B313" s="36"/>
      <c r="C313" s="37"/>
      <c r="D313" s="207" t="s">
        <v>284</v>
      </c>
      <c r="E313" s="37"/>
      <c r="F313" s="216" t="s">
        <v>2891</v>
      </c>
      <c r="G313" s="37"/>
      <c r="H313" s="37"/>
      <c r="I313" s="217"/>
      <c r="J313" s="37"/>
      <c r="K313" s="37"/>
      <c r="L313" s="40"/>
      <c r="M313" s="218"/>
      <c r="N313" s="219"/>
      <c r="O313" s="72"/>
      <c r="P313" s="72"/>
      <c r="Q313" s="72"/>
      <c r="R313" s="72"/>
      <c r="S313" s="72"/>
      <c r="T313" s="73"/>
      <c r="U313" s="35"/>
      <c r="V313" s="35"/>
      <c r="W313" s="35"/>
      <c r="X313" s="35"/>
      <c r="Y313" s="35"/>
      <c r="Z313" s="35"/>
      <c r="AA313" s="35"/>
      <c r="AB313" s="35"/>
      <c r="AC313" s="35"/>
      <c r="AD313" s="35"/>
      <c r="AE313" s="35"/>
      <c r="AT313" s="18" t="s">
        <v>284</v>
      </c>
      <c r="AU313" s="18" t="s">
        <v>84</v>
      </c>
    </row>
    <row r="314" spans="1:65" s="2" customFormat="1" ht="16.5" customHeight="1">
      <c r="A314" s="35"/>
      <c r="B314" s="36"/>
      <c r="C314" s="192" t="s">
        <v>804</v>
      </c>
      <c r="D314" s="192" t="s">
        <v>241</v>
      </c>
      <c r="E314" s="193" t="s">
        <v>2892</v>
      </c>
      <c r="F314" s="194" t="s">
        <v>2893</v>
      </c>
      <c r="G314" s="195" t="s">
        <v>476</v>
      </c>
      <c r="H314" s="196">
        <v>30</v>
      </c>
      <c r="I314" s="197"/>
      <c r="J314" s="198">
        <f t="shared" ref="J314:J334" si="20">ROUND(I314*H314,2)</f>
        <v>0</v>
      </c>
      <c r="K314" s="194" t="s">
        <v>2647</v>
      </c>
      <c r="L314" s="40"/>
      <c r="M314" s="199" t="s">
        <v>1</v>
      </c>
      <c r="N314" s="200" t="s">
        <v>41</v>
      </c>
      <c r="O314" s="72"/>
      <c r="P314" s="201">
        <f t="shared" ref="P314:P334" si="21">O314*H314</f>
        <v>0</v>
      </c>
      <c r="Q314" s="201">
        <v>0</v>
      </c>
      <c r="R314" s="201">
        <f t="shared" ref="R314:R334" si="22">Q314*H314</f>
        <v>0</v>
      </c>
      <c r="S314" s="201">
        <v>0</v>
      </c>
      <c r="T314" s="202">
        <f t="shared" ref="T314:T334" si="23">S314*H314</f>
        <v>0</v>
      </c>
      <c r="U314" s="35"/>
      <c r="V314" s="35"/>
      <c r="W314" s="35"/>
      <c r="X314" s="35"/>
      <c r="Y314" s="35"/>
      <c r="Z314" s="35"/>
      <c r="AA314" s="35"/>
      <c r="AB314" s="35"/>
      <c r="AC314" s="35"/>
      <c r="AD314" s="35"/>
      <c r="AE314" s="35"/>
      <c r="AR314" s="203" t="s">
        <v>306</v>
      </c>
      <c r="AT314" s="203" t="s">
        <v>241</v>
      </c>
      <c r="AU314" s="203" t="s">
        <v>84</v>
      </c>
      <c r="AY314" s="18" t="s">
        <v>239</v>
      </c>
      <c r="BE314" s="204">
        <f t="shared" ref="BE314:BE334" si="24">IF(N314="základní",J314,0)</f>
        <v>0</v>
      </c>
      <c r="BF314" s="204">
        <f t="shared" ref="BF314:BF334" si="25">IF(N314="snížená",J314,0)</f>
        <v>0</v>
      </c>
      <c r="BG314" s="204">
        <f t="shared" ref="BG314:BG334" si="26">IF(N314="zákl. přenesená",J314,0)</f>
        <v>0</v>
      </c>
      <c r="BH314" s="204">
        <f t="shared" ref="BH314:BH334" si="27">IF(N314="sníž. přenesená",J314,0)</f>
        <v>0</v>
      </c>
      <c r="BI314" s="204">
        <f t="shared" ref="BI314:BI334" si="28">IF(N314="nulová",J314,0)</f>
        <v>0</v>
      </c>
      <c r="BJ314" s="18" t="s">
        <v>84</v>
      </c>
      <c r="BK314" s="204">
        <f t="shared" ref="BK314:BK334" si="29">ROUND(I314*H314,2)</f>
        <v>0</v>
      </c>
      <c r="BL314" s="18" t="s">
        <v>306</v>
      </c>
      <c r="BM314" s="203" t="s">
        <v>1246</v>
      </c>
    </row>
    <row r="315" spans="1:65" s="2" customFormat="1" ht="16.5" customHeight="1">
      <c r="A315" s="35"/>
      <c r="B315" s="36"/>
      <c r="C315" s="192" t="s">
        <v>806</v>
      </c>
      <c r="D315" s="192" t="s">
        <v>241</v>
      </c>
      <c r="E315" s="193" t="s">
        <v>2894</v>
      </c>
      <c r="F315" s="194" t="s">
        <v>2895</v>
      </c>
      <c r="G315" s="195" t="s">
        <v>249</v>
      </c>
      <c r="H315" s="196">
        <v>155</v>
      </c>
      <c r="I315" s="197"/>
      <c r="J315" s="198">
        <f t="shared" si="20"/>
        <v>0</v>
      </c>
      <c r="K315" s="194" t="s">
        <v>2647</v>
      </c>
      <c r="L315" s="40"/>
      <c r="M315" s="199" t="s">
        <v>1</v>
      </c>
      <c r="N315" s="200" t="s">
        <v>41</v>
      </c>
      <c r="O315" s="72"/>
      <c r="P315" s="201">
        <f t="shared" si="21"/>
        <v>0</v>
      </c>
      <c r="Q315" s="201">
        <v>0</v>
      </c>
      <c r="R315" s="201">
        <f t="shared" si="22"/>
        <v>0</v>
      </c>
      <c r="S315" s="201">
        <v>0</v>
      </c>
      <c r="T315" s="202">
        <f t="shared" si="23"/>
        <v>0</v>
      </c>
      <c r="U315" s="35"/>
      <c r="V315" s="35"/>
      <c r="W315" s="35"/>
      <c r="X315" s="35"/>
      <c r="Y315" s="35"/>
      <c r="Z315" s="35"/>
      <c r="AA315" s="35"/>
      <c r="AB315" s="35"/>
      <c r="AC315" s="35"/>
      <c r="AD315" s="35"/>
      <c r="AE315" s="35"/>
      <c r="AR315" s="203" t="s">
        <v>306</v>
      </c>
      <c r="AT315" s="203" t="s">
        <v>241</v>
      </c>
      <c r="AU315" s="203" t="s">
        <v>84</v>
      </c>
      <c r="AY315" s="18" t="s">
        <v>239</v>
      </c>
      <c r="BE315" s="204">
        <f t="shared" si="24"/>
        <v>0</v>
      </c>
      <c r="BF315" s="204">
        <f t="shared" si="25"/>
        <v>0</v>
      </c>
      <c r="BG315" s="204">
        <f t="shared" si="26"/>
        <v>0</v>
      </c>
      <c r="BH315" s="204">
        <f t="shared" si="27"/>
        <v>0</v>
      </c>
      <c r="BI315" s="204">
        <f t="shared" si="28"/>
        <v>0</v>
      </c>
      <c r="BJ315" s="18" t="s">
        <v>84</v>
      </c>
      <c r="BK315" s="204">
        <f t="shared" si="29"/>
        <v>0</v>
      </c>
      <c r="BL315" s="18" t="s">
        <v>306</v>
      </c>
      <c r="BM315" s="203" t="s">
        <v>1251</v>
      </c>
    </row>
    <row r="316" spans="1:65" s="2" customFormat="1" ht="16.5" customHeight="1">
      <c r="A316" s="35"/>
      <c r="B316" s="36"/>
      <c r="C316" s="192" t="s">
        <v>811</v>
      </c>
      <c r="D316" s="192" t="s">
        <v>241</v>
      </c>
      <c r="E316" s="193" t="s">
        <v>2896</v>
      </c>
      <c r="F316" s="194" t="s">
        <v>2897</v>
      </c>
      <c r="G316" s="195" t="s">
        <v>249</v>
      </c>
      <c r="H316" s="196">
        <v>4</v>
      </c>
      <c r="I316" s="197"/>
      <c r="J316" s="198">
        <f t="shared" si="20"/>
        <v>0</v>
      </c>
      <c r="K316" s="194" t="s">
        <v>2647</v>
      </c>
      <c r="L316" s="40"/>
      <c r="M316" s="199" t="s">
        <v>1</v>
      </c>
      <c r="N316" s="200" t="s">
        <v>41</v>
      </c>
      <c r="O316" s="72"/>
      <c r="P316" s="201">
        <f t="shared" si="21"/>
        <v>0</v>
      </c>
      <c r="Q316" s="201">
        <v>0</v>
      </c>
      <c r="R316" s="201">
        <f t="shared" si="22"/>
        <v>0</v>
      </c>
      <c r="S316" s="201">
        <v>0</v>
      </c>
      <c r="T316" s="202">
        <f t="shared" si="23"/>
        <v>0</v>
      </c>
      <c r="U316" s="35"/>
      <c r="V316" s="35"/>
      <c r="W316" s="35"/>
      <c r="X316" s="35"/>
      <c r="Y316" s="35"/>
      <c r="Z316" s="35"/>
      <c r="AA316" s="35"/>
      <c r="AB316" s="35"/>
      <c r="AC316" s="35"/>
      <c r="AD316" s="35"/>
      <c r="AE316" s="35"/>
      <c r="AR316" s="203" t="s">
        <v>306</v>
      </c>
      <c r="AT316" s="203" t="s">
        <v>241</v>
      </c>
      <c r="AU316" s="203" t="s">
        <v>84</v>
      </c>
      <c r="AY316" s="18" t="s">
        <v>239</v>
      </c>
      <c r="BE316" s="204">
        <f t="shared" si="24"/>
        <v>0</v>
      </c>
      <c r="BF316" s="204">
        <f t="shared" si="25"/>
        <v>0</v>
      </c>
      <c r="BG316" s="204">
        <f t="shared" si="26"/>
        <v>0</v>
      </c>
      <c r="BH316" s="204">
        <f t="shared" si="27"/>
        <v>0</v>
      </c>
      <c r="BI316" s="204">
        <f t="shared" si="28"/>
        <v>0</v>
      </c>
      <c r="BJ316" s="18" t="s">
        <v>84</v>
      </c>
      <c r="BK316" s="204">
        <f t="shared" si="29"/>
        <v>0</v>
      </c>
      <c r="BL316" s="18" t="s">
        <v>306</v>
      </c>
      <c r="BM316" s="203" t="s">
        <v>1256</v>
      </c>
    </row>
    <row r="317" spans="1:65" s="2" customFormat="1" ht="16.5" customHeight="1">
      <c r="A317" s="35"/>
      <c r="B317" s="36"/>
      <c r="C317" s="192" t="s">
        <v>815</v>
      </c>
      <c r="D317" s="192" t="s">
        <v>241</v>
      </c>
      <c r="E317" s="193" t="s">
        <v>2898</v>
      </c>
      <c r="F317" s="194" t="s">
        <v>2899</v>
      </c>
      <c r="G317" s="195" t="s">
        <v>249</v>
      </c>
      <c r="H317" s="196">
        <v>75</v>
      </c>
      <c r="I317" s="197"/>
      <c r="J317" s="198">
        <f t="shared" si="20"/>
        <v>0</v>
      </c>
      <c r="K317" s="194" t="s">
        <v>2647</v>
      </c>
      <c r="L317" s="40"/>
      <c r="M317" s="199" t="s">
        <v>1</v>
      </c>
      <c r="N317" s="200" t="s">
        <v>41</v>
      </c>
      <c r="O317" s="72"/>
      <c r="P317" s="201">
        <f t="shared" si="21"/>
        <v>0</v>
      </c>
      <c r="Q317" s="201">
        <v>0</v>
      </c>
      <c r="R317" s="201">
        <f t="shared" si="22"/>
        <v>0</v>
      </c>
      <c r="S317" s="201">
        <v>0</v>
      </c>
      <c r="T317" s="202">
        <f t="shared" si="23"/>
        <v>0</v>
      </c>
      <c r="U317" s="35"/>
      <c r="V317" s="35"/>
      <c r="W317" s="35"/>
      <c r="X317" s="35"/>
      <c r="Y317" s="35"/>
      <c r="Z317" s="35"/>
      <c r="AA317" s="35"/>
      <c r="AB317" s="35"/>
      <c r="AC317" s="35"/>
      <c r="AD317" s="35"/>
      <c r="AE317" s="35"/>
      <c r="AR317" s="203" t="s">
        <v>306</v>
      </c>
      <c r="AT317" s="203" t="s">
        <v>241</v>
      </c>
      <c r="AU317" s="203" t="s">
        <v>84</v>
      </c>
      <c r="AY317" s="18" t="s">
        <v>239</v>
      </c>
      <c r="BE317" s="204">
        <f t="shared" si="24"/>
        <v>0</v>
      </c>
      <c r="BF317" s="204">
        <f t="shared" si="25"/>
        <v>0</v>
      </c>
      <c r="BG317" s="204">
        <f t="shared" si="26"/>
        <v>0</v>
      </c>
      <c r="BH317" s="204">
        <f t="shared" si="27"/>
        <v>0</v>
      </c>
      <c r="BI317" s="204">
        <f t="shared" si="28"/>
        <v>0</v>
      </c>
      <c r="BJ317" s="18" t="s">
        <v>84</v>
      </c>
      <c r="BK317" s="204">
        <f t="shared" si="29"/>
        <v>0</v>
      </c>
      <c r="BL317" s="18" t="s">
        <v>306</v>
      </c>
      <c r="BM317" s="203" t="s">
        <v>1264</v>
      </c>
    </row>
    <row r="318" spans="1:65" s="2" customFormat="1" ht="16.5" customHeight="1">
      <c r="A318" s="35"/>
      <c r="B318" s="36"/>
      <c r="C318" s="192" t="s">
        <v>817</v>
      </c>
      <c r="D318" s="192" t="s">
        <v>241</v>
      </c>
      <c r="E318" s="193" t="s">
        <v>2900</v>
      </c>
      <c r="F318" s="194" t="s">
        <v>2901</v>
      </c>
      <c r="G318" s="195" t="s">
        <v>249</v>
      </c>
      <c r="H318" s="196">
        <v>9</v>
      </c>
      <c r="I318" s="197"/>
      <c r="J318" s="198">
        <f t="shared" si="20"/>
        <v>0</v>
      </c>
      <c r="K318" s="194" t="s">
        <v>2647</v>
      </c>
      <c r="L318" s="40"/>
      <c r="M318" s="199" t="s">
        <v>1</v>
      </c>
      <c r="N318" s="200" t="s">
        <v>41</v>
      </c>
      <c r="O318" s="72"/>
      <c r="P318" s="201">
        <f t="shared" si="21"/>
        <v>0</v>
      </c>
      <c r="Q318" s="201">
        <v>0</v>
      </c>
      <c r="R318" s="201">
        <f t="shared" si="22"/>
        <v>0</v>
      </c>
      <c r="S318" s="201">
        <v>0</v>
      </c>
      <c r="T318" s="202">
        <f t="shared" si="23"/>
        <v>0</v>
      </c>
      <c r="U318" s="35"/>
      <c r="V318" s="35"/>
      <c r="W318" s="35"/>
      <c r="X318" s="35"/>
      <c r="Y318" s="35"/>
      <c r="Z318" s="35"/>
      <c r="AA318" s="35"/>
      <c r="AB318" s="35"/>
      <c r="AC318" s="35"/>
      <c r="AD318" s="35"/>
      <c r="AE318" s="35"/>
      <c r="AR318" s="203" t="s">
        <v>306</v>
      </c>
      <c r="AT318" s="203" t="s">
        <v>241</v>
      </c>
      <c r="AU318" s="203" t="s">
        <v>84</v>
      </c>
      <c r="AY318" s="18" t="s">
        <v>239</v>
      </c>
      <c r="BE318" s="204">
        <f t="shared" si="24"/>
        <v>0</v>
      </c>
      <c r="BF318" s="204">
        <f t="shared" si="25"/>
        <v>0</v>
      </c>
      <c r="BG318" s="204">
        <f t="shared" si="26"/>
        <v>0</v>
      </c>
      <c r="BH318" s="204">
        <f t="shared" si="27"/>
        <v>0</v>
      </c>
      <c r="BI318" s="204">
        <f t="shared" si="28"/>
        <v>0</v>
      </c>
      <c r="BJ318" s="18" t="s">
        <v>84</v>
      </c>
      <c r="BK318" s="204">
        <f t="shared" si="29"/>
        <v>0</v>
      </c>
      <c r="BL318" s="18" t="s">
        <v>306</v>
      </c>
      <c r="BM318" s="203" t="s">
        <v>1269</v>
      </c>
    </row>
    <row r="319" spans="1:65" s="2" customFormat="1" ht="16.5" customHeight="1">
      <c r="A319" s="35"/>
      <c r="B319" s="36"/>
      <c r="C319" s="192" t="s">
        <v>822</v>
      </c>
      <c r="D319" s="192" t="s">
        <v>241</v>
      </c>
      <c r="E319" s="193" t="s">
        <v>2902</v>
      </c>
      <c r="F319" s="194" t="s">
        <v>2903</v>
      </c>
      <c r="G319" s="195" t="s">
        <v>249</v>
      </c>
      <c r="H319" s="196">
        <v>4</v>
      </c>
      <c r="I319" s="197"/>
      <c r="J319" s="198">
        <f t="shared" si="20"/>
        <v>0</v>
      </c>
      <c r="K319" s="194" t="s">
        <v>2647</v>
      </c>
      <c r="L319" s="40"/>
      <c r="M319" s="199" t="s">
        <v>1</v>
      </c>
      <c r="N319" s="200" t="s">
        <v>41</v>
      </c>
      <c r="O319" s="72"/>
      <c r="P319" s="201">
        <f t="shared" si="21"/>
        <v>0</v>
      </c>
      <c r="Q319" s="201">
        <v>0</v>
      </c>
      <c r="R319" s="201">
        <f t="shared" si="22"/>
        <v>0</v>
      </c>
      <c r="S319" s="201">
        <v>0</v>
      </c>
      <c r="T319" s="202">
        <f t="shared" si="23"/>
        <v>0</v>
      </c>
      <c r="U319" s="35"/>
      <c r="V319" s="35"/>
      <c r="W319" s="35"/>
      <c r="X319" s="35"/>
      <c r="Y319" s="35"/>
      <c r="Z319" s="35"/>
      <c r="AA319" s="35"/>
      <c r="AB319" s="35"/>
      <c r="AC319" s="35"/>
      <c r="AD319" s="35"/>
      <c r="AE319" s="35"/>
      <c r="AR319" s="203" t="s">
        <v>306</v>
      </c>
      <c r="AT319" s="203" t="s">
        <v>241</v>
      </c>
      <c r="AU319" s="203" t="s">
        <v>84</v>
      </c>
      <c r="AY319" s="18" t="s">
        <v>239</v>
      </c>
      <c r="BE319" s="204">
        <f t="shared" si="24"/>
        <v>0</v>
      </c>
      <c r="BF319" s="204">
        <f t="shared" si="25"/>
        <v>0</v>
      </c>
      <c r="BG319" s="204">
        <f t="shared" si="26"/>
        <v>0</v>
      </c>
      <c r="BH319" s="204">
        <f t="shared" si="27"/>
        <v>0</v>
      </c>
      <c r="BI319" s="204">
        <f t="shared" si="28"/>
        <v>0</v>
      </c>
      <c r="BJ319" s="18" t="s">
        <v>84</v>
      </c>
      <c r="BK319" s="204">
        <f t="shared" si="29"/>
        <v>0</v>
      </c>
      <c r="BL319" s="18" t="s">
        <v>306</v>
      </c>
      <c r="BM319" s="203" t="s">
        <v>1275</v>
      </c>
    </row>
    <row r="320" spans="1:65" s="2" customFormat="1" ht="16.5" customHeight="1">
      <c r="A320" s="35"/>
      <c r="B320" s="36"/>
      <c r="C320" s="192" t="s">
        <v>828</v>
      </c>
      <c r="D320" s="192" t="s">
        <v>241</v>
      </c>
      <c r="E320" s="193" t="s">
        <v>2904</v>
      </c>
      <c r="F320" s="194" t="s">
        <v>2905</v>
      </c>
      <c r="G320" s="195" t="s">
        <v>249</v>
      </c>
      <c r="H320" s="196">
        <v>3</v>
      </c>
      <c r="I320" s="197"/>
      <c r="J320" s="198">
        <f t="shared" si="20"/>
        <v>0</v>
      </c>
      <c r="K320" s="194" t="s">
        <v>2647</v>
      </c>
      <c r="L320" s="40"/>
      <c r="M320" s="199" t="s">
        <v>1</v>
      </c>
      <c r="N320" s="200" t="s">
        <v>41</v>
      </c>
      <c r="O320" s="72"/>
      <c r="P320" s="201">
        <f t="shared" si="21"/>
        <v>0</v>
      </c>
      <c r="Q320" s="201">
        <v>0</v>
      </c>
      <c r="R320" s="201">
        <f t="shared" si="22"/>
        <v>0</v>
      </c>
      <c r="S320" s="201">
        <v>0</v>
      </c>
      <c r="T320" s="202">
        <f t="shared" si="23"/>
        <v>0</v>
      </c>
      <c r="U320" s="35"/>
      <c r="V320" s="35"/>
      <c r="W320" s="35"/>
      <c r="X320" s="35"/>
      <c r="Y320" s="35"/>
      <c r="Z320" s="35"/>
      <c r="AA320" s="35"/>
      <c r="AB320" s="35"/>
      <c r="AC320" s="35"/>
      <c r="AD320" s="35"/>
      <c r="AE320" s="35"/>
      <c r="AR320" s="203" t="s">
        <v>306</v>
      </c>
      <c r="AT320" s="203" t="s">
        <v>241</v>
      </c>
      <c r="AU320" s="203" t="s">
        <v>84</v>
      </c>
      <c r="AY320" s="18" t="s">
        <v>239</v>
      </c>
      <c r="BE320" s="204">
        <f t="shared" si="24"/>
        <v>0</v>
      </c>
      <c r="BF320" s="204">
        <f t="shared" si="25"/>
        <v>0</v>
      </c>
      <c r="BG320" s="204">
        <f t="shared" si="26"/>
        <v>0</v>
      </c>
      <c r="BH320" s="204">
        <f t="shared" si="27"/>
        <v>0</v>
      </c>
      <c r="BI320" s="204">
        <f t="shared" si="28"/>
        <v>0</v>
      </c>
      <c r="BJ320" s="18" t="s">
        <v>84</v>
      </c>
      <c r="BK320" s="204">
        <f t="shared" si="29"/>
        <v>0</v>
      </c>
      <c r="BL320" s="18" t="s">
        <v>306</v>
      </c>
      <c r="BM320" s="203" t="s">
        <v>1286</v>
      </c>
    </row>
    <row r="321" spans="1:65" s="2" customFormat="1" ht="16.5" customHeight="1">
      <c r="A321" s="35"/>
      <c r="B321" s="36"/>
      <c r="C321" s="192" t="s">
        <v>833</v>
      </c>
      <c r="D321" s="192" t="s">
        <v>241</v>
      </c>
      <c r="E321" s="193" t="s">
        <v>2906</v>
      </c>
      <c r="F321" s="194" t="s">
        <v>2907</v>
      </c>
      <c r="G321" s="195" t="s">
        <v>249</v>
      </c>
      <c r="H321" s="196">
        <v>3</v>
      </c>
      <c r="I321" s="197"/>
      <c r="J321" s="198">
        <f t="shared" si="20"/>
        <v>0</v>
      </c>
      <c r="K321" s="194" t="s">
        <v>2647</v>
      </c>
      <c r="L321" s="40"/>
      <c r="M321" s="199" t="s">
        <v>1</v>
      </c>
      <c r="N321" s="200" t="s">
        <v>41</v>
      </c>
      <c r="O321" s="72"/>
      <c r="P321" s="201">
        <f t="shared" si="21"/>
        <v>0</v>
      </c>
      <c r="Q321" s="201">
        <v>0</v>
      </c>
      <c r="R321" s="201">
        <f t="shared" si="22"/>
        <v>0</v>
      </c>
      <c r="S321" s="201">
        <v>0</v>
      </c>
      <c r="T321" s="202">
        <f t="shared" si="23"/>
        <v>0</v>
      </c>
      <c r="U321" s="35"/>
      <c r="V321" s="35"/>
      <c r="W321" s="35"/>
      <c r="X321" s="35"/>
      <c r="Y321" s="35"/>
      <c r="Z321" s="35"/>
      <c r="AA321" s="35"/>
      <c r="AB321" s="35"/>
      <c r="AC321" s="35"/>
      <c r="AD321" s="35"/>
      <c r="AE321" s="35"/>
      <c r="AR321" s="203" t="s">
        <v>306</v>
      </c>
      <c r="AT321" s="203" t="s">
        <v>241</v>
      </c>
      <c r="AU321" s="203" t="s">
        <v>84</v>
      </c>
      <c r="AY321" s="18" t="s">
        <v>239</v>
      </c>
      <c r="BE321" s="204">
        <f t="shared" si="24"/>
        <v>0</v>
      </c>
      <c r="BF321" s="204">
        <f t="shared" si="25"/>
        <v>0</v>
      </c>
      <c r="BG321" s="204">
        <f t="shared" si="26"/>
        <v>0</v>
      </c>
      <c r="BH321" s="204">
        <f t="shared" si="27"/>
        <v>0</v>
      </c>
      <c r="BI321" s="204">
        <f t="shared" si="28"/>
        <v>0</v>
      </c>
      <c r="BJ321" s="18" t="s">
        <v>84</v>
      </c>
      <c r="BK321" s="204">
        <f t="shared" si="29"/>
        <v>0</v>
      </c>
      <c r="BL321" s="18" t="s">
        <v>306</v>
      </c>
      <c r="BM321" s="203" t="s">
        <v>1295</v>
      </c>
    </row>
    <row r="322" spans="1:65" s="2" customFormat="1" ht="16.5" customHeight="1">
      <c r="A322" s="35"/>
      <c r="B322" s="36"/>
      <c r="C322" s="192" t="s">
        <v>838</v>
      </c>
      <c r="D322" s="192" t="s">
        <v>241</v>
      </c>
      <c r="E322" s="193" t="s">
        <v>2908</v>
      </c>
      <c r="F322" s="194" t="s">
        <v>2909</v>
      </c>
      <c r="G322" s="195" t="s">
        <v>249</v>
      </c>
      <c r="H322" s="196">
        <v>2</v>
      </c>
      <c r="I322" s="197"/>
      <c r="J322" s="198">
        <f t="shared" si="20"/>
        <v>0</v>
      </c>
      <c r="K322" s="194" t="s">
        <v>2647</v>
      </c>
      <c r="L322" s="40"/>
      <c r="M322" s="199" t="s">
        <v>1</v>
      </c>
      <c r="N322" s="200" t="s">
        <v>41</v>
      </c>
      <c r="O322" s="72"/>
      <c r="P322" s="201">
        <f t="shared" si="21"/>
        <v>0</v>
      </c>
      <c r="Q322" s="201">
        <v>0</v>
      </c>
      <c r="R322" s="201">
        <f t="shared" si="22"/>
        <v>0</v>
      </c>
      <c r="S322" s="201">
        <v>0</v>
      </c>
      <c r="T322" s="202">
        <f t="shared" si="23"/>
        <v>0</v>
      </c>
      <c r="U322" s="35"/>
      <c r="V322" s="35"/>
      <c r="W322" s="35"/>
      <c r="X322" s="35"/>
      <c r="Y322" s="35"/>
      <c r="Z322" s="35"/>
      <c r="AA322" s="35"/>
      <c r="AB322" s="35"/>
      <c r="AC322" s="35"/>
      <c r="AD322" s="35"/>
      <c r="AE322" s="35"/>
      <c r="AR322" s="203" t="s">
        <v>306</v>
      </c>
      <c r="AT322" s="203" t="s">
        <v>241</v>
      </c>
      <c r="AU322" s="203" t="s">
        <v>84</v>
      </c>
      <c r="AY322" s="18" t="s">
        <v>239</v>
      </c>
      <c r="BE322" s="204">
        <f t="shared" si="24"/>
        <v>0</v>
      </c>
      <c r="BF322" s="204">
        <f t="shared" si="25"/>
        <v>0</v>
      </c>
      <c r="BG322" s="204">
        <f t="shared" si="26"/>
        <v>0</v>
      </c>
      <c r="BH322" s="204">
        <f t="shared" si="27"/>
        <v>0</v>
      </c>
      <c r="BI322" s="204">
        <f t="shared" si="28"/>
        <v>0</v>
      </c>
      <c r="BJ322" s="18" t="s">
        <v>84</v>
      </c>
      <c r="BK322" s="204">
        <f t="shared" si="29"/>
        <v>0</v>
      </c>
      <c r="BL322" s="18" t="s">
        <v>306</v>
      </c>
      <c r="BM322" s="203" t="s">
        <v>1305</v>
      </c>
    </row>
    <row r="323" spans="1:65" s="2" customFormat="1" ht="16.5" customHeight="1">
      <c r="A323" s="35"/>
      <c r="B323" s="36"/>
      <c r="C323" s="192" t="s">
        <v>844</v>
      </c>
      <c r="D323" s="192" t="s">
        <v>241</v>
      </c>
      <c r="E323" s="193" t="s">
        <v>2910</v>
      </c>
      <c r="F323" s="194" t="s">
        <v>2911</v>
      </c>
      <c r="G323" s="195" t="s">
        <v>249</v>
      </c>
      <c r="H323" s="196">
        <v>1</v>
      </c>
      <c r="I323" s="197"/>
      <c r="J323" s="198">
        <f t="shared" si="20"/>
        <v>0</v>
      </c>
      <c r="K323" s="194" t="s">
        <v>2647</v>
      </c>
      <c r="L323" s="40"/>
      <c r="M323" s="199" t="s">
        <v>1</v>
      </c>
      <c r="N323" s="200" t="s">
        <v>41</v>
      </c>
      <c r="O323" s="72"/>
      <c r="P323" s="201">
        <f t="shared" si="21"/>
        <v>0</v>
      </c>
      <c r="Q323" s="201">
        <v>0</v>
      </c>
      <c r="R323" s="201">
        <f t="shared" si="22"/>
        <v>0</v>
      </c>
      <c r="S323" s="201">
        <v>0</v>
      </c>
      <c r="T323" s="202">
        <f t="shared" si="23"/>
        <v>0</v>
      </c>
      <c r="U323" s="35"/>
      <c r="V323" s="35"/>
      <c r="W323" s="35"/>
      <c r="X323" s="35"/>
      <c r="Y323" s="35"/>
      <c r="Z323" s="35"/>
      <c r="AA323" s="35"/>
      <c r="AB323" s="35"/>
      <c r="AC323" s="35"/>
      <c r="AD323" s="35"/>
      <c r="AE323" s="35"/>
      <c r="AR323" s="203" t="s">
        <v>306</v>
      </c>
      <c r="AT323" s="203" t="s">
        <v>241</v>
      </c>
      <c r="AU323" s="203" t="s">
        <v>84</v>
      </c>
      <c r="AY323" s="18" t="s">
        <v>239</v>
      </c>
      <c r="BE323" s="204">
        <f t="shared" si="24"/>
        <v>0</v>
      </c>
      <c r="BF323" s="204">
        <f t="shared" si="25"/>
        <v>0</v>
      </c>
      <c r="BG323" s="204">
        <f t="shared" si="26"/>
        <v>0</v>
      </c>
      <c r="BH323" s="204">
        <f t="shared" si="27"/>
        <v>0</v>
      </c>
      <c r="BI323" s="204">
        <f t="shared" si="28"/>
        <v>0</v>
      </c>
      <c r="BJ323" s="18" t="s">
        <v>84</v>
      </c>
      <c r="BK323" s="204">
        <f t="shared" si="29"/>
        <v>0</v>
      </c>
      <c r="BL323" s="18" t="s">
        <v>306</v>
      </c>
      <c r="BM323" s="203" t="s">
        <v>1313</v>
      </c>
    </row>
    <row r="324" spans="1:65" s="2" customFormat="1" ht="16.5" customHeight="1">
      <c r="A324" s="35"/>
      <c r="B324" s="36"/>
      <c r="C324" s="192" t="s">
        <v>848</v>
      </c>
      <c r="D324" s="192" t="s">
        <v>241</v>
      </c>
      <c r="E324" s="193" t="s">
        <v>2912</v>
      </c>
      <c r="F324" s="194" t="s">
        <v>2913</v>
      </c>
      <c r="G324" s="195" t="s">
        <v>249</v>
      </c>
      <c r="H324" s="196">
        <v>3</v>
      </c>
      <c r="I324" s="197"/>
      <c r="J324" s="198">
        <f t="shared" si="20"/>
        <v>0</v>
      </c>
      <c r="K324" s="194" t="s">
        <v>2647</v>
      </c>
      <c r="L324" s="40"/>
      <c r="M324" s="199" t="s">
        <v>1</v>
      </c>
      <c r="N324" s="200" t="s">
        <v>41</v>
      </c>
      <c r="O324" s="72"/>
      <c r="P324" s="201">
        <f t="shared" si="21"/>
        <v>0</v>
      </c>
      <c r="Q324" s="201">
        <v>0</v>
      </c>
      <c r="R324" s="201">
        <f t="shared" si="22"/>
        <v>0</v>
      </c>
      <c r="S324" s="201">
        <v>0</v>
      </c>
      <c r="T324" s="202">
        <f t="shared" si="23"/>
        <v>0</v>
      </c>
      <c r="U324" s="35"/>
      <c r="V324" s="35"/>
      <c r="W324" s="35"/>
      <c r="X324" s="35"/>
      <c r="Y324" s="35"/>
      <c r="Z324" s="35"/>
      <c r="AA324" s="35"/>
      <c r="AB324" s="35"/>
      <c r="AC324" s="35"/>
      <c r="AD324" s="35"/>
      <c r="AE324" s="35"/>
      <c r="AR324" s="203" t="s">
        <v>306</v>
      </c>
      <c r="AT324" s="203" t="s">
        <v>241</v>
      </c>
      <c r="AU324" s="203" t="s">
        <v>84</v>
      </c>
      <c r="AY324" s="18" t="s">
        <v>239</v>
      </c>
      <c r="BE324" s="204">
        <f t="shared" si="24"/>
        <v>0</v>
      </c>
      <c r="BF324" s="204">
        <f t="shared" si="25"/>
        <v>0</v>
      </c>
      <c r="BG324" s="204">
        <f t="shared" si="26"/>
        <v>0</v>
      </c>
      <c r="BH324" s="204">
        <f t="shared" si="27"/>
        <v>0</v>
      </c>
      <c r="BI324" s="204">
        <f t="shared" si="28"/>
        <v>0</v>
      </c>
      <c r="BJ324" s="18" t="s">
        <v>84</v>
      </c>
      <c r="BK324" s="204">
        <f t="shared" si="29"/>
        <v>0</v>
      </c>
      <c r="BL324" s="18" t="s">
        <v>306</v>
      </c>
      <c r="BM324" s="203" t="s">
        <v>1324</v>
      </c>
    </row>
    <row r="325" spans="1:65" s="2" customFormat="1" ht="16.5" customHeight="1">
      <c r="A325" s="35"/>
      <c r="B325" s="36"/>
      <c r="C325" s="192" t="s">
        <v>852</v>
      </c>
      <c r="D325" s="192" t="s">
        <v>241</v>
      </c>
      <c r="E325" s="193" t="s">
        <v>2914</v>
      </c>
      <c r="F325" s="194" t="s">
        <v>2915</v>
      </c>
      <c r="G325" s="195" t="s">
        <v>249</v>
      </c>
      <c r="H325" s="196">
        <v>3</v>
      </c>
      <c r="I325" s="197"/>
      <c r="J325" s="198">
        <f t="shared" si="20"/>
        <v>0</v>
      </c>
      <c r="K325" s="194" t="s">
        <v>2647</v>
      </c>
      <c r="L325" s="40"/>
      <c r="M325" s="199" t="s">
        <v>1</v>
      </c>
      <c r="N325" s="200" t="s">
        <v>41</v>
      </c>
      <c r="O325" s="72"/>
      <c r="P325" s="201">
        <f t="shared" si="21"/>
        <v>0</v>
      </c>
      <c r="Q325" s="201">
        <v>0</v>
      </c>
      <c r="R325" s="201">
        <f t="shared" si="22"/>
        <v>0</v>
      </c>
      <c r="S325" s="201">
        <v>0</v>
      </c>
      <c r="T325" s="202">
        <f t="shared" si="23"/>
        <v>0</v>
      </c>
      <c r="U325" s="35"/>
      <c r="V325" s="35"/>
      <c r="W325" s="35"/>
      <c r="X325" s="35"/>
      <c r="Y325" s="35"/>
      <c r="Z325" s="35"/>
      <c r="AA325" s="35"/>
      <c r="AB325" s="35"/>
      <c r="AC325" s="35"/>
      <c r="AD325" s="35"/>
      <c r="AE325" s="35"/>
      <c r="AR325" s="203" t="s">
        <v>306</v>
      </c>
      <c r="AT325" s="203" t="s">
        <v>241</v>
      </c>
      <c r="AU325" s="203" t="s">
        <v>84</v>
      </c>
      <c r="AY325" s="18" t="s">
        <v>239</v>
      </c>
      <c r="BE325" s="204">
        <f t="shared" si="24"/>
        <v>0</v>
      </c>
      <c r="BF325" s="204">
        <f t="shared" si="25"/>
        <v>0</v>
      </c>
      <c r="BG325" s="204">
        <f t="shared" si="26"/>
        <v>0</v>
      </c>
      <c r="BH325" s="204">
        <f t="shared" si="27"/>
        <v>0</v>
      </c>
      <c r="BI325" s="204">
        <f t="shared" si="28"/>
        <v>0</v>
      </c>
      <c r="BJ325" s="18" t="s">
        <v>84</v>
      </c>
      <c r="BK325" s="204">
        <f t="shared" si="29"/>
        <v>0</v>
      </c>
      <c r="BL325" s="18" t="s">
        <v>306</v>
      </c>
      <c r="BM325" s="203" t="s">
        <v>1331</v>
      </c>
    </row>
    <row r="326" spans="1:65" s="2" customFormat="1" ht="16.5" customHeight="1">
      <c r="A326" s="35"/>
      <c r="B326" s="36"/>
      <c r="C326" s="192" t="s">
        <v>856</v>
      </c>
      <c r="D326" s="192" t="s">
        <v>241</v>
      </c>
      <c r="E326" s="193" t="s">
        <v>2916</v>
      </c>
      <c r="F326" s="194" t="s">
        <v>2917</v>
      </c>
      <c r="G326" s="195" t="s">
        <v>249</v>
      </c>
      <c r="H326" s="196">
        <v>1</v>
      </c>
      <c r="I326" s="197"/>
      <c r="J326" s="198">
        <f t="shared" si="20"/>
        <v>0</v>
      </c>
      <c r="K326" s="194" t="s">
        <v>2647</v>
      </c>
      <c r="L326" s="40"/>
      <c r="M326" s="199" t="s">
        <v>1</v>
      </c>
      <c r="N326" s="200" t="s">
        <v>41</v>
      </c>
      <c r="O326" s="72"/>
      <c r="P326" s="201">
        <f t="shared" si="21"/>
        <v>0</v>
      </c>
      <c r="Q326" s="201">
        <v>0</v>
      </c>
      <c r="R326" s="201">
        <f t="shared" si="22"/>
        <v>0</v>
      </c>
      <c r="S326" s="201">
        <v>0</v>
      </c>
      <c r="T326" s="202">
        <f t="shared" si="23"/>
        <v>0</v>
      </c>
      <c r="U326" s="35"/>
      <c r="V326" s="35"/>
      <c r="W326" s="35"/>
      <c r="X326" s="35"/>
      <c r="Y326" s="35"/>
      <c r="Z326" s="35"/>
      <c r="AA326" s="35"/>
      <c r="AB326" s="35"/>
      <c r="AC326" s="35"/>
      <c r="AD326" s="35"/>
      <c r="AE326" s="35"/>
      <c r="AR326" s="203" t="s">
        <v>306</v>
      </c>
      <c r="AT326" s="203" t="s">
        <v>241</v>
      </c>
      <c r="AU326" s="203" t="s">
        <v>84</v>
      </c>
      <c r="AY326" s="18" t="s">
        <v>239</v>
      </c>
      <c r="BE326" s="204">
        <f t="shared" si="24"/>
        <v>0</v>
      </c>
      <c r="BF326" s="204">
        <f t="shared" si="25"/>
        <v>0</v>
      </c>
      <c r="BG326" s="204">
        <f t="shared" si="26"/>
        <v>0</v>
      </c>
      <c r="BH326" s="204">
        <f t="shared" si="27"/>
        <v>0</v>
      </c>
      <c r="BI326" s="204">
        <f t="shared" si="28"/>
        <v>0</v>
      </c>
      <c r="BJ326" s="18" t="s">
        <v>84</v>
      </c>
      <c r="BK326" s="204">
        <f t="shared" si="29"/>
        <v>0</v>
      </c>
      <c r="BL326" s="18" t="s">
        <v>306</v>
      </c>
      <c r="BM326" s="203" t="s">
        <v>1340</v>
      </c>
    </row>
    <row r="327" spans="1:65" s="2" customFormat="1" ht="21.75" customHeight="1">
      <c r="A327" s="35"/>
      <c r="B327" s="36"/>
      <c r="C327" s="192" t="s">
        <v>861</v>
      </c>
      <c r="D327" s="192" t="s">
        <v>241</v>
      </c>
      <c r="E327" s="193" t="s">
        <v>2918</v>
      </c>
      <c r="F327" s="194" t="s">
        <v>2919</v>
      </c>
      <c r="G327" s="195" t="s">
        <v>249</v>
      </c>
      <c r="H327" s="196">
        <v>1</v>
      </c>
      <c r="I327" s="197"/>
      <c r="J327" s="198">
        <f t="shared" si="20"/>
        <v>0</v>
      </c>
      <c r="K327" s="194" t="s">
        <v>2647</v>
      </c>
      <c r="L327" s="40"/>
      <c r="M327" s="199" t="s">
        <v>1</v>
      </c>
      <c r="N327" s="200" t="s">
        <v>41</v>
      </c>
      <c r="O327" s="72"/>
      <c r="P327" s="201">
        <f t="shared" si="21"/>
        <v>0</v>
      </c>
      <c r="Q327" s="201">
        <v>0</v>
      </c>
      <c r="R327" s="201">
        <f t="shared" si="22"/>
        <v>0</v>
      </c>
      <c r="S327" s="201">
        <v>0</v>
      </c>
      <c r="T327" s="202">
        <f t="shared" si="23"/>
        <v>0</v>
      </c>
      <c r="U327" s="35"/>
      <c r="V327" s="35"/>
      <c r="W327" s="35"/>
      <c r="X327" s="35"/>
      <c r="Y327" s="35"/>
      <c r="Z327" s="35"/>
      <c r="AA327" s="35"/>
      <c r="AB327" s="35"/>
      <c r="AC327" s="35"/>
      <c r="AD327" s="35"/>
      <c r="AE327" s="35"/>
      <c r="AR327" s="203" t="s">
        <v>306</v>
      </c>
      <c r="AT327" s="203" t="s">
        <v>241</v>
      </c>
      <c r="AU327" s="203" t="s">
        <v>84</v>
      </c>
      <c r="AY327" s="18" t="s">
        <v>239</v>
      </c>
      <c r="BE327" s="204">
        <f t="shared" si="24"/>
        <v>0</v>
      </c>
      <c r="BF327" s="204">
        <f t="shared" si="25"/>
        <v>0</v>
      </c>
      <c r="BG327" s="204">
        <f t="shared" si="26"/>
        <v>0</v>
      </c>
      <c r="BH327" s="204">
        <f t="shared" si="27"/>
        <v>0</v>
      </c>
      <c r="BI327" s="204">
        <f t="shared" si="28"/>
        <v>0</v>
      </c>
      <c r="BJ327" s="18" t="s">
        <v>84</v>
      </c>
      <c r="BK327" s="204">
        <f t="shared" si="29"/>
        <v>0</v>
      </c>
      <c r="BL327" s="18" t="s">
        <v>306</v>
      </c>
      <c r="BM327" s="203" t="s">
        <v>1349</v>
      </c>
    </row>
    <row r="328" spans="1:65" s="2" customFormat="1" ht="16.5" customHeight="1">
      <c r="A328" s="35"/>
      <c r="B328" s="36"/>
      <c r="C328" s="192" t="s">
        <v>866</v>
      </c>
      <c r="D328" s="192" t="s">
        <v>241</v>
      </c>
      <c r="E328" s="193" t="s">
        <v>2920</v>
      </c>
      <c r="F328" s="194" t="s">
        <v>2921</v>
      </c>
      <c r="G328" s="195" t="s">
        <v>249</v>
      </c>
      <c r="H328" s="196">
        <v>7</v>
      </c>
      <c r="I328" s="197"/>
      <c r="J328" s="198">
        <f t="shared" si="20"/>
        <v>0</v>
      </c>
      <c r="K328" s="194" t="s">
        <v>2647</v>
      </c>
      <c r="L328" s="40"/>
      <c r="M328" s="199" t="s">
        <v>1</v>
      </c>
      <c r="N328" s="200" t="s">
        <v>41</v>
      </c>
      <c r="O328" s="72"/>
      <c r="P328" s="201">
        <f t="shared" si="21"/>
        <v>0</v>
      </c>
      <c r="Q328" s="201">
        <v>0</v>
      </c>
      <c r="R328" s="201">
        <f t="shared" si="22"/>
        <v>0</v>
      </c>
      <c r="S328" s="201">
        <v>0</v>
      </c>
      <c r="T328" s="202">
        <f t="shared" si="23"/>
        <v>0</v>
      </c>
      <c r="U328" s="35"/>
      <c r="V328" s="35"/>
      <c r="W328" s="35"/>
      <c r="X328" s="35"/>
      <c r="Y328" s="35"/>
      <c r="Z328" s="35"/>
      <c r="AA328" s="35"/>
      <c r="AB328" s="35"/>
      <c r="AC328" s="35"/>
      <c r="AD328" s="35"/>
      <c r="AE328" s="35"/>
      <c r="AR328" s="203" t="s">
        <v>306</v>
      </c>
      <c r="AT328" s="203" t="s">
        <v>241</v>
      </c>
      <c r="AU328" s="203" t="s">
        <v>84</v>
      </c>
      <c r="AY328" s="18" t="s">
        <v>239</v>
      </c>
      <c r="BE328" s="204">
        <f t="shared" si="24"/>
        <v>0</v>
      </c>
      <c r="BF328" s="204">
        <f t="shared" si="25"/>
        <v>0</v>
      </c>
      <c r="BG328" s="204">
        <f t="shared" si="26"/>
        <v>0</v>
      </c>
      <c r="BH328" s="204">
        <f t="shared" si="27"/>
        <v>0</v>
      </c>
      <c r="BI328" s="204">
        <f t="shared" si="28"/>
        <v>0</v>
      </c>
      <c r="BJ328" s="18" t="s">
        <v>84</v>
      </c>
      <c r="BK328" s="204">
        <f t="shared" si="29"/>
        <v>0</v>
      </c>
      <c r="BL328" s="18" t="s">
        <v>306</v>
      </c>
      <c r="BM328" s="203" t="s">
        <v>1356</v>
      </c>
    </row>
    <row r="329" spans="1:65" s="2" customFormat="1" ht="21.75" customHeight="1">
      <c r="A329" s="35"/>
      <c r="B329" s="36"/>
      <c r="C329" s="192" t="s">
        <v>870</v>
      </c>
      <c r="D329" s="192" t="s">
        <v>241</v>
      </c>
      <c r="E329" s="193" t="s">
        <v>2922</v>
      </c>
      <c r="F329" s="194" t="s">
        <v>2923</v>
      </c>
      <c r="G329" s="195" t="s">
        <v>249</v>
      </c>
      <c r="H329" s="196">
        <v>4</v>
      </c>
      <c r="I329" s="197"/>
      <c r="J329" s="198">
        <f t="shared" si="20"/>
        <v>0</v>
      </c>
      <c r="K329" s="194" t="s">
        <v>2647</v>
      </c>
      <c r="L329" s="40"/>
      <c r="M329" s="199" t="s">
        <v>1</v>
      </c>
      <c r="N329" s="200" t="s">
        <v>41</v>
      </c>
      <c r="O329" s="72"/>
      <c r="P329" s="201">
        <f t="shared" si="21"/>
        <v>0</v>
      </c>
      <c r="Q329" s="201">
        <v>0</v>
      </c>
      <c r="R329" s="201">
        <f t="shared" si="22"/>
        <v>0</v>
      </c>
      <c r="S329" s="201">
        <v>0</v>
      </c>
      <c r="T329" s="202">
        <f t="shared" si="23"/>
        <v>0</v>
      </c>
      <c r="U329" s="35"/>
      <c r="V329" s="35"/>
      <c r="W329" s="35"/>
      <c r="X329" s="35"/>
      <c r="Y329" s="35"/>
      <c r="Z329" s="35"/>
      <c r="AA329" s="35"/>
      <c r="AB329" s="35"/>
      <c r="AC329" s="35"/>
      <c r="AD329" s="35"/>
      <c r="AE329" s="35"/>
      <c r="AR329" s="203" t="s">
        <v>306</v>
      </c>
      <c r="AT329" s="203" t="s">
        <v>241</v>
      </c>
      <c r="AU329" s="203" t="s">
        <v>84</v>
      </c>
      <c r="AY329" s="18" t="s">
        <v>239</v>
      </c>
      <c r="BE329" s="204">
        <f t="shared" si="24"/>
        <v>0</v>
      </c>
      <c r="BF329" s="204">
        <f t="shared" si="25"/>
        <v>0</v>
      </c>
      <c r="BG329" s="204">
        <f t="shared" si="26"/>
        <v>0</v>
      </c>
      <c r="BH329" s="204">
        <f t="shared" si="27"/>
        <v>0</v>
      </c>
      <c r="BI329" s="204">
        <f t="shared" si="28"/>
        <v>0</v>
      </c>
      <c r="BJ329" s="18" t="s">
        <v>84</v>
      </c>
      <c r="BK329" s="204">
        <f t="shared" si="29"/>
        <v>0</v>
      </c>
      <c r="BL329" s="18" t="s">
        <v>306</v>
      </c>
      <c r="BM329" s="203" t="s">
        <v>1363</v>
      </c>
    </row>
    <row r="330" spans="1:65" s="2" customFormat="1" ht="16.5" customHeight="1">
      <c r="A330" s="35"/>
      <c r="B330" s="36"/>
      <c r="C330" s="192" t="s">
        <v>875</v>
      </c>
      <c r="D330" s="192" t="s">
        <v>241</v>
      </c>
      <c r="E330" s="193" t="s">
        <v>2924</v>
      </c>
      <c r="F330" s="194" t="s">
        <v>2925</v>
      </c>
      <c r="G330" s="195" t="s">
        <v>249</v>
      </c>
      <c r="H330" s="196">
        <v>4</v>
      </c>
      <c r="I330" s="197"/>
      <c r="J330" s="198">
        <f t="shared" si="20"/>
        <v>0</v>
      </c>
      <c r="K330" s="194" t="s">
        <v>2647</v>
      </c>
      <c r="L330" s="40"/>
      <c r="M330" s="199" t="s">
        <v>1</v>
      </c>
      <c r="N330" s="200" t="s">
        <v>41</v>
      </c>
      <c r="O330" s="72"/>
      <c r="P330" s="201">
        <f t="shared" si="21"/>
        <v>0</v>
      </c>
      <c r="Q330" s="201">
        <v>0</v>
      </c>
      <c r="R330" s="201">
        <f t="shared" si="22"/>
        <v>0</v>
      </c>
      <c r="S330" s="201">
        <v>0</v>
      </c>
      <c r="T330" s="202">
        <f t="shared" si="23"/>
        <v>0</v>
      </c>
      <c r="U330" s="35"/>
      <c r="V330" s="35"/>
      <c r="W330" s="35"/>
      <c r="X330" s="35"/>
      <c r="Y330" s="35"/>
      <c r="Z330" s="35"/>
      <c r="AA330" s="35"/>
      <c r="AB330" s="35"/>
      <c r="AC330" s="35"/>
      <c r="AD330" s="35"/>
      <c r="AE330" s="35"/>
      <c r="AR330" s="203" t="s">
        <v>306</v>
      </c>
      <c r="AT330" s="203" t="s">
        <v>241</v>
      </c>
      <c r="AU330" s="203" t="s">
        <v>84</v>
      </c>
      <c r="AY330" s="18" t="s">
        <v>239</v>
      </c>
      <c r="BE330" s="204">
        <f t="shared" si="24"/>
        <v>0</v>
      </c>
      <c r="BF330" s="204">
        <f t="shared" si="25"/>
        <v>0</v>
      </c>
      <c r="BG330" s="204">
        <f t="shared" si="26"/>
        <v>0</v>
      </c>
      <c r="BH330" s="204">
        <f t="shared" si="27"/>
        <v>0</v>
      </c>
      <c r="BI330" s="204">
        <f t="shared" si="28"/>
        <v>0</v>
      </c>
      <c r="BJ330" s="18" t="s">
        <v>84</v>
      </c>
      <c r="BK330" s="204">
        <f t="shared" si="29"/>
        <v>0</v>
      </c>
      <c r="BL330" s="18" t="s">
        <v>306</v>
      </c>
      <c r="BM330" s="203" t="s">
        <v>1370</v>
      </c>
    </row>
    <row r="331" spans="1:65" s="2" customFormat="1" ht="16.5" customHeight="1">
      <c r="A331" s="35"/>
      <c r="B331" s="36"/>
      <c r="C331" s="192" t="s">
        <v>880</v>
      </c>
      <c r="D331" s="192" t="s">
        <v>241</v>
      </c>
      <c r="E331" s="193" t="s">
        <v>2926</v>
      </c>
      <c r="F331" s="194" t="s">
        <v>2927</v>
      </c>
      <c r="G331" s="195" t="s">
        <v>249</v>
      </c>
      <c r="H331" s="196">
        <v>4</v>
      </c>
      <c r="I331" s="197"/>
      <c r="J331" s="198">
        <f t="shared" si="20"/>
        <v>0</v>
      </c>
      <c r="K331" s="194" t="s">
        <v>2647</v>
      </c>
      <c r="L331" s="40"/>
      <c r="M331" s="199" t="s">
        <v>1</v>
      </c>
      <c r="N331" s="200" t="s">
        <v>41</v>
      </c>
      <c r="O331" s="72"/>
      <c r="P331" s="201">
        <f t="shared" si="21"/>
        <v>0</v>
      </c>
      <c r="Q331" s="201">
        <v>0</v>
      </c>
      <c r="R331" s="201">
        <f t="shared" si="22"/>
        <v>0</v>
      </c>
      <c r="S331" s="201">
        <v>0</v>
      </c>
      <c r="T331" s="202">
        <f t="shared" si="23"/>
        <v>0</v>
      </c>
      <c r="U331" s="35"/>
      <c r="V331" s="35"/>
      <c r="W331" s="35"/>
      <c r="X331" s="35"/>
      <c r="Y331" s="35"/>
      <c r="Z331" s="35"/>
      <c r="AA331" s="35"/>
      <c r="AB331" s="35"/>
      <c r="AC331" s="35"/>
      <c r="AD331" s="35"/>
      <c r="AE331" s="35"/>
      <c r="AR331" s="203" t="s">
        <v>306</v>
      </c>
      <c r="AT331" s="203" t="s">
        <v>241</v>
      </c>
      <c r="AU331" s="203" t="s">
        <v>84</v>
      </c>
      <c r="AY331" s="18" t="s">
        <v>239</v>
      </c>
      <c r="BE331" s="204">
        <f t="shared" si="24"/>
        <v>0</v>
      </c>
      <c r="BF331" s="204">
        <f t="shared" si="25"/>
        <v>0</v>
      </c>
      <c r="BG331" s="204">
        <f t="shared" si="26"/>
        <v>0</v>
      </c>
      <c r="BH331" s="204">
        <f t="shared" si="27"/>
        <v>0</v>
      </c>
      <c r="BI331" s="204">
        <f t="shared" si="28"/>
        <v>0</v>
      </c>
      <c r="BJ331" s="18" t="s">
        <v>84</v>
      </c>
      <c r="BK331" s="204">
        <f t="shared" si="29"/>
        <v>0</v>
      </c>
      <c r="BL331" s="18" t="s">
        <v>306</v>
      </c>
      <c r="BM331" s="203" t="s">
        <v>1380</v>
      </c>
    </row>
    <row r="332" spans="1:65" s="2" customFormat="1" ht="16.5" customHeight="1">
      <c r="A332" s="35"/>
      <c r="B332" s="36"/>
      <c r="C332" s="192" t="s">
        <v>884</v>
      </c>
      <c r="D332" s="192" t="s">
        <v>241</v>
      </c>
      <c r="E332" s="193" t="s">
        <v>2928</v>
      </c>
      <c r="F332" s="194" t="s">
        <v>2929</v>
      </c>
      <c r="G332" s="195" t="s">
        <v>249</v>
      </c>
      <c r="H332" s="196">
        <v>4</v>
      </c>
      <c r="I332" s="197"/>
      <c r="J332" s="198">
        <f t="shared" si="20"/>
        <v>0</v>
      </c>
      <c r="K332" s="194" t="s">
        <v>2647</v>
      </c>
      <c r="L332" s="40"/>
      <c r="M332" s="199" t="s">
        <v>1</v>
      </c>
      <c r="N332" s="200" t="s">
        <v>41</v>
      </c>
      <c r="O332" s="72"/>
      <c r="P332" s="201">
        <f t="shared" si="21"/>
        <v>0</v>
      </c>
      <c r="Q332" s="201">
        <v>0</v>
      </c>
      <c r="R332" s="201">
        <f t="shared" si="22"/>
        <v>0</v>
      </c>
      <c r="S332" s="201">
        <v>0</v>
      </c>
      <c r="T332" s="202">
        <f t="shared" si="23"/>
        <v>0</v>
      </c>
      <c r="U332" s="35"/>
      <c r="V332" s="35"/>
      <c r="W332" s="35"/>
      <c r="X332" s="35"/>
      <c r="Y332" s="35"/>
      <c r="Z332" s="35"/>
      <c r="AA332" s="35"/>
      <c r="AB332" s="35"/>
      <c r="AC332" s="35"/>
      <c r="AD332" s="35"/>
      <c r="AE332" s="35"/>
      <c r="AR332" s="203" t="s">
        <v>306</v>
      </c>
      <c r="AT332" s="203" t="s">
        <v>241</v>
      </c>
      <c r="AU332" s="203" t="s">
        <v>84</v>
      </c>
      <c r="AY332" s="18" t="s">
        <v>239</v>
      </c>
      <c r="BE332" s="204">
        <f t="shared" si="24"/>
        <v>0</v>
      </c>
      <c r="BF332" s="204">
        <f t="shared" si="25"/>
        <v>0</v>
      </c>
      <c r="BG332" s="204">
        <f t="shared" si="26"/>
        <v>0</v>
      </c>
      <c r="BH332" s="204">
        <f t="shared" si="27"/>
        <v>0</v>
      </c>
      <c r="BI332" s="204">
        <f t="shared" si="28"/>
        <v>0</v>
      </c>
      <c r="BJ332" s="18" t="s">
        <v>84</v>
      </c>
      <c r="BK332" s="204">
        <f t="shared" si="29"/>
        <v>0</v>
      </c>
      <c r="BL332" s="18" t="s">
        <v>306</v>
      </c>
      <c r="BM332" s="203" t="s">
        <v>1387</v>
      </c>
    </row>
    <row r="333" spans="1:65" s="2" customFormat="1" ht="24.2" customHeight="1">
      <c r="A333" s="35"/>
      <c r="B333" s="36"/>
      <c r="C333" s="192" t="s">
        <v>889</v>
      </c>
      <c r="D333" s="192" t="s">
        <v>241</v>
      </c>
      <c r="E333" s="193" t="s">
        <v>2930</v>
      </c>
      <c r="F333" s="194" t="s">
        <v>2931</v>
      </c>
      <c r="G333" s="195" t="s">
        <v>249</v>
      </c>
      <c r="H333" s="196">
        <v>1</v>
      </c>
      <c r="I333" s="197"/>
      <c r="J333" s="198">
        <f t="shared" si="20"/>
        <v>0</v>
      </c>
      <c r="K333" s="194" t="s">
        <v>2647</v>
      </c>
      <c r="L333" s="40"/>
      <c r="M333" s="199" t="s">
        <v>1</v>
      </c>
      <c r="N333" s="200" t="s">
        <v>41</v>
      </c>
      <c r="O333" s="72"/>
      <c r="P333" s="201">
        <f t="shared" si="21"/>
        <v>0</v>
      </c>
      <c r="Q333" s="201">
        <v>0</v>
      </c>
      <c r="R333" s="201">
        <f t="shared" si="22"/>
        <v>0</v>
      </c>
      <c r="S333" s="201">
        <v>0</v>
      </c>
      <c r="T333" s="202">
        <f t="shared" si="23"/>
        <v>0</v>
      </c>
      <c r="U333" s="35"/>
      <c r="V333" s="35"/>
      <c r="W333" s="35"/>
      <c r="X333" s="35"/>
      <c r="Y333" s="35"/>
      <c r="Z333" s="35"/>
      <c r="AA333" s="35"/>
      <c r="AB333" s="35"/>
      <c r="AC333" s="35"/>
      <c r="AD333" s="35"/>
      <c r="AE333" s="35"/>
      <c r="AR333" s="203" t="s">
        <v>306</v>
      </c>
      <c r="AT333" s="203" t="s">
        <v>241</v>
      </c>
      <c r="AU333" s="203" t="s">
        <v>84</v>
      </c>
      <c r="AY333" s="18" t="s">
        <v>239</v>
      </c>
      <c r="BE333" s="204">
        <f t="shared" si="24"/>
        <v>0</v>
      </c>
      <c r="BF333" s="204">
        <f t="shared" si="25"/>
        <v>0</v>
      </c>
      <c r="BG333" s="204">
        <f t="shared" si="26"/>
        <v>0</v>
      </c>
      <c r="BH333" s="204">
        <f t="shared" si="27"/>
        <v>0</v>
      </c>
      <c r="BI333" s="204">
        <f t="shared" si="28"/>
        <v>0</v>
      </c>
      <c r="BJ333" s="18" t="s">
        <v>84</v>
      </c>
      <c r="BK333" s="204">
        <f t="shared" si="29"/>
        <v>0</v>
      </c>
      <c r="BL333" s="18" t="s">
        <v>306</v>
      </c>
      <c r="BM333" s="203" t="s">
        <v>1394</v>
      </c>
    </row>
    <row r="334" spans="1:65" s="2" customFormat="1" ht="16.5" customHeight="1">
      <c r="A334" s="35"/>
      <c r="B334" s="36"/>
      <c r="C334" s="192" t="s">
        <v>893</v>
      </c>
      <c r="D334" s="192" t="s">
        <v>241</v>
      </c>
      <c r="E334" s="193" t="s">
        <v>2932</v>
      </c>
      <c r="F334" s="194" t="s">
        <v>2933</v>
      </c>
      <c r="G334" s="195" t="s">
        <v>476</v>
      </c>
      <c r="H334" s="196">
        <v>1066</v>
      </c>
      <c r="I334" s="197"/>
      <c r="J334" s="198">
        <f t="shared" si="20"/>
        <v>0</v>
      </c>
      <c r="K334" s="194" t="s">
        <v>2647</v>
      </c>
      <c r="L334" s="40"/>
      <c r="M334" s="199" t="s">
        <v>1</v>
      </c>
      <c r="N334" s="200" t="s">
        <v>41</v>
      </c>
      <c r="O334" s="72"/>
      <c r="P334" s="201">
        <f t="shared" si="21"/>
        <v>0</v>
      </c>
      <c r="Q334" s="201">
        <v>0</v>
      </c>
      <c r="R334" s="201">
        <f t="shared" si="22"/>
        <v>0</v>
      </c>
      <c r="S334" s="201">
        <v>0</v>
      </c>
      <c r="T334" s="202">
        <f t="shared" si="23"/>
        <v>0</v>
      </c>
      <c r="U334" s="35"/>
      <c r="V334" s="35"/>
      <c r="W334" s="35"/>
      <c r="X334" s="35"/>
      <c r="Y334" s="35"/>
      <c r="Z334" s="35"/>
      <c r="AA334" s="35"/>
      <c r="AB334" s="35"/>
      <c r="AC334" s="35"/>
      <c r="AD334" s="35"/>
      <c r="AE334" s="35"/>
      <c r="AR334" s="203" t="s">
        <v>306</v>
      </c>
      <c r="AT334" s="203" t="s">
        <v>241</v>
      </c>
      <c r="AU334" s="203" t="s">
        <v>84</v>
      </c>
      <c r="AY334" s="18" t="s">
        <v>239</v>
      </c>
      <c r="BE334" s="204">
        <f t="shared" si="24"/>
        <v>0</v>
      </c>
      <c r="BF334" s="204">
        <f t="shared" si="25"/>
        <v>0</v>
      </c>
      <c r="BG334" s="204">
        <f t="shared" si="26"/>
        <v>0</v>
      </c>
      <c r="BH334" s="204">
        <f t="shared" si="27"/>
        <v>0</v>
      </c>
      <c r="BI334" s="204">
        <f t="shared" si="28"/>
        <v>0</v>
      </c>
      <c r="BJ334" s="18" t="s">
        <v>84</v>
      </c>
      <c r="BK334" s="204">
        <f t="shared" si="29"/>
        <v>0</v>
      </c>
      <c r="BL334" s="18" t="s">
        <v>306</v>
      </c>
      <c r="BM334" s="203" t="s">
        <v>1403</v>
      </c>
    </row>
    <row r="335" spans="1:65" s="2" customFormat="1" ht="29.25">
      <c r="A335" s="35"/>
      <c r="B335" s="36"/>
      <c r="C335" s="37"/>
      <c r="D335" s="207" t="s">
        <v>284</v>
      </c>
      <c r="E335" s="37"/>
      <c r="F335" s="216" t="s">
        <v>2934</v>
      </c>
      <c r="G335" s="37"/>
      <c r="H335" s="37"/>
      <c r="I335" s="217"/>
      <c r="J335" s="37"/>
      <c r="K335" s="37"/>
      <c r="L335" s="40"/>
      <c r="M335" s="218"/>
      <c r="N335" s="219"/>
      <c r="O335" s="72"/>
      <c r="P335" s="72"/>
      <c r="Q335" s="72"/>
      <c r="R335" s="72"/>
      <c r="S335" s="72"/>
      <c r="T335" s="73"/>
      <c r="U335" s="35"/>
      <c r="V335" s="35"/>
      <c r="W335" s="35"/>
      <c r="X335" s="35"/>
      <c r="Y335" s="35"/>
      <c r="Z335" s="35"/>
      <c r="AA335" s="35"/>
      <c r="AB335" s="35"/>
      <c r="AC335" s="35"/>
      <c r="AD335" s="35"/>
      <c r="AE335" s="35"/>
      <c r="AT335" s="18" t="s">
        <v>284</v>
      </c>
      <c r="AU335" s="18" t="s">
        <v>84</v>
      </c>
    </row>
    <row r="336" spans="1:65" s="2" customFormat="1" ht="16.5" customHeight="1">
      <c r="A336" s="35"/>
      <c r="B336" s="36"/>
      <c r="C336" s="192" t="s">
        <v>898</v>
      </c>
      <c r="D336" s="192" t="s">
        <v>241</v>
      </c>
      <c r="E336" s="193" t="s">
        <v>2935</v>
      </c>
      <c r="F336" s="194" t="s">
        <v>2936</v>
      </c>
      <c r="G336" s="195" t="s">
        <v>476</v>
      </c>
      <c r="H336" s="196">
        <v>80</v>
      </c>
      <c r="I336" s="197"/>
      <c r="J336" s="198">
        <f>ROUND(I336*H336,2)</f>
        <v>0</v>
      </c>
      <c r="K336" s="194" t="s">
        <v>2647</v>
      </c>
      <c r="L336" s="40"/>
      <c r="M336" s="199" t="s">
        <v>1</v>
      </c>
      <c r="N336" s="200" t="s">
        <v>41</v>
      </c>
      <c r="O336" s="72"/>
      <c r="P336" s="201">
        <f>O336*H336</f>
        <v>0</v>
      </c>
      <c r="Q336" s="201">
        <v>0</v>
      </c>
      <c r="R336" s="201">
        <f>Q336*H336</f>
        <v>0</v>
      </c>
      <c r="S336" s="201">
        <v>0</v>
      </c>
      <c r="T336" s="202">
        <f>S336*H336</f>
        <v>0</v>
      </c>
      <c r="U336" s="35"/>
      <c r="V336" s="35"/>
      <c r="W336" s="35"/>
      <c r="X336" s="35"/>
      <c r="Y336" s="35"/>
      <c r="Z336" s="35"/>
      <c r="AA336" s="35"/>
      <c r="AB336" s="35"/>
      <c r="AC336" s="35"/>
      <c r="AD336" s="35"/>
      <c r="AE336" s="35"/>
      <c r="AR336" s="203" t="s">
        <v>306</v>
      </c>
      <c r="AT336" s="203" t="s">
        <v>241</v>
      </c>
      <c r="AU336" s="203" t="s">
        <v>84</v>
      </c>
      <c r="AY336" s="18" t="s">
        <v>239</v>
      </c>
      <c r="BE336" s="204">
        <f>IF(N336="základní",J336,0)</f>
        <v>0</v>
      </c>
      <c r="BF336" s="204">
        <f>IF(N336="snížená",J336,0)</f>
        <v>0</v>
      </c>
      <c r="BG336" s="204">
        <f>IF(N336="zákl. přenesená",J336,0)</f>
        <v>0</v>
      </c>
      <c r="BH336" s="204">
        <f>IF(N336="sníž. přenesená",J336,0)</f>
        <v>0</v>
      </c>
      <c r="BI336" s="204">
        <f>IF(N336="nulová",J336,0)</f>
        <v>0</v>
      </c>
      <c r="BJ336" s="18" t="s">
        <v>84</v>
      </c>
      <c r="BK336" s="204">
        <f>ROUND(I336*H336,2)</f>
        <v>0</v>
      </c>
      <c r="BL336" s="18" t="s">
        <v>306</v>
      </c>
      <c r="BM336" s="203" t="s">
        <v>1409</v>
      </c>
    </row>
    <row r="337" spans="1:65" s="2" customFormat="1" ht="19.5">
      <c r="A337" s="35"/>
      <c r="B337" s="36"/>
      <c r="C337" s="37"/>
      <c r="D337" s="207" t="s">
        <v>284</v>
      </c>
      <c r="E337" s="37"/>
      <c r="F337" s="216" t="s">
        <v>2937</v>
      </c>
      <c r="G337" s="37"/>
      <c r="H337" s="37"/>
      <c r="I337" s="217"/>
      <c r="J337" s="37"/>
      <c r="K337" s="37"/>
      <c r="L337" s="40"/>
      <c r="M337" s="218"/>
      <c r="N337" s="219"/>
      <c r="O337" s="72"/>
      <c r="P337" s="72"/>
      <c r="Q337" s="72"/>
      <c r="R337" s="72"/>
      <c r="S337" s="72"/>
      <c r="T337" s="73"/>
      <c r="U337" s="35"/>
      <c r="V337" s="35"/>
      <c r="W337" s="35"/>
      <c r="X337" s="35"/>
      <c r="Y337" s="35"/>
      <c r="Z337" s="35"/>
      <c r="AA337" s="35"/>
      <c r="AB337" s="35"/>
      <c r="AC337" s="35"/>
      <c r="AD337" s="35"/>
      <c r="AE337" s="35"/>
      <c r="AT337" s="18" t="s">
        <v>284</v>
      </c>
      <c r="AU337" s="18" t="s">
        <v>84</v>
      </c>
    </row>
    <row r="338" spans="1:65" s="2" customFormat="1" ht="16.5" customHeight="1">
      <c r="A338" s="35"/>
      <c r="B338" s="36"/>
      <c r="C338" s="192" t="s">
        <v>905</v>
      </c>
      <c r="D338" s="192" t="s">
        <v>241</v>
      </c>
      <c r="E338" s="193" t="s">
        <v>2938</v>
      </c>
      <c r="F338" s="194" t="s">
        <v>2939</v>
      </c>
      <c r="G338" s="195" t="s">
        <v>476</v>
      </c>
      <c r="H338" s="196">
        <v>70</v>
      </c>
      <c r="I338" s="197"/>
      <c r="J338" s="198">
        <f>ROUND(I338*H338,2)</f>
        <v>0</v>
      </c>
      <c r="K338" s="194" t="s">
        <v>2647</v>
      </c>
      <c r="L338" s="40"/>
      <c r="M338" s="199" t="s">
        <v>1</v>
      </c>
      <c r="N338" s="200" t="s">
        <v>41</v>
      </c>
      <c r="O338" s="72"/>
      <c r="P338" s="201">
        <f>O338*H338</f>
        <v>0</v>
      </c>
      <c r="Q338" s="201">
        <v>0</v>
      </c>
      <c r="R338" s="201">
        <f>Q338*H338</f>
        <v>0</v>
      </c>
      <c r="S338" s="201">
        <v>0</v>
      </c>
      <c r="T338" s="202">
        <f>S338*H338</f>
        <v>0</v>
      </c>
      <c r="U338" s="35"/>
      <c r="V338" s="35"/>
      <c r="W338" s="35"/>
      <c r="X338" s="35"/>
      <c r="Y338" s="35"/>
      <c r="Z338" s="35"/>
      <c r="AA338" s="35"/>
      <c r="AB338" s="35"/>
      <c r="AC338" s="35"/>
      <c r="AD338" s="35"/>
      <c r="AE338" s="35"/>
      <c r="AR338" s="203" t="s">
        <v>306</v>
      </c>
      <c r="AT338" s="203" t="s">
        <v>241</v>
      </c>
      <c r="AU338" s="203" t="s">
        <v>84</v>
      </c>
      <c r="AY338" s="18" t="s">
        <v>239</v>
      </c>
      <c r="BE338" s="204">
        <f>IF(N338="základní",J338,0)</f>
        <v>0</v>
      </c>
      <c r="BF338" s="204">
        <f>IF(N338="snížená",J338,0)</f>
        <v>0</v>
      </c>
      <c r="BG338" s="204">
        <f>IF(N338="zákl. přenesená",J338,0)</f>
        <v>0</v>
      </c>
      <c r="BH338" s="204">
        <f>IF(N338="sníž. přenesená",J338,0)</f>
        <v>0</v>
      </c>
      <c r="BI338" s="204">
        <f>IF(N338="nulová",J338,0)</f>
        <v>0</v>
      </c>
      <c r="BJ338" s="18" t="s">
        <v>84</v>
      </c>
      <c r="BK338" s="204">
        <f>ROUND(I338*H338,2)</f>
        <v>0</v>
      </c>
      <c r="BL338" s="18" t="s">
        <v>306</v>
      </c>
      <c r="BM338" s="203" t="s">
        <v>1418</v>
      </c>
    </row>
    <row r="339" spans="1:65" s="2" customFormat="1" ht="19.5">
      <c r="A339" s="35"/>
      <c r="B339" s="36"/>
      <c r="C339" s="37"/>
      <c r="D339" s="207" t="s">
        <v>284</v>
      </c>
      <c r="E339" s="37"/>
      <c r="F339" s="216" t="s">
        <v>2937</v>
      </c>
      <c r="G339" s="37"/>
      <c r="H339" s="37"/>
      <c r="I339" s="217"/>
      <c r="J339" s="37"/>
      <c r="K339" s="37"/>
      <c r="L339" s="40"/>
      <c r="M339" s="218"/>
      <c r="N339" s="219"/>
      <c r="O339" s="72"/>
      <c r="P339" s="72"/>
      <c r="Q339" s="72"/>
      <c r="R339" s="72"/>
      <c r="S339" s="72"/>
      <c r="T339" s="73"/>
      <c r="U339" s="35"/>
      <c r="V339" s="35"/>
      <c r="W339" s="35"/>
      <c r="X339" s="35"/>
      <c r="Y339" s="35"/>
      <c r="Z339" s="35"/>
      <c r="AA339" s="35"/>
      <c r="AB339" s="35"/>
      <c r="AC339" s="35"/>
      <c r="AD339" s="35"/>
      <c r="AE339" s="35"/>
      <c r="AT339" s="18" t="s">
        <v>284</v>
      </c>
      <c r="AU339" s="18" t="s">
        <v>84</v>
      </c>
    </row>
    <row r="340" spans="1:65" s="2" customFormat="1" ht="16.5" customHeight="1">
      <c r="A340" s="35"/>
      <c r="B340" s="36"/>
      <c r="C340" s="192" t="s">
        <v>913</v>
      </c>
      <c r="D340" s="192" t="s">
        <v>241</v>
      </c>
      <c r="E340" s="193" t="s">
        <v>2940</v>
      </c>
      <c r="F340" s="194" t="s">
        <v>2941</v>
      </c>
      <c r="G340" s="195" t="s">
        <v>476</v>
      </c>
      <c r="H340" s="196">
        <v>55</v>
      </c>
      <c r="I340" s="197"/>
      <c r="J340" s="198">
        <f>ROUND(I340*H340,2)</f>
        <v>0</v>
      </c>
      <c r="K340" s="194" t="s">
        <v>2647</v>
      </c>
      <c r="L340" s="40"/>
      <c r="M340" s="199" t="s">
        <v>1</v>
      </c>
      <c r="N340" s="200" t="s">
        <v>41</v>
      </c>
      <c r="O340" s="72"/>
      <c r="P340" s="201">
        <f>O340*H340</f>
        <v>0</v>
      </c>
      <c r="Q340" s="201">
        <v>0</v>
      </c>
      <c r="R340" s="201">
        <f>Q340*H340</f>
        <v>0</v>
      </c>
      <c r="S340" s="201">
        <v>0</v>
      </c>
      <c r="T340" s="202">
        <f>S340*H340</f>
        <v>0</v>
      </c>
      <c r="U340" s="35"/>
      <c r="V340" s="35"/>
      <c r="W340" s="35"/>
      <c r="X340" s="35"/>
      <c r="Y340" s="35"/>
      <c r="Z340" s="35"/>
      <c r="AA340" s="35"/>
      <c r="AB340" s="35"/>
      <c r="AC340" s="35"/>
      <c r="AD340" s="35"/>
      <c r="AE340" s="35"/>
      <c r="AR340" s="203" t="s">
        <v>306</v>
      </c>
      <c r="AT340" s="203" t="s">
        <v>241</v>
      </c>
      <c r="AU340" s="203" t="s">
        <v>84</v>
      </c>
      <c r="AY340" s="18" t="s">
        <v>239</v>
      </c>
      <c r="BE340" s="204">
        <f>IF(N340="základní",J340,0)</f>
        <v>0</v>
      </c>
      <c r="BF340" s="204">
        <f>IF(N340="snížená",J340,0)</f>
        <v>0</v>
      </c>
      <c r="BG340" s="204">
        <f>IF(N340="zákl. přenesená",J340,0)</f>
        <v>0</v>
      </c>
      <c r="BH340" s="204">
        <f>IF(N340="sníž. přenesená",J340,0)</f>
        <v>0</v>
      </c>
      <c r="BI340" s="204">
        <f>IF(N340="nulová",J340,0)</f>
        <v>0</v>
      </c>
      <c r="BJ340" s="18" t="s">
        <v>84</v>
      </c>
      <c r="BK340" s="204">
        <f>ROUND(I340*H340,2)</f>
        <v>0</v>
      </c>
      <c r="BL340" s="18" t="s">
        <v>306</v>
      </c>
      <c r="BM340" s="203" t="s">
        <v>1425</v>
      </c>
    </row>
    <row r="341" spans="1:65" s="2" customFormat="1" ht="19.5">
      <c r="A341" s="35"/>
      <c r="B341" s="36"/>
      <c r="C341" s="37"/>
      <c r="D341" s="207" t="s">
        <v>284</v>
      </c>
      <c r="E341" s="37"/>
      <c r="F341" s="216" t="s">
        <v>2937</v>
      </c>
      <c r="G341" s="37"/>
      <c r="H341" s="37"/>
      <c r="I341" s="217"/>
      <c r="J341" s="37"/>
      <c r="K341" s="37"/>
      <c r="L341" s="40"/>
      <c r="M341" s="218"/>
      <c r="N341" s="219"/>
      <c r="O341" s="72"/>
      <c r="P341" s="72"/>
      <c r="Q341" s="72"/>
      <c r="R341" s="72"/>
      <c r="S341" s="72"/>
      <c r="T341" s="73"/>
      <c r="U341" s="35"/>
      <c r="V341" s="35"/>
      <c r="W341" s="35"/>
      <c r="X341" s="35"/>
      <c r="Y341" s="35"/>
      <c r="Z341" s="35"/>
      <c r="AA341" s="35"/>
      <c r="AB341" s="35"/>
      <c r="AC341" s="35"/>
      <c r="AD341" s="35"/>
      <c r="AE341" s="35"/>
      <c r="AT341" s="18" t="s">
        <v>284</v>
      </c>
      <c r="AU341" s="18" t="s">
        <v>84</v>
      </c>
    </row>
    <row r="342" spans="1:65" s="2" customFormat="1" ht="16.5" customHeight="1">
      <c r="A342" s="35"/>
      <c r="B342" s="36"/>
      <c r="C342" s="192" t="s">
        <v>918</v>
      </c>
      <c r="D342" s="192" t="s">
        <v>241</v>
      </c>
      <c r="E342" s="193" t="s">
        <v>2942</v>
      </c>
      <c r="F342" s="194" t="s">
        <v>2943</v>
      </c>
      <c r="G342" s="195" t="s">
        <v>476</v>
      </c>
      <c r="H342" s="196">
        <v>125</v>
      </c>
      <c r="I342" s="197"/>
      <c r="J342" s="198">
        <f>ROUND(I342*H342,2)</f>
        <v>0</v>
      </c>
      <c r="K342" s="194" t="s">
        <v>2647</v>
      </c>
      <c r="L342" s="40"/>
      <c r="M342" s="199" t="s">
        <v>1</v>
      </c>
      <c r="N342" s="200" t="s">
        <v>41</v>
      </c>
      <c r="O342" s="72"/>
      <c r="P342" s="201">
        <f>O342*H342</f>
        <v>0</v>
      </c>
      <c r="Q342" s="201">
        <v>0</v>
      </c>
      <c r="R342" s="201">
        <f>Q342*H342</f>
        <v>0</v>
      </c>
      <c r="S342" s="201">
        <v>0</v>
      </c>
      <c r="T342" s="202">
        <f>S342*H342</f>
        <v>0</v>
      </c>
      <c r="U342" s="35"/>
      <c r="V342" s="35"/>
      <c r="W342" s="35"/>
      <c r="X342" s="35"/>
      <c r="Y342" s="35"/>
      <c r="Z342" s="35"/>
      <c r="AA342" s="35"/>
      <c r="AB342" s="35"/>
      <c r="AC342" s="35"/>
      <c r="AD342" s="35"/>
      <c r="AE342" s="35"/>
      <c r="AR342" s="203" t="s">
        <v>306</v>
      </c>
      <c r="AT342" s="203" t="s">
        <v>241</v>
      </c>
      <c r="AU342" s="203" t="s">
        <v>84</v>
      </c>
      <c r="AY342" s="18" t="s">
        <v>239</v>
      </c>
      <c r="BE342" s="204">
        <f>IF(N342="základní",J342,0)</f>
        <v>0</v>
      </c>
      <c r="BF342" s="204">
        <f>IF(N342="snížená",J342,0)</f>
        <v>0</v>
      </c>
      <c r="BG342" s="204">
        <f>IF(N342="zákl. přenesená",J342,0)</f>
        <v>0</v>
      </c>
      <c r="BH342" s="204">
        <f>IF(N342="sníž. přenesená",J342,0)</f>
        <v>0</v>
      </c>
      <c r="BI342" s="204">
        <f>IF(N342="nulová",J342,0)</f>
        <v>0</v>
      </c>
      <c r="BJ342" s="18" t="s">
        <v>84</v>
      </c>
      <c r="BK342" s="204">
        <f>ROUND(I342*H342,2)</f>
        <v>0</v>
      </c>
      <c r="BL342" s="18" t="s">
        <v>306</v>
      </c>
      <c r="BM342" s="203" t="s">
        <v>1435</v>
      </c>
    </row>
    <row r="343" spans="1:65" s="2" customFormat="1" ht="29.25">
      <c r="A343" s="35"/>
      <c r="B343" s="36"/>
      <c r="C343" s="37"/>
      <c r="D343" s="207" t="s">
        <v>284</v>
      </c>
      <c r="E343" s="37"/>
      <c r="F343" s="216" t="s">
        <v>2944</v>
      </c>
      <c r="G343" s="37"/>
      <c r="H343" s="37"/>
      <c r="I343" s="217"/>
      <c r="J343" s="37"/>
      <c r="K343" s="37"/>
      <c r="L343" s="40"/>
      <c r="M343" s="218"/>
      <c r="N343" s="219"/>
      <c r="O343" s="72"/>
      <c r="P343" s="72"/>
      <c r="Q343" s="72"/>
      <c r="R343" s="72"/>
      <c r="S343" s="72"/>
      <c r="T343" s="73"/>
      <c r="U343" s="35"/>
      <c r="V343" s="35"/>
      <c r="W343" s="35"/>
      <c r="X343" s="35"/>
      <c r="Y343" s="35"/>
      <c r="Z343" s="35"/>
      <c r="AA343" s="35"/>
      <c r="AB343" s="35"/>
      <c r="AC343" s="35"/>
      <c r="AD343" s="35"/>
      <c r="AE343" s="35"/>
      <c r="AT343" s="18" t="s">
        <v>284</v>
      </c>
      <c r="AU343" s="18" t="s">
        <v>84</v>
      </c>
    </row>
    <row r="344" spans="1:65" s="2" customFormat="1" ht="16.5" customHeight="1">
      <c r="A344" s="35"/>
      <c r="B344" s="36"/>
      <c r="C344" s="192" t="s">
        <v>924</v>
      </c>
      <c r="D344" s="192" t="s">
        <v>241</v>
      </c>
      <c r="E344" s="193" t="s">
        <v>2945</v>
      </c>
      <c r="F344" s="194" t="s">
        <v>2946</v>
      </c>
      <c r="G344" s="195" t="s">
        <v>476</v>
      </c>
      <c r="H344" s="196">
        <v>1396</v>
      </c>
      <c r="I344" s="197"/>
      <c r="J344" s="198">
        <f>ROUND(I344*H344,2)</f>
        <v>0</v>
      </c>
      <c r="K344" s="194" t="s">
        <v>2647</v>
      </c>
      <c r="L344" s="40"/>
      <c r="M344" s="199" t="s">
        <v>1</v>
      </c>
      <c r="N344" s="200" t="s">
        <v>41</v>
      </c>
      <c r="O344" s="72"/>
      <c r="P344" s="201">
        <f>O344*H344</f>
        <v>0</v>
      </c>
      <c r="Q344" s="201">
        <v>0</v>
      </c>
      <c r="R344" s="201">
        <f>Q344*H344</f>
        <v>0</v>
      </c>
      <c r="S344" s="201">
        <v>0</v>
      </c>
      <c r="T344" s="202">
        <f>S344*H344</f>
        <v>0</v>
      </c>
      <c r="U344" s="35"/>
      <c r="V344" s="35"/>
      <c r="W344" s="35"/>
      <c r="X344" s="35"/>
      <c r="Y344" s="35"/>
      <c r="Z344" s="35"/>
      <c r="AA344" s="35"/>
      <c r="AB344" s="35"/>
      <c r="AC344" s="35"/>
      <c r="AD344" s="35"/>
      <c r="AE344" s="35"/>
      <c r="AR344" s="203" t="s">
        <v>306</v>
      </c>
      <c r="AT344" s="203" t="s">
        <v>241</v>
      </c>
      <c r="AU344" s="203" t="s">
        <v>84</v>
      </c>
      <c r="AY344" s="18" t="s">
        <v>239</v>
      </c>
      <c r="BE344" s="204">
        <f>IF(N344="základní",J344,0)</f>
        <v>0</v>
      </c>
      <c r="BF344" s="204">
        <f>IF(N344="snížená",J344,0)</f>
        <v>0</v>
      </c>
      <c r="BG344" s="204">
        <f>IF(N344="zákl. přenesená",J344,0)</f>
        <v>0</v>
      </c>
      <c r="BH344" s="204">
        <f>IF(N344="sníž. přenesená",J344,0)</f>
        <v>0</v>
      </c>
      <c r="BI344" s="204">
        <f>IF(N344="nulová",J344,0)</f>
        <v>0</v>
      </c>
      <c r="BJ344" s="18" t="s">
        <v>84</v>
      </c>
      <c r="BK344" s="204">
        <f>ROUND(I344*H344,2)</f>
        <v>0</v>
      </c>
      <c r="BL344" s="18" t="s">
        <v>306</v>
      </c>
      <c r="BM344" s="203" t="s">
        <v>1441</v>
      </c>
    </row>
    <row r="345" spans="1:65" s="2" customFormat="1" ht="29.25">
      <c r="A345" s="35"/>
      <c r="B345" s="36"/>
      <c r="C345" s="37"/>
      <c r="D345" s="207" t="s">
        <v>284</v>
      </c>
      <c r="E345" s="37"/>
      <c r="F345" s="216" t="s">
        <v>2947</v>
      </c>
      <c r="G345" s="37"/>
      <c r="H345" s="37"/>
      <c r="I345" s="217"/>
      <c r="J345" s="37"/>
      <c r="K345" s="37"/>
      <c r="L345" s="40"/>
      <c r="M345" s="218"/>
      <c r="N345" s="219"/>
      <c r="O345" s="72"/>
      <c r="P345" s="72"/>
      <c r="Q345" s="72"/>
      <c r="R345" s="72"/>
      <c r="S345" s="72"/>
      <c r="T345" s="73"/>
      <c r="U345" s="35"/>
      <c r="V345" s="35"/>
      <c r="W345" s="35"/>
      <c r="X345" s="35"/>
      <c r="Y345" s="35"/>
      <c r="Z345" s="35"/>
      <c r="AA345" s="35"/>
      <c r="AB345" s="35"/>
      <c r="AC345" s="35"/>
      <c r="AD345" s="35"/>
      <c r="AE345" s="35"/>
      <c r="AT345" s="18" t="s">
        <v>284</v>
      </c>
      <c r="AU345" s="18" t="s">
        <v>84</v>
      </c>
    </row>
    <row r="346" spans="1:65" s="2" customFormat="1" ht="16.5" customHeight="1">
      <c r="A346" s="35"/>
      <c r="B346" s="36"/>
      <c r="C346" s="192" t="s">
        <v>931</v>
      </c>
      <c r="D346" s="192" t="s">
        <v>241</v>
      </c>
      <c r="E346" s="193" t="s">
        <v>2948</v>
      </c>
      <c r="F346" s="194" t="s">
        <v>2949</v>
      </c>
      <c r="G346" s="195" t="s">
        <v>249</v>
      </c>
      <c r="H346" s="196">
        <v>1</v>
      </c>
      <c r="I346" s="197"/>
      <c r="J346" s="198">
        <f t="shared" ref="J346:J356" si="30">ROUND(I346*H346,2)</f>
        <v>0</v>
      </c>
      <c r="K346" s="194" t="s">
        <v>2696</v>
      </c>
      <c r="L346" s="40"/>
      <c r="M346" s="199" t="s">
        <v>1</v>
      </c>
      <c r="N346" s="200" t="s">
        <v>41</v>
      </c>
      <c r="O346" s="72"/>
      <c r="P346" s="201">
        <f t="shared" ref="P346:P356" si="31">O346*H346</f>
        <v>0</v>
      </c>
      <c r="Q346" s="201">
        <v>0</v>
      </c>
      <c r="R346" s="201">
        <f t="shared" ref="R346:R356" si="32">Q346*H346</f>
        <v>0</v>
      </c>
      <c r="S346" s="201">
        <v>0</v>
      </c>
      <c r="T346" s="202">
        <f t="shared" ref="T346:T356" si="33">S346*H346</f>
        <v>0</v>
      </c>
      <c r="U346" s="35"/>
      <c r="V346" s="35"/>
      <c r="W346" s="35"/>
      <c r="X346" s="35"/>
      <c r="Y346" s="35"/>
      <c r="Z346" s="35"/>
      <c r="AA346" s="35"/>
      <c r="AB346" s="35"/>
      <c r="AC346" s="35"/>
      <c r="AD346" s="35"/>
      <c r="AE346" s="35"/>
      <c r="AR346" s="203" t="s">
        <v>306</v>
      </c>
      <c r="AT346" s="203" t="s">
        <v>241</v>
      </c>
      <c r="AU346" s="203" t="s">
        <v>84</v>
      </c>
      <c r="AY346" s="18" t="s">
        <v>239</v>
      </c>
      <c r="BE346" s="204">
        <f t="shared" ref="BE346:BE356" si="34">IF(N346="základní",J346,0)</f>
        <v>0</v>
      </c>
      <c r="BF346" s="204">
        <f t="shared" ref="BF346:BF356" si="35">IF(N346="snížená",J346,0)</f>
        <v>0</v>
      </c>
      <c r="BG346" s="204">
        <f t="shared" ref="BG346:BG356" si="36">IF(N346="zákl. přenesená",J346,0)</f>
        <v>0</v>
      </c>
      <c r="BH346" s="204">
        <f t="shared" ref="BH346:BH356" si="37">IF(N346="sníž. přenesená",J346,0)</f>
        <v>0</v>
      </c>
      <c r="BI346" s="204">
        <f t="shared" ref="BI346:BI356" si="38">IF(N346="nulová",J346,0)</f>
        <v>0</v>
      </c>
      <c r="BJ346" s="18" t="s">
        <v>84</v>
      </c>
      <c r="BK346" s="204">
        <f t="shared" ref="BK346:BK356" si="39">ROUND(I346*H346,2)</f>
        <v>0</v>
      </c>
      <c r="BL346" s="18" t="s">
        <v>306</v>
      </c>
      <c r="BM346" s="203" t="s">
        <v>1449</v>
      </c>
    </row>
    <row r="347" spans="1:65" s="2" customFormat="1" ht="16.5" customHeight="1">
      <c r="A347" s="35"/>
      <c r="B347" s="36"/>
      <c r="C347" s="192" t="s">
        <v>940</v>
      </c>
      <c r="D347" s="192" t="s">
        <v>241</v>
      </c>
      <c r="E347" s="193" t="s">
        <v>2950</v>
      </c>
      <c r="F347" s="194" t="s">
        <v>2951</v>
      </c>
      <c r="G347" s="195" t="s">
        <v>249</v>
      </c>
      <c r="H347" s="196">
        <v>1</v>
      </c>
      <c r="I347" s="197"/>
      <c r="J347" s="198">
        <f t="shared" si="30"/>
        <v>0</v>
      </c>
      <c r="K347" s="194" t="s">
        <v>2696</v>
      </c>
      <c r="L347" s="40"/>
      <c r="M347" s="199" t="s">
        <v>1</v>
      </c>
      <c r="N347" s="200" t="s">
        <v>41</v>
      </c>
      <c r="O347" s="72"/>
      <c r="P347" s="201">
        <f t="shared" si="31"/>
        <v>0</v>
      </c>
      <c r="Q347" s="201">
        <v>0</v>
      </c>
      <c r="R347" s="201">
        <f t="shared" si="32"/>
        <v>0</v>
      </c>
      <c r="S347" s="201">
        <v>0</v>
      </c>
      <c r="T347" s="202">
        <f t="shared" si="33"/>
        <v>0</v>
      </c>
      <c r="U347" s="35"/>
      <c r="V347" s="35"/>
      <c r="W347" s="35"/>
      <c r="X347" s="35"/>
      <c r="Y347" s="35"/>
      <c r="Z347" s="35"/>
      <c r="AA347" s="35"/>
      <c r="AB347" s="35"/>
      <c r="AC347" s="35"/>
      <c r="AD347" s="35"/>
      <c r="AE347" s="35"/>
      <c r="AR347" s="203" t="s">
        <v>306</v>
      </c>
      <c r="AT347" s="203" t="s">
        <v>241</v>
      </c>
      <c r="AU347" s="203" t="s">
        <v>84</v>
      </c>
      <c r="AY347" s="18" t="s">
        <v>239</v>
      </c>
      <c r="BE347" s="204">
        <f t="shared" si="34"/>
        <v>0</v>
      </c>
      <c r="BF347" s="204">
        <f t="shared" si="35"/>
        <v>0</v>
      </c>
      <c r="BG347" s="204">
        <f t="shared" si="36"/>
        <v>0</v>
      </c>
      <c r="BH347" s="204">
        <f t="shared" si="37"/>
        <v>0</v>
      </c>
      <c r="BI347" s="204">
        <f t="shared" si="38"/>
        <v>0</v>
      </c>
      <c r="BJ347" s="18" t="s">
        <v>84</v>
      </c>
      <c r="BK347" s="204">
        <f t="shared" si="39"/>
        <v>0</v>
      </c>
      <c r="BL347" s="18" t="s">
        <v>306</v>
      </c>
      <c r="BM347" s="203" t="s">
        <v>1457</v>
      </c>
    </row>
    <row r="348" spans="1:65" s="2" customFormat="1" ht="16.5" customHeight="1">
      <c r="A348" s="35"/>
      <c r="B348" s="36"/>
      <c r="C348" s="192" t="s">
        <v>945</v>
      </c>
      <c r="D348" s="192" t="s">
        <v>241</v>
      </c>
      <c r="E348" s="193" t="s">
        <v>2952</v>
      </c>
      <c r="F348" s="194" t="s">
        <v>2953</v>
      </c>
      <c r="G348" s="195" t="s">
        <v>299</v>
      </c>
      <c r="H348" s="196">
        <v>9</v>
      </c>
      <c r="I348" s="197"/>
      <c r="J348" s="198">
        <f t="shared" si="30"/>
        <v>0</v>
      </c>
      <c r="K348" s="194" t="s">
        <v>2696</v>
      </c>
      <c r="L348" s="40"/>
      <c r="M348" s="199" t="s">
        <v>1</v>
      </c>
      <c r="N348" s="200" t="s">
        <v>41</v>
      </c>
      <c r="O348" s="72"/>
      <c r="P348" s="201">
        <f t="shared" si="31"/>
        <v>0</v>
      </c>
      <c r="Q348" s="201">
        <v>0</v>
      </c>
      <c r="R348" s="201">
        <f t="shared" si="32"/>
        <v>0</v>
      </c>
      <c r="S348" s="201">
        <v>0</v>
      </c>
      <c r="T348" s="202">
        <f t="shared" si="33"/>
        <v>0</v>
      </c>
      <c r="U348" s="35"/>
      <c r="V348" s="35"/>
      <c r="W348" s="35"/>
      <c r="X348" s="35"/>
      <c r="Y348" s="35"/>
      <c r="Z348" s="35"/>
      <c r="AA348" s="35"/>
      <c r="AB348" s="35"/>
      <c r="AC348" s="35"/>
      <c r="AD348" s="35"/>
      <c r="AE348" s="35"/>
      <c r="AR348" s="203" t="s">
        <v>306</v>
      </c>
      <c r="AT348" s="203" t="s">
        <v>241</v>
      </c>
      <c r="AU348" s="203" t="s">
        <v>84</v>
      </c>
      <c r="AY348" s="18" t="s">
        <v>239</v>
      </c>
      <c r="BE348" s="204">
        <f t="shared" si="34"/>
        <v>0</v>
      </c>
      <c r="BF348" s="204">
        <f t="shared" si="35"/>
        <v>0</v>
      </c>
      <c r="BG348" s="204">
        <f t="shared" si="36"/>
        <v>0</v>
      </c>
      <c r="BH348" s="204">
        <f t="shared" si="37"/>
        <v>0</v>
      </c>
      <c r="BI348" s="204">
        <f t="shared" si="38"/>
        <v>0</v>
      </c>
      <c r="BJ348" s="18" t="s">
        <v>84</v>
      </c>
      <c r="BK348" s="204">
        <f t="shared" si="39"/>
        <v>0</v>
      </c>
      <c r="BL348" s="18" t="s">
        <v>306</v>
      </c>
      <c r="BM348" s="203" t="s">
        <v>1465</v>
      </c>
    </row>
    <row r="349" spans="1:65" s="2" customFormat="1" ht="16.5" customHeight="1">
      <c r="A349" s="35"/>
      <c r="B349" s="36"/>
      <c r="C349" s="192" t="s">
        <v>949</v>
      </c>
      <c r="D349" s="192" t="s">
        <v>241</v>
      </c>
      <c r="E349" s="193" t="s">
        <v>2954</v>
      </c>
      <c r="F349" s="194" t="s">
        <v>2955</v>
      </c>
      <c r="G349" s="195" t="s">
        <v>299</v>
      </c>
      <c r="H349" s="196">
        <v>2</v>
      </c>
      <c r="I349" s="197"/>
      <c r="J349" s="198">
        <f t="shared" si="30"/>
        <v>0</v>
      </c>
      <c r="K349" s="194" t="s">
        <v>2696</v>
      </c>
      <c r="L349" s="40"/>
      <c r="M349" s="199" t="s">
        <v>1</v>
      </c>
      <c r="N349" s="200" t="s">
        <v>41</v>
      </c>
      <c r="O349" s="72"/>
      <c r="P349" s="201">
        <f t="shared" si="31"/>
        <v>0</v>
      </c>
      <c r="Q349" s="201">
        <v>0</v>
      </c>
      <c r="R349" s="201">
        <f t="shared" si="32"/>
        <v>0</v>
      </c>
      <c r="S349" s="201">
        <v>0</v>
      </c>
      <c r="T349" s="202">
        <f t="shared" si="33"/>
        <v>0</v>
      </c>
      <c r="U349" s="35"/>
      <c r="V349" s="35"/>
      <c r="W349" s="35"/>
      <c r="X349" s="35"/>
      <c r="Y349" s="35"/>
      <c r="Z349" s="35"/>
      <c r="AA349" s="35"/>
      <c r="AB349" s="35"/>
      <c r="AC349" s="35"/>
      <c r="AD349" s="35"/>
      <c r="AE349" s="35"/>
      <c r="AR349" s="203" t="s">
        <v>306</v>
      </c>
      <c r="AT349" s="203" t="s">
        <v>241</v>
      </c>
      <c r="AU349" s="203" t="s">
        <v>84</v>
      </c>
      <c r="AY349" s="18" t="s">
        <v>239</v>
      </c>
      <c r="BE349" s="204">
        <f t="shared" si="34"/>
        <v>0</v>
      </c>
      <c r="BF349" s="204">
        <f t="shared" si="35"/>
        <v>0</v>
      </c>
      <c r="BG349" s="204">
        <f t="shared" si="36"/>
        <v>0</v>
      </c>
      <c r="BH349" s="204">
        <f t="shared" si="37"/>
        <v>0</v>
      </c>
      <c r="BI349" s="204">
        <f t="shared" si="38"/>
        <v>0</v>
      </c>
      <c r="BJ349" s="18" t="s">
        <v>84</v>
      </c>
      <c r="BK349" s="204">
        <f t="shared" si="39"/>
        <v>0</v>
      </c>
      <c r="BL349" s="18" t="s">
        <v>306</v>
      </c>
      <c r="BM349" s="203" t="s">
        <v>1471</v>
      </c>
    </row>
    <row r="350" spans="1:65" s="2" customFormat="1" ht="16.5" customHeight="1">
      <c r="A350" s="35"/>
      <c r="B350" s="36"/>
      <c r="C350" s="192" t="s">
        <v>953</v>
      </c>
      <c r="D350" s="192" t="s">
        <v>241</v>
      </c>
      <c r="E350" s="193" t="s">
        <v>2956</v>
      </c>
      <c r="F350" s="194" t="s">
        <v>2957</v>
      </c>
      <c r="G350" s="195" t="s">
        <v>249</v>
      </c>
      <c r="H350" s="196">
        <v>7</v>
      </c>
      <c r="I350" s="197"/>
      <c r="J350" s="198">
        <f t="shared" si="30"/>
        <v>0</v>
      </c>
      <c r="K350" s="194" t="s">
        <v>2647</v>
      </c>
      <c r="L350" s="40"/>
      <c r="M350" s="199" t="s">
        <v>1</v>
      </c>
      <c r="N350" s="200" t="s">
        <v>41</v>
      </c>
      <c r="O350" s="72"/>
      <c r="P350" s="201">
        <f t="shared" si="31"/>
        <v>0</v>
      </c>
      <c r="Q350" s="201">
        <v>0</v>
      </c>
      <c r="R350" s="201">
        <f t="shared" si="32"/>
        <v>0</v>
      </c>
      <c r="S350" s="201">
        <v>0</v>
      </c>
      <c r="T350" s="202">
        <f t="shared" si="33"/>
        <v>0</v>
      </c>
      <c r="U350" s="35"/>
      <c r="V350" s="35"/>
      <c r="W350" s="35"/>
      <c r="X350" s="35"/>
      <c r="Y350" s="35"/>
      <c r="Z350" s="35"/>
      <c r="AA350" s="35"/>
      <c r="AB350" s="35"/>
      <c r="AC350" s="35"/>
      <c r="AD350" s="35"/>
      <c r="AE350" s="35"/>
      <c r="AR350" s="203" t="s">
        <v>306</v>
      </c>
      <c r="AT350" s="203" t="s">
        <v>241</v>
      </c>
      <c r="AU350" s="203" t="s">
        <v>84</v>
      </c>
      <c r="AY350" s="18" t="s">
        <v>239</v>
      </c>
      <c r="BE350" s="204">
        <f t="shared" si="34"/>
        <v>0</v>
      </c>
      <c r="BF350" s="204">
        <f t="shared" si="35"/>
        <v>0</v>
      </c>
      <c r="BG350" s="204">
        <f t="shared" si="36"/>
        <v>0</v>
      </c>
      <c r="BH350" s="204">
        <f t="shared" si="37"/>
        <v>0</v>
      </c>
      <c r="BI350" s="204">
        <f t="shared" si="38"/>
        <v>0</v>
      </c>
      <c r="BJ350" s="18" t="s">
        <v>84</v>
      </c>
      <c r="BK350" s="204">
        <f t="shared" si="39"/>
        <v>0</v>
      </c>
      <c r="BL350" s="18" t="s">
        <v>306</v>
      </c>
      <c r="BM350" s="203" t="s">
        <v>1486</v>
      </c>
    </row>
    <row r="351" spans="1:65" s="2" customFormat="1" ht="37.9" customHeight="1">
      <c r="A351" s="35"/>
      <c r="B351" s="36"/>
      <c r="C351" s="192" t="s">
        <v>957</v>
      </c>
      <c r="D351" s="192" t="s">
        <v>241</v>
      </c>
      <c r="E351" s="193" t="s">
        <v>2958</v>
      </c>
      <c r="F351" s="194" t="s">
        <v>2959</v>
      </c>
      <c r="G351" s="195" t="s">
        <v>476</v>
      </c>
      <c r="H351" s="196">
        <v>508</v>
      </c>
      <c r="I351" s="197"/>
      <c r="J351" s="198">
        <f t="shared" si="30"/>
        <v>0</v>
      </c>
      <c r="K351" s="194" t="s">
        <v>2647</v>
      </c>
      <c r="L351" s="40"/>
      <c r="M351" s="199" t="s">
        <v>1</v>
      </c>
      <c r="N351" s="200" t="s">
        <v>41</v>
      </c>
      <c r="O351" s="72"/>
      <c r="P351" s="201">
        <f t="shared" si="31"/>
        <v>0</v>
      </c>
      <c r="Q351" s="201">
        <v>0</v>
      </c>
      <c r="R351" s="201">
        <f t="shared" si="32"/>
        <v>0</v>
      </c>
      <c r="S351" s="201">
        <v>0</v>
      </c>
      <c r="T351" s="202">
        <f t="shared" si="33"/>
        <v>0</v>
      </c>
      <c r="U351" s="35"/>
      <c r="V351" s="35"/>
      <c r="W351" s="35"/>
      <c r="X351" s="35"/>
      <c r="Y351" s="35"/>
      <c r="Z351" s="35"/>
      <c r="AA351" s="35"/>
      <c r="AB351" s="35"/>
      <c r="AC351" s="35"/>
      <c r="AD351" s="35"/>
      <c r="AE351" s="35"/>
      <c r="AR351" s="203" t="s">
        <v>306</v>
      </c>
      <c r="AT351" s="203" t="s">
        <v>241</v>
      </c>
      <c r="AU351" s="203" t="s">
        <v>84</v>
      </c>
      <c r="AY351" s="18" t="s">
        <v>239</v>
      </c>
      <c r="BE351" s="204">
        <f t="shared" si="34"/>
        <v>0</v>
      </c>
      <c r="BF351" s="204">
        <f t="shared" si="35"/>
        <v>0</v>
      </c>
      <c r="BG351" s="204">
        <f t="shared" si="36"/>
        <v>0</v>
      </c>
      <c r="BH351" s="204">
        <f t="shared" si="37"/>
        <v>0</v>
      </c>
      <c r="BI351" s="204">
        <f t="shared" si="38"/>
        <v>0</v>
      </c>
      <c r="BJ351" s="18" t="s">
        <v>84</v>
      </c>
      <c r="BK351" s="204">
        <f t="shared" si="39"/>
        <v>0</v>
      </c>
      <c r="BL351" s="18" t="s">
        <v>306</v>
      </c>
      <c r="BM351" s="203" t="s">
        <v>1494</v>
      </c>
    </row>
    <row r="352" spans="1:65" s="2" customFormat="1" ht="37.9" customHeight="1">
      <c r="A352" s="35"/>
      <c r="B352" s="36"/>
      <c r="C352" s="192" t="s">
        <v>961</v>
      </c>
      <c r="D352" s="192" t="s">
        <v>241</v>
      </c>
      <c r="E352" s="193" t="s">
        <v>2960</v>
      </c>
      <c r="F352" s="194" t="s">
        <v>2961</v>
      </c>
      <c r="G352" s="195" t="s">
        <v>476</v>
      </c>
      <c r="H352" s="196">
        <v>60</v>
      </c>
      <c r="I352" s="197"/>
      <c r="J352" s="198">
        <f t="shared" si="30"/>
        <v>0</v>
      </c>
      <c r="K352" s="194" t="s">
        <v>2647</v>
      </c>
      <c r="L352" s="40"/>
      <c r="M352" s="199" t="s">
        <v>1</v>
      </c>
      <c r="N352" s="200" t="s">
        <v>41</v>
      </c>
      <c r="O352" s="72"/>
      <c r="P352" s="201">
        <f t="shared" si="31"/>
        <v>0</v>
      </c>
      <c r="Q352" s="201">
        <v>0</v>
      </c>
      <c r="R352" s="201">
        <f t="shared" si="32"/>
        <v>0</v>
      </c>
      <c r="S352" s="201">
        <v>0</v>
      </c>
      <c r="T352" s="202">
        <f t="shared" si="33"/>
        <v>0</v>
      </c>
      <c r="U352" s="35"/>
      <c r="V352" s="35"/>
      <c r="W352" s="35"/>
      <c r="X352" s="35"/>
      <c r="Y352" s="35"/>
      <c r="Z352" s="35"/>
      <c r="AA352" s="35"/>
      <c r="AB352" s="35"/>
      <c r="AC352" s="35"/>
      <c r="AD352" s="35"/>
      <c r="AE352" s="35"/>
      <c r="AR352" s="203" t="s">
        <v>306</v>
      </c>
      <c r="AT352" s="203" t="s">
        <v>241</v>
      </c>
      <c r="AU352" s="203" t="s">
        <v>84</v>
      </c>
      <c r="AY352" s="18" t="s">
        <v>239</v>
      </c>
      <c r="BE352" s="204">
        <f t="shared" si="34"/>
        <v>0</v>
      </c>
      <c r="BF352" s="204">
        <f t="shared" si="35"/>
        <v>0</v>
      </c>
      <c r="BG352" s="204">
        <f t="shared" si="36"/>
        <v>0</v>
      </c>
      <c r="BH352" s="204">
        <f t="shared" si="37"/>
        <v>0</v>
      </c>
      <c r="BI352" s="204">
        <f t="shared" si="38"/>
        <v>0</v>
      </c>
      <c r="BJ352" s="18" t="s">
        <v>84</v>
      </c>
      <c r="BK352" s="204">
        <f t="shared" si="39"/>
        <v>0</v>
      </c>
      <c r="BL352" s="18" t="s">
        <v>306</v>
      </c>
      <c r="BM352" s="203" t="s">
        <v>1502</v>
      </c>
    </row>
    <row r="353" spans="1:65" s="2" customFormat="1" ht="37.9" customHeight="1">
      <c r="A353" s="35"/>
      <c r="B353" s="36"/>
      <c r="C353" s="192" t="s">
        <v>966</v>
      </c>
      <c r="D353" s="192" t="s">
        <v>241</v>
      </c>
      <c r="E353" s="193" t="s">
        <v>2962</v>
      </c>
      <c r="F353" s="194" t="s">
        <v>2963</v>
      </c>
      <c r="G353" s="195" t="s">
        <v>476</v>
      </c>
      <c r="H353" s="196">
        <v>50</v>
      </c>
      <c r="I353" s="197"/>
      <c r="J353" s="198">
        <f t="shared" si="30"/>
        <v>0</v>
      </c>
      <c r="K353" s="194" t="s">
        <v>2647</v>
      </c>
      <c r="L353" s="40"/>
      <c r="M353" s="199" t="s">
        <v>1</v>
      </c>
      <c r="N353" s="200" t="s">
        <v>41</v>
      </c>
      <c r="O353" s="72"/>
      <c r="P353" s="201">
        <f t="shared" si="31"/>
        <v>0</v>
      </c>
      <c r="Q353" s="201">
        <v>0</v>
      </c>
      <c r="R353" s="201">
        <f t="shared" si="32"/>
        <v>0</v>
      </c>
      <c r="S353" s="201">
        <v>0</v>
      </c>
      <c r="T353" s="202">
        <f t="shared" si="33"/>
        <v>0</v>
      </c>
      <c r="U353" s="35"/>
      <c r="V353" s="35"/>
      <c r="W353" s="35"/>
      <c r="X353" s="35"/>
      <c r="Y353" s="35"/>
      <c r="Z353" s="35"/>
      <c r="AA353" s="35"/>
      <c r="AB353" s="35"/>
      <c r="AC353" s="35"/>
      <c r="AD353" s="35"/>
      <c r="AE353" s="35"/>
      <c r="AR353" s="203" t="s">
        <v>306</v>
      </c>
      <c r="AT353" s="203" t="s">
        <v>241</v>
      </c>
      <c r="AU353" s="203" t="s">
        <v>84</v>
      </c>
      <c r="AY353" s="18" t="s">
        <v>239</v>
      </c>
      <c r="BE353" s="204">
        <f t="shared" si="34"/>
        <v>0</v>
      </c>
      <c r="BF353" s="204">
        <f t="shared" si="35"/>
        <v>0</v>
      </c>
      <c r="BG353" s="204">
        <f t="shared" si="36"/>
        <v>0</v>
      </c>
      <c r="BH353" s="204">
        <f t="shared" si="37"/>
        <v>0</v>
      </c>
      <c r="BI353" s="204">
        <f t="shared" si="38"/>
        <v>0</v>
      </c>
      <c r="BJ353" s="18" t="s">
        <v>84</v>
      </c>
      <c r="BK353" s="204">
        <f t="shared" si="39"/>
        <v>0</v>
      </c>
      <c r="BL353" s="18" t="s">
        <v>306</v>
      </c>
      <c r="BM353" s="203" t="s">
        <v>1514</v>
      </c>
    </row>
    <row r="354" spans="1:65" s="2" customFormat="1" ht="37.9" customHeight="1">
      <c r="A354" s="35"/>
      <c r="B354" s="36"/>
      <c r="C354" s="192" t="s">
        <v>969</v>
      </c>
      <c r="D354" s="192" t="s">
        <v>241</v>
      </c>
      <c r="E354" s="193" t="s">
        <v>2964</v>
      </c>
      <c r="F354" s="194" t="s">
        <v>2965</v>
      </c>
      <c r="G354" s="195" t="s">
        <v>476</v>
      </c>
      <c r="H354" s="196">
        <v>30</v>
      </c>
      <c r="I354" s="197"/>
      <c r="J354" s="198">
        <f t="shared" si="30"/>
        <v>0</v>
      </c>
      <c r="K354" s="194" t="s">
        <v>2647</v>
      </c>
      <c r="L354" s="40"/>
      <c r="M354" s="199" t="s">
        <v>1</v>
      </c>
      <c r="N354" s="200" t="s">
        <v>41</v>
      </c>
      <c r="O354" s="72"/>
      <c r="P354" s="201">
        <f t="shared" si="31"/>
        <v>0</v>
      </c>
      <c r="Q354" s="201">
        <v>0</v>
      </c>
      <c r="R354" s="201">
        <f t="shared" si="32"/>
        <v>0</v>
      </c>
      <c r="S354" s="201">
        <v>0</v>
      </c>
      <c r="T354" s="202">
        <f t="shared" si="33"/>
        <v>0</v>
      </c>
      <c r="U354" s="35"/>
      <c r="V354" s="35"/>
      <c r="W354" s="35"/>
      <c r="X354" s="35"/>
      <c r="Y354" s="35"/>
      <c r="Z354" s="35"/>
      <c r="AA354" s="35"/>
      <c r="AB354" s="35"/>
      <c r="AC354" s="35"/>
      <c r="AD354" s="35"/>
      <c r="AE354" s="35"/>
      <c r="AR354" s="203" t="s">
        <v>306</v>
      </c>
      <c r="AT354" s="203" t="s">
        <v>241</v>
      </c>
      <c r="AU354" s="203" t="s">
        <v>84</v>
      </c>
      <c r="AY354" s="18" t="s">
        <v>239</v>
      </c>
      <c r="BE354" s="204">
        <f t="shared" si="34"/>
        <v>0</v>
      </c>
      <c r="BF354" s="204">
        <f t="shared" si="35"/>
        <v>0</v>
      </c>
      <c r="BG354" s="204">
        <f t="shared" si="36"/>
        <v>0</v>
      </c>
      <c r="BH354" s="204">
        <f t="shared" si="37"/>
        <v>0</v>
      </c>
      <c r="BI354" s="204">
        <f t="shared" si="38"/>
        <v>0</v>
      </c>
      <c r="BJ354" s="18" t="s">
        <v>84</v>
      </c>
      <c r="BK354" s="204">
        <f t="shared" si="39"/>
        <v>0</v>
      </c>
      <c r="BL354" s="18" t="s">
        <v>306</v>
      </c>
      <c r="BM354" s="203" t="s">
        <v>1523</v>
      </c>
    </row>
    <row r="355" spans="1:65" s="2" customFormat="1" ht="37.9" customHeight="1">
      <c r="A355" s="35"/>
      <c r="B355" s="36"/>
      <c r="C355" s="192" t="s">
        <v>973</v>
      </c>
      <c r="D355" s="192" t="s">
        <v>241</v>
      </c>
      <c r="E355" s="193" t="s">
        <v>2966</v>
      </c>
      <c r="F355" s="194" t="s">
        <v>2967</v>
      </c>
      <c r="G355" s="195" t="s">
        <v>476</v>
      </c>
      <c r="H355" s="196">
        <v>30</v>
      </c>
      <c r="I355" s="197"/>
      <c r="J355" s="198">
        <f t="shared" si="30"/>
        <v>0</v>
      </c>
      <c r="K355" s="194" t="s">
        <v>2647</v>
      </c>
      <c r="L355" s="40"/>
      <c r="M355" s="199" t="s">
        <v>1</v>
      </c>
      <c r="N355" s="200" t="s">
        <v>41</v>
      </c>
      <c r="O355" s="72"/>
      <c r="P355" s="201">
        <f t="shared" si="31"/>
        <v>0</v>
      </c>
      <c r="Q355" s="201">
        <v>0</v>
      </c>
      <c r="R355" s="201">
        <f t="shared" si="32"/>
        <v>0</v>
      </c>
      <c r="S355" s="201">
        <v>0</v>
      </c>
      <c r="T355" s="202">
        <f t="shared" si="33"/>
        <v>0</v>
      </c>
      <c r="U355" s="35"/>
      <c r="V355" s="35"/>
      <c r="W355" s="35"/>
      <c r="X355" s="35"/>
      <c r="Y355" s="35"/>
      <c r="Z355" s="35"/>
      <c r="AA355" s="35"/>
      <c r="AB355" s="35"/>
      <c r="AC355" s="35"/>
      <c r="AD355" s="35"/>
      <c r="AE355" s="35"/>
      <c r="AR355" s="203" t="s">
        <v>306</v>
      </c>
      <c r="AT355" s="203" t="s">
        <v>241</v>
      </c>
      <c r="AU355" s="203" t="s">
        <v>84</v>
      </c>
      <c r="AY355" s="18" t="s">
        <v>239</v>
      </c>
      <c r="BE355" s="204">
        <f t="shared" si="34"/>
        <v>0</v>
      </c>
      <c r="BF355" s="204">
        <f t="shared" si="35"/>
        <v>0</v>
      </c>
      <c r="BG355" s="204">
        <f t="shared" si="36"/>
        <v>0</v>
      </c>
      <c r="BH355" s="204">
        <f t="shared" si="37"/>
        <v>0</v>
      </c>
      <c r="BI355" s="204">
        <f t="shared" si="38"/>
        <v>0</v>
      </c>
      <c r="BJ355" s="18" t="s">
        <v>84</v>
      </c>
      <c r="BK355" s="204">
        <f t="shared" si="39"/>
        <v>0</v>
      </c>
      <c r="BL355" s="18" t="s">
        <v>306</v>
      </c>
      <c r="BM355" s="203" t="s">
        <v>1531</v>
      </c>
    </row>
    <row r="356" spans="1:65" s="2" customFormat="1" ht="16.5" customHeight="1">
      <c r="A356" s="35"/>
      <c r="B356" s="36"/>
      <c r="C356" s="192" t="s">
        <v>975</v>
      </c>
      <c r="D356" s="192" t="s">
        <v>241</v>
      </c>
      <c r="E356" s="193" t="s">
        <v>2968</v>
      </c>
      <c r="F356" s="194" t="s">
        <v>2969</v>
      </c>
      <c r="G356" s="195" t="s">
        <v>331</v>
      </c>
      <c r="H356" s="196">
        <v>4.3719999999999999</v>
      </c>
      <c r="I356" s="197"/>
      <c r="J356" s="198">
        <f t="shared" si="30"/>
        <v>0</v>
      </c>
      <c r="K356" s="194" t="s">
        <v>2647</v>
      </c>
      <c r="L356" s="40"/>
      <c r="M356" s="199" t="s">
        <v>1</v>
      </c>
      <c r="N356" s="200" t="s">
        <v>41</v>
      </c>
      <c r="O356" s="72"/>
      <c r="P356" s="201">
        <f t="shared" si="31"/>
        <v>0</v>
      </c>
      <c r="Q356" s="201">
        <v>0</v>
      </c>
      <c r="R356" s="201">
        <f t="shared" si="32"/>
        <v>0</v>
      </c>
      <c r="S356" s="201">
        <v>0</v>
      </c>
      <c r="T356" s="202">
        <f t="shared" si="33"/>
        <v>0</v>
      </c>
      <c r="U356" s="35"/>
      <c r="V356" s="35"/>
      <c r="W356" s="35"/>
      <c r="X356" s="35"/>
      <c r="Y356" s="35"/>
      <c r="Z356" s="35"/>
      <c r="AA356" s="35"/>
      <c r="AB356" s="35"/>
      <c r="AC356" s="35"/>
      <c r="AD356" s="35"/>
      <c r="AE356" s="35"/>
      <c r="AR356" s="203" t="s">
        <v>306</v>
      </c>
      <c r="AT356" s="203" t="s">
        <v>241</v>
      </c>
      <c r="AU356" s="203" t="s">
        <v>84</v>
      </c>
      <c r="AY356" s="18" t="s">
        <v>239</v>
      </c>
      <c r="BE356" s="204">
        <f t="shared" si="34"/>
        <v>0</v>
      </c>
      <c r="BF356" s="204">
        <f t="shared" si="35"/>
        <v>0</v>
      </c>
      <c r="BG356" s="204">
        <f t="shared" si="36"/>
        <v>0</v>
      </c>
      <c r="BH356" s="204">
        <f t="shared" si="37"/>
        <v>0</v>
      </c>
      <c r="BI356" s="204">
        <f t="shared" si="38"/>
        <v>0</v>
      </c>
      <c r="BJ356" s="18" t="s">
        <v>84</v>
      </c>
      <c r="BK356" s="204">
        <f t="shared" si="39"/>
        <v>0</v>
      </c>
      <c r="BL356" s="18" t="s">
        <v>306</v>
      </c>
      <c r="BM356" s="203" t="s">
        <v>1542</v>
      </c>
    </row>
    <row r="357" spans="1:65" s="2" customFormat="1" ht="19.5">
      <c r="A357" s="35"/>
      <c r="B357" s="36"/>
      <c r="C357" s="37"/>
      <c r="D357" s="207" t="s">
        <v>284</v>
      </c>
      <c r="E357" s="37"/>
      <c r="F357" s="216" t="s">
        <v>2970</v>
      </c>
      <c r="G357" s="37"/>
      <c r="H357" s="37"/>
      <c r="I357" s="217"/>
      <c r="J357" s="37"/>
      <c r="K357" s="37"/>
      <c r="L357" s="40"/>
      <c r="M357" s="218"/>
      <c r="N357" s="219"/>
      <c r="O357" s="72"/>
      <c r="P357" s="72"/>
      <c r="Q357" s="72"/>
      <c r="R357" s="72"/>
      <c r="S357" s="72"/>
      <c r="T357" s="73"/>
      <c r="U357" s="35"/>
      <c r="V357" s="35"/>
      <c r="W357" s="35"/>
      <c r="X357" s="35"/>
      <c r="Y357" s="35"/>
      <c r="Z357" s="35"/>
      <c r="AA357" s="35"/>
      <c r="AB357" s="35"/>
      <c r="AC357" s="35"/>
      <c r="AD357" s="35"/>
      <c r="AE357" s="35"/>
      <c r="AT357" s="18" t="s">
        <v>284</v>
      </c>
      <c r="AU357" s="18" t="s">
        <v>84</v>
      </c>
    </row>
    <row r="358" spans="1:65" s="12" customFormat="1" ht="25.9" customHeight="1">
      <c r="B358" s="176"/>
      <c r="C358" s="177"/>
      <c r="D358" s="178" t="s">
        <v>75</v>
      </c>
      <c r="E358" s="179" t="s">
        <v>2971</v>
      </c>
      <c r="F358" s="179" t="s">
        <v>2972</v>
      </c>
      <c r="G358" s="177"/>
      <c r="H358" s="177"/>
      <c r="I358" s="180"/>
      <c r="J358" s="181">
        <f>BK358</f>
        <v>0</v>
      </c>
      <c r="K358" s="177"/>
      <c r="L358" s="182"/>
      <c r="M358" s="183"/>
      <c r="N358" s="184"/>
      <c r="O358" s="184"/>
      <c r="P358" s="185">
        <f>SUM(P359:P372)</f>
        <v>0</v>
      </c>
      <c r="Q358" s="184"/>
      <c r="R358" s="185">
        <f>SUM(R359:R372)</f>
        <v>0</v>
      </c>
      <c r="S358" s="184"/>
      <c r="T358" s="186">
        <f>SUM(T359:T372)</f>
        <v>0</v>
      </c>
      <c r="AR358" s="187" t="s">
        <v>86</v>
      </c>
      <c r="AT358" s="188" t="s">
        <v>75</v>
      </c>
      <c r="AU358" s="188" t="s">
        <v>76</v>
      </c>
      <c r="AY358" s="187" t="s">
        <v>239</v>
      </c>
      <c r="BK358" s="189">
        <f>SUM(BK359:BK372)</f>
        <v>0</v>
      </c>
    </row>
    <row r="359" spans="1:65" s="2" customFormat="1" ht="16.5" customHeight="1">
      <c r="A359" s="35"/>
      <c r="B359" s="36"/>
      <c r="C359" s="192" t="s">
        <v>979</v>
      </c>
      <c r="D359" s="192" t="s">
        <v>241</v>
      </c>
      <c r="E359" s="193" t="s">
        <v>2973</v>
      </c>
      <c r="F359" s="194" t="s">
        <v>2974</v>
      </c>
      <c r="G359" s="195" t="s">
        <v>299</v>
      </c>
      <c r="H359" s="196">
        <v>2</v>
      </c>
      <c r="I359" s="197"/>
      <c r="J359" s="198">
        <f>ROUND(I359*H359,2)</f>
        <v>0</v>
      </c>
      <c r="K359" s="194" t="s">
        <v>2647</v>
      </c>
      <c r="L359" s="40"/>
      <c r="M359" s="199" t="s">
        <v>1</v>
      </c>
      <c r="N359" s="200" t="s">
        <v>41</v>
      </c>
      <c r="O359" s="72"/>
      <c r="P359" s="201">
        <f>O359*H359</f>
        <v>0</v>
      </c>
      <c r="Q359" s="201">
        <v>0</v>
      </c>
      <c r="R359" s="201">
        <f>Q359*H359</f>
        <v>0</v>
      </c>
      <c r="S359" s="201">
        <v>0</v>
      </c>
      <c r="T359" s="202">
        <f>S359*H359</f>
        <v>0</v>
      </c>
      <c r="U359" s="35"/>
      <c r="V359" s="35"/>
      <c r="W359" s="35"/>
      <c r="X359" s="35"/>
      <c r="Y359" s="35"/>
      <c r="Z359" s="35"/>
      <c r="AA359" s="35"/>
      <c r="AB359" s="35"/>
      <c r="AC359" s="35"/>
      <c r="AD359" s="35"/>
      <c r="AE359" s="35"/>
      <c r="AR359" s="203" t="s">
        <v>306</v>
      </c>
      <c r="AT359" s="203" t="s">
        <v>241</v>
      </c>
      <c r="AU359" s="203" t="s">
        <v>84</v>
      </c>
      <c r="AY359" s="18" t="s">
        <v>239</v>
      </c>
      <c r="BE359" s="204">
        <f>IF(N359="základní",J359,0)</f>
        <v>0</v>
      </c>
      <c r="BF359" s="204">
        <f>IF(N359="snížená",J359,0)</f>
        <v>0</v>
      </c>
      <c r="BG359" s="204">
        <f>IF(N359="zákl. přenesená",J359,0)</f>
        <v>0</v>
      </c>
      <c r="BH359" s="204">
        <f>IF(N359="sníž. přenesená",J359,0)</f>
        <v>0</v>
      </c>
      <c r="BI359" s="204">
        <f>IF(N359="nulová",J359,0)</f>
        <v>0</v>
      </c>
      <c r="BJ359" s="18" t="s">
        <v>84</v>
      </c>
      <c r="BK359" s="204">
        <f>ROUND(I359*H359,2)</f>
        <v>0</v>
      </c>
      <c r="BL359" s="18" t="s">
        <v>306</v>
      </c>
      <c r="BM359" s="203" t="s">
        <v>1552</v>
      </c>
    </row>
    <row r="360" spans="1:65" s="2" customFormat="1" ht="16.5" customHeight="1">
      <c r="A360" s="35"/>
      <c r="B360" s="36"/>
      <c r="C360" s="192" t="s">
        <v>984</v>
      </c>
      <c r="D360" s="192" t="s">
        <v>241</v>
      </c>
      <c r="E360" s="193" t="s">
        <v>2975</v>
      </c>
      <c r="F360" s="194" t="s">
        <v>2976</v>
      </c>
      <c r="G360" s="195" t="s">
        <v>299</v>
      </c>
      <c r="H360" s="196">
        <v>1</v>
      </c>
      <c r="I360" s="197"/>
      <c r="J360" s="198">
        <f>ROUND(I360*H360,2)</f>
        <v>0</v>
      </c>
      <c r="K360" s="194" t="s">
        <v>2647</v>
      </c>
      <c r="L360" s="40"/>
      <c r="M360" s="199" t="s">
        <v>1</v>
      </c>
      <c r="N360" s="200" t="s">
        <v>41</v>
      </c>
      <c r="O360" s="72"/>
      <c r="P360" s="201">
        <f>O360*H360</f>
        <v>0</v>
      </c>
      <c r="Q360" s="201">
        <v>0</v>
      </c>
      <c r="R360" s="201">
        <f>Q360*H360</f>
        <v>0</v>
      </c>
      <c r="S360" s="201">
        <v>0</v>
      </c>
      <c r="T360" s="202">
        <f>S360*H360</f>
        <v>0</v>
      </c>
      <c r="U360" s="35"/>
      <c r="V360" s="35"/>
      <c r="W360" s="35"/>
      <c r="X360" s="35"/>
      <c r="Y360" s="35"/>
      <c r="Z360" s="35"/>
      <c r="AA360" s="35"/>
      <c r="AB360" s="35"/>
      <c r="AC360" s="35"/>
      <c r="AD360" s="35"/>
      <c r="AE360" s="35"/>
      <c r="AR360" s="203" t="s">
        <v>306</v>
      </c>
      <c r="AT360" s="203" t="s">
        <v>241</v>
      </c>
      <c r="AU360" s="203" t="s">
        <v>84</v>
      </c>
      <c r="AY360" s="18" t="s">
        <v>239</v>
      </c>
      <c r="BE360" s="204">
        <f>IF(N360="základní",J360,0)</f>
        <v>0</v>
      </c>
      <c r="BF360" s="204">
        <f>IF(N360="snížená",J360,0)</f>
        <v>0</v>
      </c>
      <c r="BG360" s="204">
        <f>IF(N360="zákl. přenesená",J360,0)</f>
        <v>0</v>
      </c>
      <c r="BH360" s="204">
        <f>IF(N360="sníž. přenesená",J360,0)</f>
        <v>0</v>
      </c>
      <c r="BI360" s="204">
        <f>IF(N360="nulová",J360,0)</f>
        <v>0</v>
      </c>
      <c r="BJ360" s="18" t="s">
        <v>84</v>
      </c>
      <c r="BK360" s="204">
        <f>ROUND(I360*H360,2)</f>
        <v>0</v>
      </c>
      <c r="BL360" s="18" t="s">
        <v>306</v>
      </c>
      <c r="BM360" s="203" t="s">
        <v>1562</v>
      </c>
    </row>
    <row r="361" spans="1:65" s="2" customFormat="1" ht="16.5" customHeight="1">
      <c r="A361" s="35"/>
      <c r="B361" s="36"/>
      <c r="C361" s="192" t="s">
        <v>988</v>
      </c>
      <c r="D361" s="192" t="s">
        <v>241</v>
      </c>
      <c r="E361" s="193" t="s">
        <v>2977</v>
      </c>
      <c r="F361" s="194" t="s">
        <v>2978</v>
      </c>
      <c r="G361" s="195" t="s">
        <v>299</v>
      </c>
      <c r="H361" s="196">
        <v>1</v>
      </c>
      <c r="I361" s="197"/>
      <c r="J361" s="198">
        <f>ROUND(I361*H361,2)</f>
        <v>0</v>
      </c>
      <c r="K361" s="194" t="s">
        <v>2647</v>
      </c>
      <c r="L361" s="40"/>
      <c r="M361" s="199" t="s">
        <v>1</v>
      </c>
      <c r="N361" s="200" t="s">
        <v>41</v>
      </c>
      <c r="O361" s="72"/>
      <c r="P361" s="201">
        <f>O361*H361</f>
        <v>0</v>
      </c>
      <c r="Q361" s="201">
        <v>0</v>
      </c>
      <c r="R361" s="201">
        <f>Q361*H361</f>
        <v>0</v>
      </c>
      <c r="S361" s="201">
        <v>0</v>
      </c>
      <c r="T361" s="202">
        <f>S361*H361</f>
        <v>0</v>
      </c>
      <c r="U361" s="35"/>
      <c r="V361" s="35"/>
      <c r="W361" s="35"/>
      <c r="X361" s="35"/>
      <c r="Y361" s="35"/>
      <c r="Z361" s="35"/>
      <c r="AA361" s="35"/>
      <c r="AB361" s="35"/>
      <c r="AC361" s="35"/>
      <c r="AD361" s="35"/>
      <c r="AE361" s="35"/>
      <c r="AR361" s="203" t="s">
        <v>306</v>
      </c>
      <c r="AT361" s="203" t="s">
        <v>241</v>
      </c>
      <c r="AU361" s="203" t="s">
        <v>84</v>
      </c>
      <c r="AY361" s="18" t="s">
        <v>239</v>
      </c>
      <c r="BE361" s="204">
        <f>IF(N361="základní",J361,0)</f>
        <v>0</v>
      </c>
      <c r="BF361" s="204">
        <f>IF(N361="snížená",J361,0)</f>
        <v>0</v>
      </c>
      <c r="BG361" s="204">
        <f>IF(N361="zákl. přenesená",J361,0)</f>
        <v>0</v>
      </c>
      <c r="BH361" s="204">
        <f>IF(N361="sníž. přenesená",J361,0)</f>
        <v>0</v>
      </c>
      <c r="BI361" s="204">
        <f>IF(N361="nulová",J361,0)</f>
        <v>0</v>
      </c>
      <c r="BJ361" s="18" t="s">
        <v>84</v>
      </c>
      <c r="BK361" s="204">
        <f>ROUND(I361*H361,2)</f>
        <v>0</v>
      </c>
      <c r="BL361" s="18" t="s">
        <v>306</v>
      </c>
      <c r="BM361" s="203" t="s">
        <v>1572</v>
      </c>
    </row>
    <row r="362" spans="1:65" s="2" customFormat="1" ht="16.5" customHeight="1">
      <c r="A362" s="35"/>
      <c r="B362" s="36"/>
      <c r="C362" s="192" t="s">
        <v>992</v>
      </c>
      <c r="D362" s="192" t="s">
        <v>241</v>
      </c>
      <c r="E362" s="193" t="s">
        <v>2979</v>
      </c>
      <c r="F362" s="194" t="s">
        <v>2980</v>
      </c>
      <c r="G362" s="195" t="s">
        <v>299</v>
      </c>
      <c r="H362" s="196">
        <v>1</v>
      </c>
      <c r="I362" s="197"/>
      <c r="J362" s="198">
        <f>ROUND(I362*H362,2)</f>
        <v>0</v>
      </c>
      <c r="K362" s="194" t="s">
        <v>2647</v>
      </c>
      <c r="L362" s="40"/>
      <c r="M362" s="199" t="s">
        <v>1</v>
      </c>
      <c r="N362" s="200" t="s">
        <v>41</v>
      </c>
      <c r="O362" s="72"/>
      <c r="P362" s="201">
        <f>O362*H362</f>
        <v>0</v>
      </c>
      <c r="Q362" s="201">
        <v>0</v>
      </c>
      <c r="R362" s="201">
        <f>Q362*H362</f>
        <v>0</v>
      </c>
      <c r="S362" s="201">
        <v>0</v>
      </c>
      <c r="T362" s="202">
        <f>S362*H362</f>
        <v>0</v>
      </c>
      <c r="U362" s="35"/>
      <c r="V362" s="35"/>
      <c r="W362" s="35"/>
      <c r="X362" s="35"/>
      <c r="Y362" s="35"/>
      <c r="Z362" s="35"/>
      <c r="AA362" s="35"/>
      <c r="AB362" s="35"/>
      <c r="AC362" s="35"/>
      <c r="AD362" s="35"/>
      <c r="AE362" s="35"/>
      <c r="AR362" s="203" t="s">
        <v>306</v>
      </c>
      <c r="AT362" s="203" t="s">
        <v>241</v>
      </c>
      <c r="AU362" s="203" t="s">
        <v>84</v>
      </c>
      <c r="AY362" s="18" t="s">
        <v>239</v>
      </c>
      <c r="BE362" s="204">
        <f>IF(N362="základní",J362,0)</f>
        <v>0</v>
      </c>
      <c r="BF362" s="204">
        <f>IF(N362="snížená",J362,0)</f>
        <v>0</v>
      </c>
      <c r="BG362" s="204">
        <f>IF(N362="zákl. přenesená",J362,0)</f>
        <v>0</v>
      </c>
      <c r="BH362" s="204">
        <f>IF(N362="sníž. přenesená",J362,0)</f>
        <v>0</v>
      </c>
      <c r="BI362" s="204">
        <f>IF(N362="nulová",J362,0)</f>
        <v>0</v>
      </c>
      <c r="BJ362" s="18" t="s">
        <v>84</v>
      </c>
      <c r="BK362" s="204">
        <f>ROUND(I362*H362,2)</f>
        <v>0</v>
      </c>
      <c r="BL362" s="18" t="s">
        <v>306</v>
      </c>
      <c r="BM362" s="203" t="s">
        <v>1581</v>
      </c>
    </row>
    <row r="363" spans="1:65" s="2" customFormat="1" ht="19.5">
      <c r="A363" s="35"/>
      <c r="B363" s="36"/>
      <c r="C363" s="37"/>
      <c r="D363" s="207" t="s">
        <v>284</v>
      </c>
      <c r="E363" s="37"/>
      <c r="F363" s="216" t="s">
        <v>2981</v>
      </c>
      <c r="G363" s="37"/>
      <c r="H363" s="37"/>
      <c r="I363" s="217"/>
      <c r="J363" s="37"/>
      <c r="K363" s="37"/>
      <c r="L363" s="40"/>
      <c r="M363" s="218"/>
      <c r="N363" s="219"/>
      <c r="O363" s="72"/>
      <c r="P363" s="72"/>
      <c r="Q363" s="72"/>
      <c r="R363" s="72"/>
      <c r="S363" s="72"/>
      <c r="T363" s="73"/>
      <c r="U363" s="35"/>
      <c r="V363" s="35"/>
      <c r="W363" s="35"/>
      <c r="X363" s="35"/>
      <c r="Y363" s="35"/>
      <c r="Z363" s="35"/>
      <c r="AA363" s="35"/>
      <c r="AB363" s="35"/>
      <c r="AC363" s="35"/>
      <c r="AD363" s="35"/>
      <c r="AE363" s="35"/>
      <c r="AT363" s="18" t="s">
        <v>284</v>
      </c>
      <c r="AU363" s="18" t="s">
        <v>84</v>
      </c>
    </row>
    <row r="364" spans="1:65" s="2" customFormat="1" ht="16.5" customHeight="1">
      <c r="A364" s="35"/>
      <c r="B364" s="36"/>
      <c r="C364" s="192" t="s">
        <v>996</v>
      </c>
      <c r="D364" s="192" t="s">
        <v>241</v>
      </c>
      <c r="E364" s="193" t="s">
        <v>2982</v>
      </c>
      <c r="F364" s="194" t="s">
        <v>2983</v>
      </c>
      <c r="G364" s="195" t="s">
        <v>299</v>
      </c>
      <c r="H364" s="196">
        <v>1</v>
      </c>
      <c r="I364" s="197"/>
      <c r="J364" s="198">
        <f>ROUND(I364*H364,2)</f>
        <v>0</v>
      </c>
      <c r="K364" s="194" t="s">
        <v>2647</v>
      </c>
      <c r="L364" s="40"/>
      <c r="M364" s="199" t="s">
        <v>1</v>
      </c>
      <c r="N364" s="200" t="s">
        <v>41</v>
      </c>
      <c r="O364" s="72"/>
      <c r="P364" s="201">
        <f>O364*H364</f>
        <v>0</v>
      </c>
      <c r="Q364" s="201">
        <v>0</v>
      </c>
      <c r="R364" s="201">
        <f>Q364*H364</f>
        <v>0</v>
      </c>
      <c r="S364" s="201">
        <v>0</v>
      </c>
      <c r="T364" s="202">
        <f>S364*H364</f>
        <v>0</v>
      </c>
      <c r="U364" s="35"/>
      <c r="V364" s="35"/>
      <c r="W364" s="35"/>
      <c r="X364" s="35"/>
      <c r="Y364" s="35"/>
      <c r="Z364" s="35"/>
      <c r="AA364" s="35"/>
      <c r="AB364" s="35"/>
      <c r="AC364" s="35"/>
      <c r="AD364" s="35"/>
      <c r="AE364" s="35"/>
      <c r="AR364" s="203" t="s">
        <v>306</v>
      </c>
      <c r="AT364" s="203" t="s">
        <v>241</v>
      </c>
      <c r="AU364" s="203" t="s">
        <v>84</v>
      </c>
      <c r="AY364" s="18" t="s">
        <v>239</v>
      </c>
      <c r="BE364" s="204">
        <f>IF(N364="základní",J364,0)</f>
        <v>0</v>
      </c>
      <c r="BF364" s="204">
        <f>IF(N364="snížená",J364,0)</f>
        <v>0</v>
      </c>
      <c r="BG364" s="204">
        <f>IF(N364="zákl. přenesená",J364,0)</f>
        <v>0</v>
      </c>
      <c r="BH364" s="204">
        <f>IF(N364="sníž. přenesená",J364,0)</f>
        <v>0</v>
      </c>
      <c r="BI364" s="204">
        <f>IF(N364="nulová",J364,0)</f>
        <v>0</v>
      </c>
      <c r="BJ364" s="18" t="s">
        <v>84</v>
      </c>
      <c r="BK364" s="204">
        <f>ROUND(I364*H364,2)</f>
        <v>0</v>
      </c>
      <c r="BL364" s="18" t="s">
        <v>306</v>
      </c>
      <c r="BM364" s="203" t="s">
        <v>1592</v>
      </c>
    </row>
    <row r="365" spans="1:65" s="2" customFormat="1" ht="19.5">
      <c r="A365" s="35"/>
      <c r="B365" s="36"/>
      <c r="C365" s="37"/>
      <c r="D365" s="207" t="s">
        <v>284</v>
      </c>
      <c r="E365" s="37"/>
      <c r="F365" s="216" t="s">
        <v>2981</v>
      </c>
      <c r="G365" s="37"/>
      <c r="H365" s="37"/>
      <c r="I365" s="217"/>
      <c r="J365" s="37"/>
      <c r="K365" s="37"/>
      <c r="L365" s="40"/>
      <c r="M365" s="218"/>
      <c r="N365" s="219"/>
      <c r="O365" s="72"/>
      <c r="P365" s="72"/>
      <c r="Q365" s="72"/>
      <c r="R365" s="72"/>
      <c r="S365" s="72"/>
      <c r="T365" s="73"/>
      <c r="U365" s="35"/>
      <c r="V365" s="35"/>
      <c r="W365" s="35"/>
      <c r="X365" s="35"/>
      <c r="Y365" s="35"/>
      <c r="Z365" s="35"/>
      <c r="AA365" s="35"/>
      <c r="AB365" s="35"/>
      <c r="AC365" s="35"/>
      <c r="AD365" s="35"/>
      <c r="AE365" s="35"/>
      <c r="AT365" s="18" t="s">
        <v>284</v>
      </c>
      <c r="AU365" s="18" t="s">
        <v>84</v>
      </c>
    </row>
    <row r="366" spans="1:65" s="2" customFormat="1" ht="16.5" customHeight="1">
      <c r="A366" s="35"/>
      <c r="B366" s="36"/>
      <c r="C366" s="192" t="s">
        <v>1000</v>
      </c>
      <c r="D366" s="192" t="s">
        <v>241</v>
      </c>
      <c r="E366" s="193" t="s">
        <v>2984</v>
      </c>
      <c r="F366" s="194" t="s">
        <v>2985</v>
      </c>
      <c r="G366" s="195" t="s">
        <v>299</v>
      </c>
      <c r="H366" s="196">
        <v>1</v>
      </c>
      <c r="I366" s="197"/>
      <c r="J366" s="198">
        <f t="shared" ref="J366:J371" si="40">ROUND(I366*H366,2)</f>
        <v>0</v>
      </c>
      <c r="K366" s="194" t="s">
        <v>2696</v>
      </c>
      <c r="L366" s="40"/>
      <c r="M366" s="199" t="s">
        <v>1</v>
      </c>
      <c r="N366" s="200" t="s">
        <v>41</v>
      </c>
      <c r="O366" s="72"/>
      <c r="P366" s="201">
        <f t="shared" ref="P366:P371" si="41">O366*H366</f>
        <v>0</v>
      </c>
      <c r="Q366" s="201">
        <v>0</v>
      </c>
      <c r="R366" s="201">
        <f t="shared" ref="R366:R371" si="42">Q366*H366</f>
        <v>0</v>
      </c>
      <c r="S366" s="201">
        <v>0</v>
      </c>
      <c r="T366" s="202">
        <f t="shared" ref="T366:T371" si="43">S366*H366</f>
        <v>0</v>
      </c>
      <c r="U366" s="35"/>
      <c r="V366" s="35"/>
      <c r="W366" s="35"/>
      <c r="X366" s="35"/>
      <c r="Y366" s="35"/>
      <c r="Z366" s="35"/>
      <c r="AA366" s="35"/>
      <c r="AB366" s="35"/>
      <c r="AC366" s="35"/>
      <c r="AD366" s="35"/>
      <c r="AE366" s="35"/>
      <c r="AR366" s="203" t="s">
        <v>306</v>
      </c>
      <c r="AT366" s="203" t="s">
        <v>241</v>
      </c>
      <c r="AU366" s="203" t="s">
        <v>84</v>
      </c>
      <c r="AY366" s="18" t="s">
        <v>239</v>
      </c>
      <c r="BE366" s="204">
        <f t="shared" ref="BE366:BE371" si="44">IF(N366="základní",J366,0)</f>
        <v>0</v>
      </c>
      <c r="BF366" s="204">
        <f t="shared" ref="BF366:BF371" si="45">IF(N366="snížená",J366,0)</f>
        <v>0</v>
      </c>
      <c r="BG366" s="204">
        <f t="shared" ref="BG366:BG371" si="46">IF(N366="zákl. přenesená",J366,0)</f>
        <v>0</v>
      </c>
      <c r="BH366" s="204">
        <f t="shared" ref="BH366:BH371" si="47">IF(N366="sníž. přenesená",J366,0)</f>
        <v>0</v>
      </c>
      <c r="BI366" s="204">
        <f t="shared" ref="BI366:BI371" si="48">IF(N366="nulová",J366,0)</f>
        <v>0</v>
      </c>
      <c r="BJ366" s="18" t="s">
        <v>84</v>
      </c>
      <c r="BK366" s="204">
        <f t="shared" ref="BK366:BK371" si="49">ROUND(I366*H366,2)</f>
        <v>0</v>
      </c>
      <c r="BL366" s="18" t="s">
        <v>306</v>
      </c>
      <c r="BM366" s="203" t="s">
        <v>1602</v>
      </c>
    </row>
    <row r="367" spans="1:65" s="2" customFormat="1" ht="16.5" customHeight="1">
      <c r="A367" s="35"/>
      <c r="B367" s="36"/>
      <c r="C367" s="192" t="s">
        <v>1004</v>
      </c>
      <c r="D367" s="192" t="s">
        <v>241</v>
      </c>
      <c r="E367" s="193" t="s">
        <v>2986</v>
      </c>
      <c r="F367" s="194" t="s">
        <v>2987</v>
      </c>
      <c r="G367" s="195" t="s">
        <v>299</v>
      </c>
      <c r="H367" s="196">
        <v>1</v>
      </c>
      <c r="I367" s="197"/>
      <c r="J367" s="198">
        <f t="shared" si="40"/>
        <v>0</v>
      </c>
      <c r="K367" s="194" t="s">
        <v>2696</v>
      </c>
      <c r="L367" s="40"/>
      <c r="M367" s="199" t="s">
        <v>1</v>
      </c>
      <c r="N367" s="200" t="s">
        <v>41</v>
      </c>
      <c r="O367" s="72"/>
      <c r="P367" s="201">
        <f t="shared" si="41"/>
        <v>0</v>
      </c>
      <c r="Q367" s="201">
        <v>0</v>
      </c>
      <c r="R367" s="201">
        <f t="shared" si="42"/>
        <v>0</v>
      </c>
      <c r="S367" s="201">
        <v>0</v>
      </c>
      <c r="T367" s="202">
        <f t="shared" si="43"/>
        <v>0</v>
      </c>
      <c r="U367" s="35"/>
      <c r="V367" s="35"/>
      <c r="W367" s="35"/>
      <c r="X367" s="35"/>
      <c r="Y367" s="35"/>
      <c r="Z367" s="35"/>
      <c r="AA367" s="35"/>
      <c r="AB367" s="35"/>
      <c r="AC367" s="35"/>
      <c r="AD367" s="35"/>
      <c r="AE367" s="35"/>
      <c r="AR367" s="203" t="s">
        <v>306</v>
      </c>
      <c r="AT367" s="203" t="s">
        <v>241</v>
      </c>
      <c r="AU367" s="203" t="s">
        <v>84</v>
      </c>
      <c r="AY367" s="18" t="s">
        <v>239</v>
      </c>
      <c r="BE367" s="204">
        <f t="shared" si="44"/>
        <v>0</v>
      </c>
      <c r="BF367" s="204">
        <f t="shared" si="45"/>
        <v>0</v>
      </c>
      <c r="BG367" s="204">
        <f t="shared" si="46"/>
        <v>0</v>
      </c>
      <c r="BH367" s="204">
        <f t="shared" si="47"/>
        <v>0</v>
      </c>
      <c r="BI367" s="204">
        <f t="shared" si="48"/>
        <v>0</v>
      </c>
      <c r="BJ367" s="18" t="s">
        <v>84</v>
      </c>
      <c r="BK367" s="204">
        <f t="shared" si="49"/>
        <v>0</v>
      </c>
      <c r="BL367" s="18" t="s">
        <v>306</v>
      </c>
      <c r="BM367" s="203" t="s">
        <v>1611</v>
      </c>
    </row>
    <row r="368" spans="1:65" s="2" customFormat="1" ht="16.5" customHeight="1">
      <c r="A368" s="35"/>
      <c r="B368" s="36"/>
      <c r="C368" s="192" t="s">
        <v>1009</v>
      </c>
      <c r="D368" s="192" t="s">
        <v>241</v>
      </c>
      <c r="E368" s="193" t="s">
        <v>2988</v>
      </c>
      <c r="F368" s="194" t="s">
        <v>2989</v>
      </c>
      <c r="G368" s="195" t="s">
        <v>249</v>
      </c>
      <c r="H368" s="196">
        <v>1</v>
      </c>
      <c r="I368" s="197"/>
      <c r="J368" s="198">
        <f t="shared" si="40"/>
        <v>0</v>
      </c>
      <c r="K368" s="194" t="s">
        <v>2696</v>
      </c>
      <c r="L368" s="40"/>
      <c r="M368" s="199" t="s">
        <v>1</v>
      </c>
      <c r="N368" s="200" t="s">
        <v>41</v>
      </c>
      <c r="O368" s="72"/>
      <c r="P368" s="201">
        <f t="shared" si="41"/>
        <v>0</v>
      </c>
      <c r="Q368" s="201">
        <v>0</v>
      </c>
      <c r="R368" s="201">
        <f t="shared" si="42"/>
        <v>0</v>
      </c>
      <c r="S368" s="201">
        <v>0</v>
      </c>
      <c r="T368" s="202">
        <f t="shared" si="43"/>
        <v>0</v>
      </c>
      <c r="U368" s="35"/>
      <c r="V368" s="35"/>
      <c r="W368" s="35"/>
      <c r="X368" s="35"/>
      <c r="Y368" s="35"/>
      <c r="Z368" s="35"/>
      <c r="AA368" s="35"/>
      <c r="AB368" s="35"/>
      <c r="AC368" s="35"/>
      <c r="AD368" s="35"/>
      <c r="AE368" s="35"/>
      <c r="AR368" s="203" t="s">
        <v>306</v>
      </c>
      <c r="AT368" s="203" t="s">
        <v>241</v>
      </c>
      <c r="AU368" s="203" t="s">
        <v>84</v>
      </c>
      <c r="AY368" s="18" t="s">
        <v>239</v>
      </c>
      <c r="BE368" s="204">
        <f t="shared" si="44"/>
        <v>0</v>
      </c>
      <c r="BF368" s="204">
        <f t="shared" si="45"/>
        <v>0</v>
      </c>
      <c r="BG368" s="204">
        <f t="shared" si="46"/>
        <v>0</v>
      </c>
      <c r="BH368" s="204">
        <f t="shared" si="47"/>
        <v>0</v>
      </c>
      <c r="BI368" s="204">
        <f t="shared" si="48"/>
        <v>0</v>
      </c>
      <c r="BJ368" s="18" t="s">
        <v>84</v>
      </c>
      <c r="BK368" s="204">
        <f t="shared" si="49"/>
        <v>0</v>
      </c>
      <c r="BL368" s="18" t="s">
        <v>306</v>
      </c>
      <c r="BM368" s="203" t="s">
        <v>1620</v>
      </c>
    </row>
    <row r="369" spans="1:65" s="2" customFormat="1" ht="16.5" customHeight="1">
      <c r="A369" s="35"/>
      <c r="B369" s="36"/>
      <c r="C369" s="192" t="s">
        <v>1014</v>
      </c>
      <c r="D369" s="192" t="s">
        <v>241</v>
      </c>
      <c r="E369" s="193" t="s">
        <v>2990</v>
      </c>
      <c r="F369" s="194" t="s">
        <v>2991</v>
      </c>
      <c r="G369" s="195" t="s">
        <v>249</v>
      </c>
      <c r="H369" s="196">
        <v>1</v>
      </c>
      <c r="I369" s="197"/>
      <c r="J369" s="198">
        <f t="shared" si="40"/>
        <v>0</v>
      </c>
      <c r="K369" s="194" t="s">
        <v>2696</v>
      </c>
      <c r="L369" s="40"/>
      <c r="M369" s="199" t="s">
        <v>1</v>
      </c>
      <c r="N369" s="200" t="s">
        <v>41</v>
      </c>
      <c r="O369" s="72"/>
      <c r="P369" s="201">
        <f t="shared" si="41"/>
        <v>0</v>
      </c>
      <c r="Q369" s="201">
        <v>0</v>
      </c>
      <c r="R369" s="201">
        <f t="shared" si="42"/>
        <v>0</v>
      </c>
      <c r="S369" s="201">
        <v>0</v>
      </c>
      <c r="T369" s="202">
        <f t="shared" si="43"/>
        <v>0</v>
      </c>
      <c r="U369" s="35"/>
      <c r="V369" s="35"/>
      <c r="W369" s="35"/>
      <c r="X369" s="35"/>
      <c r="Y369" s="35"/>
      <c r="Z369" s="35"/>
      <c r="AA369" s="35"/>
      <c r="AB369" s="35"/>
      <c r="AC369" s="35"/>
      <c r="AD369" s="35"/>
      <c r="AE369" s="35"/>
      <c r="AR369" s="203" t="s">
        <v>306</v>
      </c>
      <c r="AT369" s="203" t="s">
        <v>241</v>
      </c>
      <c r="AU369" s="203" t="s">
        <v>84</v>
      </c>
      <c r="AY369" s="18" t="s">
        <v>239</v>
      </c>
      <c r="BE369" s="204">
        <f t="shared" si="44"/>
        <v>0</v>
      </c>
      <c r="BF369" s="204">
        <f t="shared" si="45"/>
        <v>0</v>
      </c>
      <c r="BG369" s="204">
        <f t="shared" si="46"/>
        <v>0</v>
      </c>
      <c r="BH369" s="204">
        <f t="shared" si="47"/>
        <v>0</v>
      </c>
      <c r="BI369" s="204">
        <f t="shared" si="48"/>
        <v>0</v>
      </c>
      <c r="BJ369" s="18" t="s">
        <v>84</v>
      </c>
      <c r="BK369" s="204">
        <f t="shared" si="49"/>
        <v>0</v>
      </c>
      <c r="BL369" s="18" t="s">
        <v>306</v>
      </c>
      <c r="BM369" s="203" t="s">
        <v>1630</v>
      </c>
    </row>
    <row r="370" spans="1:65" s="2" customFormat="1" ht="24.2" customHeight="1">
      <c r="A370" s="35"/>
      <c r="B370" s="36"/>
      <c r="C370" s="192" t="s">
        <v>1019</v>
      </c>
      <c r="D370" s="192" t="s">
        <v>241</v>
      </c>
      <c r="E370" s="193" t="s">
        <v>2992</v>
      </c>
      <c r="F370" s="194" t="s">
        <v>2993</v>
      </c>
      <c r="G370" s="195" t="s">
        <v>249</v>
      </c>
      <c r="H370" s="196">
        <v>1</v>
      </c>
      <c r="I370" s="197"/>
      <c r="J370" s="198">
        <f t="shared" si="40"/>
        <v>0</v>
      </c>
      <c r="K370" s="194" t="s">
        <v>2647</v>
      </c>
      <c r="L370" s="40"/>
      <c r="M370" s="199" t="s">
        <v>1</v>
      </c>
      <c r="N370" s="200" t="s">
        <v>41</v>
      </c>
      <c r="O370" s="72"/>
      <c r="P370" s="201">
        <f t="shared" si="41"/>
        <v>0</v>
      </c>
      <c r="Q370" s="201">
        <v>0</v>
      </c>
      <c r="R370" s="201">
        <f t="shared" si="42"/>
        <v>0</v>
      </c>
      <c r="S370" s="201">
        <v>0</v>
      </c>
      <c r="T370" s="202">
        <f t="shared" si="43"/>
        <v>0</v>
      </c>
      <c r="U370" s="35"/>
      <c r="V370" s="35"/>
      <c r="W370" s="35"/>
      <c r="X370" s="35"/>
      <c r="Y370" s="35"/>
      <c r="Z370" s="35"/>
      <c r="AA370" s="35"/>
      <c r="AB370" s="35"/>
      <c r="AC370" s="35"/>
      <c r="AD370" s="35"/>
      <c r="AE370" s="35"/>
      <c r="AR370" s="203" t="s">
        <v>306</v>
      </c>
      <c r="AT370" s="203" t="s">
        <v>241</v>
      </c>
      <c r="AU370" s="203" t="s">
        <v>84</v>
      </c>
      <c r="AY370" s="18" t="s">
        <v>239</v>
      </c>
      <c r="BE370" s="204">
        <f t="shared" si="44"/>
        <v>0</v>
      </c>
      <c r="BF370" s="204">
        <f t="shared" si="45"/>
        <v>0</v>
      </c>
      <c r="BG370" s="204">
        <f t="shared" si="46"/>
        <v>0</v>
      </c>
      <c r="BH370" s="204">
        <f t="shared" si="47"/>
        <v>0</v>
      </c>
      <c r="BI370" s="204">
        <f t="shared" si="48"/>
        <v>0</v>
      </c>
      <c r="BJ370" s="18" t="s">
        <v>84</v>
      </c>
      <c r="BK370" s="204">
        <f t="shared" si="49"/>
        <v>0</v>
      </c>
      <c r="BL370" s="18" t="s">
        <v>306</v>
      </c>
      <c r="BM370" s="203" t="s">
        <v>1639</v>
      </c>
    </row>
    <row r="371" spans="1:65" s="2" customFormat="1" ht="16.5" customHeight="1">
      <c r="A371" s="35"/>
      <c r="B371" s="36"/>
      <c r="C371" s="192" t="s">
        <v>1024</v>
      </c>
      <c r="D371" s="192" t="s">
        <v>241</v>
      </c>
      <c r="E371" s="193" t="s">
        <v>2994</v>
      </c>
      <c r="F371" s="194" t="s">
        <v>2995</v>
      </c>
      <c r="G371" s="195" t="s">
        <v>331</v>
      </c>
      <c r="H371" s="196">
        <v>0.155</v>
      </c>
      <c r="I371" s="197"/>
      <c r="J371" s="198">
        <f t="shared" si="40"/>
        <v>0</v>
      </c>
      <c r="K371" s="194" t="s">
        <v>2647</v>
      </c>
      <c r="L371" s="40"/>
      <c r="M371" s="199" t="s">
        <v>1</v>
      </c>
      <c r="N371" s="200" t="s">
        <v>41</v>
      </c>
      <c r="O371" s="72"/>
      <c r="P371" s="201">
        <f t="shared" si="41"/>
        <v>0</v>
      </c>
      <c r="Q371" s="201">
        <v>0</v>
      </c>
      <c r="R371" s="201">
        <f t="shared" si="42"/>
        <v>0</v>
      </c>
      <c r="S371" s="201">
        <v>0</v>
      </c>
      <c r="T371" s="202">
        <f t="shared" si="43"/>
        <v>0</v>
      </c>
      <c r="U371" s="35"/>
      <c r="V371" s="35"/>
      <c r="W371" s="35"/>
      <c r="X371" s="35"/>
      <c r="Y371" s="35"/>
      <c r="Z371" s="35"/>
      <c r="AA371" s="35"/>
      <c r="AB371" s="35"/>
      <c r="AC371" s="35"/>
      <c r="AD371" s="35"/>
      <c r="AE371" s="35"/>
      <c r="AR371" s="203" t="s">
        <v>306</v>
      </c>
      <c r="AT371" s="203" t="s">
        <v>241</v>
      </c>
      <c r="AU371" s="203" t="s">
        <v>84</v>
      </c>
      <c r="AY371" s="18" t="s">
        <v>239</v>
      </c>
      <c r="BE371" s="204">
        <f t="shared" si="44"/>
        <v>0</v>
      </c>
      <c r="BF371" s="204">
        <f t="shared" si="45"/>
        <v>0</v>
      </c>
      <c r="BG371" s="204">
        <f t="shared" si="46"/>
        <v>0</v>
      </c>
      <c r="BH371" s="204">
        <f t="shared" si="47"/>
        <v>0</v>
      </c>
      <c r="BI371" s="204">
        <f t="shared" si="48"/>
        <v>0</v>
      </c>
      <c r="BJ371" s="18" t="s">
        <v>84</v>
      </c>
      <c r="BK371" s="204">
        <f t="shared" si="49"/>
        <v>0</v>
      </c>
      <c r="BL371" s="18" t="s">
        <v>306</v>
      </c>
      <c r="BM371" s="203" t="s">
        <v>1652</v>
      </c>
    </row>
    <row r="372" spans="1:65" s="2" customFormat="1" ht="19.5">
      <c r="A372" s="35"/>
      <c r="B372" s="36"/>
      <c r="C372" s="37"/>
      <c r="D372" s="207" t="s">
        <v>284</v>
      </c>
      <c r="E372" s="37"/>
      <c r="F372" s="216" t="s">
        <v>2970</v>
      </c>
      <c r="G372" s="37"/>
      <c r="H372" s="37"/>
      <c r="I372" s="217"/>
      <c r="J372" s="37"/>
      <c r="K372" s="37"/>
      <c r="L372" s="40"/>
      <c r="M372" s="218"/>
      <c r="N372" s="219"/>
      <c r="O372" s="72"/>
      <c r="P372" s="72"/>
      <c r="Q372" s="72"/>
      <c r="R372" s="72"/>
      <c r="S372" s="72"/>
      <c r="T372" s="73"/>
      <c r="U372" s="35"/>
      <c r="V372" s="35"/>
      <c r="W372" s="35"/>
      <c r="X372" s="35"/>
      <c r="Y372" s="35"/>
      <c r="Z372" s="35"/>
      <c r="AA372" s="35"/>
      <c r="AB372" s="35"/>
      <c r="AC372" s="35"/>
      <c r="AD372" s="35"/>
      <c r="AE372" s="35"/>
      <c r="AT372" s="18" t="s">
        <v>284</v>
      </c>
      <c r="AU372" s="18" t="s">
        <v>84</v>
      </c>
    </row>
    <row r="373" spans="1:65" s="12" customFormat="1" ht="25.9" customHeight="1">
      <c r="B373" s="176"/>
      <c r="C373" s="177"/>
      <c r="D373" s="178" t="s">
        <v>75</v>
      </c>
      <c r="E373" s="179" t="s">
        <v>2996</v>
      </c>
      <c r="F373" s="179" t="s">
        <v>2997</v>
      </c>
      <c r="G373" s="177"/>
      <c r="H373" s="177"/>
      <c r="I373" s="180"/>
      <c r="J373" s="181">
        <f>BK373</f>
        <v>0</v>
      </c>
      <c r="K373" s="177"/>
      <c r="L373" s="182"/>
      <c r="M373" s="183"/>
      <c r="N373" s="184"/>
      <c r="O373" s="184"/>
      <c r="P373" s="185">
        <f>SUM(P374:P388)</f>
        <v>0</v>
      </c>
      <c r="Q373" s="184"/>
      <c r="R373" s="185">
        <f>SUM(R374:R388)</f>
        <v>0</v>
      </c>
      <c r="S373" s="184"/>
      <c r="T373" s="186">
        <f>SUM(T374:T388)</f>
        <v>0</v>
      </c>
      <c r="AR373" s="187" t="s">
        <v>84</v>
      </c>
      <c r="AT373" s="188" t="s">
        <v>75</v>
      </c>
      <c r="AU373" s="188" t="s">
        <v>76</v>
      </c>
      <c r="AY373" s="187" t="s">
        <v>239</v>
      </c>
      <c r="BK373" s="189">
        <f>SUM(BK374:BK388)</f>
        <v>0</v>
      </c>
    </row>
    <row r="374" spans="1:65" s="2" customFormat="1" ht="16.5" customHeight="1">
      <c r="A374" s="35"/>
      <c r="B374" s="36"/>
      <c r="C374" s="192" t="s">
        <v>1028</v>
      </c>
      <c r="D374" s="192" t="s">
        <v>241</v>
      </c>
      <c r="E374" s="193" t="s">
        <v>2998</v>
      </c>
      <c r="F374" s="194" t="s">
        <v>2999</v>
      </c>
      <c r="G374" s="195" t="s">
        <v>249</v>
      </c>
      <c r="H374" s="196">
        <v>1</v>
      </c>
      <c r="I374" s="197"/>
      <c r="J374" s="198">
        <f t="shared" ref="J374:J381" si="50">ROUND(I374*H374,2)</f>
        <v>0</v>
      </c>
      <c r="K374" s="194" t="s">
        <v>2647</v>
      </c>
      <c r="L374" s="40"/>
      <c r="M374" s="199" t="s">
        <v>1</v>
      </c>
      <c r="N374" s="200" t="s">
        <v>41</v>
      </c>
      <c r="O374" s="72"/>
      <c r="P374" s="201">
        <f t="shared" ref="P374:P381" si="51">O374*H374</f>
        <v>0</v>
      </c>
      <c r="Q374" s="201">
        <v>0</v>
      </c>
      <c r="R374" s="201">
        <f t="shared" ref="R374:R381" si="52">Q374*H374</f>
        <v>0</v>
      </c>
      <c r="S374" s="201">
        <v>0</v>
      </c>
      <c r="T374" s="202">
        <f t="shared" ref="T374:T381" si="53">S374*H374</f>
        <v>0</v>
      </c>
      <c r="U374" s="35"/>
      <c r="V374" s="35"/>
      <c r="W374" s="35"/>
      <c r="X374" s="35"/>
      <c r="Y374" s="35"/>
      <c r="Z374" s="35"/>
      <c r="AA374" s="35"/>
      <c r="AB374" s="35"/>
      <c r="AC374" s="35"/>
      <c r="AD374" s="35"/>
      <c r="AE374" s="35"/>
      <c r="AR374" s="203" t="s">
        <v>110</v>
      </c>
      <c r="AT374" s="203" t="s">
        <v>241</v>
      </c>
      <c r="AU374" s="203" t="s">
        <v>84</v>
      </c>
      <c r="AY374" s="18" t="s">
        <v>239</v>
      </c>
      <c r="BE374" s="204">
        <f t="shared" ref="BE374:BE381" si="54">IF(N374="základní",J374,0)</f>
        <v>0</v>
      </c>
      <c r="BF374" s="204">
        <f t="shared" ref="BF374:BF381" si="55">IF(N374="snížená",J374,0)</f>
        <v>0</v>
      </c>
      <c r="BG374" s="204">
        <f t="shared" ref="BG374:BG381" si="56">IF(N374="zákl. přenesená",J374,0)</f>
        <v>0</v>
      </c>
      <c r="BH374" s="204">
        <f t="shared" ref="BH374:BH381" si="57">IF(N374="sníž. přenesená",J374,0)</f>
        <v>0</v>
      </c>
      <c r="BI374" s="204">
        <f t="shared" ref="BI374:BI381" si="58">IF(N374="nulová",J374,0)</f>
        <v>0</v>
      </c>
      <c r="BJ374" s="18" t="s">
        <v>84</v>
      </c>
      <c r="BK374" s="204">
        <f t="shared" ref="BK374:BK381" si="59">ROUND(I374*H374,2)</f>
        <v>0</v>
      </c>
      <c r="BL374" s="18" t="s">
        <v>110</v>
      </c>
      <c r="BM374" s="203" t="s">
        <v>1663</v>
      </c>
    </row>
    <row r="375" spans="1:65" s="2" customFormat="1" ht="16.5" customHeight="1">
      <c r="A375" s="35"/>
      <c r="B375" s="36"/>
      <c r="C375" s="192" t="s">
        <v>1033</v>
      </c>
      <c r="D375" s="192" t="s">
        <v>241</v>
      </c>
      <c r="E375" s="193" t="s">
        <v>3000</v>
      </c>
      <c r="F375" s="194" t="s">
        <v>2999</v>
      </c>
      <c r="G375" s="195" t="s">
        <v>249</v>
      </c>
      <c r="H375" s="196">
        <v>1</v>
      </c>
      <c r="I375" s="197"/>
      <c r="J375" s="198">
        <f t="shared" si="50"/>
        <v>0</v>
      </c>
      <c r="K375" s="194" t="s">
        <v>2647</v>
      </c>
      <c r="L375" s="40"/>
      <c r="M375" s="199" t="s">
        <v>1</v>
      </c>
      <c r="N375" s="200" t="s">
        <v>41</v>
      </c>
      <c r="O375" s="72"/>
      <c r="P375" s="201">
        <f t="shared" si="51"/>
        <v>0</v>
      </c>
      <c r="Q375" s="201">
        <v>0</v>
      </c>
      <c r="R375" s="201">
        <f t="shared" si="52"/>
        <v>0</v>
      </c>
      <c r="S375" s="201">
        <v>0</v>
      </c>
      <c r="T375" s="202">
        <f t="shared" si="53"/>
        <v>0</v>
      </c>
      <c r="U375" s="35"/>
      <c r="V375" s="35"/>
      <c r="W375" s="35"/>
      <c r="X375" s="35"/>
      <c r="Y375" s="35"/>
      <c r="Z375" s="35"/>
      <c r="AA375" s="35"/>
      <c r="AB375" s="35"/>
      <c r="AC375" s="35"/>
      <c r="AD375" s="35"/>
      <c r="AE375" s="35"/>
      <c r="AR375" s="203" t="s">
        <v>110</v>
      </c>
      <c r="AT375" s="203" t="s">
        <v>241</v>
      </c>
      <c r="AU375" s="203" t="s">
        <v>84</v>
      </c>
      <c r="AY375" s="18" t="s">
        <v>239</v>
      </c>
      <c r="BE375" s="204">
        <f t="shared" si="54"/>
        <v>0</v>
      </c>
      <c r="BF375" s="204">
        <f t="shared" si="55"/>
        <v>0</v>
      </c>
      <c r="BG375" s="204">
        <f t="shared" si="56"/>
        <v>0</v>
      </c>
      <c r="BH375" s="204">
        <f t="shared" si="57"/>
        <v>0</v>
      </c>
      <c r="BI375" s="204">
        <f t="shared" si="58"/>
        <v>0</v>
      </c>
      <c r="BJ375" s="18" t="s">
        <v>84</v>
      </c>
      <c r="BK375" s="204">
        <f t="shared" si="59"/>
        <v>0</v>
      </c>
      <c r="BL375" s="18" t="s">
        <v>110</v>
      </c>
      <c r="BM375" s="203" t="s">
        <v>1673</v>
      </c>
    </row>
    <row r="376" spans="1:65" s="2" customFormat="1" ht="16.5" customHeight="1">
      <c r="A376" s="35"/>
      <c r="B376" s="36"/>
      <c r="C376" s="192" t="s">
        <v>1038</v>
      </c>
      <c r="D376" s="192" t="s">
        <v>241</v>
      </c>
      <c r="E376" s="193" t="s">
        <v>3001</v>
      </c>
      <c r="F376" s="194" t="s">
        <v>3002</v>
      </c>
      <c r="G376" s="195" t="s">
        <v>249</v>
      </c>
      <c r="H376" s="196">
        <v>1</v>
      </c>
      <c r="I376" s="197"/>
      <c r="J376" s="198">
        <f t="shared" si="50"/>
        <v>0</v>
      </c>
      <c r="K376" s="194" t="s">
        <v>2647</v>
      </c>
      <c r="L376" s="40"/>
      <c r="M376" s="199" t="s">
        <v>1</v>
      </c>
      <c r="N376" s="200" t="s">
        <v>41</v>
      </c>
      <c r="O376" s="72"/>
      <c r="P376" s="201">
        <f t="shared" si="51"/>
        <v>0</v>
      </c>
      <c r="Q376" s="201">
        <v>0</v>
      </c>
      <c r="R376" s="201">
        <f t="shared" si="52"/>
        <v>0</v>
      </c>
      <c r="S376" s="201">
        <v>0</v>
      </c>
      <c r="T376" s="202">
        <f t="shared" si="53"/>
        <v>0</v>
      </c>
      <c r="U376" s="35"/>
      <c r="V376" s="35"/>
      <c r="W376" s="35"/>
      <c r="X376" s="35"/>
      <c r="Y376" s="35"/>
      <c r="Z376" s="35"/>
      <c r="AA376" s="35"/>
      <c r="AB376" s="35"/>
      <c r="AC376" s="35"/>
      <c r="AD376" s="35"/>
      <c r="AE376" s="35"/>
      <c r="AR376" s="203" t="s">
        <v>110</v>
      </c>
      <c r="AT376" s="203" t="s">
        <v>241</v>
      </c>
      <c r="AU376" s="203" t="s">
        <v>84</v>
      </c>
      <c r="AY376" s="18" t="s">
        <v>239</v>
      </c>
      <c r="BE376" s="204">
        <f t="shared" si="54"/>
        <v>0</v>
      </c>
      <c r="BF376" s="204">
        <f t="shared" si="55"/>
        <v>0</v>
      </c>
      <c r="BG376" s="204">
        <f t="shared" si="56"/>
        <v>0</v>
      </c>
      <c r="BH376" s="204">
        <f t="shared" si="57"/>
        <v>0</v>
      </c>
      <c r="BI376" s="204">
        <f t="shared" si="58"/>
        <v>0</v>
      </c>
      <c r="BJ376" s="18" t="s">
        <v>84</v>
      </c>
      <c r="BK376" s="204">
        <f t="shared" si="59"/>
        <v>0</v>
      </c>
      <c r="BL376" s="18" t="s">
        <v>110</v>
      </c>
      <c r="BM376" s="203" t="s">
        <v>1685</v>
      </c>
    </row>
    <row r="377" spans="1:65" s="2" customFormat="1" ht="16.5" customHeight="1">
      <c r="A377" s="35"/>
      <c r="B377" s="36"/>
      <c r="C377" s="192" t="s">
        <v>1044</v>
      </c>
      <c r="D377" s="192" t="s">
        <v>241</v>
      </c>
      <c r="E377" s="193" t="s">
        <v>3003</v>
      </c>
      <c r="F377" s="194" t="s">
        <v>3004</v>
      </c>
      <c r="G377" s="195" t="s">
        <v>299</v>
      </c>
      <c r="H377" s="196">
        <v>1</v>
      </c>
      <c r="I377" s="197"/>
      <c r="J377" s="198">
        <f t="shared" si="50"/>
        <v>0</v>
      </c>
      <c r="K377" s="194" t="s">
        <v>2647</v>
      </c>
      <c r="L377" s="40"/>
      <c r="M377" s="199" t="s">
        <v>1</v>
      </c>
      <c r="N377" s="200" t="s">
        <v>41</v>
      </c>
      <c r="O377" s="72"/>
      <c r="P377" s="201">
        <f t="shared" si="51"/>
        <v>0</v>
      </c>
      <c r="Q377" s="201">
        <v>0</v>
      </c>
      <c r="R377" s="201">
        <f t="shared" si="52"/>
        <v>0</v>
      </c>
      <c r="S377" s="201">
        <v>0</v>
      </c>
      <c r="T377" s="202">
        <f t="shared" si="53"/>
        <v>0</v>
      </c>
      <c r="U377" s="35"/>
      <c r="V377" s="35"/>
      <c r="W377" s="35"/>
      <c r="X377" s="35"/>
      <c r="Y377" s="35"/>
      <c r="Z377" s="35"/>
      <c r="AA377" s="35"/>
      <c r="AB377" s="35"/>
      <c r="AC377" s="35"/>
      <c r="AD377" s="35"/>
      <c r="AE377" s="35"/>
      <c r="AR377" s="203" t="s">
        <v>110</v>
      </c>
      <c r="AT377" s="203" t="s">
        <v>241</v>
      </c>
      <c r="AU377" s="203" t="s">
        <v>84</v>
      </c>
      <c r="AY377" s="18" t="s">
        <v>239</v>
      </c>
      <c r="BE377" s="204">
        <f t="shared" si="54"/>
        <v>0</v>
      </c>
      <c r="BF377" s="204">
        <f t="shared" si="55"/>
        <v>0</v>
      </c>
      <c r="BG377" s="204">
        <f t="shared" si="56"/>
        <v>0</v>
      </c>
      <c r="BH377" s="204">
        <f t="shared" si="57"/>
        <v>0</v>
      </c>
      <c r="BI377" s="204">
        <f t="shared" si="58"/>
        <v>0</v>
      </c>
      <c r="BJ377" s="18" t="s">
        <v>84</v>
      </c>
      <c r="BK377" s="204">
        <f t="shared" si="59"/>
        <v>0</v>
      </c>
      <c r="BL377" s="18" t="s">
        <v>110</v>
      </c>
      <c r="BM377" s="203" t="s">
        <v>1693</v>
      </c>
    </row>
    <row r="378" spans="1:65" s="2" customFormat="1" ht="16.5" customHeight="1">
      <c r="A378" s="35"/>
      <c r="B378" s="36"/>
      <c r="C378" s="192" t="s">
        <v>1049</v>
      </c>
      <c r="D378" s="192" t="s">
        <v>241</v>
      </c>
      <c r="E378" s="193" t="s">
        <v>3005</v>
      </c>
      <c r="F378" s="194" t="s">
        <v>3006</v>
      </c>
      <c r="G378" s="195" t="s">
        <v>249</v>
      </c>
      <c r="H378" s="196">
        <v>1</v>
      </c>
      <c r="I378" s="197"/>
      <c r="J378" s="198">
        <f t="shared" si="50"/>
        <v>0</v>
      </c>
      <c r="K378" s="194" t="s">
        <v>2696</v>
      </c>
      <c r="L378" s="40"/>
      <c r="M378" s="199" t="s">
        <v>1</v>
      </c>
      <c r="N378" s="200" t="s">
        <v>41</v>
      </c>
      <c r="O378" s="72"/>
      <c r="P378" s="201">
        <f t="shared" si="51"/>
        <v>0</v>
      </c>
      <c r="Q378" s="201">
        <v>0</v>
      </c>
      <c r="R378" s="201">
        <f t="shared" si="52"/>
        <v>0</v>
      </c>
      <c r="S378" s="201">
        <v>0</v>
      </c>
      <c r="T378" s="202">
        <f t="shared" si="53"/>
        <v>0</v>
      </c>
      <c r="U378" s="35"/>
      <c r="V378" s="35"/>
      <c r="W378" s="35"/>
      <c r="X378" s="35"/>
      <c r="Y378" s="35"/>
      <c r="Z378" s="35"/>
      <c r="AA378" s="35"/>
      <c r="AB378" s="35"/>
      <c r="AC378" s="35"/>
      <c r="AD378" s="35"/>
      <c r="AE378" s="35"/>
      <c r="AR378" s="203" t="s">
        <v>110</v>
      </c>
      <c r="AT378" s="203" t="s">
        <v>241</v>
      </c>
      <c r="AU378" s="203" t="s">
        <v>84</v>
      </c>
      <c r="AY378" s="18" t="s">
        <v>239</v>
      </c>
      <c r="BE378" s="204">
        <f t="shared" si="54"/>
        <v>0</v>
      </c>
      <c r="BF378" s="204">
        <f t="shared" si="55"/>
        <v>0</v>
      </c>
      <c r="BG378" s="204">
        <f t="shared" si="56"/>
        <v>0</v>
      </c>
      <c r="BH378" s="204">
        <f t="shared" si="57"/>
        <v>0</v>
      </c>
      <c r="BI378" s="204">
        <f t="shared" si="58"/>
        <v>0</v>
      </c>
      <c r="BJ378" s="18" t="s">
        <v>84</v>
      </c>
      <c r="BK378" s="204">
        <f t="shared" si="59"/>
        <v>0</v>
      </c>
      <c r="BL378" s="18" t="s">
        <v>110</v>
      </c>
      <c r="BM378" s="203" t="s">
        <v>1701</v>
      </c>
    </row>
    <row r="379" spans="1:65" s="2" customFormat="1" ht="16.5" customHeight="1">
      <c r="A379" s="35"/>
      <c r="B379" s="36"/>
      <c r="C379" s="192" t="s">
        <v>1053</v>
      </c>
      <c r="D379" s="192" t="s">
        <v>241</v>
      </c>
      <c r="E379" s="193" t="s">
        <v>3007</v>
      </c>
      <c r="F379" s="194" t="s">
        <v>3008</v>
      </c>
      <c r="G379" s="195" t="s">
        <v>299</v>
      </c>
      <c r="H379" s="196">
        <v>1</v>
      </c>
      <c r="I379" s="197"/>
      <c r="J379" s="198">
        <f t="shared" si="50"/>
        <v>0</v>
      </c>
      <c r="K379" s="194" t="s">
        <v>2696</v>
      </c>
      <c r="L379" s="40"/>
      <c r="M379" s="199" t="s">
        <v>1</v>
      </c>
      <c r="N379" s="200" t="s">
        <v>41</v>
      </c>
      <c r="O379" s="72"/>
      <c r="P379" s="201">
        <f t="shared" si="51"/>
        <v>0</v>
      </c>
      <c r="Q379" s="201">
        <v>0</v>
      </c>
      <c r="R379" s="201">
        <f t="shared" si="52"/>
        <v>0</v>
      </c>
      <c r="S379" s="201">
        <v>0</v>
      </c>
      <c r="T379" s="202">
        <f t="shared" si="53"/>
        <v>0</v>
      </c>
      <c r="U379" s="35"/>
      <c r="V379" s="35"/>
      <c r="W379" s="35"/>
      <c r="X379" s="35"/>
      <c r="Y379" s="35"/>
      <c r="Z379" s="35"/>
      <c r="AA379" s="35"/>
      <c r="AB379" s="35"/>
      <c r="AC379" s="35"/>
      <c r="AD379" s="35"/>
      <c r="AE379" s="35"/>
      <c r="AR379" s="203" t="s">
        <v>110</v>
      </c>
      <c r="AT379" s="203" t="s">
        <v>241</v>
      </c>
      <c r="AU379" s="203" t="s">
        <v>84</v>
      </c>
      <c r="AY379" s="18" t="s">
        <v>239</v>
      </c>
      <c r="BE379" s="204">
        <f t="shared" si="54"/>
        <v>0</v>
      </c>
      <c r="BF379" s="204">
        <f t="shared" si="55"/>
        <v>0</v>
      </c>
      <c r="BG379" s="204">
        <f t="shared" si="56"/>
        <v>0</v>
      </c>
      <c r="BH379" s="204">
        <f t="shared" si="57"/>
        <v>0</v>
      </c>
      <c r="BI379" s="204">
        <f t="shared" si="58"/>
        <v>0</v>
      </c>
      <c r="BJ379" s="18" t="s">
        <v>84</v>
      </c>
      <c r="BK379" s="204">
        <f t="shared" si="59"/>
        <v>0</v>
      </c>
      <c r="BL379" s="18" t="s">
        <v>110</v>
      </c>
      <c r="BM379" s="203" t="s">
        <v>1709</v>
      </c>
    </row>
    <row r="380" spans="1:65" s="2" customFormat="1" ht="16.5" customHeight="1">
      <c r="A380" s="35"/>
      <c r="B380" s="36"/>
      <c r="C380" s="192" t="s">
        <v>1057</v>
      </c>
      <c r="D380" s="192" t="s">
        <v>241</v>
      </c>
      <c r="E380" s="193" t="s">
        <v>3009</v>
      </c>
      <c r="F380" s="194" t="s">
        <v>3010</v>
      </c>
      <c r="G380" s="195" t="s">
        <v>299</v>
      </c>
      <c r="H380" s="196">
        <v>1</v>
      </c>
      <c r="I380" s="197"/>
      <c r="J380" s="198">
        <f t="shared" si="50"/>
        <v>0</v>
      </c>
      <c r="K380" s="194" t="s">
        <v>2696</v>
      </c>
      <c r="L380" s="40"/>
      <c r="M380" s="199" t="s">
        <v>1</v>
      </c>
      <c r="N380" s="200" t="s">
        <v>41</v>
      </c>
      <c r="O380" s="72"/>
      <c r="P380" s="201">
        <f t="shared" si="51"/>
        <v>0</v>
      </c>
      <c r="Q380" s="201">
        <v>0</v>
      </c>
      <c r="R380" s="201">
        <f t="shared" si="52"/>
        <v>0</v>
      </c>
      <c r="S380" s="201">
        <v>0</v>
      </c>
      <c r="T380" s="202">
        <f t="shared" si="53"/>
        <v>0</v>
      </c>
      <c r="U380" s="35"/>
      <c r="V380" s="35"/>
      <c r="W380" s="35"/>
      <c r="X380" s="35"/>
      <c r="Y380" s="35"/>
      <c r="Z380" s="35"/>
      <c r="AA380" s="35"/>
      <c r="AB380" s="35"/>
      <c r="AC380" s="35"/>
      <c r="AD380" s="35"/>
      <c r="AE380" s="35"/>
      <c r="AR380" s="203" t="s">
        <v>110</v>
      </c>
      <c r="AT380" s="203" t="s">
        <v>241</v>
      </c>
      <c r="AU380" s="203" t="s">
        <v>84</v>
      </c>
      <c r="AY380" s="18" t="s">
        <v>239</v>
      </c>
      <c r="BE380" s="204">
        <f t="shared" si="54"/>
        <v>0</v>
      </c>
      <c r="BF380" s="204">
        <f t="shared" si="55"/>
        <v>0</v>
      </c>
      <c r="BG380" s="204">
        <f t="shared" si="56"/>
        <v>0</v>
      </c>
      <c r="BH380" s="204">
        <f t="shared" si="57"/>
        <v>0</v>
      </c>
      <c r="BI380" s="204">
        <f t="shared" si="58"/>
        <v>0</v>
      </c>
      <c r="BJ380" s="18" t="s">
        <v>84</v>
      </c>
      <c r="BK380" s="204">
        <f t="shared" si="59"/>
        <v>0</v>
      </c>
      <c r="BL380" s="18" t="s">
        <v>110</v>
      </c>
      <c r="BM380" s="203" t="s">
        <v>1717</v>
      </c>
    </row>
    <row r="381" spans="1:65" s="2" customFormat="1" ht="16.5" customHeight="1">
      <c r="A381" s="35"/>
      <c r="B381" s="36"/>
      <c r="C381" s="192" t="s">
        <v>1059</v>
      </c>
      <c r="D381" s="192" t="s">
        <v>241</v>
      </c>
      <c r="E381" s="193" t="s">
        <v>3011</v>
      </c>
      <c r="F381" s="194" t="s">
        <v>3012</v>
      </c>
      <c r="G381" s="195" t="s">
        <v>249</v>
      </c>
      <c r="H381" s="196">
        <v>1</v>
      </c>
      <c r="I381" s="197"/>
      <c r="J381" s="198">
        <f t="shared" si="50"/>
        <v>0</v>
      </c>
      <c r="K381" s="194" t="s">
        <v>2696</v>
      </c>
      <c r="L381" s="40"/>
      <c r="M381" s="199" t="s">
        <v>1</v>
      </c>
      <c r="N381" s="200" t="s">
        <v>41</v>
      </c>
      <c r="O381" s="72"/>
      <c r="P381" s="201">
        <f t="shared" si="51"/>
        <v>0</v>
      </c>
      <c r="Q381" s="201">
        <v>0</v>
      </c>
      <c r="R381" s="201">
        <f t="shared" si="52"/>
        <v>0</v>
      </c>
      <c r="S381" s="201">
        <v>0</v>
      </c>
      <c r="T381" s="202">
        <f t="shared" si="53"/>
        <v>0</v>
      </c>
      <c r="U381" s="35"/>
      <c r="V381" s="35"/>
      <c r="W381" s="35"/>
      <c r="X381" s="35"/>
      <c r="Y381" s="35"/>
      <c r="Z381" s="35"/>
      <c r="AA381" s="35"/>
      <c r="AB381" s="35"/>
      <c r="AC381" s="35"/>
      <c r="AD381" s="35"/>
      <c r="AE381" s="35"/>
      <c r="AR381" s="203" t="s">
        <v>110</v>
      </c>
      <c r="AT381" s="203" t="s">
        <v>241</v>
      </c>
      <c r="AU381" s="203" t="s">
        <v>84</v>
      </c>
      <c r="AY381" s="18" t="s">
        <v>239</v>
      </c>
      <c r="BE381" s="204">
        <f t="shared" si="54"/>
        <v>0</v>
      </c>
      <c r="BF381" s="204">
        <f t="shared" si="55"/>
        <v>0</v>
      </c>
      <c r="BG381" s="204">
        <f t="shared" si="56"/>
        <v>0</v>
      </c>
      <c r="BH381" s="204">
        <f t="shared" si="57"/>
        <v>0</v>
      </c>
      <c r="BI381" s="204">
        <f t="shared" si="58"/>
        <v>0</v>
      </c>
      <c r="BJ381" s="18" t="s">
        <v>84</v>
      </c>
      <c r="BK381" s="204">
        <f t="shared" si="59"/>
        <v>0</v>
      </c>
      <c r="BL381" s="18" t="s">
        <v>110</v>
      </c>
      <c r="BM381" s="203" t="s">
        <v>1729</v>
      </c>
    </row>
    <row r="382" spans="1:65" s="2" customFormat="1" ht="58.5">
      <c r="A382" s="35"/>
      <c r="B382" s="36"/>
      <c r="C382" s="37"/>
      <c r="D382" s="207" t="s">
        <v>284</v>
      </c>
      <c r="E382" s="37"/>
      <c r="F382" s="216" t="s">
        <v>3013</v>
      </c>
      <c r="G382" s="37"/>
      <c r="H382" s="37"/>
      <c r="I382" s="217"/>
      <c r="J382" s="37"/>
      <c r="K382" s="37"/>
      <c r="L382" s="40"/>
      <c r="M382" s="218"/>
      <c r="N382" s="219"/>
      <c r="O382" s="72"/>
      <c r="P382" s="72"/>
      <c r="Q382" s="72"/>
      <c r="R382" s="72"/>
      <c r="S382" s="72"/>
      <c r="T382" s="73"/>
      <c r="U382" s="35"/>
      <c r="V382" s="35"/>
      <c r="W382" s="35"/>
      <c r="X382" s="35"/>
      <c r="Y382" s="35"/>
      <c r="Z382" s="35"/>
      <c r="AA382" s="35"/>
      <c r="AB382" s="35"/>
      <c r="AC382" s="35"/>
      <c r="AD382" s="35"/>
      <c r="AE382" s="35"/>
      <c r="AT382" s="18" t="s">
        <v>284</v>
      </c>
      <c r="AU382" s="18" t="s">
        <v>84</v>
      </c>
    </row>
    <row r="383" spans="1:65" s="2" customFormat="1" ht="16.5" customHeight="1">
      <c r="A383" s="35"/>
      <c r="B383" s="36"/>
      <c r="C383" s="192" t="s">
        <v>1063</v>
      </c>
      <c r="D383" s="192" t="s">
        <v>241</v>
      </c>
      <c r="E383" s="193" t="s">
        <v>3014</v>
      </c>
      <c r="F383" s="194" t="s">
        <v>3015</v>
      </c>
      <c r="G383" s="195" t="s">
        <v>249</v>
      </c>
      <c r="H383" s="196">
        <v>1</v>
      </c>
      <c r="I383" s="197"/>
      <c r="J383" s="198">
        <f>ROUND(I383*H383,2)</f>
        <v>0</v>
      </c>
      <c r="K383" s="194" t="s">
        <v>2696</v>
      </c>
      <c r="L383" s="40"/>
      <c r="M383" s="199" t="s">
        <v>1</v>
      </c>
      <c r="N383" s="200" t="s">
        <v>41</v>
      </c>
      <c r="O383" s="72"/>
      <c r="P383" s="201">
        <f>O383*H383</f>
        <v>0</v>
      </c>
      <c r="Q383" s="201">
        <v>0</v>
      </c>
      <c r="R383" s="201">
        <f>Q383*H383</f>
        <v>0</v>
      </c>
      <c r="S383" s="201">
        <v>0</v>
      </c>
      <c r="T383" s="202">
        <f>S383*H383</f>
        <v>0</v>
      </c>
      <c r="U383" s="35"/>
      <c r="V383" s="35"/>
      <c r="W383" s="35"/>
      <c r="X383" s="35"/>
      <c r="Y383" s="35"/>
      <c r="Z383" s="35"/>
      <c r="AA383" s="35"/>
      <c r="AB383" s="35"/>
      <c r="AC383" s="35"/>
      <c r="AD383" s="35"/>
      <c r="AE383" s="35"/>
      <c r="AR383" s="203" t="s">
        <v>110</v>
      </c>
      <c r="AT383" s="203" t="s">
        <v>241</v>
      </c>
      <c r="AU383" s="203" t="s">
        <v>84</v>
      </c>
      <c r="AY383" s="18" t="s">
        <v>239</v>
      </c>
      <c r="BE383" s="204">
        <f>IF(N383="základní",J383,0)</f>
        <v>0</v>
      </c>
      <c r="BF383" s="204">
        <f>IF(N383="snížená",J383,0)</f>
        <v>0</v>
      </c>
      <c r="BG383" s="204">
        <f>IF(N383="zákl. přenesená",J383,0)</f>
        <v>0</v>
      </c>
      <c r="BH383" s="204">
        <f>IF(N383="sníž. přenesená",J383,0)</f>
        <v>0</v>
      </c>
      <c r="BI383" s="204">
        <f>IF(N383="nulová",J383,0)</f>
        <v>0</v>
      </c>
      <c r="BJ383" s="18" t="s">
        <v>84</v>
      </c>
      <c r="BK383" s="204">
        <f>ROUND(I383*H383,2)</f>
        <v>0</v>
      </c>
      <c r="BL383" s="18" t="s">
        <v>110</v>
      </c>
      <c r="BM383" s="203" t="s">
        <v>1739</v>
      </c>
    </row>
    <row r="384" spans="1:65" s="2" customFormat="1" ht="24.2" customHeight="1">
      <c r="A384" s="35"/>
      <c r="B384" s="36"/>
      <c r="C384" s="192" t="s">
        <v>1067</v>
      </c>
      <c r="D384" s="192" t="s">
        <v>241</v>
      </c>
      <c r="E384" s="193" t="s">
        <v>3016</v>
      </c>
      <c r="F384" s="194" t="s">
        <v>3017</v>
      </c>
      <c r="G384" s="195" t="s">
        <v>249</v>
      </c>
      <c r="H384" s="196">
        <v>1</v>
      </c>
      <c r="I384" s="197"/>
      <c r="J384" s="198">
        <f>ROUND(I384*H384,2)</f>
        <v>0</v>
      </c>
      <c r="K384" s="194" t="s">
        <v>2647</v>
      </c>
      <c r="L384" s="40"/>
      <c r="M384" s="199" t="s">
        <v>1</v>
      </c>
      <c r="N384" s="200" t="s">
        <v>41</v>
      </c>
      <c r="O384" s="72"/>
      <c r="P384" s="201">
        <f>O384*H384</f>
        <v>0</v>
      </c>
      <c r="Q384" s="201">
        <v>0</v>
      </c>
      <c r="R384" s="201">
        <f>Q384*H384</f>
        <v>0</v>
      </c>
      <c r="S384" s="201">
        <v>0</v>
      </c>
      <c r="T384" s="202">
        <f>S384*H384</f>
        <v>0</v>
      </c>
      <c r="U384" s="35"/>
      <c r="V384" s="35"/>
      <c r="W384" s="35"/>
      <c r="X384" s="35"/>
      <c r="Y384" s="35"/>
      <c r="Z384" s="35"/>
      <c r="AA384" s="35"/>
      <c r="AB384" s="35"/>
      <c r="AC384" s="35"/>
      <c r="AD384" s="35"/>
      <c r="AE384" s="35"/>
      <c r="AR384" s="203" t="s">
        <v>110</v>
      </c>
      <c r="AT384" s="203" t="s">
        <v>241</v>
      </c>
      <c r="AU384" s="203" t="s">
        <v>84</v>
      </c>
      <c r="AY384" s="18" t="s">
        <v>239</v>
      </c>
      <c r="BE384" s="204">
        <f>IF(N384="základní",J384,0)</f>
        <v>0</v>
      </c>
      <c r="BF384" s="204">
        <f>IF(N384="snížená",J384,0)</f>
        <v>0</v>
      </c>
      <c r="BG384" s="204">
        <f>IF(N384="zákl. přenesená",J384,0)</f>
        <v>0</v>
      </c>
      <c r="BH384" s="204">
        <f>IF(N384="sníž. přenesená",J384,0)</f>
        <v>0</v>
      </c>
      <c r="BI384" s="204">
        <f>IF(N384="nulová",J384,0)</f>
        <v>0</v>
      </c>
      <c r="BJ384" s="18" t="s">
        <v>84</v>
      </c>
      <c r="BK384" s="204">
        <f>ROUND(I384*H384,2)</f>
        <v>0</v>
      </c>
      <c r="BL384" s="18" t="s">
        <v>110</v>
      </c>
      <c r="BM384" s="203" t="s">
        <v>1747</v>
      </c>
    </row>
    <row r="385" spans="1:65" s="2" customFormat="1" ht="16.5" customHeight="1">
      <c r="A385" s="35"/>
      <c r="B385" s="36"/>
      <c r="C385" s="192" t="s">
        <v>1071</v>
      </c>
      <c r="D385" s="192" t="s">
        <v>241</v>
      </c>
      <c r="E385" s="193" t="s">
        <v>3018</v>
      </c>
      <c r="F385" s="194" t="s">
        <v>3019</v>
      </c>
      <c r="G385" s="195" t="s">
        <v>249</v>
      </c>
      <c r="H385" s="196">
        <v>1</v>
      </c>
      <c r="I385" s="197"/>
      <c r="J385" s="198">
        <f>ROUND(I385*H385,2)</f>
        <v>0</v>
      </c>
      <c r="K385" s="194" t="s">
        <v>2696</v>
      </c>
      <c r="L385" s="40"/>
      <c r="M385" s="199" t="s">
        <v>1</v>
      </c>
      <c r="N385" s="200" t="s">
        <v>41</v>
      </c>
      <c r="O385" s="72"/>
      <c r="P385" s="201">
        <f>O385*H385</f>
        <v>0</v>
      </c>
      <c r="Q385" s="201">
        <v>0</v>
      </c>
      <c r="R385" s="201">
        <f>Q385*H385</f>
        <v>0</v>
      </c>
      <c r="S385" s="201">
        <v>0</v>
      </c>
      <c r="T385" s="202">
        <f>S385*H385</f>
        <v>0</v>
      </c>
      <c r="U385" s="35"/>
      <c r="V385" s="35"/>
      <c r="W385" s="35"/>
      <c r="X385" s="35"/>
      <c r="Y385" s="35"/>
      <c r="Z385" s="35"/>
      <c r="AA385" s="35"/>
      <c r="AB385" s="35"/>
      <c r="AC385" s="35"/>
      <c r="AD385" s="35"/>
      <c r="AE385" s="35"/>
      <c r="AR385" s="203" t="s">
        <v>110</v>
      </c>
      <c r="AT385" s="203" t="s">
        <v>241</v>
      </c>
      <c r="AU385" s="203" t="s">
        <v>84</v>
      </c>
      <c r="AY385" s="18" t="s">
        <v>239</v>
      </c>
      <c r="BE385" s="204">
        <f>IF(N385="základní",J385,0)</f>
        <v>0</v>
      </c>
      <c r="BF385" s="204">
        <f>IF(N385="snížená",J385,0)</f>
        <v>0</v>
      </c>
      <c r="BG385" s="204">
        <f>IF(N385="zákl. přenesená",J385,0)</f>
        <v>0</v>
      </c>
      <c r="BH385" s="204">
        <f>IF(N385="sníž. přenesená",J385,0)</f>
        <v>0</v>
      </c>
      <c r="BI385" s="204">
        <f>IF(N385="nulová",J385,0)</f>
        <v>0</v>
      </c>
      <c r="BJ385" s="18" t="s">
        <v>84</v>
      </c>
      <c r="BK385" s="204">
        <f>ROUND(I385*H385,2)</f>
        <v>0</v>
      </c>
      <c r="BL385" s="18" t="s">
        <v>110</v>
      </c>
      <c r="BM385" s="203" t="s">
        <v>1755</v>
      </c>
    </row>
    <row r="386" spans="1:65" s="2" customFormat="1" ht="16.5" customHeight="1">
      <c r="A386" s="35"/>
      <c r="B386" s="36"/>
      <c r="C386" s="192" t="s">
        <v>1076</v>
      </c>
      <c r="D386" s="192" t="s">
        <v>241</v>
      </c>
      <c r="E386" s="193" t="s">
        <v>3020</v>
      </c>
      <c r="F386" s="194" t="s">
        <v>3021</v>
      </c>
      <c r="G386" s="195" t="s">
        <v>249</v>
      </c>
      <c r="H386" s="196">
        <v>1</v>
      </c>
      <c r="I386" s="197"/>
      <c r="J386" s="198">
        <f>ROUND(I386*H386,2)</f>
        <v>0</v>
      </c>
      <c r="K386" s="194" t="s">
        <v>2696</v>
      </c>
      <c r="L386" s="40"/>
      <c r="M386" s="199" t="s">
        <v>1</v>
      </c>
      <c r="N386" s="200" t="s">
        <v>41</v>
      </c>
      <c r="O386" s="72"/>
      <c r="P386" s="201">
        <f>O386*H386</f>
        <v>0</v>
      </c>
      <c r="Q386" s="201">
        <v>0</v>
      </c>
      <c r="R386" s="201">
        <f>Q386*H386</f>
        <v>0</v>
      </c>
      <c r="S386" s="201">
        <v>0</v>
      </c>
      <c r="T386" s="202">
        <f>S386*H386</f>
        <v>0</v>
      </c>
      <c r="U386" s="35"/>
      <c r="V386" s="35"/>
      <c r="W386" s="35"/>
      <c r="X386" s="35"/>
      <c r="Y386" s="35"/>
      <c r="Z386" s="35"/>
      <c r="AA386" s="35"/>
      <c r="AB386" s="35"/>
      <c r="AC386" s="35"/>
      <c r="AD386" s="35"/>
      <c r="AE386" s="35"/>
      <c r="AR386" s="203" t="s">
        <v>110</v>
      </c>
      <c r="AT386" s="203" t="s">
        <v>241</v>
      </c>
      <c r="AU386" s="203" t="s">
        <v>84</v>
      </c>
      <c r="AY386" s="18" t="s">
        <v>239</v>
      </c>
      <c r="BE386" s="204">
        <f>IF(N386="základní",J386,0)</f>
        <v>0</v>
      </c>
      <c r="BF386" s="204">
        <f>IF(N386="snížená",J386,0)</f>
        <v>0</v>
      </c>
      <c r="BG386" s="204">
        <f>IF(N386="zákl. přenesená",J386,0)</f>
        <v>0</v>
      </c>
      <c r="BH386" s="204">
        <f>IF(N386="sníž. přenesená",J386,0)</f>
        <v>0</v>
      </c>
      <c r="BI386" s="204">
        <f>IF(N386="nulová",J386,0)</f>
        <v>0</v>
      </c>
      <c r="BJ386" s="18" t="s">
        <v>84</v>
      </c>
      <c r="BK386" s="204">
        <f>ROUND(I386*H386,2)</f>
        <v>0</v>
      </c>
      <c r="BL386" s="18" t="s">
        <v>110</v>
      </c>
      <c r="BM386" s="203" t="s">
        <v>1763</v>
      </c>
    </row>
    <row r="387" spans="1:65" s="2" customFormat="1" ht="16.5" customHeight="1">
      <c r="A387" s="35"/>
      <c r="B387" s="36"/>
      <c r="C387" s="192" t="s">
        <v>1081</v>
      </c>
      <c r="D387" s="192" t="s">
        <v>241</v>
      </c>
      <c r="E387" s="193" t="s">
        <v>2994</v>
      </c>
      <c r="F387" s="194" t="s">
        <v>2995</v>
      </c>
      <c r="G387" s="195" t="s">
        <v>331</v>
      </c>
      <c r="H387" s="196">
        <v>5.0999999999999997E-2</v>
      </c>
      <c r="I387" s="197"/>
      <c r="J387" s="198">
        <f>ROUND(I387*H387,2)</f>
        <v>0</v>
      </c>
      <c r="K387" s="194" t="s">
        <v>2647</v>
      </c>
      <c r="L387" s="40"/>
      <c r="M387" s="199" t="s">
        <v>1</v>
      </c>
      <c r="N387" s="200" t="s">
        <v>41</v>
      </c>
      <c r="O387" s="72"/>
      <c r="P387" s="201">
        <f>O387*H387</f>
        <v>0</v>
      </c>
      <c r="Q387" s="201">
        <v>0</v>
      </c>
      <c r="R387" s="201">
        <f>Q387*H387</f>
        <v>0</v>
      </c>
      <c r="S387" s="201">
        <v>0</v>
      </c>
      <c r="T387" s="202">
        <f>S387*H387</f>
        <v>0</v>
      </c>
      <c r="U387" s="35"/>
      <c r="V387" s="35"/>
      <c r="W387" s="35"/>
      <c r="X387" s="35"/>
      <c r="Y387" s="35"/>
      <c r="Z387" s="35"/>
      <c r="AA387" s="35"/>
      <c r="AB387" s="35"/>
      <c r="AC387" s="35"/>
      <c r="AD387" s="35"/>
      <c r="AE387" s="35"/>
      <c r="AR387" s="203" t="s">
        <v>110</v>
      </c>
      <c r="AT387" s="203" t="s">
        <v>241</v>
      </c>
      <c r="AU387" s="203" t="s">
        <v>84</v>
      </c>
      <c r="AY387" s="18" t="s">
        <v>239</v>
      </c>
      <c r="BE387" s="204">
        <f>IF(N387="základní",J387,0)</f>
        <v>0</v>
      </c>
      <c r="BF387" s="204">
        <f>IF(N387="snížená",J387,0)</f>
        <v>0</v>
      </c>
      <c r="BG387" s="204">
        <f>IF(N387="zákl. přenesená",J387,0)</f>
        <v>0</v>
      </c>
      <c r="BH387" s="204">
        <f>IF(N387="sníž. přenesená",J387,0)</f>
        <v>0</v>
      </c>
      <c r="BI387" s="204">
        <f>IF(N387="nulová",J387,0)</f>
        <v>0</v>
      </c>
      <c r="BJ387" s="18" t="s">
        <v>84</v>
      </c>
      <c r="BK387" s="204">
        <f>ROUND(I387*H387,2)</f>
        <v>0</v>
      </c>
      <c r="BL387" s="18" t="s">
        <v>110</v>
      </c>
      <c r="BM387" s="203" t="s">
        <v>1771</v>
      </c>
    </row>
    <row r="388" spans="1:65" s="2" customFormat="1" ht="19.5">
      <c r="A388" s="35"/>
      <c r="B388" s="36"/>
      <c r="C388" s="37"/>
      <c r="D388" s="207" t="s">
        <v>284</v>
      </c>
      <c r="E388" s="37"/>
      <c r="F388" s="216" t="s">
        <v>2970</v>
      </c>
      <c r="G388" s="37"/>
      <c r="H388" s="37"/>
      <c r="I388" s="217"/>
      <c r="J388" s="37"/>
      <c r="K388" s="37"/>
      <c r="L388" s="40"/>
      <c r="M388" s="218"/>
      <c r="N388" s="219"/>
      <c r="O388" s="72"/>
      <c r="P388" s="72"/>
      <c r="Q388" s="72"/>
      <c r="R388" s="72"/>
      <c r="S388" s="72"/>
      <c r="T388" s="73"/>
      <c r="U388" s="35"/>
      <c r="V388" s="35"/>
      <c r="W388" s="35"/>
      <c r="X388" s="35"/>
      <c r="Y388" s="35"/>
      <c r="Z388" s="35"/>
      <c r="AA388" s="35"/>
      <c r="AB388" s="35"/>
      <c r="AC388" s="35"/>
      <c r="AD388" s="35"/>
      <c r="AE388" s="35"/>
      <c r="AT388" s="18" t="s">
        <v>284</v>
      </c>
      <c r="AU388" s="18" t="s">
        <v>84</v>
      </c>
    </row>
    <row r="389" spans="1:65" s="12" customFormat="1" ht="25.9" customHeight="1">
      <c r="B389" s="176"/>
      <c r="C389" s="177"/>
      <c r="D389" s="178" t="s">
        <v>75</v>
      </c>
      <c r="E389" s="179" t="s">
        <v>1484</v>
      </c>
      <c r="F389" s="179" t="s">
        <v>3022</v>
      </c>
      <c r="G389" s="177"/>
      <c r="H389" s="177"/>
      <c r="I389" s="180"/>
      <c r="J389" s="181">
        <f>BK389</f>
        <v>0</v>
      </c>
      <c r="K389" s="177"/>
      <c r="L389" s="182"/>
      <c r="M389" s="183"/>
      <c r="N389" s="184"/>
      <c r="O389" s="184"/>
      <c r="P389" s="185">
        <f>SUM(P390:P438)</f>
        <v>0</v>
      </c>
      <c r="Q389" s="184"/>
      <c r="R389" s="185">
        <f>SUM(R390:R438)</f>
        <v>0</v>
      </c>
      <c r="S389" s="184"/>
      <c r="T389" s="186">
        <f>SUM(T390:T438)</f>
        <v>0</v>
      </c>
      <c r="AR389" s="187" t="s">
        <v>86</v>
      </c>
      <c r="AT389" s="188" t="s">
        <v>75</v>
      </c>
      <c r="AU389" s="188" t="s">
        <v>76</v>
      </c>
      <c r="AY389" s="187" t="s">
        <v>239</v>
      </c>
      <c r="BK389" s="189">
        <f>SUM(BK390:BK438)</f>
        <v>0</v>
      </c>
    </row>
    <row r="390" spans="1:65" s="2" customFormat="1" ht="16.5" customHeight="1">
      <c r="A390" s="35"/>
      <c r="B390" s="36"/>
      <c r="C390" s="192" t="s">
        <v>1085</v>
      </c>
      <c r="D390" s="192" t="s">
        <v>241</v>
      </c>
      <c r="E390" s="193" t="s">
        <v>3023</v>
      </c>
      <c r="F390" s="194" t="s">
        <v>3024</v>
      </c>
      <c r="G390" s="195" t="s">
        <v>299</v>
      </c>
      <c r="H390" s="196">
        <v>11</v>
      </c>
      <c r="I390" s="197"/>
      <c r="J390" s="198">
        <f>ROUND(I390*H390,2)</f>
        <v>0</v>
      </c>
      <c r="K390" s="194" t="s">
        <v>2647</v>
      </c>
      <c r="L390" s="40"/>
      <c r="M390" s="199" t="s">
        <v>1</v>
      </c>
      <c r="N390" s="200" t="s">
        <v>41</v>
      </c>
      <c r="O390" s="72"/>
      <c r="P390" s="201">
        <f>O390*H390</f>
        <v>0</v>
      </c>
      <c r="Q390" s="201">
        <v>0</v>
      </c>
      <c r="R390" s="201">
        <f>Q390*H390</f>
        <v>0</v>
      </c>
      <c r="S390" s="201">
        <v>0</v>
      </c>
      <c r="T390" s="202">
        <f>S390*H390</f>
        <v>0</v>
      </c>
      <c r="U390" s="35"/>
      <c r="V390" s="35"/>
      <c r="W390" s="35"/>
      <c r="X390" s="35"/>
      <c r="Y390" s="35"/>
      <c r="Z390" s="35"/>
      <c r="AA390" s="35"/>
      <c r="AB390" s="35"/>
      <c r="AC390" s="35"/>
      <c r="AD390" s="35"/>
      <c r="AE390" s="35"/>
      <c r="AR390" s="203" t="s">
        <v>306</v>
      </c>
      <c r="AT390" s="203" t="s">
        <v>241</v>
      </c>
      <c r="AU390" s="203" t="s">
        <v>84</v>
      </c>
      <c r="AY390" s="18" t="s">
        <v>239</v>
      </c>
      <c r="BE390" s="204">
        <f>IF(N390="základní",J390,0)</f>
        <v>0</v>
      </c>
      <c r="BF390" s="204">
        <f>IF(N390="snížená",J390,0)</f>
        <v>0</v>
      </c>
      <c r="BG390" s="204">
        <f>IF(N390="zákl. přenesená",J390,0)</f>
        <v>0</v>
      </c>
      <c r="BH390" s="204">
        <f>IF(N390="sníž. přenesená",J390,0)</f>
        <v>0</v>
      </c>
      <c r="BI390" s="204">
        <f>IF(N390="nulová",J390,0)</f>
        <v>0</v>
      </c>
      <c r="BJ390" s="18" t="s">
        <v>84</v>
      </c>
      <c r="BK390" s="204">
        <f>ROUND(I390*H390,2)</f>
        <v>0</v>
      </c>
      <c r="BL390" s="18" t="s">
        <v>306</v>
      </c>
      <c r="BM390" s="203" t="s">
        <v>1779</v>
      </c>
    </row>
    <row r="391" spans="1:65" s="2" customFormat="1" ht="16.5" customHeight="1">
      <c r="A391" s="35"/>
      <c r="B391" s="36"/>
      <c r="C391" s="192" t="s">
        <v>1089</v>
      </c>
      <c r="D391" s="192" t="s">
        <v>241</v>
      </c>
      <c r="E391" s="193" t="s">
        <v>3025</v>
      </c>
      <c r="F391" s="194" t="s">
        <v>3026</v>
      </c>
      <c r="G391" s="195" t="s">
        <v>299</v>
      </c>
      <c r="H391" s="196">
        <v>2</v>
      </c>
      <c r="I391" s="197"/>
      <c r="J391" s="198">
        <f>ROUND(I391*H391,2)</f>
        <v>0</v>
      </c>
      <c r="K391" s="194" t="s">
        <v>2647</v>
      </c>
      <c r="L391" s="40"/>
      <c r="M391" s="199" t="s">
        <v>1</v>
      </c>
      <c r="N391" s="200" t="s">
        <v>41</v>
      </c>
      <c r="O391" s="72"/>
      <c r="P391" s="201">
        <f>O391*H391</f>
        <v>0</v>
      </c>
      <c r="Q391" s="201">
        <v>0</v>
      </c>
      <c r="R391" s="201">
        <f>Q391*H391</f>
        <v>0</v>
      </c>
      <c r="S391" s="201">
        <v>0</v>
      </c>
      <c r="T391" s="202">
        <f>S391*H391</f>
        <v>0</v>
      </c>
      <c r="U391" s="35"/>
      <c r="V391" s="35"/>
      <c r="W391" s="35"/>
      <c r="X391" s="35"/>
      <c r="Y391" s="35"/>
      <c r="Z391" s="35"/>
      <c r="AA391" s="35"/>
      <c r="AB391" s="35"/>
      <c r="AC391" s="35"/>
      <c r="AD391" s="35"/>
      <c r="AE391" s="35"/>
      <c r="AR391" s="203" t="s">
        <v>306</v>
      </c>
      <c r="AT391" s="203" t="s">
        <v>241</v>
      </c>
      <c r="AU391" s="203" t="s">
        <v>84</v>
      </c>
      <c r="AY391" s="18" t="s">
        <v>239</v>
      </c>
      <c r="BE391" s="204">
        <f>IF(N391="základní",J391,0)</f>
        <v>0</v>
      </c>
      <c r="BF391" s="204">
        <f>IF(N391="snížená",J391,0)</f>
        <v>0</v>
      </c>
      <c r="BG391" s="204">
        <f>IF(N391="zákl. přenesená",J391,0)</f>
        <v>0</v>
      </c>
      <c r="BH391" s="204">
        <f>IF(N391="sníž. přenesená",J391,0)</f>
        <v>0</v>
      </c>
      <c r="BI391" s="204">
        <f>IF(N391="nulová",J391,0)</f>
        <v>0</v>
      </c>
      <c r="BJ391" s="18" t="s">
        <v>84</v>
      </c>
      <c r="BK391" s="204">
        <f>ROUND(I391*H391,2)</f>
        <v>0</v>
      </c>
      <c r="BL391" s="18" t="s">
        <v>306</v>
      </c>
      <c r="BM391" s="203" t="s">
        <v>1787</v>
      </c>
    </row>
    <row r="392" spans="1:65" s="2" customFormat="1" ht="16.5" customHeight="1">
      <c r="A392" s="35"/>
      <c r="B392" s="36"/>
      <c r="C392" s="192" t="s">
        <v>1093</v>
      </c>
      <c r="D392" s="192" t="s">
        <v>241</v>
      </c>
      <c r="E392" s="193" t="s">
        <v>3027</v>
      </c>
      <c r="F392" s="194" t="s">
        <v>3028</v>
      </c>
      <c r="G392" s="195" t="s">
        <v>299</v>
      </c>
      <c r="H392" s="196">
        <v>27</v>
      </c>
      <c r="I392" s="197"/>
      <c r="J392" s="198">
        <f>ROUND(I392*H392,2)</f>
        <v>0</v>
      </c>
      <c r="K392" s="194" t="s">
        <v>2647</v>
      </c>
      <c r="L392" s="40"/>
      <c r="M392" s="199" t="s">
        <v>1</v>
      </c>
      <c r="N392" s="200" t="s">
        <v>41</v>
      </c>
      <c r="O392" s="72"/>
      <c r="P392" s="201">
        <f>O392*H392</f>
        <v>0</v>
      </c>
      <c r="Q392" s="201">
        <v>0</v>
      </c>
      <c r="R392" s="201">
        <f>Q392*H392</f>
        <v>0</v>
      </c>
      <c r="S392" s="201">
        <v>0</v>
      </c>
      <c r="T392" s="202">
        <f>S392*H392</f>
        <v>0</v>
      </c>
      <c r="U392" s="35"/>
      <c r="V392" s="35"/>
      <c r="W392" s="35"/>
      <c r="X392" s="35"/>
      <c r="Y392" s="35"/>
      <c r="Z392" s="35"/>
      <c r="AA392" s="35"/>
      <c r="AB392" s="35"/>
      <c r="AC392" s="35"/>
      <c r="AD392" s="35"/>
      <c r="AE392" s="35"/>
      <c r="AR392" s="203" t="s">
        <v>306</v>
      </c>
      <c r="AT392" s="203" t="s">
        <v>241</v>
      </c>
      <c r="AU392" s="203" t="s">
        <v>84</v>
      </c>
      <c r="AY392" s="18" t="s">
        <v>239</v>
      </c>
      <c r="BE392" s="204">
        <f>IF(N392="základní",J392,0)</f>
        <v>0</v>
      </c>
      <c r="BF392" s="204">
        <f>IF(N392="snížená",J392,0)</f>
        <v>0</v>
      </c>
      <c r="BG392" s="204">
        <f>IF(N392="zákl. přenesená",J392,0)</f>
        <v>0</v>
      </c>
      <c r="BH392" s="204">
        <f>IF(N392="sníž. přenesená",J392,0)</f>
        <v>0</v>
      </c>
      <c r="BI392" s="204">
        <f>IF(N392="nulová",J392,0)</f>
        <v>0</v>
      </c>
      <c r="BJ392" s="18" t="s">
        <v>84</v>
      </c>
      <c r="BK392" s="204">
        <f>ROUND(I392*H392,2)</f>
        <v>0</v>
      </c>
      <c r="BL392" s="18" t="s">
        <v>306</v>
      </c>
      <c r="BM392" s="203" t="s">
        <v>1795</v>
      </c>
    </row>
    <row r="393" spans="1:65" s="2" customFormat="1" ht="48.75">
      <c r="A393" s="35"/>
      <c r="B393" s="36"/>
      <c r="C393" s="37"/>
      <c r="D393" s="207" t="s">
        <v>284</v>
      </c>
      <c r="E393" s="37"/>
      <c r="F393" s="216" t="s">
        <v>3029</v>
      </c>
      <c r="G393" s="37"/>
      <c r="H393" s="37"/>
      <c r="I393" s="217"/>
      <c r="J393" s="37"/>
      <c r="K393" s="37"/>
      <c r="L393" s="40"/>
      <c r="M393" s="218"/>
      <c r="N393" s="219"/>
      <c r="O393" s="72"/>
      <c r="P393" s="72"/>
      <c r="Q393" s="72"/>
      <c r="R393" s="72"/>
      <c r="S393" s="72"/>
      <c r="T393" s="73"/>
      <c r="U393" s="35"/>
      <c r="V393" s="35"/>
      <c r="W393" s="35"/>
      <c r="X393" s="35"/>
      <c r="Y393" s="35"/>
      <c r="Z393" s="35"/>
      <c r="AA393" s="35"/>
      <c r="AB393" s="35"/>
      <c r="AC393" s="35"/>
      <c r="AD393" s="35"/>
      <c r="AE393" s="35"/>
      <c r="AT393" s="18" t="s">
        <v>284</v>
      </c>
      <c r="AU393" s="18" t="s">
        <v>84</v>
      </c>
    </row>
    <row r="394" spans="1:65" s="2" customFormat="1" ht="16.5" customHeight="1">
      <c r="A394" s="35"/>
      <c r="B394" s="36"/>
      <c r="C394" s="192" t="s">
        <v>1097</v>
      </c>
      <c r="D394" s="192" t="s">
        <v>241</v>
      </c>
      <c r="E394" s="193" t="s">
        <v>3030</v>
      </c>
      <c r="F394" s="194" t="s">
        <v>3031</v>
      </c>
      <c r="G394" s="195" t="s">
        <v>299</v>
      </c>
      <c r="H394" s="196">
        <v>7</v>
      </c>
      <c r="I394" s="197"/>
      <c r="J394" s="198">
        <f>ROUND(I394*H394,2)</f>
        <v>0</v>
      </c>
      <c r="K394" s="194" t="s">
        <v>2647</v>
      </c>
      <c r="L394" s="40"/>
      <c r="M394" s="199" t="s">
        <v>1</v>
      </c>
      <c r="N394" s="200" t="s">
        <v>41</v>
      </c>
      <c r="O394" s="72"/>
      <c r="P394" s="201">
        <f>O394*H394</f>
        <v>0</v>
      </c>
      <c r="Q394" s="201">
        <v>0</v>
      </c>
      <c r="R394" s="201">
        <f>Q394*H394</f>
        <v>0</v>
      </c>
      <c r="S394" s="201">
        <v>0</v>
      </c>
      <c r="T394" s="202">
        <f>S394*H394</f>
        <v>0</v>
      </c>
      <c r="U394" s="35"/>
      <c r="V394" s="35"/>
      <c r="W394" s="35"/>
      <c r="X394" s="35"/>
      <c r="Y394" s="35"/>
      <c r="Z394" s="35"/>
      <c r="AA394" s="35"/>
      <c r="AB394" s="35"/>
      <c r="AC394" s="35"/>
      <c r="AD394" s="35"/>
      <c r="AE394" s="35"/>
      <c r="AR394" s="203" t="s">
        <v>306</v>
      </c>
      <c r="AT394" s="203" t="s">
        <v>241</v>
      </c>
      <c r="AU394" s="203" t="s">
        <v>84</v>
      </c>
      <c r="AY394" s="18" t="s">
        <v>239</v>
      </c>
      <c r="BE394" s="204">
        <f>IF(N394="základní",J394,0)</f>
        <v>0</v>
      </c>
      <c r="BF394" s="204">
        <f>IF(N394="snížená",J394,0)</f>
        <v>0</v>
      </c>
      <c r="BG394" s="204">
        <f>IF(N394="zákl. přenesená",J394,0)</f>
        <v>0</v>
      </c>
      <c r="BH394" s="204">
        <f>IF(N394="sníž. přenesená",J394,0)</f>
        <v>0</v>
      </c>
      <c r="BI394" s="204">
        <f>IF(N394="nulová",J394,0)</f>
        <v>0</v>
      </c>
      <c r="BJ394" s="18" t="s">
        <v>84</v>
      </c>
      <c r="BK394" s="204">
        <f>ROUND(I394*H394,2)</f>
        <v>0</v>
      </c>
      <c r="BL394" s="18" t="s">
        <v>306</v>
      </c>
      <c r="BM394" s="203" t="s">
        <v>1803</v>
      </c>
    </row>
    <row r="395" spans="1:65" s="2" customFormat="1" ht="16.5" customHeight="1">
      <c r="A395" s="35"/>
      <c r="B395" s="36"/>
      <c r="C395" s="192" t="s">
        <v>1101</v>
      </c>
      <c r="D395" s="192" t="s">
        <v>241</v>
      </c>
      <c r="E395" s="193" t="s">
        <v>3032</v>
      </c>
      <c r="F395" s="194" t="s">
        <v>3033</v>
      </c>
      <c r="G395" s="195" t="s">
        <v>299</v>
      </c>
      <c r="H395" s="196">
        <v>7</v>
      </c>
      <c r="I395" s="197"/>
      <c r="J395" s="198">
        <f>ROUND(I395*H395,2)</f>
        <v>0</v>
      </c>
      <c r="K395" s="194" t="s">
        <v>2647</v>
      </c>
      <c r="L395" s="40"/>
      <c r="M395" s="199" t="s">
        <v>1</v>
      </c>
      <c r="N395" s="200" t="s">
        <v>41</v>
      </c>
      <c r="O395" s="72"/>
      <c r="P395" s="201">
        <f>O395*H395</f>
        <v>0</v>
      </c>
      <c r="Q395" s="201">
        <v>0</v>
      </c>
      <c r="R395" s="201">
        <f>Q395*H395</f>
        <v>0</v>
      </c>
      <c r="S395" s="201">
        <v>0</v>
      </c>
      <c r="T395" s="202">
        <f>S395*H395</f>
        <v>0</v>
      </c>
      <c r="U395" s="35"/>
      <c r="V395" s="35"/>
      <c r="W395" s="35"/>
      <c r="X395" s="35"/>
      <c r="Y395" s="35"/>
      <c r="Z395" s="35"/>
      <c r="AA395" s="35"/>
      <c r="AB395" s="35"/>
      <c r="AC395" s="35"/>
      <c r="AD395" s="35"/>
      <c r="AE395" s="35"/>
      <c r="AR395" s="203" t="s">
        <v>306</v>
      </c>
      <c r="AT395" s="203" t="s">
        <v>241</v>
      </c>
      <c r="AU395" s="203" t="s">
        <v>84</v>
      </c>
      <c r="AY395" s="18" t="s">
        <v>239</v>
      </c>
      <c r="BE395" s="204">
        <f>IF(N395="základní",J395,0)</f>
        <v>0</v>
      </c>
      <c r="BF395" s="204">
        <f>IF(N395="snížená",J395,0)</f>
        <v>0</v>
      </c>
      <c r="BG395" s="204">
        <f>IF(N395="zákl. přenesená",J395,0)</f>
        <v>0</v>
      </c>
      <c r="BH395" s="204">
        <f>IF(N395="sníž. přenesená",J395,0)</f>
        <v>0</v>
      </c>
      <c r="BI395" s="204">
        <f>IF(N395="nulová",J395,0)</f>
        <v>0</v>
      </c>
      <c r="BJ395" s="18" t="s">
        <v>84</v>
      </c>
      <c r="BK395" s="204">
        <f>ROUND(I395*H395,2)</f>
        <v>0</v>
      </c>
      <c r="BL395" s="18" t="s">
        <v>306</v>
      </c>
      <c r="BM395" s="203" t="s">
        <v>1811</v>
      </c>
    </row>
    <row r="396" spans="1:65" s="2" customFormat="1" ht="16.5" customHeight="1">
      <c r="A396" s="35"/>
      <c r="B396" s="36"/>
      <c r="C396" s="192" t="s">
        <v>1106</v>
      </c>
      <c r="D396" s="192" t="s">
        <v>241</v>
      </c>
      <c r="E396" s="193" t="s">
        <v>3034</v>
      </c>
      <c r="F396" s="194" t="s">
        <v>3035</v>
      </c>
      <c r="G396" s="195" t="s">
        <v>299</v>
      </c>
      <c r="H396" s="196">
        <v>2</v>
      </c>
      <c r="I396" s="197"/>
      <c r="J396" s="198">
        <f>ROUND(I396*H396,2)</f>
        <v>0</v>
      </c>
      <c r="K396" s="194" t="s">
        <v>2647</v>
      </c>
      <c r="L396" s="40"/>
      <c r="M396" s="199" t="s">
        <v>1</v>
      </c>
      <c r="N396" s="200" t="s">
        <v>41</v>
      </c>
      <c r="O396" s="72"/>
      <c r="P396" s="201">
        <f>O396*H396</f>
        <v>0</v>
      </c>
      <c r="Q396" s="201">
        <v>0</v>
      </c>
      <c r="R396" s="201">
        <f>Q396*H396</f>
        <v>0</v>
      </c>
      <c r="S396" s="201">
        <v>0</v>
      </c>
      <c r="T396" s="202">
        <f>S396*H396</f>
        <v>0</v>
      </c>
      <c r="U396" s="35"/>
      <c r="V396" s="35"/>
      <c r="W396" s="35"/>
      <c r="X396" s="35"/>
      <c r="Y396" s="35"/>
      <c r="Z396" s="35"/>
      <c r="AA396" s="35"/>
      <c r="AB396" s="35"/>
      <c r="AC396" s="35"/>
      <c r="AD396" s="35"/>
      <c r="AE396" s="35"/>
      <c r="AR396" s="203" t="s">
        <v>306</v>
      </c>
      <c r="AT396" s="203" t="s">
        <v>241</v>
      </c>
      <c r="AU396" s="203" t="s">
        <v>84</v>
      </c>
      <c r="AY396" s="18" t="s">
        <v>239</v>
      </c>
      <c r="BE396" s="204">
        <f>IF(N396="základní",J396,0)</f>
        <v>0</v>
      </c>
      <c r="BF396" s="204">
        <f>IF(N396="snížená",J396,0)</f>
        <v>0</v>
      </c>
      <c r="BG396" s="204">
        <f>IF(N396="zákl. přenesená",J396,0)</f>
        <v>0</v>
      </c>
      <c r="BH396" s="204">
        <f>IF(N396="sníž. přenesená",J396,0)</f>
        <v>0</v>
      </c>
      <c r="BI396" s="204">
        <f>IF(N396="nulová",J396,0)</f>
        <v>0</v>
      </c>
      <c r="BJ396" s="18" t="s">
        <v>84</v>
      </c>
      <c r="BK396" s="204">
        <f>ROUND(I396*H396,2)</f>
        <v>0</v>
      </c>
      <c r="BL396" s="18" t="s">
        <v>306</v>
      </c>
      <c r="BM396" s="203" t="s">
        <v>1819</v>
      </c>
    </row>
    <row r="397" spans="1:65" s="2" customFormat="1" ht="16.5" customHeight="1">
      <c r="A397" s="35"/>
      <c r="B397" s="36"/>
      <c r="C397" s="192" t="s">
        <v>1111</v>
      </c>
      <c r="D397" s="192" t="s">
        <v>241</v>
      </c>
      <c r="E397" s="193" t="s">
        <v>3036</v>
      </c>
      <c r="F397" s="194" t="s">
        <v>3037</v>
      </c>
      <c r="G397" s="195" t="s">
        <v>299</v>
      </c>
      <c r="H397" s="196">
        <v>2</v>
      </c>
      <c r="I397" s="197"/>
      <c r="J397" s="198">
        <f>ROUND(I397*H397,2)</f>
        <v>0</v>
      </c>
      <c r="K397" s="194" t="s">
        <v>2647</v>
      </c>
      <c r="L397" s="40"/>
      <c r="M397" s="199" t="s">
        <v>1</v>
      </c>
      <c r="N397" s="200" t="s">
        <v>41</v>
      </c>
      <c r="O397" s="72"/>
      <c r="P397" s="201">
        <f>O397*H397</f>
        <v>0</v>
      </c>
      <c r="Q397" s="201">
        <v>0</v>
      </c>
      <c r="R397" s="201">
        <f>Q397*H397</f>
        <v>0</v>
      </c>
      <c r="S397" s="201">
        <v>0</v>
      </c>
      <c r="T397" s="202">
        <f>S397*H397</f>
        <v>0</v>
      </c>
      <c r="U397" s="35"/>
      <c r="V397" s="35"/>
      <c r="W397" s="35"/>
      <c r="X397" s="35"/>
      <c r="Y397" s="35"/>
      <c r="Z397" s="35"/>
      <c r="AA397" s="35"/>
      <c r="AB397" s="35"/>
      <c r="AC397" s="35"/>
      <c r="AD397" s="35"/>
      <c r="AE397" s="35"/>
      <c r="AR397" s="203" t="s">
        <v>306</v>
      </c>
      <c r="AT397" s="203" t="s">
        <v>241</v>
      </c>
      <c r="AU397" s="203" t="s">
        <v>84</v>
      </c>
      <c r="AY397" s="18" t="s">
        <v>239</v>
      </c>
      <c r="BE397" s="204">
        <f>IF(N397="základní",J397,0)</f>
        <v>0</v>
      </c>
      <c r="BF397" s="204">
        <f>IF(N397="snížená",J397,0)</f>
        <v>0</v>
      </c>
      <c r="BG397" s="204">
        <f>IF(N397="zákl. přenesená",J397,0)</f>
        <v>0</v>
      </c>
      <c r="BH397" s="204">
        <f>IF(N397="sníž. přenesená",J397,0)</f>
        <v>0</v>
      </c>
      <c r="BI397" s="204">
        <f>IF(N397="nulová",J397,0)</f>
        <v>0</v>
      </c>
      <c r="BJ397" s="18" t="s">
        <v>84</v>
      </c>
      <c r="BK397" s="204">
        <f>ROUND(I397*H397,2)</f>
        <v>0</v>
      </c>
      <c r="BL397" s="18" t="s">
        <v>306</v>
      </c>
      <c r="BM397" s="203" t="s">
        <v>1827</v>
      </c>
    </row>
    <row r="398" spans="1:65" s="2" customFormat="1" ht="16.5" customHeight="1">
      <c r="A398" s="35"/>
      <c r="B398" s="36"/>
      <c r="C398" s="192" t="s">
        <v>1116</v>
      </c>
      <c r="D398" s="192" t="s">
        <v>241</v>
      </c>
      <c r="E398" s="193" t="s">
        <v>3038</v>
      </c>
      <c r="F398" s="194" t="s">
        <v>3039</v>
      </c>
      <c r="G398" s="195" t="s">
        <v>299</v>
      </c>
      <c r="H398" s="196">
        <v>30</v>
      </c>
      <c r="I398" s="197"/>
      <c r="J398" s="198">
        <f>ROUND(I398*H398,2)</f>
        <v>0</v>
      </c>
      <c r="K398" s="194" t="s">
        <v>2647</v>
      </c>
      <c r="L398" s="40"/>
      <c r="M398" s="199" t="s">
        <v>1</v>
      </c>
      <c r="N398" s="200" t="s">
        <v>41</v>
      </c>
      <c r="O398" s="72"/>
      <c r="P398" s="201">
        <f>O398*H398</f>
        <v>0</v>
      </c>
      <c r="Q398" s="201">
        <v>0</v>
      </c>
      <c r="R398" s="201">
        <f>Q398*H398</f>
        <v>0</v>
      </c>
      <c r="S398" s="201">
        <v>0</v>
      </c>
      <c r="T398" s="202">
        <f>S398*H398</f>
        <v>0</v>
      </c>
      <c r="U398" s="35"/>
      <c r="V398" s="35"/>
      <c r="W398" s="35"/>
      <c r="X398" s="35"/>
      <c r="Y398" s="35"/>
      <c r="Z398" s="35"/>
      <c r="AA398" s="35"/>
      <c r="AB398" s="35"/>
      <c r="AC398" s="35"/>
      <c r="AD398" s="35"/>
      <c r="AE398" s="35"/>
      <c r="AR398" s="203" t="s">
        <v>306</v>
      </c>
      <c r="AT398" s="203" t="s">
        <v>241</v>
      </c>
      <c r="AU398" s="203" t="s">
        <v>84</v>
      </c>
      <c r="AY398" s="18" t="s">
        <v>239</v>
      </c>
      <c r="BE398" s="204">
        <f>IF(N398="základní",J398,0)</f>
        <v>0</v>
      </c>
      <c r="BF398" s="204">
        <f>IF(N398="snížená",J398,0)</f>
        <v>0</v>
      </c>
      <c r="BG398" s="204">
        <f>IF(N398="zákl. přenesená",J398,0)</f>
        <v>0</v>
      </c>
      <c r="BH398" s="204">
        <f>IF(N398="sníž. přenesená",J398,0)</f>
        <v>0</v>
      </c>
      <c r="BI398" s="204">
        <f>IF(N398="nulová",J398,0)</f>
        <v>0</v>
      </c>
      <c r="BJ398" s="18" t="s">
        <v>84</v>
      </c>
      <c r="BK398" s="204">
        <f>ROUND(I398*H398,2)</f>
        <v>0</v>
      </c>
      <c r="BL398" s="18" t="s">
        <v>306</v>
      </c>
      <c r="BM398" s="203" t="s">
        <v>1835</v>
      </c>
    </row>
    <row r="399" spans="1:65" s="2" customFormat="1" ht="19.5">
      <c r="A399" s="35"/>
      <c r="B399" s="36"/>
      <c r="C399" s="37"/>
      <c r="D399" s="207" t="s">
        <v>284</v>
      </c>
      <c r="E399" s="37"/>
      <c r="F399" s="216" t="s">
        <v>3040</v>
      </c>
      <c r="G399" s="37"/>
      <c r="H399" s="37"/>
      <c r="I399" s="217"/>
      <c r="J399" s="37"/>
      <c r="K399" s="37"/>
      <c r="L399" s="40"/>
      <c r="M399" s="218"/>
      <c r="N399" s="219"/>
      <c r="O399" s="72"/>
      <c r="P399" s="72"/>
      <c r="Q399" s="72"/>
      <c r="R399" s="72"/>
      <c r="S399" s="72"/>
      <c r="T399" s="73"/>
      <c r="U399" s="35"/>
      <c r="V399" s="35"/>
      <c r="W399" s="35"/>
      <c r="X399" s="35"/>
      <c r="Y399" s="35"/>
      <c r="Z399" s="35"/>
      <c r="AA399" s="35"/>
      <c r="AB399" s="35"/>
      <c r="AC399" s="35"/>
      <c r="AD399" s="35"/>
      <c r="AE399" s="35"/>
      <c r="AT399" s="18" t="s">
        <v>284</v>
      </c>
      <c r="AU399" s="18" t="s">
        <v>84</v>
      </c>
    </row>
    <row r="400" spans="1:65" s="2" customFormat="1" ht="16.5" customHeight="1">
      <c r="A400" s="35"/>
      <c r="B400" s="36"/>
      <c r="C400" s="192" t="s">
        <v>1121</v>
      </c>
      <c r="D400" s="192" t="s">
        <v>241</v>
      </c>
      <c r="E400" s="193" t="s">
        <v>3041</v>
      </c>
      <c r="F400" s="194" t="s">
        <v>3042</v>
      </c>
      <c r="G400" s="195" t="s">
        <v>249</v>
      </c>
      <c r="H400" s="196">
        <v>4</v>
      </c>
      <c r="I400" s="197"/>
      <c r="J400" s="198">
        <f>ROUND(I400*H400,2)</f>
        <v>0</v>
      </c>
      <c r="K400" s="194" t="s">
        <v>2647</v>
      </c>
      <c r="L400" s="40"/>
      <c r="M400" s="199" t="s">
        <v>1</v>
      </c>
      <c r="N400" s="200" t="s">
        <v>41</v>
      </c>
      <c r="O400" s="72"/>
      <c r="P400" s="201">
        <f>O400*H400</f>
        <v>0</v>
      </c>
      <c r="Q400" s="201">
        <v>0</v>
      </c>
      <c r="R400" s="201">
        <f>Q400*H400</f>
        <v>0</v>
      </c>
      <c r="S400" s="201">
        <v>0</v>
      </c>
      <c r="T400" s="202">
        <f>S400*H400</f>
        <v>0</v>
      </c>
      <c r="U400" s="35"/>
      <c r="V400" s="35"/>
      <c r="W400" s="35"/>
      <c r="X400" s="35"/>
      <c r="Y400" s="35"/>
      <c r="Z400" s="35"/>
      <c r="AA400" s="35"/>
      <c r="AB400" s="35"/>
      <c r="AC400" s="35"/>
      <c r="AD400" s="35"/>
      <c r="AE400" s="35"/>
      <c r="AR400" s="203" t="s">
        <v>306</v>
      </c>
      <c r="AT400" s="203" t="s">
        <v>241</v>
      </c>
      <c r="AU400" s="203" t="s">
        <v>84</v>
      </c>
      <c r="AY400" s="18" t="s">
        <v>239</v>
      </c>
      <c r="BE400" s="204">
        <f>IF(N400="základní",J400,0)</f>
        <v>0</v>
      </c>
      <c r="BF400" s="204">
        <f>IF(N400="snížená",J400,0)</f>
        <v>0</v>
      </c>
      <c r="BG400" s="204">
        <f>IF(N400="zákl. přenesená",J400,0)</f>
        <v>0</v>
      </c>
      <c r="BH400" s="204">
        <f>IF(N400="sníž. přenesená",J400,0)</f>
        <v>0</v>
      </c>
      <c r="BI400" s="204">
        <f>IF(N400="nulová",J400,0)</f>
        <v>0</v>
      </c>
      <c r="BJ400" s="18" t="s">
        <v>84</v>
      </c>
      <c r="BK400" s="204">
        <f>ROUND(I400*H400,2)</f>
        <v>0</v>
      </c>
      <c r="BL400" s="18" t="s">
        <v>306</v>
      </c>
      <c r="BM400" s="203" t="s">
        <v>1843</v>
      </c>
    </row>
    <row r="401" spans="1:65" s="2" customFormat="1" ht="16.5" customHeight="1">
      <c r="A401" s="35"/>
      <c r="B401" s="36"/>
      <c r="C401" s="192" t="s">
        <v>1125</v>
      </c>
      <c r="D401" s="192" t="s">
        <v>241</v>
      </c>
      <c r="E401" s="193" t="s">
        <v>3043</v>
      </c>
      <c r="F401" s="194" t="s">
        <v>3044</v>
      </c>
      <c r="G401" s="195" t="s">
        <v>299</v>
      </c>
      <c r="H401" s="196">
        <v>114</v>
      </c>
      <c r="I401" s="197"/>
      <c r="J401" s="198">
        <f>ROUND(I401*H401,2)</f>
        <v>0</v>
      </c>
      <c r="K401" s="194" t="s">
        <v>2647</v>
      </c>
      <c r="L401" s="40"/>
      <c r="M401" s="199" t="s">
        <v>1</v>
      </c>
      <c r="N401" s="200" t="s">
        <v>41</v>
      </c>
      <c r="O401" s="72"/>
      <c r="P401" s="201">
        <f>O401*H401</f>
        <v>0</v>
      </c>
      <c r="Q401" s="201">
        <v>0</v>
      </c>
      <c r="R401" s="201">
        <f>Q401*H401</f>
        <v>0</v>
      </c>
      <c r="S401" s="201">
        <v>0</v>
      </c>
      <c r="T401" s="202">
        <f>S401*H401</f>
        <v>0</v>
      </c>
      <c r="U401" s="35"/>
      <c r="V401" s="35"/>
      <c r="W401" s="35"/>
      <c r="X401" s="35"/>
      <c r="Y401" s="35"/>
      <c r="Z401" s="35"/>
      <c r="AA401" s="35"/>
      <c r="AB401" s="35"/>
      <c r="AC401" s="35"/>
      <c r="AD401" s="35"/>
      <c r="AE401" s="35"/>
      <c r="AR401" s="203" t="s">
        <v>306</v>
      </c>
      <c r="AT401" s="203" t="s">
        <v>241</v>
      </c>
      <c r="AU401" s="203" t="s">
        <v>84</v>
      </c>
      <c r="AY401" s="18" t="s">
        <v>239</v>
      </c>
      <c r="BE401" s="204">
        <f>IF(N401="základní",J401,0)</f>
        <v>0</v>
      </c>
      <c r="BF401" s="204">
        <f>IF(N401="snížená",J401,0)</f>
        <v>0</v>
      </c>
      <c r="BG401" s="204">
        <f>IF(N401="zákl. přenesená",J401,0)</f>
        <v>0</v>
      </c>
      <c r="BH401" s="204">
        <f>IF(N401="sníž. přenesená",J401,0)</f>
        <v>0</v>
      </c>
      <c r="BI401" s="204">
        <f>IF(N401="nulová",J401,0)</f>
        <v>0</v>
      </c>
      <c r="BJ401" s="18" t="s">
        <v>84</v>
      </c>
      <c r="BK401" s="204">
        <f>ROUND(I401*H401,2)</f>
        <v>0</v>
      </c>
      <c r="BL401" s="18" t="s">
        <v>306</v>
      </c>
      <c r="BM401" s="203" t="s">
        <v>1851</v>
      </c>
    </row>
    <row r="402" spans="1:65" s="2" customFormat="1" ht="16.5" customHeight="1">
      <c r="A402" s="35"/>
      <c r="B402" s="36"/>
      <c r="C402" s="192" t="s">
        <v>1130</v>
      </c>
      <c r="D402" s="192" t="s">
        <v>241</v>
      </c>
      <c r="E402" s="193" t="s">
        <v>3045</v>
      </c>
      <c r="F402" s="194" t="s">
        <v>3046</v>
      </c>
      <c r="G402" s="195" t="s">
        <v>299</v>
      </c>
      <c r="H402" s="196">
        <v>2</v>
      </c>
      <c r="I402" s="197"/>
      <c r="J402" s="198">
        <f>ROUND(I402*H402,2)</f>
        <v>0</v>
      </c>
      <c r="K402" s="194" t="s">
        <v>2647</v>
      </c>
      <c r="L402" s="40"/>
      <c r="M402" s="199" t="s">
        <v>1</v>
      </c>
      <c r="N402" s="200" t="s">
        <v>41</v>
      </c>
      <c r="O402" s="72"/>
      <c r="P402" s="201">
        <f>O402*H402</f>
        <v>0</v>
      </c>
      <c r="Q402" s="201">
        <v>0</v>
      </c>
      <c r="R402" s="201">
        <f>Q402*H402</f>
        <v>0</v>
      </c>
      <c r="S402" s="201">
        <v>0</v>
      </c>
      <c r="T402" s="202">
        <f>S402*H402</f>
        <v>0</v>
      </c>
      <c r="U402" s="35"/>
      <c r="V402" s="35"/>
      <c r="W402" s="35"/>
      <c r="X402" s="35"/>
      <c r="Y402" s="35"/>
      <c r="Z402" s="35"/>
      <c r="AA402" s="35"/>
      <c r="AB402" s="35"/>
      <c r="AC402" s="35"/>
      <c r="AD402" s="35"/>
      <c r="AE402" s="35"/>
      <c r="AR402" s="203" t="s">
        <v>306</v>
      </c>
      <c r="AT402" s="203" t="s">
        <v>241</v>
      </c>
      <c r="AU402" s="203" t="s">
        <v>84</v>
      </c>
      <c r="AY402" s="18" t="s">
        <v>239</v>
      </c>
      <c r="BE402" s="204">
        <f>IF(N402="základní",J402,0)</f>
        <v>0</v>
      </c>
      <c r="BF402" s="204">
        <f>IF(N402="snížená",J402,0)</f>
        <v>0</v>
      </c>
      <c r="BG402" s="204">
        <f>IF(N402="zákl. přenesená",J402,0)</f>
        <v>0</v>
      </c>
      <c r="BH402" s="204">
        <f>IF(N402="sníž. přenesená",J402,0)</f>
        <v>0</v>
      </c>
      <c r="BI402" s="204">
        <f>IF(N402="nulová",J402,0)</f>
        <v>0</v>
      </c>
      <c r="BJ402" s="18" t="s">
        <v>84</v>
      </c>
      <c r="BK402" s="204">
        <f>ROUND(I402*H402,2)</f>
        <v>0</v>
      </c>
      <c r="BL402" s="18" t="s">
        <v>306</v>
      </c>
      <c r="BM402" s="203" t="s">
        <v>1859</v>
      </c>
    </row>
    <row r="403" spans="1:65" s="2" customFormat="1" ht="16.5" customHeight="1">
      <c r="A403" s="35"/>
      <c r="B403" s="36"/>
      <c r="C403" s="192" t="s">
        <v>1134</v>
      </c>
      <c r="D403" s="192" t="s">
        <v>241</v>
      </c>
      <c r="E403" s="193" t="s">
        <v>3047</v>
      </c>
      <c r="F403" s="194" t="s">
        <v>3048</v>
      </c>
      <c r="G403" s="195" t="s">
        <v>249</v>
      </c>
      <c r="H403" s="196">
        <v>34</v>
      </c>
      <c r="I403" s="197"/>
      <c r="J403" s="198">
        <f>ROUND(I403*H403,2)</f>
        <v>0</v>
      </c>
      <c r="K403" s="194" t="s">
        <v>2647</v>
      </c>
      <c r="L403" s="40"/>
      <c r="M403" s="199" t="s">
        <v>1</v>
      </c>
      <c r="N403" s="200" t="s">
        <v>41</v>
      </c>
      <c r="O403" s="72"/>
      <c r="P403" s="201">
        <f>O403*H403</f>
        <v>0</v>
      </c>
      <c r="Q403" s="201">
        <v>0</v>
      </c>
      <c r="R403" s="201">
        <f>Q403*H403</f>
        <v>0</v>
      </c>
      <c r="S403" s="201">
        <v>0</v>
      </c>
      <c r="T403" s="202">
        <f>S403*H403</f>
        <v>0</v>
      </c>
      <c r="U403" s="35"/>
      <c r="V403" s="35"/>
      <c r="W403" s="35"/>
      <c r="X403" s="35"/>
      <c r="Y403" s="35"/>
      <c r="Z403" s="35"/>
      <c r="AA403" s="35"/>
      <c r="AB403" s="35"/>
      <c r="AC403" s="35"/>
      <c r="AD403" s="35"/>
      <c r="AE403" s="35"/>
      <c r="AR403" s="203" t="s">
        <v>306</v>
      </c>
      <c r="AT403" s="203" t="s">
        <v>241</v>
      </c>
      <c r="AU403" s="203" t="s">
        <v>84</v>
      </c>
      <c r="AY403" s="18" t="s">
        <v>239</v>
      </c>
      <c r="BE403" s="204">
        <f>IF(N403="základní",J403,0)</f>
        <v>0</v>
      </c>
      <c r="BF403" s="204">
        <f>IF(N403="snížená",J403,0)</f>
        <v>0</v>
      </c>
      <c r="BG403" s="204">
        <f>IF(N403="zákl. přenesená",J403,0)</f>
        <v>0</v>
      </c>
      <c r="BH403" s="204">
        <f>IF(N403="sníž. přenesená",J403,0)</f>
        <v>0</v>
      </c>
      <c r="BI403" s="204">
        <f>IF(N403="nulová",J403,0)</f>
        <v>0</v>
      </c>
      <c r="BJ403" s="18" t="s">
        <v>84</v>
      </c>
      <c r="BK403" s="204">
        <f>ROUND(I403*H403,2)</f>
        <v>0</v>
      </c>
      <c r="BL403" s="18" t="s">
        <v>306</v>
      </c>
      <c r="BM403" s="203" t="s">
        <v>1867</v>
      </c>
    </row>
    <row r="404" spans="1:65" s="2" customFormat="1" ht="29.25">
      <c r="A404" s="35"/>
      <c r="B404" s="36"/>
      <c r="C404" s="37"/>
      <c r="D404" s="207" t="s">
        <v>284</v>
      </c>
      <c r="E404" s="37"/>
      <c r="F404" s="216" t="s">
        <v>3049</v>
      </c>
      <c r="G404" s="37"/>
      <c r="H404" s="37"/>
      <c r="I404" s="217"/>
      <c r="J404" s="37"/>
      <c r="K404" s="37"/>
      <c r="L404" s="40"/>
      <c r="M404" s="218"/>
      <c r="N404" s="219"/>
      <c r="O404" s="72"/>
      <c r="P404" s="72"/>
      <c r="Q404" s="72"/>
      <c r="R404" s="72"/>
      <c r="S404" s="72"/>
      <c r="T404" s="73"/>
      <c r="U404" s="35"/>
      <c r="V404" s="35"/>
      <c r="W404" s="35"/>
      <c r="X404" s="35"/>
      <c r="Y404" s="35"/>
      <c r="Z404" s="35"/>
      <c r="AA404" s="35"/>
      <c r="AB404" s="35"/>
      <c r="AC404" s="35"/>
      <c r="AD404" s="35"/>
      <c r="AE404" s="35"/>
      <c r="AT404" s="18" t="s">
        <v>284</v>
      </c>
      <c r="AU404" s="18" t="s">
        <v>84</v>
      </c>
    </row>
    <row r="405" spans="1:65" s="2" customFormat="1" ht="16.5" customHeight="1">
      <c r="A405" s="35"/>
      <c r="B405" s="36"/>
      <c r="C405" s="192" t="s">
        <v>1139</v>
      </c>
      <c r="D405" s="192" t="s">
        <v>241</v>
      </c>
      <c r="E405" s="193" t="s">
        <v>3050</v>
      </c>
      <c r="F405" s="194" t="s">
        <v>3051</v>
      </c>
      <c r="G405" s="195" t="s">
        <v>249</v>
      </c>
      <c r="H405" s="196">
        <v>27</v>
      </c>
      <c r="I405" s="197"/>
      <c r="J405" s="198">
        <f>ROUND(I405*H405,2)</f>
        <v>0</v>
      </c>
      <c r="K405" s="194" t="s">
        <v>2647</v>
      </c>
      <c r="L405" s="40"/>
      <c r="M405" s="199" t="s">
        <v>1</v>
      </c>
      <c r="N405" s="200" t="s">
        <v>41</v>
      </c>
      <c r="O405" s="72"/>
      <c r="P405" s="201">
        <f>O405*H405</f>
        <v>0</v>
      </c>
      <c r="Q405" s="201">
        <v>0</v>
      </c>
      <c r="R405" s="201">
        <f>Q405*H405</f>
        <v>0</v>
      </c>
      <c r="S405" s="201">
        <v>0</v>
      </c>
      <c r="T405" s="202">
        <f>S405*H405</f>
        <v>0</v>
      </c>
      <c r="U405" s="35"/>
      <c r="V405" s="35"/>
      <c r="W405" s="35"/>
      <c r="X405" s="35"/>
      <c r="Y405" s="35"/>
      <c r="Z405" s="35"/>
      <c r="AA405" s="35"/>
      <c r="AB405" s="35"/>
      <c r="AC405" s="35"/>
      <c r="AD405" s="35"/>
      <c r="AE405" s="35"/>
      <c r="AR405" s="203" t="s">
        <v>306</v>
      </c>
      <c r="AT405" s="203" t="s">
        <v>241</v>
      </c>
      <c r="AU405" s="203" t="s">
        <v>84</v>
      </c>
      <c r="AY405" s="18" t="s">
        <v>239</v>
      </c>
      <c r="BE405" s="204">
        <f>IF(N405="základní",J405,0)</f>
        <v>0</v>
      </c>
      <c r="BF405" s="204">
        <f>IF(N405="snížená",J405,0)</f>
        <v>0</v>
      </c>
      <c r="BG405" s="204">
        <f>IF(N405="zákl. přenesená",J405,0)</f>
        <v>0</v>
      </c>
      <c r="BH405" s="204">
        <f>IF(N405="sníž. přenesená",J405,0)</f>
        <v>0</v>
      </c>
      <c r="BI405" s="204">
        <f>IF(N405="nulová",J405,0)</f>
        <v>0</v>
      </c>
      <c r="BJ405" s="18" t="s">
        <v>84</v>
      </c>
      <c r="BK405" s="204">
        <f>ROUND(I405*H405,2)</f>
        <v>0</v>
      </c>
      <c r="BL405" s="18" t="s">
        <v>306</v>
      </c>
      <c r="BM405" s="203" t="s">
        <v>1875</v>
      </c>
    </row>
    <row r="406" spans="1:65" s="2" customFormat="1" ht="16.5" customHeight="1">
      <c r="A406" s="35"/>
      <c r="B406" s="36"/>
      <c r="C406" s="192" t="s">
        <v>1144</v>
      </c>
      <c r="D406" s="192" t="s">
        <v>241</v>
      </c>
      <c r="E406" s="193" t="s">
        <v>3052</v>
      </c>
      <c r="F406" s="194" t="s">
        <v>3053</v>
      </c>
      <c r="G406" s="195" t="s">
        <v>249</v>
      </c>
      <c r="H406" s="196">
        <v>7</v>
      </c>
      <c r="I406" s="197"/>
      <c r="J406" s="198">
        <f>ROUND(I406*H406,2)</f>
        <v>0</v>
      </c>
      <c r="K406" s="194" t="s">
        <v>2647</v>
      </c>
      <c r="L406" s="40"/>
      <c r="M406" s="199" t="s">
        <v>1</v>
      </c>
      <c r="N406" s="200" t="s">
        <v>41</v>
      </c>
      <c r="O406" s="72"/>
      <c r="P406" s="201">
        <f>O406*H406</f>
        <v>0</v>
      </c>
      <c r="Q406" s="201">
        <v>0</v>
      </c>
      <c r="R406" s="201">
        <f>Q406*H406</f>
        <v>0</v>
      </c>
      <c r="S406" s="201">
        <v>0</v>
      </c>
      <c r="T406" s="202">
        <f>S406*H406</f>
        <v>0</v>
      </c>
      <c r="U406" s="35"/>
      <c r="V406" s="35"/>
      <c r="W406" s="35"/>
      <c r="X406" s="35"/>
      <c r="Y406" s="35"/>
      <c r="Z406" s="35"/>
      <c r="AA406" s="35"/>
      <c r="AB406" s="35"/>
      <c r="AC406" s="35"/>
      <c r="AD406" s="35"/>
      <c r="AE406" s="35"/>
      <c r="AR406" s="203" t="s">
        <v>306</v>
      </c>
      <c r="AT406" s="203" t="s">
        <v>241</v>
      </c>
      <c r="AU406" s="203" t="s">
        <v>84</v>
      </c>
      <c r="AY406" s="18" t="s">
        <v>239</v>
      </c>
      <c r="BE406" s="204">
        <f>IF(N406="základní",J406,0)</f>
        <v>0</v>
      </c>
      <c r="BF406" s="204">
        <f>IF(N406="snížená",J406,0)</f>
        <v>0</v>
      </c>
      <c r="BG406" s="204">
        <f>IF(N406="zákl. přenesená",J406,0)</f>
        <v>0</v>
      </c>
      <c r="BH406" s="204">
        <f>IF(N406="sníž. přenesená",J406,0)</f>
        <v>0</v>
      </c>
      <c r="BI406" s="204">
        <f>IF(N406="nulová",J406,0)</f>
        <v>0</v>
      </c>
      <c r="BJ406" s="18" t="s">
        <v>84</v>
      </c>
      <c r="BK406" s="204">
        <f>ROUND(I406*H406,2)</f>
        <v>0</v>
      </c>
      <c r="BL406" s="18" t="s">
        <v>306</v>
      </c>
      <c r="BM406" s="203" t="s">
        <v>1883</v>
      </c>
    </row>
    <row r="407" spans="1:65" s="2" customFormat="1" ht="16.5" customHeight="1">
      <c r="A407" s="35"/>
      <c r="B407" s="36"/>
      <c r="C407" s="192" t="s">
        <v>1149</v>
      </c>
      <c r="D407" s="192" t="s">
        <v>241</v>
      </c>
      <c r="E407" s="193" t="s">
        <v>3054</v>
      </c>
      <c r="F407" s="194" t="s">
        <v>3055</v>
      </c>
      <c r="G407" s="195" t="s">
        <v>249</v>
      </c>
      <c r="H407" s="196">
        <v>7</v>
      </c>
      <c r="I407" s="197"/>
      <c r="J407" s="198">
        <f>ROUND(I407*H407,2)</f>
        <v>0</v>
      </c>
      <c r="K407" s="194" t="s">
        <v>2647</v>
      </c>
      <c r="L407" s="40"/>
      <c r="M407" s="199" t="s">
        <v>1</v>
      </c>
      <c r="N407" s="200" t="s">
        <v>41</v>
      </c>
      <c r="O407" s="72"/>
      <c r="P407" s="201">
        <f>O407*H407</f>
        <v>0</v>
      </c>
      <c r="Q407" s="201">
        <v>0</v>
      </c>
      <c r="R407" s="201">
        <f>Q407*H407</f>
        <v>0</v>
      </c>
      <c r="S407" s="201">
        <v>0</v>
      </c>
      <c r="T407" s="202">
        <f>S407*H407</f>
        <v>0</v>
      </c>
      <c r="U407" s="35"/>
      <c r="V407" s="35"/>
      <c r="W407" s="35"/>
      <c r="X407" s="35"/>
      <c r="Y407" s="35"/>
      <c r="Z407" s="35"/>
      <c r="AA407" s="35"/>
      <c r="AB407" s="35"/>
      <c r="AC407" s="35"/>
      <c r="AD407" s="35"/>
      <c r="AE407" s="35"/>
      <c r="AR407" s="203" t="s">
        <v>306</v>
      </c>
      <c r="AT407" s="203" t="s">
        <v>241</v>
      </c>
      <c r="AU407" s="203" t="s">
        <v>84</v>
      </c>
      <c r="AY407" s="18" t="s">
        <v>239</v>
      </c>
      <c r="BE407" s="204">
        <f>IF(N407="základní",J407,0)</f>
        <v>0</v>
      </c>
      <c r="BF407" s="204">
        <f>IF(N407="snížená",J407,0)</f>
        <v>0</v>
      </c>
      <c r="BG407" s="204">
        <f>IF(N407="zákl. přenesená",J407,0)</f>
        <v>0</v>
      </c>
      <c r="BH407" s="204">
        <f>IF(N407="sníž. přenesená",J407,0)</f>
        <v>0</v>
      </c>
      <c r="BI407" s="204">
        <f>IF(N407="nulová",J407,0)</f>
        <v>0</v>
      </c>
      <c r="BJ407" s="18" t="s">
        <v>84</v>
      </c>
      <c r="BK407" s="204">
        <f>ROUND(I407*H407,2)</f>
        <v>0</v>
      </c>
      <c r="BL407" s="18" t="s">
        <v>306</v>
      </c>
      <c r="BM407" s="203" t="s">
        <v>1893</v>
      </c>
    </row>
    <row r="408" spans="1:65" s="2" customFormat="1" ht="16.5" customHeight="1">
      <c r="A408" s="35"/>
      <c r="B408" s="36"/>
      <c r="C408" s="192" t="s">
        <v>1154</v>
      </c>
      <c r="D408" s="192" t="s">
        <v>241</v>
      </c>
      <c r="E408" s="193" t="s">
        <v>2805</v>
      </c>
      <c r="F408" s="194" t="s">
        <v>2806</v>
      </c>
      <c r="G408" s="195" t="s">
        <v>249</v>
      </c>
      <c r="H408" s="196">
        <v>9</v>
      </c>
      <c r="I408" s="197"/>
      <c r="J408" s="198">
        <f>ROUND(I408*H408,2)</f>
        <v>0</v>
      </c>
      <c r="K408" s="194" t="s">
        <v>2647</v>
      </c>
      <c r="L408" s="40"/>
      <c r="M408" s="199" t="s">
        <v>1</v>
      </c>
      <c r="N408" s="200" t="s">
        <v>41</v>
      </c>
      <c r="O408" s="72"/>
      <c r="P408" s="201">
        <f>O408*H408</f>
        <v>0</v>
      </c>
      <c r="Q408" s="201">
        <v>0</v>
      </c>
      <c r="R408" s="201">
        <f>Q408*H408</f>
        <v>0</v>
      </c>
      <c r="S408" s="201">
        <v>0</v>
      </c>
      <c r="T408" s="202">
        <f>S408*H408</f>
        <v>0</v>
      </c>
      <c r="U408" s="35"/>
      <c r="V408" s="35"/>
      <c r="W408" s="35"/>
      <c r="X408" s="35"/>
      <c r="Y408" s="35"/>
      <c r="Z408" s="35"/>
      <c r="AA408" s="35"/>
      <c r="AB408" s="35"/>
      <c r="AC408" s="35"/>
      <c r="AD408" s="35"/>
      <c r="AE408" s="35"/>
      <c r="AR408" s="203" t="s">
        <v>306</v>
      </c>
      <c r="AT408" s="203" t="s">
        <v>241</v>
      </c>
      <c r="AU408" s="203" t="s">
        <v>84</v>
      </c>
      <c r="AY408" s="18" t="s">
        <v>239</v>
      </c>
      <c r="BE408" s="204">
        <f>IF(N408="základní",J408,0)</f>
        <v>0</v>
      </c>
      <c r="BF408" s="204">
        <f>IF(N408="snížená",J408,0)</f>
        <v>0</v>
      </c>
      <c r="BG408" s="204">
        <f>IF(N408="zákl. přenesená",J408,0)</f>
        <v>0</v>
      </c>
      <c r="BH408" s="204">
        <f>IF(N408="sníž. přenesená",J408,0)</f>
        <v>0</v>
      </c>
      <c r="BI408" s="204">
        <f>IF(N408="nulová",J408,0)</f>
        <v>0</v>
      </c>
      <c r="BJ408" s="18" t="s">
        <v>84</v>
      </c>
      <c r="BK408" s="204">
        <f>ROUND(I408*H408,2)</f>
        <v>0</v>
      </c>
      <c r="BL408" s="18" t="s">
        <v>306</v>
      </c>
      <c r="BM408" s="203" t="s">
        <v>1901</v>
      </c>
    </row>
    <row r="409" spans="1:65" s="2" customFormat="1" ht="16.5" customHeight="1">
      <c r="A409" s="35"/>
      <c r="B409" s="36"/>
      <c r="C409" s="192" t="s">
        <v>1158</v>
      </c>
      <c r="D409" s="192" t="s">
        <v>241</v>
      </c>
      <c r="E409" s="193" t="s">
        <v>3056</v>
      </c>
      <c r="F409" s="194" t="s">
        <v>3057</v>
      </c>
      <c r="G409" s="195" t="s">
        <v>249</v>
      </c>
      <c r="H409" s="196">
        <v>74</v>
      </c>
      <c r="I409" s="197"/>
      <c r="J409" s="198">
        <f>ROUND(I409*H409,2)</f>
        <v>0</v>
      </c>
      <c r="K409" s="194" t="s">
        <v>2647</v>
      </c>
      <c r="L409" s="40"/>
      <c r="M409" s="199" t="s">
        <v>1</v>
      </c>
      <c r="N409" s="200" t="s">
        <v>41</v>
      </c>
      <c r="O409" s="72"/>
      <c r="P409" s="201">
        <f>O409*H409</f>
        <v>0</v>
      </c>
      <c r="Q409" s="201">
        <v>0</v>
      </c>
      <c r="R409" s="201">
        <f>Q409*H409</f>
        <v>0</v>
      </c>
      <c r="S409" s="201">
        <v>0</v>
      </c>
      <c r="T409" s="202">
        <f>S409*H409</f>
        <v>0</v>
      </c>
      <c r="U409" s="35"/>
      <c r="V409" s="35"/>
      <c r="W409" s="35"/>
      <c r="X409" s="35"/>
      <c r="Y409" s="35"/>
      <c r="Z409" s="35"/>
      <c r="AA409" s="35"/>
      <c r="AB409" s="35"/>
      <c r="AC409" s="35"/>
      <c r="AD409" s="35"/>
      <c r="AE409" s="35"/>
      <c r="AR409" s="203" t="s">
        <v>306</v>
      </c>
      <c r="AT409" s="203" t="s">
        <v>241</v>
      </c>
      <c r="AU409" s="203" t="s">
        <v>84</v>
      </c>
      <c r="AY409" s="18" t="s">
        <v>239</v>
      </c>
      <c r="BE409" s="204">
        <f>IF(N409="základní",J409,0)</f>
        <v>0</v>
      </c>
      <c r="BF409" s="204">
        <f>IF(N409="snížená",J409,0)</f>
        <v>0</v>
      </c>
      <c r="BG409" s="204">
        <f>IF(N409="zákl. přenesená",J409,0)</f>
        <v>0</v>
      </c>
      <c r="BH409" s="204">
        <f>IF(N409="sníž. přenesená",J409,0)</f>
        <v>0</v>
      </c>
      <c r="BI409" s="204">
        <f>IF(N409="nulová",J409,0)</f>
        <v>0</v>
      </c>
      <c r="BJ409" s="18" t="s">
        <v>84</v>
      </c>
      <c r="BK409" s="204">
        <f>ROUND(I409*H409,2)</f>
        <v>0</v>
      </c>
      <c r="BL409" s="18" t="s">
        <v>306</v>
      </c>
      <c r="BM409" s="203" t="s">
        <v>1909</v>
      </c>
    </row>
    <row r="410" spans="1:65" s="2" customFormat="1" ht="19.5">
      <c r="A410" s="35"/>
      <c r="B410" s="36"/>
      <c r="C410" s="37"/>
      <c r="D410" s="207" t="s">
        <v>284</v>
      </c>
      <c r="E410" s="37"/>
      <c r="F410" s="216" t="s">
        <v>3058</v>
      </c>
      <c r="G410" s="37"/>
      <c r="H410" s="37"/>
      <c r="I410" s="217"/>
      <c r="J410" s="37"/>
      <c r="K410" s="37"/>
      <c r="L410" s="40"/>
      <c r="M410" s="218"/>
      <c r="N410" s="219"/>
      <c r="O410" s="72"/>
      <c r="P410" s="72"/>
      <c r="Q410" s="72"/>
      <c r="R410" s="72"/>
      <c r="S410" s="72"/>
      <c r="T410" s="73"/>
      <c r="U410" s="35"/>
      <c r="V410" s="35"/>
      <c r="W410" s="35"/>
      <c r="X410" s="35"/>
      <c r="Y410" s="35"/>
      <c r="Z410" s="35"/>
      <c r="AA410" s="35"/>
      <c r="AB410" s="35"/>
      <c r="AC410" s="35"/>
      <c r="AD410" s="35"/>
      <c r="AE410" s="35"/>
      <c r="AT410" s="18" t="s">
        <v>284</v>
      </c>
      <c r="AU410" s="18" t="s">
        <v>84</v>
      </c>
    </row>
    <row r="411" spans="1:65" s="2" customFormat="1" ht="24.2" customHeight="1">
      <c r="A411" s="35"/>
      <c r="B411" s="36"/>
      <c r="C411" s="192" t="s">
        <v>1160</v>
      </c>
      <c r="D411" s="192" t="s">
        <v>241</v>
      </c>
      <c r="E411" s="193" t="s">
        <v>3059</v>
      </c>
      <c r="F411" s="194" t="s">
        <v>3060</v>
      </c>
      <c r="G411" s="195" t="s">
        <v>249</v>
      </c>
      <c r="H411" s="196">
        <v>5</v>
      </c>
      <c r="I411" s="197"/>
      <c r="J411" s="198">
        <f t="shared" ref="J411:J437" si="60">ROUND(I411*H411,2)</f>
        <v>0</v>
      </c>
      <c r="K411" s="194" t="s">
        <v>2647</v>
      </c>
      <c r="L411" s="40"/>
      <c r="M411" s="199" t="s">
        <v>1</v>
      </c>
      <c r="N411" s="200" t="s">
        <v>41</v>
      </c>
      <c r="O411" s="72"/>
      <c r="P411" s="201">
        <f t="shared" ref="P411:P437" si="61">O411*H411</f>
        <v>0</v>
      </c>
      <c r="Q411" s="201">
        <v>0</v>
      </c>
      <c r="R411" s="201">
        <f t="shared" ref="R411:R437" si="62">Q411*H411</f>
        <v>0</v>
      </c>
      <c r="S411" s="201">
        <v>0</v>
      </c>
      <c r="T411" s="202">
        <f t="shared" ref="T411:T437" si="63">S411*H411</f>
        <v>0</v>
      </c>
      <c r="U411" s="35"/>
      <c r="V411" s="35"/>
      <c r="W411" s="35"/>
      <c r="X411" s="35"/>
      <c r="Y411" s="35"/>
      <c r="Z411" s="35"/>
      <c r="AA411" s="35"/>
      <c r="AB411" s="35"/>
      <c r="AC411" s="35"/>
      <c r="AD411" s="35"/>
      <c r="AE411" s="35"/>
      <c r="AR411" s="203" t="s">
        <v>306</v>
      </c>
      <c r="AT411" s="203" t="s">
        <v>241</v>
      </c>
      <c r="AU411" s="203" t="s">
        <v>84</v>
      </c>
      <c r="AY411" s="18" t="s">
        <v>239</v>
      </c>
      <c r="BE411" s="204">
        <f t="shared" ref="BE411:BE437" si="64">IF(N411="základní",J411,0)</f>
        <v>0</v>
      </c>
      <c r="BF411" s="204">
        <f t="shared" ref="BF411:BF437" si="65">IF(N411="snížená",J411,0)</f>
        <v>0</v>
      </c>
      <c r="BG411" s="204">
        <f t="shared" ref="BG411:BG437" si="66">IF(N411="zákl. přenesená",J411,0)</f>
        <v>0</v>
      </c>
      <c r="BH411" s="204">
        <f t="shared" ref="BH411:BH437" si="67">IF(N411="sníž. přenesená",J411,0)</f>
        <v>0</v>
      </c>
      <c r="BI411" s="204">
        <f t="shared" ref="BI411:BI437" si="68">IF(N411="nulová",J411,0)</f>
        <v>0</v>
      </c>
      <c r="BJ411" s="18" t="s">
        <v>84</v>
      </c>
      <c r="BK411" s="204">
        <f t="shared" ref="BK411:BK437" si="69">ROUND(I411*H411,2)</f>
        <v>0</v>
      </c>
      <c r="BL411" s="18" t="s">
        <v>306</v>
      </c>
      <c r="BM411" s="203" t="s">
        <v>1917</v>
      </c>
    </row>
    <row r="412" spans="1:65" s="2" customFormat="1" ht="24.2" customHeight="1">
      <c r="A412" s="35"/>
      <c r="B412" s="36"/>
      <c r="C412" s="192" t="s">
        <v>1163</v>
      </c>
      <c r="D412" s="192" t="s">
        <v>241</v>
      </c>
      <c r="E412" s="193" t="s">
        <v>3061</v>
      </c>
      <c r="F412" s="194" t="s">
        <v>3062</v>
      </c>
      <c r="G412" s="195" t="s">
        <v>249</v>
      </c>
      <c r="H412" s="196">
        <v>4</v>
      </c>
      <c r="I412" s="197"/>
      <c r="J412" s="198">
        <f t="shared" si="60"/>
        <v>0</v>
      </c>
      <c r="K412" s="194" t="s">
        <v>2647</v>
      </c>
      <c r="L412" s="40"/>
      <c r="M412" s="199" t="s">
        <v>1</v>
      </c>
      <c r="N412" s="200" t="s">
        <v>41</v>
      </c>
      <c r="O412" s="72"/>
      <c r="P412" s="201">
        <f t="shared" si="61"/>
        <v>0</v>
      </c>
      <c r="Q412" s="201">
        <v>0</v>
      </c>
      <c r="R412" s="201">
        <f t="shared" si="62"/>
        <v>0</v>
      </c>
      <c r="S412" s="201">
        <v>0</v>
      </c>
      <c r="T412" s="202">
        <f t="shared" si="63"/>
        <v>0</v>
      </c>
      <c r="U412" s="35"/>
      <c r="V412" s="35"/>
      <c r="W412" s="35"/>
      <c r="X412" s="35"/>
      <c r="Y412" s="35"/>
      <c r="Z412" s="35"/>
      <c r="AA412" s="35"/>
      <c r="AB412" s="35"/>
      <c r="AC412" s="35"/>
      <c r="AD412" s="35"/>
      <c r="AE412" s="35"/>
      <c r="AR412" s="203" t="s">
        <v>306</v>
      </c>
      <c r="AT412" s="203" t="s">
        <v>241</v>
      </c>
      <c r="AU412" s="203" t="s">
        <v>84</v>
      </c>
      <c r="AY412" s="18" t="s">
        <v>239</v>
      </c>
      <c r="BE412" s="204">
        <f t="shared" si="64"/>
        <v>0</v>
      </c>
      <c r="BF412" s="204">
        <f t="shared" si="65"/>
        <v>0</v>
      </c>
      <c r="BG412" s="204">
        <f t="shared" si="66"/>
        <v>0</v>
      </c>
      <c r="BH412" s="204">
        <f t="shared" si="67"/>
        <v>0</v>
      </c>
      <c r="BI412" s="204">
        <f t="shared" si="68"/>
        <v>0</v>
      </c>
      <c r="BJ412" s="18" t="s">
        <v>84</v>
      </c>
      <c r="BK412" s="204">
        <f t="shared" si="69"/>
        <v>0</v>
      </c>
      <c r="BL412" s="18" t="s">
        <v>306</v>
      </c>
      <c r="BM412" s="203" t="s">
        <v>1925</v>
      </c>
    </row>
    <row r="413" spans="1:65" s="2" customFormat="1" ht="24.2" customHeight="1">
      <c r="A413" s="35"/>
      <c r="B413" s="36"/>
      <c r="C413" s="192" t="s">
        <v>1167</v>
      </c>
      <c r="D413" s="192" t="s">
        <v>241</v>
      </c>
      <c r="E413" s="193" t="s">
        <v>3063</v>
      </c>
      <c r="F413" s="194" t="s">
        <v>3064</v>
      </c>
      <c r="G413" s="195" t="s">
        <v>249</v>
      </c>
      <c r="H413" s="196">
        <v>7</v>
      </c>
      <c r="I413" s="197"/>
      <c r="J413" s="198">
        <f t="shared" si="60"/>
        <v>0</v>
      </c>
      <c r="K413" s="194" t="s">
        <v>3065</v>
      </c>
      <c r="L413" s="40"/>
      <c r="M413" s="199" t="s">
        <v>1</v>
      </c>
      <c r="N413" s="200" t="s">
        <v>41</v>
      </c>
      <c r="O413" s="72"/>
      <c r="P413" s="201">
        <f t="shared" si="61"/>
        <v>0</v>
      </c>
      <c r="Q413" s="201">
        <v>0</v>
      </c>
      <c r="R413" s="201">
        <f t="shared" si="62"/>
        <v>0</v>
      </c>
      <c r="S413" s="201">
        <v>0</v>
      </c>
      <c r="T413" s="202">
        <f t="shared" si="63"/>
        <v>0</v>
      </c>
      <c r="U413" s="35"/>
      <c r="V413" s="35"/>
      <c r="W413" s="35"/>
      <c r="X413" s="35"/>
      <c r="Y413" s="35"/>
      <c r="Z413" s="35"/>
      <c r="AA413" s="35"/>
      <c r="AB413" s="35"/>
      <c r="AC413" s="35"/>
      <c r="AD413" s="35"/>
      <c r="AE413" s="35"/>
      <c r="AR413" s="203" t="s">
        <v>306</v>
      </c>
      <c r="AT413" s="203" t="s">
        <v>241</v>
      </c>
      <c r="AU413" s="203" t="s">
        <v>84</v>
      </c>
      <c r="AY413" s="18" t="s">
        <v>239</v>
      </c>
      <c r="BE413" s="204">
        <f t="shared" si="64"/>
        <v>0</v>
      </c>
      <c r="BF413" s="204">
        <f t="shared" si="65"/>
        <v>0</v>
      </c>
      <c r="BG413" s="204">
        <f t="shared" si="66"/>
        <v>0</v>
      </c>
      <c r="BH413" s="204">
        <f t="shared" si="67"/>
        <v>0</v>
      </c>
      <c r="BI413" s="204">
        <f t="shared" si="68"/>
        <v>0</v>
      </c>
      <c r="BJ413" s="18" t="s">
        <v>84</v>
      </c>
      <c r="BK413" s="204">
        <f t="shared" si="69"/>
        <v>0</v>
      </c>
      <c r="BL413" s="18" t="s">
        <v>306</v>
      </c>
      <c r="BM413" s="203" t="s">
        <v>1933</v>
      </c>
    </row>
    <row r="414" spans="1:65" s="2" customFormat="1" ht="24.2" customHeight="1">
      <c r="A414" s="35"/>
      <c r="B414" s="36"/>
      <c r="C414" s="192" t="s">
        <v>1172</v>
      </c>
      <c r="D414" s="192" t="s">
        <v>241</v>
      </c>
      <c r="E414" s="193" t="s">
        <v>3066</v>
      </c>
      <c r="F414" s="194" t="s">
        <v>3067</v>
      </c>
      <c r="G414" s="195" t="s">
        <v>249</v>
      </c>
      <c r="H414" s="196">
        <v>19</v>
      </c>
      <c r="I414" s="197"/>
      <c r="J414" s="198">
        <f t="shared" si="60"/>
        <v>0</v>
      </c>
      <c r="K414" s="194" t="s">
        <v>2647</v>
      </c>
      <c r="L414" s="40"/>
      <c r="M414" s="199" t="s">
        <v>1</v>
      </c>
      <c r="N414" s="200" t="s">
        <v>41</v>
      </c>
      <c r="O414" s="72"/>
      <c r="P414" s="201">
        <f t="shared" si="61"/>
        <v>0</v>
      </c>
      <c r="Q414" s="201">
        <v>0</v>
      </c>
      <c r="R414" s="201">
        <f t="shared" si="62"/>
        <v>0</v>
      </c>
      <c r="S414" s="201">
        <v>0</v>
      </c>
      <c r="T414" s="202">
        <f t="shared" si="63"/>
        <v>0</v>
      </c>
      <c r="U414" s="35"/>
      <c r="V414" s="35"/>
      <c r="W414" s="35"/>
      <c r="X414" s="35"/>
      <c r="Y414" s="35"/>
      <c r="Z414" s="35"/>
      <c r="AA414" s="35"/>
      <c r="AB414" s="35"/>
      <c r="AC414" s="35"/>
      <c r="AD414" s="35"/>
      <c r="AE414" s="35"/>
      <c r="AR414" s="203" t="s">
        <v>306</v>
      </c>
      <c r="AT414" s="203" t="s">
        <v>241</v>
      </c>
      <c r="AU414" s="203" t="s">
        <v>84</v>
      </c>
      <c r="AY414" s="18" t="s">
        <v>239</v>
      </c>
      <c r="BE414" s="204">
        <f t="shared" si="64"/>
        <v>0</v>
      </c>
      <c r="BF414" s="204">
        <f t="shared" si="65"/>
        <v>0</v>
      </c>
      <c r="BG414" s="204">
        <f t="shared" si="66"/>
        <v>0</v>
      </c>
      <c r="BH414" s="204">
        <f t="shared" si="67"/>
        <v>0</v>
      </c>
      <c r="BI414" s="204">
        <f t="shared" si="68"/>
        <v>0</v>
      </c>
      <c r="BJ414" s="18" t="s">
        <v>84</v>
      </c>
      <c r="BK414" s="204">
        <f t="shared" si="69"/>
        <v>0</v>
      </c>
      <c r="BL414" s="18" t="s">
        <v>306</v>
      </c>
      <c r="BM414" s="203" t="s">
        <v>1941</v>
      </c>
    </row>
    <row r="415" spans="1:65" s="2" customFormat="1" ht="16.5" customHeight="1">
      <c r="A415" s="35"/>
      <c r="B415" s="36"/>
      <c r="C415" s="192" t="s">
        <v>1177</v>
      </c>
      <c r="D415" s="192" t="s">
        <v>241</v>
      </c>
      <c r="E415" s="193" t="s">
        <v>3068</v>
      </c>
      <c r="F415" s="194" t="s">
        <v>3069</v>
      </c>
      <c r="G415" s="195" t="s">
        <v>249</v>
      </c>
      <c r="H415" s="196">
        <v>3</v>
      </c>
      <c r="I415" s="197"/>
      <c r="J415" s="198">
        <f t="shared" si="60"/>
        <v>0</v>
      </c>
      <c r="K415" s="194" t="s">
        <v>2696</v>
      </c>
      <c r="L415" s="40"/>
      <c r="M415" s="199" t="s">
        <v>1</v>
      </c>
      <c r="N415" s="200" t="s">
        <v>41</v>
      </c>
      <c r="O415" s="72"/>
      <c r="P415" s="201">
        <f t="shared" si="61"/>
        <v>0</v>
      </c>
      <c r="Q415" s="201">
        <v>0</v>
      </c>
      <c r="R415" s="201">
        <f t="shared" si="62"/>
        <v>0</v>
      </c>
      <c r="S415" s="201">
        <v>0</v>
      </c>
      <c r="T415" s="202">
        <f t="shared" si="63"/>
        <v>0</v>
      </c>
      <c r="U415" s="35"/>
      <c r="V415" s="35"/>
      <c r="W415" s="35"/>
      <c r="X415" s="35"/>
      <c r="Y415" s="35"/>
      <c r="Z415" s="35"/>
      <c r="AA415" s="35"/>
      <c r="AB415" s="35"/>
      <c r="AC415" s="35"/>
      <c r="AD415" s="35"/>
      <c r="AE415" s="35"/>
      <c r="AR415" s="203" t="s">
        <v>306</v>
      </c>
      <c r="AT415" s="203" t="s">
        <v>241</v>
      </c>
      <c r="AU415" s="203" t="s">
        <v>84</v>
      </c>
      <c r="AY415" s="18" t="s">
        <v>239</v>
      </c>
      <c r="BE415" s="204">
        <f t="shared" si="64"/>
        <v>0</v>
      </c>
      <c r="BF415" s="204">
        <f t="shared" si="65"/>
        <v>0</v>
      </c>
      <c r="BG415" s="204">
        <f t="shared" si="66"/>
        <v>0</v>
      </c>
      <c r="BH415" s="204">
        <f t="shared" si="67"/>
        <v>0</v>
      </c>
      <c r="BI415" s="204">
        <f t="shared" si="68"/>
        <v>0</v>
      </c>
      <c r="BJ415" s="18" t="s">
        <v>84</v>
      </c>
      <c r="BK415" s="204">
        <f t="shared" si="69"/>
        <v>0</v>
      </c>
      <c r="BL415" s="18" t="s">
        <v>306</v>
      </c>
      <c r="BM415" s="203" t="s">
        <v>1950</v>
      </c>
    </row>
    <row r="416" spans="1:65" s="2" customFormat="1" ht="24.2" customHeight="1">
      <c r="A416" s="35"/>
      <c r="B416" s="36"/>
      <c r="C416" s="192" t="s">
        <v>1186</v>
      </c>
      <c r="D416" s="192" t="s">
        <v>241</v>
      </c>
      <c r="E416" s="193" t="s">
        <v>3070</v>
      </c>
      <c r="F416" s="194" t="s">
        <v>3071</v>
      </c>
      <c r="G416" s="195" t="s">
        <v>249</v>
      </c>
      <c r="H416" s="196">
        <v>8</v>
      </c>
      <c r="I416" s="197"/>
      <c r="J416" s="198">
        <f t="shared" si="60"/>
        <v>0</v>
      </c>
      <c r="K416" s="194" t="s">
        <v>2647</v>
      </c>
      <c r="L416" s="40"/>
      <c r="M416" s="199" t="s">
        <v>1</v>
      </c>
      <c r="N416" s="200" t="s">
        <v>41</v>
      </c>
      <c r="O416" s="72"/>
      <c r="P416" s="201">
        <f t="shared" si="61"/>
        <v>0</v>
      </c>
      <c r="Q416" s="201">
        <v>0</v>
      </c>
      <c r="R416" s="201">
        <f t="shared" si="62"/>
        <v>0</v>
      </c>
      <c r="S416" s="201">
        <v>0</v>
      </c>
      <c r="T416" s="202">
        <f t="shared" si="63"/>
        <v>0</v>
      </c>
      <c r="U416" s="35"/>
      <c r="V416" s="35"/>
      <c r="W416" s="35"/>
      <c r="X416" s="35"/>
      <c r="Y416" s="35"/>
      <c r="Z416" s="35"/>
      <c r="AA416" s="35"/>
      <c r="AB416" s="35"/>
      <c r="AC416" s="35"/>
      <c r="AD416" s="35"/>
      <c r="AE416" s="35"/>
      <c r="AR416" s="203" t="s">
        <v>306</v>
      </c>
      <c r="AT416" s="203" t="s">
        <v>241</v>
      </c>
      <c r="AU416" s="203" t="s">
        <v>84</v>
      </c>
      <c r="AY416" s="18" t="s">
        <v>239</v>
      </c>
      <c r="BE416" s="204">
        <f t="shared" si="64"/>
        <v>0</v>
      </c>
      <c r="BF416" s="204">
        <f t="shared" si="65"/>
        <v>0</v>
      </c>
      <c r="BG416" s="204">
        <f t="shared" si="66"/>
        <v>0</v>
      </c>
      <c r="BH416" s="204">
        <f t="shared" si="67"/>
        <v>0</v>
      </c>
      <c r="BI416" s="204">
        <f t="shared" si="68"/>
        <v>0</v>
      </c>
      <c r="BJ416" s="18" t="s">
        <v>84</v>
      </c>
      <c r="BK416" s="204">
        <f t="shared" si="69"/>
        <v>0</v>
      </c>
      <c r="BL416" s="18" t="s">
        <v>306</v>
      </c>
      <c r="BM416" s="203" t="s">
        <v>1958</v>
      </c>
    </row>
    <row r="417" spans="1:65" s="2" customFormat="1" ht="24.2" customHeight="1">
      <c r="A417" s="35"/>
      <c r="B417" s="36"/>
      <c r="C417" s="192" t="s">
        <v>1191</v>
      </c>
      <c r="D417" s="192" t="s">
        <v>241</v>
      </c>
      <c r="E417" s="193" t="s">
        <v>3072</v>
      </c>
      <c r="F417" s="194" t="s">
        <v>3073</v>
      </c>
      <c r="G417" s="195" t="s">
        <v>249</v>
      </c>
      <c r="H417" s="196">
        <v>19</v>
      </c>
      <c r="I417" s="197"/>
      <c r="J417" s="198">
        <f t="shared" si="60"/>
        <v>0</v>
      </c>
      <c r="K417" s="194" t="s">
        <v>2647</v>
      </c>
      <c r="L417" s="40"/>
      <c r="M417" s="199" t="s">
        <v>1</v>
      </c>
      <c r="N417" s="200" t="s">
        <v>41</v>
      </c>
      <c r="O417" s="72"/>
      <c r="P417" s="201">
        <f t="shared" si="61"/>
        <v>0</v>
      </c>
      <c r="Q417" s="201">
        <v>0</v>
      </c>
      <c r="R417" s="201">
        <f t="shared" si="62"/>
        <v>0</v>
      </c>
      <c r="S417" s="201">
        <v>0</v>
      </c>
      <c r="T417" s="202">
        <f t="shared" si="63"/>
        <v>0</v>
      </c>
      <c r="U417" s="35"/>
      <c r="V417" s="35"/>
      <c r="W417" s="35"/>
      <c r="X417" s="35"/>
      <c r="Y417" s="35"/>
      <c r="Z417" s="35"/>
      <c r="AA417" s="35"/>
      <c r="AB417" s="35"/>
      <c r="AC417" s="35"/>
      <c r="AD417" s="35"/>
      <c r="AE417" s="35"/>
      <c r="AR417" s="203" t="s">
        <v>306</v>
      </c>
      <c r="AT417" s="203" t="s">
        <v>241</v>
      </c>
      <c r="AU417" s="203" t="s">
        <v>84</v>
      </c>
      <c r="AY417" s="18" t="s">
        <v>239</v>
      </c>
      <c r="BE417" s="204">
        <f t="shared" si="64"/>
        <v>0</v>
      </c>
      <c r="BF417" s="204">
        <f t="shared" si="65"/>
        <v>0</v>
      </c>
      <c r="BG417" s="204">
        <f t="shared" si="66"/>
        <v>0</v>
      </c>
      <c r="BH417" s="204">
        <f t="shared" si="67"/>
        <v>0</v>
      </c>
      <c r="BI417" s="204">
        <f t="shared" si="68"/>
        <v>0</v>
      </c>
      <c r="BJ417" s="18" t="s">
        <v>84</v>
      </c>
      <c r="BK417" s="204">
        <f t="shared" si="69"/>
        <v>0</v>
      </c>
      <c r="BL417" s="18" t="s">
        <v>306</v>
      </c>
      <c r="BM417" s="203" t="s">
        <v>1966</v>
      </c>
    </row>
    <row r="418" spans="1:65" s="2" customFormat="1" ht="16.5" customHeight="1">
      <c r="A418" s="35"/>
      <c r="B418" s="36"/>
      <c r="C418" s="192" t="s">
        <v>1196</v>
      </c>
      <c r="D418" s="192" t="s">
        <v>241</v>
      </c>
      <c r="E418" s="193" t="s">
        <v>3074</v>
      </c>
      <c r="F418" s="194" t="s">
        <v>3075</v>
      </c>
      <c r="G418" s="195" t="s">
        <v>249</v>
      </c>
      <c r="H418" s="196">
        <v>3</v>
      </c>
      <c r="I418" s="197"/>
      <c r="J418" s="198">
        <f t="shared" si="60"/>
        <v>0</v>
      </c>
      <c r="K418" s="194" t="s">
        <v>2696</v>
      </c>
      <c r="L418" s="40"/>
      <c r="M418" s="199" t="s">
        <v>1</v>
      </c>
      <c r="N418" s="200" t="s">
        <v>41</v>
      </c>
      <c r="O418" s="72"/>
      <c r="P418" s="201">
        <f t="shared" si="61"/>
        <v>0</v>
      </c>
      <c r="Q418" s="201">
        <v>0</v>
      </c>
      <c r="R418" s="201">
        <f t="shared" si="62"/>
        <v>0</v>
      </c>
      <c r="S418" s="201">
        <v>0</v>
      </c>
      <c r="T418" s="202">
        <f t="shared" si="63"/>
        <v>0</v>
      </c>
      <c r="U418" s="35"/>
      <c r="V418" s="35"/>
      <c r="W418" s="35"/>
      <c r="X418" s="35"/>
      <c r="Y418" s="35"/>
      <c r="Z418" s="35"/>
      <c r="AA418" s="35"/>
      <c r="AB418" s="35"/>
      <c r="AC418" s="35"/>
      <c r="AD418" s="35"/>
      <c r="AE418" s="35"/>
      <c r="AR418" s="203" t="s">
        <v>306</v>
      </c>
      <c r="AT418" s="203" t="s">
        <v>241</v>
      </c>
      <c r="AU418" s="203" t="s">
        <v>84</v>
      </c>
      <c r="AY418" s="18" t="s">
        <v>239</v>
      </c>
      <c r="BE418" s="204">
        <f t="shared" si="64"/>
        <v>0</v>
      </c>
      <c r="BF418" s="204">
        <f t="shared" si="65"/>
        <v>0</v>
      </c>
      <c r="BG418" s="204">
        <f t="shared" si="66"/>
        <v>0</v>
      </c>
      <c r="BH418" s="204">
        <f t="shared" si="67"/>
        <v>0</v>
      </c>
      <c r="BI418" s="204">
        <f t="shared" si="68"/>
        <v>0</v>
      </c>
      <c r="BJ418" s="18" t="s">
        <v>84</v>
      </c>
      <c r="BK418" s="204">
        <f t="shared" si="69"/>
        <v>0</v>
      </c>
      <c r="BL418" s="18" t="s">
        <v>306</v>
      </c>
      <c r="BM418" s="203" t="s">
        <v>1974</v>
      </c>
    </row>
    <row r="419" spans="1:65" s="2" customFormat="1" ht="16.5" customHeight="1">
      <c r="A419" s="35"/>
      <c r="B419" s="36"/>
      <c r="C419" s="192" t="s">
        <v>1200</v>
      </c>
      <c r="D419" s="192" t="s">
        <v>241</v>
      </c>
      <c r="E419" s="193" t="s">
        <v>3076</v>
      </c>
      <c r="F419" s="194" t="s">
        <v>3077</v>
      </c>
      <c r="G419" s="195" t="s">
        <v>249</v>
      </c>
      <c r="H419" s="196">
        <v>7</v>
      </c>
      <c r="I419" s="197"/>
      <c r="J419" s="198">
        <f t="shared" si="60"/>
        <v>0</v>
      </c>
      <c r="K419" s="194" t="s">
        <v>2647</v>
      </c>
      <c r="L419" s="40"/>
      <c r="M419" s="199" t="s">
        <v>1</v>
      </c>
      <c r="N419" s="200" t="s">
        <v>41</v>
      </c>
      <c r="O419" s="72"/>
      <c r="P419" s="201">
        <f t="shared" si="61"/>
        <v>0</v>
      </c>
      <c r="Q419" s="201">
        <v>0</v>
      </c>
      <c r="R419" s="201">
        <f t="shared" si="62"/>
        <v>0</v>
      </c>
      <c r="S419" s="201">
        <v>0</v>
      </c>
      <c r="T419" s="202">
        <f t="shared" si="63"/>
        <v>0</v>
      </c>
      <c r="U419" s="35"/>
      <c r="V419" s="35"/>
      <c r="W419" s="35"/>
      <c r="X419" s="35"/>
      <c r="Y419" s="35"/>
      <c r="Z419" s="35"/>
      <c r="AA419" s="35"/>
      <c r="AB419" s="35"/>
      <c r="AC419" s="35"/>
      <c r="AD419" s="35"/>
      <c r="AE419" s="35"/>
      <c r="AR419" s="203" t="s">
        <v>306</v>
      </c>
      <c r="AT419" s="203" t="s">
        <v>241</v>
      </c>
      <c r="AU419" s="203" t="s">
        <v>84</v>
      </c>
      <c r="AY419" s="18" t="s">
        <v>239</v>
      </c>
      <c r="BE419" s="204">
        <f t="shared" si="64"/>
        <v>0</v>
      </c>
      <c r="BF419" s="204">
        <f t="shared" si="65"/>
        <v>0</v>
      </c>
      <c r="BG419" s="204">
        <f t="shared" si="66"/>
        <v>0</v>
      </c>
      <c r="BH419" s="204">
        <f t="shared" si="67"/>
        <v>0</v>
      </c>
      <c r="BI419" s="204">
        <f t="shared" si="68"/>
        <v>0</v>
      </c>
      <c r="BJ419" s="18" t="s">
        <v>84</v>
      </c>
      <c r="BK419" s="204">
        <f t="shared" si="69"/>
        <v>0</v>
      </c>
      <c r="BL419" s="18" t="s">
        <v>306</v>
      </c>
      <c r="BM419" s="203" t="s">
        <v>1982</v>
      </c>
    </row>
    <row r="420" spans="1:65" s="2" customFormat="1" ht="24.2" customHeight="1">
      <c r="A420" s="35"/>
      <c r="B420" s="36"/>
      <c r="C420" s="192" t="s">
        <v>1204</v>
      </c>
      <c r="D420" s="192" t="s">
        <v>241</v>
      </c>
      <c r="E420" s="193" t="s">
        <v>3078</v>
      </c>
      <c r="F420" s="194" t="s">
        <v>3079</v>
      </c>
      <c r="G420" s="195" t="s">
        <v>249</v>
      </c>
      <c r="H420" s="196">
        <v>1</v>
      </c>
      <c r="I420" s="197"/>
      <c r="J420" s="198">
        <f t="shared" si="60"/>
        <v>0</v>
      </c>
      <c r="K420" s="194" t="s">
        <v>2647</v>
      </c>
      <c r="L420" s="40"/>
      <c r="M420" s="199" t="s">
        <v>1</v>
      </c>
      <c r="N420" s="200" t="s">
        <v>41</v>
      </c>
      <c r="O420" s="72"/>
      <c r="P420" s="201">
        <f t="shared" si="61"/>
        <v>0</v>
      </c>
      <c r="Q420" s="201">
        <v>0</v>
      </c>
      <c r="R420" s="201">
        <f t="shared" si="62"/>
        <v>0</v>
      </c>
      <c r="S420" s="201">
        <v>0</v>
      </c>
      <c r="T420" s="202">
        <f t="shared" si="63"/>
        <v>0</v>
      </c>
      <c r="U420" s="35"/>
      <c r="V420" s="35"/>
      <c r="W420" s="35"/>
      <c r="X420" s="35"/>
      <c r="Y420" s="35"/>
      <c r="Z420" s="35"/>
      <c r="AA420" s="35"/>
      <c r="AB420" s="35"/>
      <c r="AC420" s="35"/>
      <c r="AD420" s="35"/>
      <c r="AE420" s="35"/>
      <c r="AR420" s="203" t="s">
        <v>306</v>
      </c>
      <c r="AT420" s="203" t="s">
        <v>241</v>
      </c>
      <c r="AU420" s="203" t="s">
        <v>84</v>
      </c>
      <c r="AY420" s="18" t="s">
        <v>239</v>
      </c>
      <c r="BE420" s="204">
        <f t="shared" si="64"/>
        <v>0</v>
      </c>
      <c r="BF420" s="204">
        <f t="shared" si="65"/>
        <v>0</v>
      </c>
      <c r="BG420" s="204">
        <f t="shared" si="66"/>
        <v>0</v>
      </c>
      <c r="BH420" s="204">
        <f t="shared" si="67"/>
        <v>0</v>
      </c>
      <c r="BI420" s="204">
        <f t="shared" si="68"/>
        <v>0</v>
      </c>
      <c r="BJ420" s="18" t="s">
        <v>84</v>
      </c>
      <c r="BK420" s="204">
        <f t="shared" si="69"/>
        <v>0</v>
      </c>
      <c r="BL420" s="18" t="s">
        <v>306</v>
      </c>
      <c r="BM420" s="203" t="s">
        <v>1991</v>
      </c>
    </row>
    <row r="421" spans="1:65" s="2" customFormat="1" ht="24.2" customHeight="1">
      <c r="A421" s="35"/>
      <c r="B421" s="36"/>
      <c r="C421" s="192" t="s">
        <v>1209</v>
      </c>
      <c r="D421" s="192" t="s">
        <v>241</v>
      </c>
      <c r="E421" s="193" t="s">
        <v>3080</v>
      </c>
      <c r="F421" s="194" t="s">
        <v>3081</v>
      </c>
      <c r="G421" s="195" t="s">
        <v>249</v>
      </c>
      <c r="H421" s="196">
        <v>13</v>
      </c>
      <c r="I421" s="197"/>
      <c r="J421" s="198">
        <f t="shared" si="60"/>
        <v>0</v>
      </c>
      <c r="K421" s="194" t="s">
        <v>2647</v>
      </c>
      <c r="L421" s="40"/>
      <c r="M421" s="199" t="s">
        <v>1</v>
      </c>
      <c r="N421" s="200" t="s">
        <v>41</v>
      </c>
      <c r="O421" s="72"/>
      <c r="P421" s="201">
        <f t="shared" si="61"/>
        <v>0</v>
      </c>
      <c r="Q421" s="201">
        <v>0</v>
      </c>
      <c r="R421" s="201">
        <f t="shared" si="62"/>
        <v>0</v>
      </c>
      <c r="S421" s="201">
        <v>0</v>
      </c>
      <c r="T421" s="202">
        <f t="shared" si="63"/>
        <v>0</v>
      </c>
      <c r="U421" s="35"/>
      <c r="V421" s="35"/>
      <c r="W421" s="35"/>
      <c r="X421" s="35"/>
      <c r="Y421" s="35"/>
      <c r="Z421" s="35"/>
      <c r="AA421" s="35"/>
      <c r="AB421" s="35"/>
      <c r="AC421" s="35"/>
      <c r="AD421" s="35"/>
      <c r="AE421" s="35"/>
      <c r="AR421" s="203" t="s">
        <v>306</v>
      </c>
      <c r="AT421" s="203" t="s">
        <v>241</v>
      </c>
      <c r="AU421" s="203" t="s">
        <v>84</v>
      </c>
      <c r="AY421" s="18" t="s">
        <v>239</v>
      </c>
      <c r="BE421" s="204">
        <f t="shared" si="64"/>
        <v>0</v>
      </c>
      <c r="BF421" s="204">
        <f t="shared" si="65"/>
        <v>0</v>
      </c>
      <c r="BG421" s="204">
        <f t="shared" si="66"/>
        <v>0</v>
      </c>
      <c r="BH421" s="204">
        <f t="shared" si="67"/>
        <v>0</v>
      </c>
      <c r="BI421" s="204">
        <f t="shared" si="68"/>
        <v>0</v>
      </c>
      <c r="BJ421" s="18" t="s">
        <v>84</v>
      </c>
      <c r="BK421" s="204">
        <f t="shared" si="69"/>
        <v>0</v>
      </c>
      <c r="BL421" s="18" t="s">
        <v>306</v>
      </c>
      <c r="BM421" s="203" t="s">
        <v>2000</v>
      </c>
    </row>
    <row r="422" spans="1:65" s="2" customFormat="1" ht="16.5" customHeight="1">
      <c r="A422" s="35"/>
      <c r="B422" s="36"/>
      <c r="C422" s="192" t="s">
        <v>1212</v>
      </c>
      <c r="D422" s="192" t="s">
        <v>241</v>
      </c>
      <c r="E422" s="193" t="s">
        <v>3082</v>
      </c>
      <c r="F422" s="194" t="s">
        <v>3083</v>
      </c>
      <c r="G422" s="195" t="s">
        <v>249</v>
      </c>
      <c r="H422" s="196">
        <v>11</v>
      </c>
      <c r="I422" s="197"/>
      <c r="J422" s="198">
        <f t="shared" si="60"/>
        <v>0</v>
      </c>
      <c r="K422" s="194" t="s">
        <v>2647</v>
      </c>
      <c r="L422" s="40"/>
      <c r="M422" s="199" t="s">
        <v>1</v>
      </c>
      <c r="N422" s="200" t="s">
        <v>41</v>
      </c>
      <c r="O422" s="72"/>
      <c r="P422" s="201">
        <f t="shared" si="61"/>
        <v>0</v>
      </c>
      <c r="Q422" s="201">
        <v>0</v>
      </c>
      <c r="R422" s="201">
        <f t="shared" si="62"/>
        <v>0</v>
      </c>
      <c r="S422" s="201">
        <v>0</v>
      </c>
      <c r="T422" s="202">
        <f t="shared" si="63"/>
        <v>0</v>
      </c>
      <c r="U422" s="35"/>
      <c r="V422" s="35"/>
      <c r="W422" s="35"/>
      <c r="X422" s="35"/>
      <c r="Y422" s="35"/>
      <c r="Z422" s="35"/>
      <c r="AA422" s="35"/>
      <c r="AB422" s="35"/>
      <c r="AC422" s="35"/>
      <c r="AD422" s="35"/>
      <c r="AE422" s="35"/>
      <c r="AR422" s="203" t="s">
        <v>306</v>
      </c>
      <c r="AT422" s="203" t="s">
        <v>241</v>
      </c>
      <c r="AU422" s="203" t="s">
        <v>84</v>
      </c>
      <c r="AY422" s="18" t="s">
        <v>239</v>
      </c>
      <c r="BE422" s="204">
        <f t="shared" si="64"/>
        <v>0</v>
      </c>
      <c r="BF422" s="204">
        <f t="shared" si="65"/>
        <v>0</v>
      </c>
      <c r="BG422" s="204">
        <f t="shared" si="66"/>
        <v>0</v>
      </c>
      <c r="BH422" s="204">
        <f t="shared" si="67"/>
        <v>0</v>
      </c>
      <c r="BI422" s="204">
        <f t="shared" si="68"/>
        <v>0</v>
      </c>
      <c r="BJ422" s="18" t="s">
        <v>84</v>
      </c>
      <c r="BK422" s="204">
        <f t="shared" si="69"/>
        <v>0</v>
      </c>
      <c r="BL422" s="18" t="s">
        <v>306</v>
      </c>
      <c r="BM422" s="203" t="s">
        <v>2010</v>
      </c>
    </row>
    <row r="423" spans="1:65" s="2" customFormat="1" ht="16.5" customHeight="1">
      <c r="A423" s="35"/>
      <c r="B423" s="36"/>
      <c r="C423" s="192" t="s">
        <v>1215</v>
      </c>
      <c r="D423" s="192" t="s">
        <v>241</v>
      </c>
      <c r="E423" s="193" t="s">
        <v>3084</v>
      </c>
      <c r="F423" s="194" t="s">
        <v>3085</v>
      </c>
      <c r="G423" s="195" t="s">
        <v>249</v>
      </c>
      <c r="H423" s="196">
        <v>35</v>
      </c>
      <c r="I423" s="197"/>
      <c r="J423" s="198">
        <f t="shared" si="60"/>
        <v>0</v>
      </c>
      <c r="K423" s="194" t="s">
        <v>2696</v>
      </c>
      <c r="L423" s="40"/>
      <c r="M423" s="199" t="s">
        <v>1</v>
      </c>
      <c r="N423" s="200" t="s">
        <v>41</v>
      </c>
      <c r="O423" s="72"/>
      <c r="P423" s="201">
        <f t="shared" si="61"/>
        <v>0</v>
      </c>
      <c r="Q423" s="201">
        <v>0</v>
      </c>
      <c r="R423" s="201">
        <f t="shared" si="62"/>
        <v>0</v>
      </c>
      <c r="S423" s="201">
        <v>0</v>
      </c>
      <c r="T423" s="202">
        <f t="shared" si="63"/>
        <v>0</v>
      </c>
      <c r="U423" s="35"/>
      <c r="V423" s="35"/>
      <c r="W423" s="35"/>
      <c r="X423" s="35"/>
      <c r="Y423" s="35"/>
      <c r="Z423" s="35"/>
      <c r="AA423" s="35"/>
      <c r="AB423" s="35"/>
      <c r="AC423" s="35"/>
      <c r="AD423" s="35"/>
      <c r="AE423" s="35"/>
      <c r="AR423" s="203" t="s">
        <v>306</v>
      </c>
      <c r="AT423" s="203" t="s">
        <v>241</v>
      </c>
      <c r="AU423" s="203" t="s">
        <v>84</v>
      </c>
      <c r="AY423" s="18" t="s">
        <v>239</v>
      </c>
      <c r="BE423" s="204">
        <f t="shared" si="64"/>
        <v>0</v>
      </c>
      <c r="BF423" s="204">
        <f t="shared" si="65"/>
        <v>0</v>
      </c>
      <c r="BG423" s="204">
        <f t="shared" si="66"/>
        <v>0</v>
      </c>
      <c r="BH423" s="204">
        <f t="shared" si="67"/>
        <v>0</v>
      </c>
      <c r="BI423" s="204">
        <f t="shared" si="68"/>
        <v>0</v>
      </c>
      <c r="BJ423" s="18" t="s">
        <v>84</v>
      </c>
      <c r="BK423" s="204">
        <f t="shared" si="69"/>
        <v>0</v>
      </c>
      <c r="BL423" s="18" t="s">
        <v>306</v>
      </c>
      <c r="BM423" s="203" t="s">
        <v>2018</v>
      </c>
    </row>
    <row r="424" spans="1:65" s="2" customFormat="1" ht="16.5" customHeight="1">
      <c r="A424" s="35"/>
      <c r="B424" s="36"/>
      <c r="C424" s="192" t="s">
        <v>1218</v>
      </c>
      <c r="D424" s="192" t="s">
        <v>241</v>
      </c>
      <c r="E424" s="193" t="s">
        <v>3086</v>
      </c>
      <c r="F424" s="194" t="s">
        <v>3087</v>
      </c>
      <c r="G424" s="195" t="s">
        <v>249</v>
      </c>
      <c r="H424" s="196">
        <v>39</v>
      </c>
      <c r="I424" s="197"/>
      <c r="J424" s="198">
        <f t="shared" si="60"/>
        <v>0</v>
      </c>
      <c r="K424" s="194" t="s">
        <v>2696</v>
      </c>
      <c r="L424" s="40"/>
      <c r="M424" s="199" t="s">
        <v>1</v>
      </c>
      <c r="N424" s="200" t="s">
        <v>41</v>
      </c>
      <c r="O424" s="72"/>
      <c r="P424" s="201">
        <f t="shared" si="61"/>
        <v>0</v>
      </c>
      <c r="Q424" s="201">
        <v>0</v>
      </c>
      <c r="R424" s="201">
        <f t="shared" si="62"/>
        <v>0</v>
      </c>
      <c r="S424" s="201">
        <v>0</v>
      </c>
      <c r="T424" s="202">
        <f t="shared" si="63"/>
        <v>0</v>
      </c>
      <c r="U424" s="35"/>
      <c r="V424" s="35"/>
      <c r="W424" s="35"/>
      <c r="X424" s="35"/>
      <c r="Y424" s="35"/>
      <c r="Z424" s="35"/>
      <c r="AA424" s="35"/>
      <c r="AB424" s="35"/>
      <c r="AC424" s="35"/>
      <c r="AD424" s="35"/>
      <c r="AE424" s="35"/>
      <c r="AR424" s="203" t="s">
        <v>306</v>
      </c>
      <c r="AT424" s="203" t="s">
        <v>241</v>
      </c>
      <c r="AU424" s="203" t="s">
        <v>84</v>
      </c>
      <c r="AY424" s="18" t="s">
        <v>239</v>
      </c>
      <c r="BE424" s="204">
        <f t="shared" si="64"/>
        <v>0</v>
      </c>
      <c r="BF424" s="204">
        <f t="shared" si="65"/>
        <v>0</v>
      </c>
      <c r="BG424" s="204">
        <f t="shared" si="66"/>
        <v>0</v>
      </c>
      <c r="BH424" s="204">
        <f t="shared" si="67"/>
        <v>0</v>
      </c>
      <c r="BI424" s="204">
        <f t="shared" si="68"/>
        <v>0</v>
      </c>
      <c r="BJ424" s="18" t="s">
        <v>84</v>
      </c>
      <c r="BK424" s="204">
        <f t="shared" si="69"/>
        <v>0</v>
      </c>
      <c r="BL424" s="18" t="s">
        <v>306</v>
      </c>
      <c r="BM424" s="203" t="s">
        <v>2028</v>
      </c>
    </row>
    <row r="425" spans="1:65" s="2" customFormat="1" ht="21.75" customHeight="1">
      <c r="A425" s="35"/>
      <c r="B425" s="36"/>
      <c r="C425" s="192" t="s">
        <v>1221</v>
      </c>
      <c r="D425" s="192" t="s">
        <v>241</v>
      </c>
      <c r="E425" s="193" t="s">
        <v>3088</v>
      </c>
      <c r="F425" s="194" t="s">
        <v>3089</v>
      </c>
      <c r="G425" s="195" t="s">
        <v>249</v>
      </c>
      <c r="H425" s="196">
        <v>3</v>
      </c>
      <c r="I425" s="197"/>
      <c r="J425" s="198">
        <f t="shared" si="60"/>
        <v>0</v>
      </c>
      <c r="K425" s="194" t="s">
        <v>2647</v>
      </c>
      <c r="L425" s="40"/>
      <c r="M425" s="199" t="s">
        <v>1</v>
      </c>
      <c r="N425" s="200" t="s">
        <v>41</v>
      </c>
      <c r="O425" s="72"/>
      <c r="P425" s="201">
        <f t="shared" si="61"/>
        <v>0</v>
      </c>
      <c r="Q425" s="201">
        <v>0</v>
      </c>
      <c r="R425" s="201">
        <f t="shared" si="62"/>
        <v>0</v>
      </c>
      <c r="S425" s="201">
        <v>0</v>
      </c>
      <c r="T425" s="202">
        <f t="shared" si="63"/>
        <v>0</v>
      </c>
      <c r="U425" s="35"/>
      <c r="V425" s="35"/>
      <c r="W425" s="35"/>
      <c r="X425" s="35"/>
      <c r="Y425" s="35"/>
      <c r="Z425" s="35"/>
      <c r="AA425" s="35"/>
      <c r="AB425" s="35"/>
      <c r="AC425" s="35"/>
      <c r="AD425" s="35"/>
      <c r="AE425" s="35"/>
      <c r="AR425" s="203" t="s">
        <v>306</v>
      </c>
      <c r="AT425" s="203" t="s">
        <v>241</v>
      </c>
      <c r="AU425" s="203" t="s">
        <v>84</v>
      </c>
      <c r="AY425" s="18" t="s">
        <v>239</v>
      </c>
      <c r="BE425" s="204">
        <f t="shared" si="64"/>
        <v>0</v>
      </c>
      <c r="BF425" s="204">
        <f t="shared" si="65"/>
        <v>0</v>
      </c>
      <c r="BG425" s="204">
        <f t="shared" si="66"/>
        <v>0</v>
      </c>
      <c r="BH425" s="204">
        <f t="shared" si="67"/>
        <v>0</v>
      </c>
      <c r="BI425" s="204">
        <f t="shared" si="68"/>
        <v>0</v>
      </c>
      <c r="BJ425" s="18" t="s">
        <v>84</v>
      </c>
      <c r="BK425" s="204">
        <f t="shared" si="69"/>
        <v>0</v>
      </c>
      <c r="BL425" s="18" t="s">
        <v>306</v>
      </c>
      <c r="BM425" s="203" t="s">
        <v>2036</v>
      </c>
    </row>
    <row r="426" spans="1:65" s="2" customFormat="1" ht="21.75" customHeight="1">
      <c r="A426" s="35"/>
      <c r="B426" s="36"/>
      <c r="C426" s="192" t="s">
        <v>1226</v>
      </c>
      <c r="D426" s="192" t="s">
        <v>241</v>
      </c>
      <c r="E426" s="193" t="s">
        <v>3090</v>
      </c>
      <c r="F426" s="194" t="s">
        <v>3089</v>
      </c>
      <c r="G426" s="195" t="s">
        <v>249</v>
      </c>
      <c r="H426" s="196">
        <v>4</v>
      </c>
      <c r="I426" s="197"/>
      <c r="J426" s="198">
        <f t="shared" si="60"/>
        <v>0</v>
      </c>
      <c r="K426" s="194" t="s">
        <v>2647</v>
      </c>
      <c r="L426" s="40"/>
      <c r="M426" s="199" t="s">
        <v>1</v>
      </c>
      <c r="N426" s="200" t="s">
        <v>41</v>
      </c>
      <c r="O426" s="72"/>
      <c r="P426" s="201">
        <f t="shared" si="61"/>
        <v>0</v>
      </c>
      <c r="Q426" s="201">
        <v>0</v>
      </c>
      <c r="R426" s="201">
        <f t="shared" si="62"/>
        <v>0</v>
      </c>
      <c r="S426" s="201">
        <v>0</v>
      </c>
      <c r="T426" s="202">
        <f t="shared" si="63"/>
        <v>0</v>
      </c>
      <c r="U426" s="35"/>
      <c r="V426" s="35"/>
      <c r="W426" s="35"/>
      <c r="X426" s="35"/>
      <c r="Y426" s="35"/>
      <c r="Z426" s="35"/>
      <c r="AA426" s="35"/>
      <c r="AB426" s="35"/>
      <c r="AC426" s="35"/>
      <c r="AD426" s="35"/>
      <c r="AE426" s="35"/>
      <c r="AR426" s="203" t="s">
        <v>306</v>
      </c>
      <c r="AT426" s="203" t="s">
        <v>241</v>
      </c>
      <c r="AU426" s="203" t="s">
        <v>84</v>
      </c>
      <c r="AY426" s="18" t="s">
        <v>239</v>
      </c>
      <c r="BE426" s="204">
        <f t="shared" si="64"/>
        <v>0</v>
      </c>
      <c r="BF426" s="204">
        <f t="shared" si="65"/>
        <v>0</v>
      </c>
      <c r="BG426" s="204">
        <f t="shared" si="66"/>
        <v>0</v>
      </c>
      <c r="BH426" s="204">
        <f t="shared" si="67"/>
        <v>0</v>
      </c>
      <c r="BI426" s="204">
        <f t="shared" si="68"/>
        <v>0</v>
      </c>
      <c r="BJ426" s="18" t="s">
        <v>84</v>
      </c>
      <c r="BK426" s="204">
        <f t="shared" si="69"/>
        <v>0</v>
      </c>
      <c r="BL426" s="18" t="s">
        <v>306</v>
      </c>
      <c r="BM426" s="203" t="s">
        <v>2049</v>
      </c>
    </row>
    <row r="427" spans="1:65" s="2" customFormat="1" ht="21.75" customHeight="1">
      <c r="A427" s="35"/>
      <c r="B427" s="36"/>
      <c r="C427" s="192" t="s">
        <v>1229</v>
      </c>
      <c r="D427" s="192" t="s">
        <v>241</v>
      </c>
      <c r="E427" s="193" t="s">
        <v>3091</v>
      </c>
      <c r="F427" s="194" t="s">
        <v>3092</v>
      </c>
      <c r="G427" s="195" t="s">
        <v>249</v>
      </c>
      <c r="H427" s="196">
        <v>23</v>
      </c>
      <c r="I427" s="197"/>
      <c r="J427" s="198">
        <f t="shared" si="60"/>
        <v>0</v>
      </c>
      <c r="K427" s="194" t="s">
        <v>2647</v>
      </c>
      <c r="L427" s="40"/>
      <c r="M427" s="199" t="s">
        <v>1</v>
      </c>
      <c r="N427" s="200" t="s">
        <v>41</v>
      </c>
      <c r="O427" s="72"/>
      <c r="P427" s="201">
        <f t="shared" si="61"/>
        <v>0</v>
      </c>
      <c r="Q427" s="201">
        <v>0</v>
      </c>
      <c r="R427" s="201">
        <f t="shared" si="62"/>
        <v>0</v>
      </c>
      <c r="S427" s="201">
        <v>0</v>
      </c>
      <c r="T427" s="202">
        <f t="shared" si="63"/>
        <v>0</v>
      </c>
      <c r="U427" s="35"/>
      <c r="V427" s="35"/>
      <c r="W427" s="35"/>
      <c r="X427" s="35"/>
      <c r="Y427" s="35"/>
      <c r="Z427" s="35"/>
      <c r="AA427" s="35"/>
      <c r="AB427" s="35"/>
      <c r="AC427" s="35"/>
      <c r="AD427" s="35"/>
      <c r="AE427" s="35"/>
      <c r="AR427" s="203" t="s">
        <v>306</v>
      </c>
      <c r="AT427" s="203" t="s">
        <v>241</v>
      </c>
      <c r="AU427" s="203" t="s">
        <v>84</v>
      </c>
      <c r="AY427" s="18" t="s">
        <v>239</v>
      </c>
      <c r="BE427" s="204">
        <f t="shared" si="64"/>
        <v>0</v>
      </c>
      <c r="BF427" s="204">
        <f t="shared" si="65"/>
        <v>0</v>
      </c>
      <c r="BG427" s="204">
        <f t="shared" si="66"/>
        <v>0</v>
      </c>
      <c r="BH427" s="204">
        <f t="shared" si="67"/>
        <v>0</v>
      </c>
      <c r="BI427" s="204">
        <f t="shared" si="68"/>
        <v>0</v>
      </c>
      <c r="BJ427" s="18" t="s">
        <v>84</v>
      </c>
      <c r="BK427" s="204">
        <f t="shared" si="69"/>
        <v>0</v>
      </c>
      <c r="BL427" s="18" t="s">
        <v>306</v>
      </c>
      <c r="BM427" s="203" t="s">
        <v>2059</v>
      </c>
    </row>
    <row r="428" spans="1:65" s="2" customFormat="1" ht="24.2" customHeight="1">
      <c r="A428" s="35"/>
      <c r="B428" s="36"/>
      <c r="C428" s="192" t="s">
        <v>1233</v>
      </c>
      <c r="D428" s="192" t="s">
        <v>241</v>
      </c>
      <c r="E428" s="193" t="s">
        <v>3093</v>
      </c>
      <c r="F428" s="194" t="s">
        <v>3094</v>
      </c>
      <c r="G428" s="195" t="s">
        <v>249</v>
      </c>
      <c r="H428" s="196">
        <v>3</v>
      </c>
      <c r="I428" s="197"/>
      <c r="J428" s="198">
        <f t="shared" si="60"/>
        <v>0</v>
      </c>
      <c r="K428" s="194" t="s">
        <v>2647</v>
      </c>
      <c r="L428" s="40"/>
      <c r="M428" s="199" t="s">
        <v>1</v>
      </c>
      <c r="N428" s="200" t="s">
        <v>41</v>
      </c>
      <c r="O428" s="72"/>
      <c r="P428" s="201">
        <f t="shared" si="61"/>
        <v>0</v>
      </c>
      <c r="Q428" s="201">
        <v>0</v>
      </c>
      <c r="R428" s="201">
        <f t="shared" si="62"/>
        <v>0</v>
      </c>
      <c r="S428" s="201">
        <v>0</v>
      </c>
      <c r="T428" s="202">
        <f t="shared" si="63"/>
        <v>0</v>
      </c>
      <c r="U428" s="35"/>
      <c r="V428" s="35"/>
      <c r="W428" s="35"/>
      <c r="X428" s="35"/>
      <c r="Y428" s="35"/>
      <c r="Z428" s="35"/>
      <c r="AA428" s="35"/>
      <c r="AB428" s="35"/>
      <c r="AC428" s="35"/>
      <c r="AD428" s="35"/>
      <c r="AE428" s="35"/>
      <c r="AR428" s="203" t="s">
        <v>306</v>
      </c>
      <c r="AT428" s="203" t="s">
        <v>241</v>
      </c>
      <c r="AU428" s="203" t="s">
        <v>84</v>
      </c>
      <c r="AY428" s="18" t="s">
        <v>239</v>
      </c>
      <c r="BE428" s="204">
        <f t="shared" si="64"/>
        <v>0</v>
      </c>
      <c r="BF428" s="204">
        <f t="shared" si="65"/>
        <v>0</v>
      </c>
      <c r="BG428" s="204">
        <f t="shared" si="66"/>
        <v>0</v>
      </c>
      <c r="BH428" s="204">
        <f t="shared" si="67"/>
        <v>0</v>
      </c>
      <c r="BI428" s="204">
        <f t="shared" si="68"/>
        <v>0</v>
      </c>
      <c r="BJ428" s="18" t="s">
        <v>84</v>
      </c>
      <c r="BK428" s="204">
        <f t="shared" si="69"/>
        <v>0</v>
      </c>
      <c r="BL428" s="18" t="s">
        <v>306</v>
      </c>
      <c r="BM428" s="203" t="s">
        <v>2069</v>
      </c>
    </row>
    <row r="429" spans="1:65" s="2" customFormat="1" ht="21.75" customHeight="1">
      <c r="A429" s="35"/>
      <c r="B429" s="36"/>
      <c r="C429" s="192" t="s">
        <v>1238</v>
      </c>
      <c r="D429" s="192" t="s">
        <v>241</v>
      </c>
      <c r="E429" s="193" t="s">
        <v>3095</v>
      </c>
      <c r="F429" s="194" t="s">
        <v>3096</v>
      </c>
      <c r="G429" s="195" t="s">
        <v>249</v>
      </c>
      <c r="H429" s="196">
        <v>1</v>
      </c>
      <c r="I429" s="197"/>
      <c r="J429" s="198">
        <f t="shared" si="60"/>
        <v>0</v>
      </c>
      <c r="K429" s="194" t="s">
        <v>2647</v>
      </c>
      <c r="L429" s="40"/>
      <c r="M429" s="199" t="s">
        <v>1</v>
      </c>
      <c r="N429" s="200" t="s">
        <v>41</v>
      </c>
      <c r="O429" s="72"/>
      <c r="P429" s="201">
        <f t="shared" si="61"/>
        <v>0</v>
      </c>
      <c r="Q429" s="201">
        <v>0</v>
      </c>
      <c r="R429" s="201">
        <f t="shared" si="62"/>
        <v>0</v>
      </c>
      <c r="S429" s="201">
        <v>0</v>
      </c>
      <c r="T429" s="202">
        <f t="shared" si="63"/>
        <v>0</v>
      </c>
      <c r="U429" s="35"/>
      <c r="V429" s="35"/>
      <c r="W429" s="35"/>
      <c r="X429" s="35"/>
      <c r="Y429" s="35"/>
      <c r="Z429" s="35"/>
      <c r="AA429" s="35"/>
      <c r="AB429" s="35"/>
      <c r="AC429" s="35"/>
      <c r="AD429" s="35"/>
      <c r="AE429" s="35"/>
      <c r="AR429" s="203" t="s">
        <v>306</v>
      </c>
      <c r="AT429" s="203" t="s">
        <v>241</v>
      </c>
      <c r="AU429" s="203" t="s">
        <v>84</v>
      </c>
      <c r="AY429" s="18" t="s">
        <v>239</v>
      </c>
      <c r="BE429" s="204">
        <f t="shared" si="64"/>
        <v>0</v>
      </c>
      <c r="BF429" s="204">
        <f t="shared" si="65"/>
        <v>0</v>
      </c>
      <c r="BG429" s="204">
        <f t="shared" si="66"/>
        <v>0</v>
      </c>
      <c r="BH429" s="204">
        <f t="shared" si="67"/>
        <v>0</v>
      </c>
      <c r="BI429" s="204">
        <f t="shared" si="68"/>
        <v>0</v>
      </c>
      <c r="BJ429" s="18" t="s">
        <v>84</v>
      </c>
      <c r="BK429" s="204">
        <f t="shared" si="69"/>
        <v>0</v>
      </c>
      <c r="BL429" s="18" t="s">
        <v>306</v>
      </c>
      <c r="BM429" s="203" t="s">
        <v>2077</v>
      </c>
    </row>
    <row r="430" spans="1:65" s="2" customFormat="1" ht="24.2" customHeight="1">
      <c r="A430" s="35"/>
      <c r="B430" s="36"/>
      <c r="C430" s="192" t="s">
        <v>1240</v>
      </c>
      <c r="D430" s="192" t="s">
        <v>241</v>
      </c>
      <c r="E430" s="193" t="s">
        <v>3097</v>
      </c>
      <c r="F430" s="194" t="s">
        <v>3098</v>
      </c>
      <c r="G430" s="195" t="s">
        <v>249</v>
      </c>
      <c r="H430" s="196">
        <v>2</v>
      </c>
      <c r="I430" s="197"/>
      <c r="J430" s="198">
        <f t="shared" si="60"/>
        <v>0</v>
      </c>
      <c r="K430" s="194" t="s">
        <v>2647</v>
      </c>
      <c r="L430" s="40"/>
      <c r="M430" s="199" t="s">
        <v>1</v>
      </c>
      <c r="N430" s="200" t="s">
        <v>41</v>
      </c>
      <c r="O430" s="72"/>
      <c r="P430" s="201">
        <f t="shared" si="61"/>
        <v>0</v>
      </c>
      <c r="Q430" s="201">
        <v>0</v>
      </c>
      <c r="R430" s="201">
        <f t="shared" si="62"/>
        <v>0</v>
      </c>
      <c r="S430" s="201">
        <v>0</v>
      </c>
      <c r="T430" s="202">
        <f t="shared" si="63"/>
        <v>0</v>
      </c>
      <c r="U430" s="35"/>
      <c r="V430" s="35"/>
      <c r="W430" s="35"/>
      <c r="X430" s="35"/>
      <c r="Y430" s="35"/>
      <c r="Z430" s="35"/>
      <c r="AA430" s="35"/>
      <c r="AB430" s="35"/>
      <c r="AC430" s="35"/>
      <c r="AD430" s="35"/>
      <c r="AE430" s="35"/>
      <c r="AR430" s="203" t="s">
        <v>306</v>
      </c>
      <c r="AT430" s="203" t="s">
        <v>241</v>
      </c>
      <c r="AU430" s="203" t="s">
        <v>84</v>
      </c>
      <c r="AY430" s="18" t="s">
        <v>239</v>
      </c>
      <c r="BE430" s="204">
        <f t="shared" si="64"/>
        <v>0</v>
      </c>
      <c r="BF430" s="204">
        <f t="shared" si="65"/>
        <v>0</v>
      </c>
      <c r="BG430" s="204">
        <f t="shared" si="66"/>
        <v>0</v>
      </c>
      <c r="BH430" s="204">
        <f t="shared" si="67"/>
        <v>0</v>
      </c>
      <c r="BI430" s="204">
        <f t="shared" si="68"/>
        <v>0</v>
      </c>
      <c r="BJ430" s="18" t="s">
        <v>84</v>
      </c>
      <c r="BK430" s="204">
        <f t="shared" si="69"/>
        <v>0</v>
      </c>
      <c r="BL430" s="18" t="s">
        <v>306</v>
      </c>
      <c r="BM430" s="203" t="s">
        <v>2085</v>
      </c>
    </row>
    <row r="431" spans="1:65" s="2" customFormat="1" ht="24.2" customHeight="1">
      <c r="A431" s="35"/>
      <c r="B431" s="36"/>
      <c r="C431" s="192" t="s">
        <v>1243</v>
      </c>
      <c r="D431" s="192" t="s">
        <v>241</v>
      </c>
      <c r="E431" s="193" t="s">
        <v>3099</v>
      </c>
      <c r="F431" s="194" t="s">
        <v>3100</v>
      </c>
      <c r="G431" s="195" t="s">
        <v>249</v>
      </c>
      <c r="H431" s="196">
        <v>9</v>
      </c>
      <c r="I431" s="197"/>
      <c r="J431" s="198">
        <f t="shared" si="60"/>
        <v>0</v>
      </c>
      <c r="K431" s="194" t="s">
        <v>2647</v>
      </c>
      <c r="L431" s="40"/>
      <c r="M431" s="199" t="s">
        <v>1</v>
      </c>
      <c r="N431" s="200" t="s">
        <v>41</v>
      </c>
      <c r="O431" s="72"/>
      <c r="P431" s="201">
        <f t="shared" si="61"/>
        <v>0</v>
      </c>
      <c r="Q431" s="201">
        <v>0</v>
      </c>
      <c r="R431" s="201">
        <f t="shared" si="62"/>
        <v>0</v>
      </c>
      <c r="S431" s="201">
        <v>0</v>
      </c>
      <c r="T431" s="202">
        <f t="shared" si="63"/>
        <v>0</v>
      </c>
      <c r="U431" s="35"/>
      <c r="V431" s="35"/>
      <c r="W431" s="35"/>
      <c r="X431" s="35"/>
      <c r="Y431" s="35"/>
      <c r="Z431" s="35"/>
      <c r="AA431" s="35"/>
      <c r="AB431" s="35"/>
      <c r="AC431" s="35"/>
      <c r="AD431" s="35"/>
      <c r="AE431" s="35"/>
      <c r="AR431" s="203" t="s">
        <v>306</v>
      </c>
      <c r="AT431" s="203" t="s">
        <v>241</v>
      </c>
      <c r="AU431" s="203" t="s">
        <v>84</v>
      </c>
      <c r="AY431" s="18" t="s">
        <v>239</v>
      </c>
      <c r="BE431" s="204">
        <f t="shared" si="64"/>
        <v>0</v>
      </c>
      <c r="BF431" s="204">
        <f t="shared" si="65"/>
        <v>0</v>
      </c>
      <c r="BG431" s="204">
        <f t="shared" si="66"/>
        <v>0</v>
      </c>
      <c r="BH431" s="204">
        <f t="shared" si="67"/>
        <v>0</v>
      </c>
      <c r="BI431" s="204">
        <f t="shared" si="68"/>
        <v>0</v>
      </c>
      <c r="BJ431" s="18" t="s">
        <v>84</v>
      </c>
      <c r="BK431" s="204">
        <f t="shared" si="69"/>
        <v>0</v>
      </c>
      <c r="BL431" s="18" t="s">
        <v>306</v>
      </c>
      <c r="BM431" s="203" t="s">
        <v>2093</v>
      </c>
    </row>
    <row r="432" spans="1:65" s="2" customFormat="1" ht="16.5" customHeight="1">
      <c r="A432" s="35"/>
      <c r="B432" s="36"/>
      <c r="C432" s="192" t="s">
        <v>1246</v>
      </c>
      <c r="D432" s="192" t="s">
        <v>241</v>
      </c>
      <c r="E432" s="193" t="s">
        <v>3101</v>
      </c>
      <c r="F432" s="194" t="s">
        <v>3102</v>
      </c>
      <c r="G432" s="195" t="s">
        <v>249</v>
      </c>
      <c r="H432" s="196">
        <v>2</v>
      </c>
      <c r="I432" s="197"/>
      <c r="J432" s="198">
        <f t="shared" si="60"/>
        <v>0</v>
      </c>
      <c r="K432" s="194" t="s">
        <v>2647</v>
      </c>
      <c r="L432" s="40"/>
      <c r="M432" s="199" t="s">
        <v>1</v>
      </c>
      <c r="N432" s="200" t="s">
        <v>41</v>
      </c>
      <c r="O432" s="72"/>
      <c r="P432" s="201">
        <f t="shared" si="61"/>
        <v>0</v>
      </c>
      <c r="Q432" s="201">
        <v>0</v>
      </c>
      <c r="R432" s="201">
        <f t="shared" si="62"/>
        <v>0</v>
      </c>
      <c r="S432" s="201">
        <v>0</v>
      </c>
      <c r="T432" s="202">
        <f t="shared" si="63"/>
        <v>0</v>
      </c>
      <c r="U432" s="35"/>
      <c r="V432" s="35"/>
      <c r="W432" s="35"/>
      <c r="X432" s="35"/>
      <c r="Y432" s="35"/>
      <c r="Z432" s="35"/>
      <c r="AA432" s="35"/>
      <c r="AB432" s="35"/>
      <c r="AC432" s="35"/>
      <c r="AD432" s="35"/>
      <c r="AE432" s="35"/>
      <c r="AR432" s="203" t="s">
        <v>306</v>
      </c>
      <c r="AT432" s="203" t="s">
        <v>241</v>
      </c>
      <c r="AU432" s="203" t="s">
        <v>84</v>
      </c>
      <c r="AY432" s="18" t="s">
        <v>239</v>
      </c>
      <c r="BE432" s="204">
        <f t="shared" si="64"/>
        <v>0</v>
      </c>
      <c r="BF432" s="204">
        <f t="shared" si="65"/>
        <v>0</v>
      </c>
      <c r="BG432" s="204">
        <f t="shared" si="66"/>
        <v>0</v>
      </c>
      <c r="BH432" s="204">
        <f t="shared" si="67"/>
        <v>0</v>
      </c>
      <c r="BI432" s="204">
        <f t="shared" si="68"/>
        <v>0</v>
      </c>
      <c r="BJ432" s="18" t="s">
        <v>84</v>
      </c>
      <c r="BK432" s="204">
        <f t="shared" si="69"/>
        <v>0</v>
      </c>
      <c r="BL432" s="18" t="s">
        <v>306</v>
      </c>
      <c r="BM432" s="203" t="s">
        <v>2107</v>
      </c>
    </row>
    <row r="433" spans="1:65" s="2" customFormat="1" ht="16.5" customHeight="1">
      <c r="A433" s="35"/>
      <c r="B433" s="36"/>
      <c r="C433" s="192" t="s">
        <v>1249</v>
      </c>
      <c r="D433" s="192" t="s">
        <v>241</v>
      </c>
      <c r="E433" s="193" t="s">
        <v>3103</v>
      </c>
      <c r="F433" s="194" t="s">
        <v>3104</v>
      </c>
      <c r="G433" s="195" t="s">
        <v>1736</v>
      </c>
      <c r="H433" s="196">
        <v>1</v>
      </c>
      <c r="I433" s="197"/>
      <c r="J433" s="198">
        <f t="shared" si="60"/>
        <v>0</v>
      </c>
      <c r="K433" s="194" t="s">
        <v>2696</v>
      </c>
      <c r="L433" s="40"/>
      <c r="M433" s="199" t="s">
        <v>1</v>
      </c>
      <c r="N433" s="200" t="s">
        <v>41</v>
      </c>
      <c r="O433" s="72"/>
      <c r="P433" s="201">
        <f t="shared" si="61"/>
        <v>0</v>
      </c>
      <c r="Q433" s="201">
        <v>0</v>
      </c>
      <c r="R433" s="201">
        <f t="shared" si="62"/>
        <v>0</v>
      </c>
      <c r="S433" s="201">
        <v>0</v>
      </c>
      <c r="T433" s="202">
        <f t="shared" si="63"/>
        <v>0</v>
      </c>
      <c r="U433" s="35"/>
      <c r="V433" s="35"/>
      <c r="W433" s="35"/>
      <c r="X433" s="35"/>
      <c r="Y433" s="35"/>
      <c r="Z433" s="35"/>
      <c r="AA433" s="35"/>
      <c r="AB433" s="35"/>
      <c r="AC433" s="35"/>
      <c r="AD433" s="35"/>
      <c r="AE433" s="35"/>
      <c r="AR433" s="203" t="s">
        <v>306</v>
      </c>
      <c r="AT433" s="203" t="s">
        <v>241</v>
      </c>
      <c r="AU433" s="203" t="s">
        <v>84</v>
      </c>
      <c r="AY433" s="18" t="s">
        <v>239</v>
      </c>
      <c r="BE433" s="204">
        <f t="shared" si="64"/>
        <v>0</v>
      </c>
      <c r="BF433" s="204">
        <f t="shared" si="65"/>
        <v>0</v>
      </c>
      <c r="BG433" s="204">
        <f t="shared" si="66"/>
        <v>0</v>
      </c>
      <c r="BH433" s="204">
        <f t="shared" si="67"/>
        <v>0</v>
      </c>
      <c r="BI433" s="204">
        <f t="shared" si="68"/>
        <v>0</v>
      </c>
      <c r="BJ433" s="18" t="s">
        <v>84</v>
      </c>
      <c r="BK433" s="204">
        <f t="shared" si="69"/>
        <v>0</v>
      </c>
      <c r="BL433" s="18" t="s">
        <v>306</v>
      </c>
      <c r="BM433" s="203" t="s">
        <v>2118</v>
      </c>
    </row>
    <row r="434" spans="1:65" s="2" customFormat="1" ht="24.2" customHeight="1">
      <c r="A434" s="35"/>
      <c r="B434" s="36"/>
      <c r="C434" s="192" t="s">
        <v>1251</v>
      </c>
      <c r="D434" s="192" t="s">
        <v>241</v>
      </c>
      <c r="E434" s="193" t="s">
        <v>3105</v>
      </c>
      <c r="F434" s="194" t="s">
        <v>3106</v>
      </c>
      <c r="G434" s="195" t="s">
        <v>249</v>
      </c>
      <c r="H434" s="196">
        <v>4</v>
      </c>
      <c r="I434" s="197"/>
      <c r="J434" s="198">
        <f t="shared" si="60"/>
        <v>0</v>
      </c>
      <c r="K434" s="194" t="s">
        <v>2647</v>
      </c>
      <c r="L434" s="40"/>
      <c r="M434" s="199" t="s">
        <v>1</v>
      </c>
      <c r="N434" s="200" t="s">
        <v>41</v>
      </c>
      <c r="O434" s="72"/>
      <c r="P434" s="201">
        <f t="shared" si="61"/>
        <v>0</v>
      </c>
      <c r="Q434" s="201">
        <v>0</v>
      </c>
      <c r="R434" s="201">
        <f t="shared" si="62"/>
        <v>0</v>
      </c>
      <c r="S434" s="201">
        <v>0</v>
      </c>
      <c r="T434" s="202">
        <f t="shared" si="63"/>
        <v>0</v>
      </c>
      <c r="U434" s="35"/>
      <c r="V434" s="35"/>
      <c r="W434" s="35"/>
      <c r="X434" s="35"/>
      <c r="Y434" s="35"/>
      <c r="Z434" s="35"/>
      <c r="AA434" s="35"/>
      <c r="AB434" s="35"/>
      <c r="AC434" s="35"/>
      <c r="AD434" s="35"/>
      <c r="AE434" s="35"/>
      <c r="AR434" s="203" t="s">
        <v>306</v>
      </c>
      <c r="AT434" s="203" t="s">
        <v>241</v>
      </c>
      <c r="AU434" s="203" t="s">
        <v>84</v>
      </c>
      <c r="AY434" s="18" t="s">
        <v>239</v>
      </c>
      <c r="BE434" s="204">
        <f t="shared" si="64"/>
        <v>0</v>
      </c>
      <c r="BF434" s="204">
        <f t="shared" si="65"/>
        <v>0</v>
      </c>
      <c r="BG434" s="204">
        <f t="shared" si="66"/>
        <v>0</v>
      </c>
      <c r="BH434" s="204">
        <f t="shared" si="67"/>
        <v>0</v>
      </c>
      <c r="BI434" s="204">
        <f t="shared" si="68"/>
        <v>0</v>
      </c>
      <c r="BJ434" s="18" t="s">
        <v>84</v>
      </c>
      <c r="BK434" s="204">
        <f t="shared" si="69"/>
        <v>0</v>
      </c>
      <c r="BL434" s="18" t="s">
        <v>306</v>
      </c>
      <c r="BM434" s="203" t="s">
        <v>2129</v>
      </c>
    </row>
    <row r="435" spans="1:65" s="2" customFormat="1" ht="24.2" customHeight="1">
      <c r="A435" s="35"/>
      <c r="B435" s="36"/>
      <c r="C435" s="192" t="s">
        <v>1253</v>
      </c>
      <c r="D435" s="192" t="s">
        <v>241</v>
      </c>
      <c r="E435" s="193" t="s">
        <v>3107</v>
      </c>
      <c r="F435" s="194" t="s">
        <v>3108</v>
      </c>
      <c r="G435" s="195" t="s">
        <v>249</v>
      </c>
      <c r="H435" s="196">
        <v>3</v>
      </c>
      <c r="I435" s="197"/>
      <c r="J435" s="198">
        <f t="shared" si="60"/>
        <v>0</v>
      </c>
      <c r="K435" s="194" t="s">
        <v>3109</v>
      </c>
      <c r="L435" s="40"/>
      <c r="M435" s="199" t="s">
        <v>1</v>
      </c>
      <c r="N435" s="200" t="s">
        <v>41</v>
      </c>
      <c r="O435" s="72"/>
      <c r="P435" s="201">
        <f t="shared" si="61"/>
        <v>0</v>
      </c>
      <c r="Q435" s="201">
        <v>0</v>
      </c>
      <c r="R435" s="201">
        <f t="shared" si="62"/>
        <v>0</v>
      </c>
      <c r="S435" s="201">
        <v>0</v>
      </c>
      <c r="T435" s="202">
        <f t="shared" si="63"/>
        <v>0</v>
      </c>
      <c r="U435" s="35"/>
      <c r="V435" s="35"/>
      <c r="W435" s="35"/>
      <c r="X435" s="35"/>
      <c r="Y435" s="35"/>
      <c r="Z435" s="35"/>
      <c r="AA435" s="35"/>
      <c r="AB435" s="35"/>
      <c r="AC435" s="35"/>
      <c r="AD435" s="35"/>
      <c r="AE435" s="35"/>
      <c r="AR435" s="203" t="s">
        <v>306</v>
      </c>
      <c r="AT435" s="203" t="s">
        <v>241</v>
      </c>
      <c r="AU435" s="203" t="s">
        <v>84</v>
      </c>
      <c r="AY435" s="18" t="s">
        <v>239</v>
      </c>
      <c r="BE435" s="204">
        <f t="shared" si="64"/>
        <v>0</v>
      </c>
      <c r="BF435" s="204">
        <f t="shared" si="65"/>
        <v>0</v>
      </c>
      <c r="BG435" s="204">
        <f t="shared" si="66"/>
        <v>0</v>
      </c>
      <c r="BH435" s="204">
        <f t="shared" si="67"/>
        <v>0</v>
      </c>
      <c r="BI435" s="204">
        <f t="shared" si="68"/>
        <v>0</v>
      </c>
      <c r="BJ435" s="18" t="s">
        <v>84</v>
      </c>
      <c r="BK435" s="204">
        <f t="shared" si="69"/>
        <v>0</v>
      </c>
      <c r="BL435" s="18" t="s">
        <v>306</v>
      </c>
      <c r="BM435" s="203" t="s">
        <v>2138</v>
      </c>
    </row>
    <row r="436" spans="1:65" s="2" customFormat="1" ht="24.2" customHeight="1">
      <c r="A436" s="35"/>
      <c r="B436" s="36"/>
      <c r="C436" s="192" t="s">
        <v>1256</v>
      </c>
      <c r="D436" s="192" t="s">
        <v>241</v>
      </c>
      <c r="E436" s="193" t="s">
        <v>3110</v>
      </c>
      <c r="F436" s="194" t="s">
        <v>3111</v>
      </c>
      <c r="G436" s="195" t="s">
        <v>249</v>
      </c>
      <c r="H436" s="196">
        <v>4</v>
      </c>
      <c r="I436" s="197"/>
      <c r="J436" s="198">
        <f t="shared" si="60"/>
        <v>0</v>
      </c>
      <c r="K436" s="194" t="s">
        <v>2647</v>
      </c>
      <c r="L436" s="40"/>
      <c r="M436" s="199" t="s">
        <v>1</v>
      </c>
      <c r="N436" s="200" t="s">
        <v>41</v>
      </c>
      <c r="O436" s="72"/>
      <c r="P436" s="201">
        <f t="shared" si="61"/>
        <v>0</v>
      </c>
      <c r="Q436" s="201">
        <v>0</v>
      </c>
      <c r="R436" s="201">
        <f t="shared" si="62"/>
        <v>0</v>
      </c>
      <c r="S436" s="201">
        <v>0</v>
      </c>
      <c r="T436" s="202">
        <f t="shared" si="63"/>
        <v>0</v>
      </c>
      <c r="U436" s="35"/>
      <c r="V436" s="35"/>
      <c r="W436" s="35"/>
      <c r="X436" s="35"/>
      <c r="Y436" s="35"/>
      <c r="Z436" s="35"/>
      <c r="AA436" s="35"/>
      <c r="AB436" s="35"/>
      <c r="AC436" s="35"/>
      <c r="AD436" s="35"/>
      <c r="AE436" s="35"/>
      <c r="AR436" s="203" t="s">
        <v>306</v>
      </c>
      <c r="AT436" s="203" t="s">
        <v>241</v>
      </c>
      <c r="AU436" s="203" t="s">
        <v>84</v>
      </c>
      <c r="AY436" s="18" t="s">
        <v>239</v>
      </c>
      <c r="BE436" s="204">
        <f t="shared" si="64"/>
        <v>0</v>
      </c>
      <c r="BF436" s="204">
        <f t="shared" si="65"/>
        <v>0</v>
      </c>
      <c r="BG436" s="204">
        <f t="shared" si="66"/>
        <v>0</v>
      </c>
      <c r="BH436" s="204">
        <f t="shared" si="67"/>
        <v>0</v>
      </c>
      <c r="BI436" s="204">
        <f t="shared" si="68"/>
        <v>0</v>
      </c>
      <c r="BJ436" s="18" t="s">
        <v>84</v>
      </c>
      <c r="BK436" s="204">
        <f t="shared" si="69"/>
        <v>0</v>
      </c>
      <c r="BL436" s="18" t="s">
        <v>306</v>
      </c>
      <c r="BM436" s="203" t="s">
        <v>2147</v>
      </c>
    </row>
    <row r="437" spans="1:65" s="2" customFormat="1" ht="16.5" customHeight="1">
      <c r="A437" s="35"/>
      <c r="B437" s="36"/>
      <c r="C437" s="192" t="s">
        <v>1259</v>
      </c>
      <c r="D437" s="192" t="s">
        <v>241</v>
      </c>
      <c r="E437" s="193" t="s">
        <v>3112</v>
      </c>
      <c r="F437" s="194" t="s">
        <v>3113</v>
      </c>
      <c r="G437" s="195" t="s">
        <v>331</v>
      </c>
      <c r="H437" s="196">
        <v>1.4510000000000001</v>
      </c>
      <c r="I437" s="197"/>
      <c r="J437" s="198">
        <f t="shared" si="60"/>
        <v>0</v>
      </c>
      <c r="K437" s="194" t="s">
        <v>2647</v>
      </c>
      <c r="L437" s="40"/>
      <c r="M437" s="199" t="s">
        <v>1</v>
      </c>
      <c r="N437" s="200" t="s">
        <v>41</v>
      </c>
      <c r="O437" s="72"/>
      <c r="P437" s="201">
        <f t="shared" si="61"/>
        <v>0</v>
      </c>
      <c r="Q437" s="201">
        <v>0</v>
      </c>
      <c r="R437" s="201">
        <f t="shared" si="62"/>
        <v>0</v>
      </c>
      <c r="S437" s="201">
        <v>0</v>
      </c>
      <c r="T437" s="202">
        <f t="shared" si="63"/>
        <v>0</v>
      </c>
      <c r="U437" s="35"/>
      <c r="V437" s="35"/>
      <c r="W437" s="35"/>
      <c r="X437" s="35"/>
      <c r="Y437" s="35"/>
      <c r="Z437" s="35"/>
      <c r="AA437" s="35"/>
      <c r="AB437" s="35"/>
      <c r="AC437" s="35"/>
      <c r="AD437" s="35"/>
      <c r="AE437" s="35"/>
      <c r="AR437" s="203" t="s">
        <v>306</v>
      </c>
      <c r="AT437" s="203" t="s">
        <v>241</v>
      </c>
      <c r="AU437" s="203" t="s">
        <v>84</v>
      </c>
      <c r="AY437" s="18" t="s">
        <v>239</v>
      </c>
      <c r="BE437" s="204">
        <f t="shared" si="64"/>
        <v>0</v>
      </c>
      <c r="BF437" s="204">
        <f t="shared" si="65"/>
        <v>0</v>
      </c>
      <c r="BG437" s="204">
        <f t="shared" si="66"/>
        <v>0</v>
      </c>
      <c r="BH437" s="204">
        <f t="shared" si="67"/>
        <v>0</v>
      </c>
      <c r="BI437" s="204">
        <f t="shared" si="68"/>
        <v>0</v>
      </c>
      <c r="BJ437" s="18" t="s">
        <v>84</v>
      </c>
      <c r="BK437" s="204">
        <f t="shared" si="69"/>
        <v>0</v>
      </c>
      <c r="BL437" s="18" t="s">
        <v>306</v>
      </c>
      <c r="BM437" s="203" t="s">
        <v>2156</v>
      </c>
    </row>
    <row r="438" spans="1:65" s="2" customFormat="1" ht="19.5">
      <c r="A438" s="35"/>
      <c r="B438" s="36"/>
      <c r="C438" s="37"/>
      <c r="D438" s="207" t="s">
        <v>284</v>
      </c>
      <c r="E438" s="37"/>
      <c r="F438" s="216" t="s">
        <v>2970</v>
      </c>
      <c r="G438" s="37"/>
      <c r="H438" s="37"/>
      <c r="I438" s="217"/>
      <c r="J438" s="37"/>
      <c r="K438" s="37"/>
      <c r="L438" s="40"/>
      <c r="M438" s="218"/>
      <c r="N438" s="219"/>
      <c r="O438" s="72"/>
      <c r="P438" s="72"/>
      <c r="Q438" s="72"/>
      <c r="R438" s="72"/>
      <c r="S438" s="72"/>
      <c r="T438" s="73"/>
      <c r="U438" s="35"/>
      <c r="V438" s="35"/>
      <c r="W438" s="35"/>
      <c r="X438" s="35"/>
      <c r="Y438" s="35"/>
      <c r="Z438" s="35"/>
      <c r="AA438" s="35"/>
      <c r="AB438" s="35"/>
      <c r="AC438" s="35"/>
      <c r="AD438" s="35"/>
      <c r="AE438" s="35"/>
      <c r="AT438" s="18" t="s">
        <v>284</v>
      </c>
      <c r="AU438" s="18" t="s">
        <v>84</v>
      </c>
    </row>
    <row r="439" spans="1:65" s="12" customFormat="1" ht="25.9" customHeight="1">
      <c r="B439" s="176"/>
      <c r="C439" s="177"/>
      <c r="D439" s="178" t="s">
        <v>75</v>
      </c>
      <c r="E439" s="179" t="s">
        <v>3114</v>
      </c>
      <c r="F439" s="179" t="s">
        <v>3115</v>
      </c>
      <c r="G439" s="177"/>
      <c r="H439" s="177"/>
      <c r="I439" s="180"/>
      <c r="J439" s="181">
        <f>BK439</f>
        <v>0</v>
      </c>
      <c r="K439" s="177"/>
      <c r="L439" s="182"/>
      <c r="M439" s="183"/>
      <c r="N439" s="184"/>
      <c r="O439" s="184"/>
      <c r="P439" s="185">
        <f>SUM(P440:P449)</f>
        <v>0</v>
      </c>
      <c r="Q439" s="184"/>
      <c r="R439" s="185">
        <f>SUM(R440:R449)</f>
        <v>0</v>
      </c>
      <c r="S439" s="184"/>
      <c r="T439" s="186">
        <f>SUM(T440:T449)</f>
        <v>0</v>
      </c>
      <c r="AR439" s="187" t="s">
        <v>86</v>
      </c>
      <c r="AT439" s="188" t="s">
        <v>75</v>
      </c>
      <c r="AU439" s="188" t="s">
        <v>76</v>
      </c>
      <c r="AY439" s="187" t="s">
        <v>239</v>
      </c>
      <c r="BK439" s="189">
        <f>SUM(BK440:BK449)</f>
        <v>0</v>
      </c>
    </row>
    <row r="440" spans="1:65" s="2" customFormat="1" ht="37.9" customHeight="1">
      <c r="A440" s="35"/>
      <c r="B440" s="36"/>
      <c r="C440" s="192" t="s">
        <v>1264</v>
      </c>
      <c r="D440" s="192" t="s">
        <v>241</v>
      </c>
      <c r="E440" s="193" t="s">
        <v>3116</v>
      </c>
      <c r="F440" s="194" t="s">
        <v>3117</v>
      </c>
      <c r="G440" s="195" t="s">
        <v>299</v>
      </c>
      <c r="H440" s="196">
        <v>9</v>
      </c>
      <c r="I440" s="197"/>
      <c r="J440" s="198">
        <f>ROUND(I440*H440,2)</f>
        <v>0</v>
      </c>
      <c r="K440" s="194" t="s">
        <v>2647</v>
      </c>
      <c r="L440" s="40"/>
      <c r="M440" s="199" t="s">
        <v>1</v>
      </c>
      <c r="N440" s="200" t="s">
        <v>41</v>
      </c>
      <c r="O440" s="72"/>
      <c r="P440" s="201">
        <f>O440*H440</f>
        <v>0</v>
      </c>
      <c r="Q440" s="201">
        <v>0</v>
      </c>
      <c r="R440" s="201">
        <f>Q440*H440</f>
        <v>0</v>
      </c>
      <c r="S440" s="201">
        <v>0</v>
      </c>
      <c r="T440" s="202">
        <f>S440*H440</f>
        <v>0</v>
      </c>
      <c r="U440" s="35"/>
      <c r="V440" s="35"/>
      <c r="W440" s="35"/>
      <c r="X440" s="35"/>
      <c r="Y440" s="35"/>
      <c r="Z440" s="35"/>
      <c r="AA440" s="35"/>
      <c r="AB440" s="35"/>
      <c r="AC440" s="35"/>
      <c r="AD440" s="35"/>
      <c r="AE440" s="35"/>
      <c r="AR440" s="203" t="s">
        <v>306</v>
      </c>
      <c r="AT440" s="203" t="s">
        <v>241</v>
      </c>
      <c r="AU440" s="203" t="s">
        <v>84</v>
      </c>
      <c r="AY440" s="18" t="s">
        <v>239</v>
      </c>
      <c r="BE440" s="204">
        <f>IF(N440="základní",J440,0)</f>
        <v>0</v>
      </c>
      <c r="BF440" s="204">
        <f>IF(N440="snížená",J440,0)</f>
        <v>0</v>
      </c>
      <c r="BG440" s="204">
        <f>IF(N440="zákl. přenesená",J440,0)</f>
        <v>0</v>
      </c>
      <c r="BH440" s="204">
        <f>IF(N440="sníž. přenesená",J440,0)</f>
        <v>0</v>
      </c>
      <c r="BI440" s="204">
        <f>IF(N440="nulová",J440,0)</f>
        <v>0</v>
      </c>
      <c r="BJ440" s="18" t="s">
        <v>84</v>
      </c>
      <c r="BK440" s="204">
        <f>ROUND(I440*H440,2)</f>
        <v>0</v>
      </c>
      <c r="BL440" s="18" t="s">
        <v>306</v>
      </c>
      <c r="BM440" s="203" t="s">
        <v>2165</v>
      </c>
    </row>
    <row r="441" spans="1:65" s="2" customFormat="1" ht="29.25">
      <c r="A441" s="35"/>
      <c r="B441" s="36"/>
      <c r="C441" s="37"/>
      <c r="D441" s="207" t="s">
        <v>284</v>
      </c>
      <c r="E441" s="37"/>
      <c r="F441" s="216" t="s">
        <v>3118</v>
      </c>
      <c r="G441" s="37"/>
      <c r="H441" s="37"/>
      <c r="I441" s="217"/>
      <c r="J441" s="37"/>
      <c r="K441" s="37"/>
      <c r="L441" s="40"/>
      <c r="M441" s="218"/>
      <c r="N441" s="219"/>
      <c r="O441" s="72"/>
      <c r="P441" s="72"/>
      <c r="Q441" s="72"/>
      <c r="R441" s="72"/>
      <c r="S441" s="72"/>
      <c r="T441" s="73"/>
      <c r="U441" s="35"/>
      <c r="V441" s="35"/>
      <c r="W441" s="35"/>
      <c r="X441" s="35"/>
      <c r="Y441" s="35"/>
      <c r="Z441" s="35"/>
      <c r="AA441" s="35"/>
      <c r="AB441" s="35"/>
      <c r="AC441" s="35"/>
      <c r="AD441" s="35"/>
      <c r="AE441" s="35"/>
      <c r="AT441" s="18" t="s">
        <v>284</v>
      </c>
      <c r="AU441" s="18" t="s">
        <v>84</v>
      </c>
    </row>
    <row r="442" spans="1:65" s="2" customFormat="1" ht="37.9" customHeight="1">
      <c r="A442" s="35"/>
      <c r="B442" s="36"/>
      <c r="C442" s="192" t="s">
        <v>1267</v>
      </c>
      <c r="D442" s="192" t="s">
        <v>241</v>
      </c>
      <c r="E442" s="193" t="s">
        <v>3119</v>
      </c>
      <c r="F442" s="194" t="s">
        <v>3120</v>
      </c>
      <c r="G442" s="195" t="s">
        <v>299</v>
      </c>
      <c r="H442" s="196">
        <v>2</v>
      </c>
      <c r="I442" s="197"/>
      <c r="J442" s="198">
        <f>ROUND(I442*H442,2)</f>
        <v>0</v>
      </c>
      <c r="K442" s="194" t="s">
        <v>2647</v>
      </c>
      <c r="L442" s="40"/>
      <c r="M442" s="199" t="s">
        <v>1</v>
      </c>
      <c r="N442" s="200" t="s">
        <v>41</v>
      </c>
      <c r="O442" s="72"/>
      <c r="P442" s="201">
        <f>O442*H442</f>
        <v>0</v>
      </c>
      <c r="Q442" s="201">
        <v>0</v>
      </c>
      <c r="R442" s="201">
        <f>Q442*H442</f>
        <v>0</v>
      </c>
      <c r="S442" s="201">
        <v>0</v>
      </c>
      <c r="T442" s="202">
        <f>S442*H442</f>
        <v>0</v>
      </c>
      <c r="U442" s="35"/>
      <c r="V442" s="35"/>
      <c r="W442" s="35"/>
      <c r="X442" s="35"/>
      <c r="Y442" s="35"/>
      <c r="Z442" s="35"/>
      <c r="AA442" s="35"/>
      <c r="AB442" s="35"/>
      <c r="AC442" s="35"/>
      <c r="AD442" s="35"/>
      <c r="AE442" s="35"/>
      <c r="AR442" s="203" t="s">
        <v>306</v>
      </c>
      <c r="AT442" s="203" t="s">
        <v>241</v>
      </c>
      <c r="AU442" s="203" t="s">
        <v>84</v>
      </c>
      <c r="AY442" s="18" t="s">
        <v>239</v>
      </c>
      <c r="BE442" s="204">
        <f>IF(N442="základní",J442,0)</f>
        <v>0</v>
      </c>
      <c r="BF442" s="204">
        <f>IF(N442="snížená",J442,0)</f>
        <v>0</v>
      </c>
      <c r="BG442" s="204">
        <f>IF(N442="zákl. přenesená",J442,0)</f>
        <v>0</v>
      </c>
      <c r="BH442" s="204">
        <f>IF(N442="sníž. přenesená",J442,0)</f>
        <v>0</v>
      </c>
      <c r="BI442" s="204">
        <f>IF(N442="nulová",J442,0)</f>
        <v>0</v>
      </c>
      <c r="BJ442" s="18" t="s">
        <v>84</v>
      </c>
      <c r="BK442" s="204">
        <f>ROUND(I442*H442,2)</f>
        <v>0</v>
      </c>
      <c r="BL442" s="18" t="s">
        <v>306</v>
      </c>
      <c r="BM442" s="203" t="s">
        <v>2174</v>
      </c>
    </row>
    <row r="443" spans="1:65" s="2" customFormat="1" ht="29.25">
      <c r="A443" s="35"/>
      <c r="B443" s="36"/>
      <c r="C443" s="37"/>
      <c r="D443" s="207" t="s">
        <v>284</v>
      </c>
      <c r="E443" s="37"/>
      <c r="F443" s="216" t="s">
        <v>3118</v>
      </c>
      <c r="G443" s="37"/>
      <c r="H443" s="37"/>
      <c r="I443" s="217"/>
      <c r="J443" s="37"/>
      <c r="K443" s="37"/>
      <c r="L443" s="40"/>
      <c r="M443" s="218"/>
      <c r="N443" s="219"/>
      <c r="O443" s="72"/>
      <c r="P443" s="72"/>
      <c r="Q443" s="72"/>
      <c r="R443" s="72"/>
      <c r="S443" s="72"/>
      <c r="T443" s="73"/>
      <c r="U443" s="35"/>
      <c r="V443" s="35"/>
      <c r="W443" s="35"/>
      <c r="X443" s="35"/>
      <c r="Y443" s="35"/>
      <c r="Z443" s="35"/>
      <c r="AA443" s="35"/>
      <c r="AB443" s="35"/>
      <c r="AC443" s="35"/>
      <c r="AD443" s="35"/>
      <c r="AE443" s="35"/>
      <c r="AT443" s="18" t="s">
        <v>284</v>
      </c>
      <c r="AU443" s="18" t="s">
        <v>84</v>
      </c>
    </row>
    <row r="444" spans="1:65" s="2" customFormat="1" ht="37.9" customHeight="1">
      <c r="A444" s="35"/>
      <c r="B444" s="36"/>
      <c r="C444" s="192" t="s">
        <v>1269</v>
      </c>
      <c r="D444" s="192" t="s">
        <v>241</v>
      </c>
      <c r="E444" s="193" t="s">
        <v>3121</v>
      </c>
      <c r="F444" s="194" t="s">
        <v>3122</v>
      </c>
      <c r="G444" s="195" t="s">
        <v>299</v>
      </c>
      <c r="H444" s="196">
        <v>4</v>
      </c>
      <c r="I444" s="197"/>
      <c r="J444" s="198">
        <f>ROUND(I444*H444,2)</f>
        <v>0</v>
      </c>
      <c r="K444" s="194" t="s">
        <v>2647</v>
      </c>
      <c r="L444" s="40"/>
      <c r="M444" s="199" t="s">
        <v>1</v>
      </c>
      <c r="N444" s="200" t="s">
        <v>41</v>
      </c>
      <c r="O444" s="72"/>
      <c r="P444" s="201">
        <f>O444*H444</f>
        <v>0</v>
      </c>
      <c r="Q444" s="201">
        <v>0</v>
      </c>
      <c r="R444" s="201">
        <f>Q444*H444</f>
        <v>0</v>
      </c>
      <c r="S444" s="201">
        <v>0</v>
      </c>
      <c r="T444" s="202">
        <f>S444*H444</f>
        <v>0</v>
      </c>
      <c r="U444" s="35"/>
      <c r="V444" s="35"/>
      <c r="W444" s="35"/>
      <c r="X444" s="35"/>
      <c r="Y444" s="35"/>
      <c r="Z444" s="35"/>
      <c r="AA444" s="35"/>
      <c r="AB444" s="35"/>
      <c r="AC444" s="35"/>
      <c r="AD444" s="35"/>
      <c r="AE444" s="35"/>
      <c r="AR444" s="203" t="s">
        <v>306</v>
      </c>
      <c r="AT444" s="203" t="s">
        <v>241</v>
      </c>
      <c r="AU444" s="203" t="s">
        <v>84</v>
      </c>
      <c r="AY444" s="18" t="s">
        <v>239</v>
      </c>
      <c r="BE444" s="204">
        <f>IF(N444="základní",J444,0)</f>
        <v>0</v>
      </c>
      <c r="BF444" s="204">
        <f>IF(N444="snížená",J444,0)</f>
        <v>0</v>
      </c>
      <c r="BG444" s="204">
        <f>IF(N444="zákl. přenesená",J444,0)</f>
        <v>0</v>
      </c>
      <c r="BH444" s="204">
        <f>IF(N444="sníž. přenesená",J444,0)</f>
        <v>0</v>
      </c>
      <c r="BI444" s="204">
        <f>IF(N444="nulová",J444,0)</f>
        <v>0</v>
      </c>
      <c r="BJ444" s="18" t="s">
        <v>84</v>
      </c>
      <c r="BK444" s="204">
        <f>ROUND(I444*H444,2)</f>
        <v>0</v>
      </c>
      <c r="BL444" s="18" t="s">
        <v>306</v>
      </c>
      <c r="BM444" s="203" t="s">
        <v>2185</v>
      </c>
    </row>
    <row r="445" spans="1:65" s="2" customFormat="1" ht="19.5">
      <c r="A445" s="35"/>
      <c r="B445" s="36"/>
      <c r="C445" s="37"/>
      <c r="D445" s="207" t="s">
        <v>284</v>
      </c>
      <c r="E445" s="37"/>
      <c r="F445" s="216" t="s">
        <v>3123</v>
      </c>
      <c r="G445" s="37"/>
      <c r="H445" s="37"/>
      <c r="I445" s="217"/>
      <c r="J445" s="37"/>
      <c r="K445" s="37"/>
      <c r="L445" s="40"/>
      <c r="M445" s="218"/>
      <c r="N445" s="219"/>
      <c r="O445" s="72"/>
      <c r="P445" s="72"/>
      <c r="Q445" s="72"/>
      <c r="R445" s="72"/>
      <c r="S445" s="72"/>
      <c r="T445" s="73"/>
      <c r="U445" s="35"/>
      <c r="V445" s="35"/>
      <c r="W445" s="35"/>
      <c r="X445" s="35"/>
      <c r="Y445" s="35"/>
      <c r="Z445" s="35"/>
      <c r="AA445" s="35"/>
      <c r="AB445" s="35"/>
      <c r="AC445" s="35"/>
      <c r="AD445" s="35"/>
      <c r="AE445" s="35"/>
      <c r="AT445" s="18" t="s">
        <v>284</v>
      </c>
      <c r="AU445" s="18" t="s">
        <v>84</v>
      </c>
    </row>
    <row r="446" spans="1:65" s="2" customFormat="1" ht="24.2" customHeight="1">
      <c r="A446" s="35"/>
      <c r="B446" s="36"/>
      <c r="C446" s="192" t="s">
        <v>1271</v>
      </c>
      <c r="D446" s="192" t="s">
        <v>241</v>
      </c>
      <c r="E446" s="193" t="s">
        <v>3124</v>
      </c>
      <c r="F446" s="194" t="s">
        <v>3125</v>
      </c>
      <c r="G446" s="195" t="s">
        <v>249</v>
      </c>
      <c r="H446" s="196">
        <v>13</v>
      </c>
      <c r="I446" s="197"/>
      <c r="J446" s="198">
        <f>ROUND(I446*H446,2)</f>
        <v>0</v>
      </c>
      <c r="K446" s="194" t="s">
        <v>2647</v>
      </c>
      <c r="L446" s="40"/>
      <c r="M446" s="199" t="s">
        <v>1</v>
      </c>
      <c r="N446" s="200" t="s">
        <v>41</v>
      </c>
      <c r="O446" s="72"/>
      <c r="P446" s="201">
        <f>O446*H446</f>
        <v>0</v>
      </c>
      <c r="Q446" s="201">
        <v>0</v>
      </c>
      <c r="R446" s="201">
        <f>Q446*H446</f>
        <v>0</v>
      </c>
      <c r="S446" s="201">
        <v>0</v>
      </c>
      <c r="T446" s="202">
        <f>S446*H446</f>
        <v>0</v>
      </c>
      <c r="U446" s="35"/>
      <c r="V446" s="35"/>
      <c r="W446" s="35"/>
      <c r="X446" s="35"/>
      <c r="Y446" s="35"/>
      <c r="Z446" s="35"/>
      <c r="AA446" s="35"/>
      <c r="AB446" s="35"/>
      <c r="AC446" s="35"/>
      <c r="AD446" s="35"/>
      <c r="AE446" s="35"/>
      <c r="AR446" s="203" t="s">
        <v>306</v>
      </c>
      <c r="AT446" s="203" t="s">
        <v>241</v>
      </c>
      <c r="AU446" s="203" t="s">
        <v>84</v>
      </c>
      <c r="AY446" s="18" t="s">
        <v>239</v>
      </c>
      <c r="BE446" s="204">
        <f>IF(N446="základní",J446,0)</f>
        <v>0</v>
      </c>
      <c r="BF446" s="204">
        <f>IF(N446="snížená",J446,0)</f>
        <v>0</v>
      </c>
      <c r="BG446" s="204">
        <f>IF(N446="zákl. přenesená",J446,0)</f>
        <v>0</v>
      </c>
      <c r="BH446" s="204">
        <f>IF(N446="sníž. přenesená",J446,0)</f>
        <v>0</v>
      </c>
      <c r="BI446" s="204">
        <f>IF(N446="nulová",J446,0)</f>
        <v>0</v>
      </c>
      <c r="BJ446" s="18" t="s">
        <v>84</v>
      </c>
      <c r="BK446" s="204">
        <f>ROUND(I446*H446,2)</f>
        <v>0</v>
      </c>
      <c r="BL446" s="18" t="s">
        <v>306</v>
      </c>
      <c r="BM446" s="203" t="s">
        <v>2198</v>
      </c>
    </row>
    <row r="447" spans="1:65" s="2" customFormat="1" ht="16.5" customHeight="1">
      <c r="A447" s="35"/>
      <c r="B447" s="36"/>
      <c r="C447" s="192" t="s">
        <v>1275</v>
      </c>
      <c r="D447" s="192" t="s">
        <v>241</v>
      </c>
      <c r="E447" s="193" t="s">
        <v>3126</v>
      </c>
      <c r="F447" s="194" t="s">
        <v>3127</v>
      </c>
      <c r="G447" s="195" t="s">
        <v>249</v>
      </c>
      <c r="H447" s="196">
        <v>2</v>
      </c>
      <c r="I447" s="197"/>
      <c r="J447" s="198">
        <f>ROUND(I447*H447,2)</f>
        <v>0</v>
      </c>
      <c r="K447" s="194" t="s">
        <v>2647</v>
      </c>
      <c r="L447" s="40"/>
      <c r="M447" s="199" t="s">
        <v>1</v>
      </c>
      <c r="N447" s="200" t="s">
        <v>41</v>
      </c>
      <c r="O447" s="72"/>
      <c r="P447" s="201">
        <f>O447*H447</f>
        <v>0</v>
      </c>
      <c r="Q447" s="201">
        <v>0</v>
      </c>
      <c r="R447" s="201">
        <f>Q447*H447</f>
        <v>0</v>
      </c>
      <c r="S447" s="201">
        <v>0</v>
      </c>
      <c r="T447" s="202">
        <f>S447*H447</f>
        <v>0</v>
      </c>
      <c r="U447" s="35"/>
      <c r="V447" s="35"/>
      <c r="W447" s="35"/>
      <c r="X447" s="35"/>
      <c r="Y447" s="35"/>
      <c r="Z447" s="35"/>
      <c r="AA447" s="35"/>
      <c r="AB447" s="35"/>
      <c r="AC447" s="35"/>
      <c r="AD447" s="35"/>
      <c r="AE447" s="35"/>
      <c r="AR447" s="203" t="s">
        <v>306</v>
      </c>
      <c r="AT447" s="203" t="s">
        <v>241</v>
      </c>
      <c r="AU447" s="203" t="s">
        <v>84</v>
      </c>
      <c r="AY447" s="18" t="s">
        <v>239</v>
      </c>
      <c r="BE447" s="204">
        <f>IF(N447="základní",J447,0)</f>
        <v>0</v>
      </c>
      <c r="BF447" s="204">
        <f>IF(N447="snížená",J447,0)</f>
        <v>0</v>
      </c>
      <c r="BG447" s="204">
        <f>IF(N447="zákl. přenesená",J447,0)</f>
        <v>0</v>
      </c>
      <c r="BH447" s="204">
        <f>IF(N447="sníž. přenesená",J447,0)</f>
        <v>0</v>
      </c>
      <c r="BI447" s="204">
        <f>IF(N447="nulová",J447,0)</f>
        <v>0</v>
      </c>
      <c r="BJ447" s="18" t="s">
        <v>84</v>
      </c>
      <c r="BK447" s="204">
        <f>ROUND(I447*H447,2)</f>
        <v>0</v>
      </c>
      <c r="BL447" s="18" t="s">
        <v>306</v>
      </c>
      <c r="BM447" s="203" t="s">
        <v>2204</v>
      </c>
    </row>
    <row r="448" spans="1:65" s="2" customFormat="1" ht="16.5" customHeight="1">
      <c r="A448" s="35"/>
      <c r="B448" s="36"/>
      <c r="C448" s="192" t="s">
        <v>1280</v>
      </c>
      <c r="D448" s="192" t="s">
        <v>241</v>
      </c>
      <c r="E448" s="193" t="s">
        <v>3128</v>
      </c>
      <c r="F448" s="194" t="s">
        <v>3129</v>
      </c>
      <c r="G448" s="195" t="s">
        <v>331</v>
      </c>
      <c r="H448" s="196">
        <v>0.189</v>
      </c>
      <c r="I448" s="197"/>
      <c r="J448" s="198">
        <f>ROUND(I448*H448,2)</f>
        <v>0</v>
      </c>
      <c r="K448" s="194" t="s">
        <v>2647</v>
      </c>
      <c r="L448" s="40"/>
      <c r="M448" s="199" t="s">
        <v>1</v>
      </c>
      <c r="N448" s="200" t="s">
        <v>41</v>
      </c>
      <c r="O448" s="72"/>
      <c r="P448" s="201">
        <f>O448*H448</f>
        <v>0</v>
      </c>
      <c r="Q448" s="201">
        <v>0</v>
      </c>
      <c r="R448" s="201">
        <f>Q448*H448</f>
        <v>0</v>
      </c>
      <c r="S448" s="201">
        <v>0</v>
      </c>
      <c r="T448" s="202">
        <f>S448*H448</f>
        <v>0</v>
      </c>
      <c r="U448" s="35"/>
      <c r="V448" s="35"/>
      <c r="W448" s="35"/>
      <c r="X448" s="35"/>
      <c r="Y448" s="35"/>
      <c r="Z448" s="35"/>
      <c r="AA448" s="35"/>
      <c r="AB448" s="35"/>
      <c r="AC448" s="35"/>
      <c r="AD448" s="35"/>
      <c r="AE448" s="35"/>
      <c r="AR448" s="203" t="s">
        <v>306</v>
      </c>
      <c r="AT448" s="203" t="s">
        <v>241</v>
      </c>
      <c r="AU448" s="203" t="s">
        <v>84</v>
      </c>
      <c r="AY448" s="18" t="s">
        <v>239</v>
      </c>
      <c r="BE448" s="204">
        <f>IF(N448="základní",J448,0)</f>
        <v>0</v>
      </c>
      <c r="BF448" s="204">
        <f>IF(N448="snížená",J448,0)</f>
        <v>0</v>
      </c>
      <c r="BG448" s="204">
        <f>IF(N448="zákl. přenesená",J448,0)</f>
        <v>0</v>
      </c>
      <c r="BH448" s="204">
        <f>IF(N448="sníž. přenesená",J448,0)</f>
        <v>0</v>
      </c>
      <c r="BI448" s="204">
        <f>IF(N448="nulová",J448,0)</f>
        <v>0</v>
      </c>
      <c r="BJ448" s="18" t="s">
        <v>84</v>
      </c>
      <c r="BK448" s="204">
        <f>ROUND(I448*H448,2)</f>
        <v>0</v>
      </c>
      <c r="BL448" s="18" t="s">
        <v>306</v>
      </c>
      <c r="BM448" s="203" t="s">
        <v>2213</v>
      </c>
    </row>
    <row r="449" spans="1:65" s="2" customFormat="1" ht="19.5">
      <c r="A449" s="35"/>
      <c r="B449" s="36"/>
      <c r="C449" s="37"/>
      <c r="D449" s="207" t="s">
        <v>284</v>
      </c>
      <c r="E449" s="37"/>
      <c r="F449" s="216" t="s">
        <v>2970</v>
      </c>
      <c r="G449" s="37"/>
      <c r="H449" s="37"/>
      <c r="I449" s="217"/>
      <c r="J449" s="37"/>
      <c r="K449" s="37"/>
      <c r="L449" s="40"/>
      <c r="M449" s="218"/>
      <c r="N449" s="219"/>
      <c r="O449" s="72"/>
      <c r="P449" s="72"/>
      <c r="Q449" s="72"/>
      <c r="R449" s="72"/>
      <c r="S449" s="72"/>
      <c r="T449" s="73"/>
      <c r="U449" s="35"/>
      <c r="V449" s="35"/>
      <c r="W449" s="35"/>
      <c r="X449" s="35"/>
      <c r="Y449" s="35"/>
      <c r="Z449" s="35"/>
      <c r="AA449" s="35"/>
      <c r="AB449" s="35"/>
      <c r="AC449" s="35"/>
      <c r="AD449" s="35"/>
      <c r="AE449" s="35"/>
      <c r="AT449" s="18" t="s">
        <v>284</v>
      </c>
      <c r="AU449" s="18" t="s">
        <v>84</v>
      </c>
    </row>
    <row r="450" spans="1:65" s="12" customFormat="1" ht="25.9" customHeight="1">
      <c r="B450" s="176"/>
      <c r="C450" s="177"/>
      <c r="D450" s="178" t="s">
        <v>75</v>
      </c>
      <c r="E450" s="179" t="s">
        <v>1891</v>
      </c>
      <c r="F450" s="179" t="s">
        <v>1892</v>
      </c>
      <c r="G450" s="177"/>
      <c r="H450" s="177"/>
      <c r="I450" s="180"/>
      <c r="J450" s="181">
        <f>BK450</f>
        <v>0</v>
      </c>
      <c r="K450" s="177"/>
      <c r="L450" s="182"/>
      <c r="M450" s="183"/>
      <c r="N450" s="184"/>
      <c r="O450" s="184"/>
      <c r="P450" s="185">
        <f>SUM(P451:P468)</f>
        <v>0</v>
      </c>
      <c r="Q450" s="184"/>
      <c r="R450" s="185">
        <f>SUM(R451:R468)</f>
        <v>0</v>
      </c>
      <c r="S450" s="184"/>
      <c r="T450" s="186">
        <f>SUM(T451:T468)</f>
        <v>0</v>
      </c>
      <c r="AR450" s="187" t="s">
        <v>86</v>
      </c>
      <c r="AT450" s="188" t="s">
        <v>75</v>
      </c>
      <c r="AU450" s="188" t="s">
        <v>76</v>
      </c>
      <c r="AY450" s="187" t="s">
        <v>239</v>
      </c>
      <c r="BK450" s="189">
        <f>SUM(BK451:BK468)</f>
        <v>0</v>
      </c>
    </row>
    <row r="451" spans="1:65" s="2" customFormat="1" ht="16.5" customHeight="1">
      <c r="A451" s="35"/>
      <c r="B451" s="36"/>
      <c r="C451" s="192" t="s">
        <v>1286</v>
      </c>
      <c r="D451" s="192" t="s">
        <v>241</v>
      </c>
      <c r="E451" s="193" t="s">
        <v>3130</v>
      </c>
      <c r="F451" s="194" t="s">
        <v>3131</v>
      </c>
      <c r="G451" s="195" t="s">
        <v>476</v>
      </c>
      <c r="H451" s="196">
        <v>376</v>
      </c>
      <c r="I451" s="197"/>
      <c r="J451" s="198">
        <f>ROUND(I451*H451,2)</f>
        <v>0</v>
      </c>
      <c r="K451" s="194" t="s">
        <v>2647</v>
      </c>
      <c r="L451" s="40"/>
      <c r="M451" s="199" t="s">
        <v>1</v>
      </c>
      <c r="N451" s="200" t="s">
        <v>41</v>
      </c>
      <c r="O451" s="72"/>
      <c r="P451" s="201">
        <f>O451*H451</f>
        <v>0</v>
      </c>
      <c r="Q451" s="201">
        <v>0</v>
      </c>
      <c r="R451" s="201">
        <f>Q451*H451</f>
        <v>0</v>
      </c>
      <c r="S451" s="201">
        <v>0</v>
      </c>
      <c r="T451" s="202">
        <f>S451*H451</f>
        <v>0</v>
      </c>
      <c r="U451" s="35"/>
      <c r="V451" s="35"/>
      <c r="W451" s="35"/>
      <c r="X451" s="35"/>
      <c r="Y451" s="35"/>
      <c r="Z451" s="35"/>
      <c r="AA451" s="35"/>
      <c r="AB451" s="35"/>
      <c r="AC451" s="35"/>
      <c r="AD451" s="35"/>
      <c r="AE451" s="35"/>
      <c r="AR451" s="203" t="s">
        <v>306</v>
      </c>
      <c r="AT451" s="203" t="s">
        <v>241</v>
      </c>
      <c r="AU451" s="203" t="s">
        <v>84</v>
      </c>
      <c r="AY451" s="18" t="s">
        <v>239</v>
      </c>
      <c r="BE451" s="204">
        <f>IF(N451="základní",J451,0)</f>
        <v>0</v>
      </c>
      <c r="BF451" s="204">
        <f>IF(N451="snížená",J451,0)</f>
        <v>0</v>
      </c>
      <c r="BG451" s="204">
        <f>IF(N451="zákl. přenesená",J451,0)</f>
        <v>0</v>
      </c>
      <c r="BH451" s="204">
        <f>IF(N451="sníž. přenesená",J451,0)</f>
        <v>0</v>
      </c>
      <c r="BI451" s="204">
        <f>IF(N451="nulová",J451,0)</f>
        <v>0</v>
      </c>
      <c r="BJ451" s="18" t="s">
        <v>84</v>
      </c>
      <c r="BK451" s="204">
        <f>ROUND(I451*H451,2)</f>
        <v>0</v>
      </c>
      <c r="BL451" s="18" t="s">
        <v>306</v>
      </c>
      <c r="BM451" s="203" t="s">
        <v>2225</v>
      </c>
    </row>
    <row r="452" spans="1:65" s="2" customFormat="1" ht="19.5">
      <c r="A452" s="35"/>
      <c r="B452" s="36"/>
      <c r="C452" s="37"/>
      <c r="D452" s="207" t="s">
        <v>284</v>
      </c>
      <c r="E452" s="37"/>
      <c r="F452" s="216" t="s">
        <v>3132</v>
      </c>
      <c r="G452" s="37"/>
      <c r="H452" s="37"/>
      <c r="I452" s="217"/>
      <c r="J452" s="37"/>
      <c r="K452" s="37"/>
      <c r="L452" s="40"/>
      <c r="M452" s="218"/>
      <c r="N452" s="219"/>
      <c r="O452" s="72"/>
      <c r="P452" s="72"/>
      <c r="Q452" s="72"/>
      <c r="R452" s="72"/>
      <c r="S452" s="72"/>
      <c r="T452" s="73"/>
      <c r="U452" s="35"/>
      <c r="V452" s="35"/>
      <c r="W452" s="35"/>
      <c r="X452" s="35"/>
      <c r="Y452" s="35"/>
      <c r="Z452" s="35"/>
      <c r="AA452" s="35"/>
      <c r="AB452" s="35"/>
      <c r="AC452" s="35"/>
      <c r="AD452" s="35"/>
      <c r="AE452" s="35"/>
      <c r="AT452" s="18" t="s">
        <v>284</v>
      </c>
      <c r="AU452" s="18" t="s">
        <v>84</v>
      </c>
    </row>
    <row r="453" spans="1:65" s="2" customFormat="1" ht="16.5" customHeight="1">
      <c r="A453" s="35"/>
      <c r="B453" s="36"/>
      <c r="C453" s="192" t="s">
        <v>1292</v>
      </c>
      <c r="D453" s="192" t="s">
        <v>241</v>
      </c>
      <c r="E453" s="193" t="s">
        <v>3133</v>
      </c>
      <c r="F453" s="194" t="s">
        <v>3134</v>
      </c>
      <c r="G453" s="195" t="s">
        <v>476</v>
      </c>
      <c r="H453" s="196">
        <v>89.5</v>
      </c>
      <c r="I453" s="197"/>
      <c r="J453" s="198">
        <f>ROUND(I453*H453,2)</f>
        <v>0</v>
      </c>
      <c r="K453" s="194" t="s">
        <v>2647</v>
      </c>
      <c r="L453" s="40"/>
      <c r="M453" s="199" t="s">
        <v>1</v>
      </c>
      <c r="N453" s="200" t="s">
        <v>41</v>
      </c>
      <c r="O453" s="72"/>
      <c r="P453" s="201">
        <f>O453*H453</f>
        <v>0</v>
      </c>
      <c r="Q453" s="201">
        <v>0</v>
      </c>
      <c r="R453" s="201">
        <f>Q453*H453</f>
        <v>0</v>
      </c>
      <c r="S453" s="201">
        <v>0</v>
      </c>
      <c r="T453" s="202">
        <f>S453*H453</f>
        <v>0</v>
      </c>
      <c r="U453" s="35"/>
      <c r="V453" s="35"/>
      <c r="W453" s="35"/>
      <c r="X453" s="35"/>
      <c r="Y453" s="35"/>
      <c r="Z453" s="35"/>
      <c r="AA453" s="35"/>
      <c r="AB453" s="35"/>
      <c r="AC453" s="35"/>
      <c r="AD453" s="35"/>
      <c r="AE453" s="35"/>
      <c r="AR453" s="203" t="s">
        <v>306</v>
      </c>
      <c r="AT453" s="203" t="s">
        <v>241</v>
      </c>
      <c r="AU453" s="203" t="s">
        <v>84</v>
      </c>
      <c r="AY453" s="18" t="s">
        <v>239</v>
      </c>
      <c r="BE453" s="204">
        <f>IF(N453="základní",J453,0)</f>
        <v>0</v>
      </c>
      <c r="BF453" s="204">
        <f>IF(N453="snížená",J453,0)</f>
        <v>0</v>
      </c>
      <c r="BG453" s="204">
        <f>IF(N453="zákl. přenesená",J453,0)</f>
        <v>0</v>
      </c>
      <c r="BH453" s="204">
        <f>IF(N453="sníž. přenesená",J453,0)</f>
        <v>0</v>
      </c>
      <c r="BI453" s="204">
        <f>IF(N453="nulová",J453,0)</f>
        <v>0</v>
      </c>
      <c r="BJ453" s="18" t="s">
        <v>84</v>
      </c>
      <c r="BK453" s="204">
        <f>ROUND(I453*H453,2)</f>
        <v>0</v>
      </c>
      <c r="BL453" s="18" t="s">
        <v>306</v>
      </c>
      <c r="BM453" s="203" t="s">
        <v>2235</v>
      </c>
    </row>
    <row r="454" spans="1:65" s="2" customFormat="1" ht="19.5">
      <c r="A454" s="35"/>
      <c r="B454" s="36"/>
      <c r="C454" s="37"/>
      <c r="D454" s="207" t="s">
        <v>284</v>
      </c>
      <c r="E454" s="37"/>
      <c r="F454" s="216" t="s">
        <v>3132</v>
      </c>
      <c r="G454" s="37"/>
      <c r="H454" s="37"/>
      <c r="I454" s="217"/>
      <c r="J454" s="37"/>
      <c r="K454" s="37"/>
      <c r="L454" s="40"/>
      <c r="M454" s="218"/>
      <c r="N454" s="219"/>
      <c r="O454" s="72"/>
      <c r="P454" s="72"/>
      <c r="Q454" s="72"/>
      <c r="R454" s="72"/>
      <c r="S454" s="72"/>
      <c r="T454" s="73"/>
      <c r="U454" s="35"/>
      <c r="V454" s="35"/>
      <c r="W454" s="35"/>
      <c r="X454" s="35"/>
      <c r="Y454" s="35"/>
      <c r="Z454" s="35"/>
      <c r="AA454" s="35"/>
      <c r="AB454" s="35"/>
      <c r="AC454" s="35"/>
      <c r="AD454" s="35"/>
      <c r="AE454" s="35"/>
      <c r="AT454" s="18" t="s">
        <v>284</v>
      </c>
      <c r="AU454" s="18" t="s">
        <v>84</v>
      </c>
    </row>
    <row r="455" spans="1:65" s="2" customFormat="1" ht="16.5" customHeight="1">
      <c r="A455" s="35"/>
      <c r="B455" s="36"/>
      <c r="C455" s="192" t="s">
        <v>1295</v>
      </c>
      <c r="D455" s="192" t="s">
        <v>241</v>
      </c>
      <c r="E455" s="193" t="s">
        <v>3135</v>
      </c>
      <c r="F455" s="194" t="s">
        <v>3136</v>
      </c>
      <c r="G455" s="195" t="s">
        <v>476</v>
      </c>
      <c r="H455" s="196">
        <v>115.5</v>
      </c>
      <c r="I455" s="197"/>
      <c r="J455" s="198">
        <f>ROUND(I455*H455,2)</f>
        <v>0</v>
      </c>
      <c r="K455" s="194" t="s">
        <v>2647</v>
      </c>
      <c r="L455" s="40"/>
      <c r="M455" s="199" t="s">
        <v>1</v>
      </c>
      <c r="N455" s="200" t="s">
        <v>41</v>
      </c>
      <c r="O455" s="72"/>
      <c r="P455" s="201">
        <f>O455*H455</f>
        <v>0</v>
      </c>
      <c r="Q455" s="201">
        <v>0</v>
      </c>
      <c r="R455" s="201">
        <f>Q455*H455</f>
        <v>0</v>
      </c>
      <c r="S455" s="201">
        <v>0</v>
      </c>
      <c r="T455" s="202">
        <f>S455*H455</f>
        <v>0</v>
      </c>
      <c r="U455" s="35"/>
      <c r="V455" s="35"/>
      <c r="W455" s="35"/>
      <c r="X455" s="35"/>
      <c r="Y455" s="35"/>
      <c r="Z455" s="35"/>
      <c r="AA455" s="35"/>
      <c r="AB455" s="35"/>
      <c r="AC455" s="35"/>
      <c r="AD455" s="35"/>
      <c r="AE455" s="35"/>
      <c r="AR455" s="203" t="s">
        <v>306</v>
      </c>
      <c r="AT455" s="203" t="s">
        <v>241</v>
      </c>
      <c r="AU455" s="203" t="s">
        <v>84</v>
      </c>
      <c r="AY455" s="18" t="s">
        <v>239</v>
      </c>
      <c r="BE455" s="204">
        <f>IF(N455="základní",J455,0)</f>
        <v>0</v>
      </c>
      <c r="BF455" s="204">
        <f>IF(N455="snížená",J455,0)</f>
        <v>0</v>
      </c>
      <c r="BG455" s="204">
        <f>IF(N455="zákl. přenesená",J455,0)</f>
        <v>0</v>
      </c>
      <c r="BH455" s="204">
        <f>IF(N455="sníž. přenesená",J455,0)</f>
        <v>0</v>
      </c>
      <c r="BI455" s="204">
        <f>IF(N455="nulová",J455,0)</f>
        <v>0</v>
      </c>
      <c r="BJ455" s="18" t="s">
        <v>84</v>
      </c>
      <c r="BK455" s="204">
        <f>ROUND(I455*H455,2)</f>
        <v>0</v>
      </c>
      <c r="BL455" s="18" t="s">
        <v>306</v>
      </c>
      <c r="BM455" s="203" t="s">
        <v>2246</v>
      </c>
    </row>
    <row r="456" spans="1:65" s="2" customFormat="1" ht="19.5">
      <c r="A456" s="35"/>
      <c r="B456" s="36"/>
      <c r="C456" s="37"/>
      <c r="D456" s="207" t="s">
        <v>284</v>
      </c>
      <c r="E456" s="37"/>
      <c r="F456" s="216" t="s">
        <v>3132</v>
      </c>
      <c r="G456" s="37"/>
      <c r="H456" s="37"/>
      <c r="I456" s="217"/>
      <c r="J456" s="37"/>
      <c r="K456" s="37"/>
      <c r="L456" s="40"/>
      <c r="M456" s="218"/>
      <c r="N456" s="219"/>
      <c r="O456" s="72"/>
      <c r="P456" s="72"/>
      <c r="Q456" s="72"/>
      <c r="R456" s="72"/>
      <c r="S456" s="72"/>
      <c r="T456" s="73"/>
      <c r="U456" s="35"/>
      <c r="V456" s="35"/>
      <c r="W456" s="35"/>
      <c r="X456" s="35"/>
      <c r="Y456" s="35"/>
      <c r="Z456" s="35"/>
      <c r="AA456" s="35"/>
      <c r="AB456" s="35"/>
      <c r="AC456" s="35"/>
      <c r="AD456" s="35"/>
      <c r="AE456" s="35"/>
      <c r="AT456" s="18" t="s">
        <v>284</v>
      </c>
      <c r="AU456" s="18" t="s">
        <v>84</v>
      </c>
    </row>
    <row r="457" spans="1:65" s="2" customFormat="1" ht="16.5" customHeight="1">
      <c r="A457" s="35"/>
      <c r="B457" s="36"/>
      <c r="C457" s="192" t="s">
        <v>1300</v>
      </c>
      <c r="D457" s="192" t="s">
        <v>241</v>
      </c>
      <c r="E457" s="193" t="s">
        <v>3137</v>
      </c>
      <c r="F457" s="194" t="s">
        <v>3138</v>
      </c>
      <c r="G457" s="195" t="s">
        <v>476</v>
      </c>
      <c r="H457" s="196">
        <v>76</v>
      </c>
      <c r="I457" s="197"/>
      <c r="J457" s="198">
        <f>ROUND(I457*H457,2)</f>
        <v>0</v>
      </c>
      <c r="K457" s="194" t="s">
        <v>2647</v>
      </c>
      <c r="L457" s="40"/>
      <c r="M457" s="199" t="s">
        <v>1</v>
      </c>
      <c r="N457" s="200" t="s">
        <v>41</v>
      </c>
      <c r="O457" s="72"/>
      <c r="P457" s="201">
        <f>O457*H457</f>
        <v>0</v>
      </c>
      <c r="Q457" s="201">
        <v>0</v>
      </c>
      <c r="R457" s="201">
        <f>Q457*H457</f>
        <v>0</v>
      </c>
      <c r="S457" s="201">
        <v>0</v>
      </c>
      <c r="T457" s="202">
        <f>S457*H457</f>
        <v>0</v>
      </c>
      <c r="U457" s="35"/>
      <c r="V457" s="35"/>
      <c r="W457" s="35"/>
      <c r="X457" s="35"/>
      <c r="Y457" s="35"/>
      <c r="Z457" s="35"/>
      <c r="AA457" s="35"/>
      <c r="AB457" s="35"/>
      <c r="AC457" s="35"/>
      <c r="AD457" s="35"/>
      <c r="AE457" s="35"/>
      <c r="AR457" s="203" t="s">
        <v>306</v>
      </c>
      <c r="AT457" s="203" t="s">
        <v>241</v>
      </c>
      <c r="AU457" s="203" t="s">
        <v>84</v>
      </c>
      <c r="AY457" s="18" t="s">
        <v>239</v>
      </c>
      <c r="BE457" s="204">
        <f>IF(N457="základní",J457,0)</f>
        <v>0</v>
      </c>
      <c r="BF457" s="204">
        <f>IF(N457="snížená",J457,0)</f>
        <v>0</v>
      </c>
      <c r="BG457" s="204">
        <f>IF(N457="zákl. přenesená",J457,0)</f>
        <v>0</v>
      </c>
      <c r="BH457" s="204">
        <f>IF(N457="sníž. přenesená",J457,0)</f>
        <v>0</v>
      </c>
      <c r="BI457" s="204">
        <f>IF(N457="nulová",J457,0)</f>
        <v>0</v>
      </c>
      <c r="BJ457" s="18" t="s">
        <v>84</v>
      </c>
      <c r="BK457" s="204">
        <f>ROUND(I457*H457,2)</f>
        <v>0</v>
      </c>
      <c r="BL457" s="18" t="s">
        <v>306</v>
      </c>
      <c r="BM457" s="203" t="s">
        <v>2257</v>
      </c>
    </row>
    <row r="458" spans="1:65" s="2" customFormat="1" ht="19.5">
      <c r="A458" s="35"/>
      <c r="B458" s="36"/>
      <c r="C458" s="37"/>
      <c r="D458" s="207" t="s">
        <v>284</v>
      </c>
      <c r="E458" s="37"/>
      <c r="F458" s="216" t="s">
        <v>3132</v>
      </c>
      <c r="G458" s="37"/>
      <c r="H458" s="37"/>
      <c r="I458" s="217"/>
      <c r="J458" s="37"/>
      <c r="K458" s="37"/>
      <c r="L458" s="40"/>
      <c r="M458" s="218"/>
      <c r="N458" s="219"/>
      <c r="O458" s="72"/>
      <c r="P458" s="72"/>
      <c r="Q458" s="72"/>
      <c r="R458" s="72"/>
      <c r="S458" s="72"/>
      <c r="T458" s="73"/>
      <c r="U458" s="35"/>
      <c r="V458" s="35"/>
      <c r="W458" s="35"/>
      <c r="X458" s="35"/>
      <c r="Y458" s="35"/>
      <c r="Z458" s="35"/>
      <c r="AA458" s="35"/>
      <c r="AB458" s="35"/>
      <c r="AC458" s="35"/>
      <c r="AD458" s="35"/>
      <c r="AE458" s="35"/>
      <c r="AT458" s="18" t="s">
        <v>284</v>
      </c>
      <c r="AU458" s="18" t="s">
        <v>84</v>
      </c>
    </row>
    <row r="459" spans="1:65" s="2" customFormat="1" ht="16.5" customHeight="1">
      <c r="A459" s="35"/>
      <c r="B459" s="36"/>
      <c r="C459" s="192" t="s">
        <v>1305</v>
      </c>
      <c r="D459" s="192" t="s">
        <v>241</v>
      </c>
      <c r="E459" s="193" t="s">
        <v>3139</v>
      </c>
      <c r="F459" s="194" t="s">
        <v>3140</v>
      </c>
      <c r="G459" s="195" t="s">
        <v>476</v>
      </c>
      <c r="H459" s="196">
        <v>39.5</v>
      </c>
      <c r="I459" s="197"/>
      <c r="J459" s="198">
        <f>ROUND(I459*H459,2)</f>
        <v>0</v>
      </c>
      <c r="K459" s="194" t="s">
        <v>2647</v>
      </c>
      <c r="L459" s="40"/>
      <c r="M459" s="199" t="s">
        <v>1</v>
      </c>
      <c r="N459" s="200" t="s">
        <v>41</v>
      </c>
      <c r="O459" s="72"/>
      <c r="P459" s="201">
        <f>O459*H459</f>
        <v>0</v>
      </c>
      <c r="Q459" s="201">
        <v>0</v>
      </c>
      <c r="R459" s="201">
        <f>Q459*H459</f>
        <v>0</v>
      </c>
      <c r="S459" s="201">
        <v>0</v>
      </c>
      <c r="T459" s="202">
        <f>S459*H459</f>
        <v>0</v>
      </c>
      <c r="U459" s="35"/>
      <c r="V459" s="35"/>
      <c r="W459" s="35"/>
      <c r="X459" s="35"/>
      <c r="Y459" s="35"/>
      <c r="Z459" s="35"/>
      <c r="AA459" s="35"/>
      <c r="AB459" s="35"/>
      <c r="AC459" s="35"/>
      <c r="AD459" s="35"/>
      <c r="AE459" s="35"/>
      <c r="AR459" s="203" t="s">
        <v>306</v>
      </c>
      <c r="AT459" s="203" t="s">
        <v>241</v>
      </c>
      <c r="AU459" s="203" t="s">
        <v>84</v>
      </c>
      <c r="AY459" s="18" t="s">
        <v>239</v>
      </c>
      <c r="BE459" s="204">
        <f>IF(N459="základní",J459,0)</f>
        <v>0</v>
      </c>
      <c r="BF459" s="204">
        <f>IF(N459="snížená",J459,0)</f>
        <v>0</v>
      </c>
      <c r="BG459" s="204">
        <f>IF(N459="zákl. přenesená",J459,0)</f>
        <v>0</v>
      </c>
      <c r="BH459" s="204">
        <f>IF(N459="sníž. přenesená",J459,0)</f>
        <v>0</v>
      </c>
      <c r="BI459" s="204">
        <f>IF(N459="nulová",J459,0)</f>
        <v>0</v>
      </c>
      <c r="BJ459" s="18" t="s">
        <v>84</v>
      </c>
      <c r="BK459" s="204">
        <f>ROUND(I459*H459,2)</f>
        <v>0</v>
      </c>
      <c r="BL459" s="18" t="s">
        <v>306</v>
      </c>
      <c r="BM459" s="203" t="s">
        <v>2266</v>
      </c>
    </row>
    <row r="460" spans="1:65" s="2" customFormat="1" ht="19.5">
      <c r="A460" s="35"/>
      <c r="B460" s="36"/>
      <c r="C460" s="37"/>
      <c r="D460" s="207" t="s">
        <v>284</v>
      </c>
      <c r="E460" s="37"/>
      <c r="F460" s="216" t="s">
        <v>3132</v>
      </c>
      <c r="G460" s="37"/>
      <c r="H460" s="37"/>
      <c r="I460" s="217"/>
      <c r="J460" s="37"/>
      <c r="K460" s="37"/>
      <c r="L460" s="40"/>
      <c r="M460" s="218"/>
      <c r="N460" s="219"/>
      <c r="O460" s="72"/>
      <c r="P460" s="72"/>
      <c r="Q460" s="72"/>
      <c r="R460" s="72"/>
      <c r="S460" s="72"/>
      <c r="T460" s="73"/>
      <c r="U460" s="35"/>
      <c r="V460" s="35"/>
      <c r="W460" s="35"/>
      <c r="X460" s="35"/>
      <c r="Y460" s="35"/>
      <c r="Z460" s="35"/>
      <c r="AA460" s="35"/>
      <c r="AB460" s="35"/>
      <c r="AC460" s="35"/>
      <c r="AD460" s="35"/>
      <c r="AE460" s="35"/>
      <c r="AT460" s="18" t="s">
        <v>284</v>
      </c>
      <c r="AU460" s="18" t="s">
        <v>84</v>
      </c>
    </row>
    <row r="461" spans="1:65" s="2" customFormat="1" ht="16.5" customHeight="1">
      <c r="A461" s="35"/>
      <c r="B461" s="36"/>
      <c r="C461" s="192" t="s">
        <v>1309</v>
      </c>
      <c r="D461" s="192" t="s">
        <v>241</v>
      </c>
      <c r="E461" s="193" t="s">
        <v>3141</v>
      </c>
      <c r="F461" s="194" t="s">
        <v>3142</v>
      </c>
      <c r="G461" s="195" t="s">
        <v>476</v>
      </c>
      <c r="H461" s="196">
        <v>17</v>
      </c>
      <c r="I461" s="197"/>
      <c r="J461" s="198">
        <f>ROUND(I461*H461,2)</f>
        <v>0</v>
      </c>
      <c r="K461" s="194" t="s">
        <v>2647</v>
      </c>
      <c r="L461" s="40"/>
      <c r="M461" s="199" t="s">
        <v>1</v>
      </c>
      <c r="N461" s="200" t="s">
        <v>41</v>
      </c>
      <c r="O461" s="72"/>
      <c r="P461" s="201">
        <f>O461*H461</f>
        <v>0</v>
      </c>
      <c r="Q461" s="201">
        <v>0</v>
      </c>
      <c r="R461" s="201">
        <f>Q461*H461</f>
        <v>0</v>
      </c>
      <c r="S461" s="201">
        <v>0</v>
      </c>
      <c r="T461" s="202">
        <f>S461*H461</f>
        <v>0</v>
      </c>
      <c r="U461" s="35"/>
      <c r="V461" s="35"/>
      <c r="W461" s="35"/>
      <c r="X461" s="35"/>
      <c r="Y461" s="35"/>
      <c r="Z461" s="35"/>
      <c r="AA461" s="35"/>
      <c r="AB461" s="35"/>
      <c r="AC461" s="35"/>
      <c r="AD461" s="35"/>
      <c r="AE461" s="35"/>
      <c r="AR461" s="203" t="s">
        <v>306</v>
      </c>
      <c r="AT461" s="203" t="s">
        <v>241</v>
      </c>
      <c r="AU461" s="203" t="s">
        <v>84</v>
      </c>
      <c r="AY461" s="18" t="s">
        <v>239</v>
      </c>
      <c r="BE461" s="204">
        <f>IF(N461="základní",J461,0)</f>
        <v>0</v>
      </c>
      <c r="BF461" s="204">
        <f>IF(N461="snížená",J461,0)</f>
        <v>0</v>
      </c>
      <c r="BG461" s="204">
        <f>IF(N461="zákl. přenesená",J461,0)</f>
        <v>0</v>
      </c>
      <c r="BH461" s="204">
        <f>IF(N461="sníž. přenesená",J461,0)</f>
        <v>0</v>
      </c>
      <c r="BI461" s="204">
        <f>IF(N461="nulová",J461,0)</f>
        <v>0</v>
      </c>
      <c r="BJ461" s="18" t="s">
        <v>84</v>
      </c>
      <c r="BK461" s="204">
        <f>ROUND(I461*H461,2)</f>
        <v>0</v>
      </c>
      <c r="BL461" s="18" t="s">
        <v>306</v>
      </c>
      <c r="BM461" s="203" t="s">
        <v>2274</v>
      </c>
    </row>
    <row r="462" spans="1:65" s="2" customFormat="1" ht="19.5">
      <c r="A462" s="35"/>
      <c r="B462" s="36"/>
      <c r="C462" s="37"/>
      <c r="D462" s="207" t="s">
        <v>284</v>
      </c>
      <c r="E462" s="37"/>
      <c r="F462" s="216" t="s">
        <v>3132</v>
      </c>
      <c r="G462" s="37"/>
      <c r="H462" s="37"/>
      <c r="I462" s="217"/>
      <c r="J462" s="37"/>
      <c r="K462" s="37"/>
      <c r="L462" s="40"/>
      <c r="M462" s="218"/>
      <c r="N462" s="219"/>
      <c r="O462" s="72"/>
      <c r="P462" s="72"/>
      <c r="Q462" s="72"/>
      <c r="R462" s="72"/>
      <c r="S462" s="72"/>
      <c r="T462" s="73"/>
      <c r="U462" s="35"/>
      <c r="V462" s="35"/>
      <c r="W462" s="35"/>
      <c r="X462" s="35"/>
      <c r="Y462" s="35"/>
      <c r="Z462" s="35"/>
      <c r="AA462" s="35"/>
      <c r="AB462" s="35"/>
      <c r="AC462" s="35"/>
      <c r="AD462" s="35"/>
      <c r="AE462" s="35"/>
      <c r="AT462" s="18" t="s">
        <v>284</v>
      </c>
      <c r="AU462" s="18" t="s">
        <v>84</v>
      </c>
    </row>
    <row r="463" spans="1:65" s="2" customFormat="1" ht="16.5" customHeight="1">
      <c r="A463" s="35"/>
      <c r="B463" s="36"/>
      <c r="C463" s="192" t="s">
        <v>1313</v>
      </c>
      <c r="D463" s="192" t="s">
        <v>241</v>
      </c>
      <c r="E463" s="193" t="s">
        <v>3143</v>
      </c>
      <c r="F463" s="194" t="s">
        <v>3144</v>
      </c>
      <c r="G463" s="195" t="s">
        <v>2008</v>
      </c>
      <c r="H463" s="196">
        <v>178.375</v>
      </c>
      <c r="I463" s="197"/>
      <c r="J463" s="198">
        <f>ROUND(I463*H463,2)</f>
        <v>0</v>
      </c>
      <c r="K463" s="194" t="s">
        <v>2647</v>
      </c>
      <c r="L463" s="40"/>
      <c r="M463" s="199" t="s">
        <v>1</v>
      </c>
      <c r="N463" s="200" t="s">
        <v>41</v>
      </c>
      <c r="O463" s="72"/>
      <c r="P463" s="201">
        <f>O463*H463</f>
        <v>0</v>
      </c>
      <c r="Q463" s="201">
        <v>0</v>
      </c>
      <c r="R463" s="201">
        <f>Q463*H463</f>
        <v>0</v>
      </c>
      <c r="S463" s="201">
        <v>0</v>
      </c>
      <c r="T463" s="202">
        <f>S463*H463</f>
        <v>0</v>
      </c>
      <c r="U463" s="35"/>
      <c r="V463" s="35"/>
      <c r="W463" s="35"/>
      <c r="X463" s="35"/>
      <c r="Y463" s="35"/>
      <c r="Z463" s="35"/>
      <c r="AA463" s="35"/>
      <c r="AB463" s="35"/>
      <c r="AC463" s="35"/>
      <c r="AD463" s="35"/>
      <c r="AE463" s="35"/>
      <c r="AR463" s="203" t="s">
        <v>306</v>
      </c>
      <c r="AT463" s="203" t="s">
        <v>241</v>
      </c>
      <c r="AU463" s="203" t="s">
        <v>84</v>
      </c>
      <c r="AY463" s="18" t="s">
        <v>239</v>
      </c>
      <c r="BE463" s="204">
        <f>IF(N463="základní",J463,0)</f>
        <v>0</v>
      </c>
      <c r="BF463" s="204">
        <f>IF(N463="snížená",J463,0)</f>
        <v>0</v>
      </c>
      <c r="BG463" s="204">
        <f>IF(N463="zákl. přenesená",J463,0)</f>
        <v>0</v>
      </c>
      <c r="BH463" s="204">
        <f>IF(N463="sníž. přenesená",J463,0)</f>
        <v>0</v>
      </c>
      <c r="BI463" s="204">
        <f>IF(N463="nulová",J463,0)</f>
        <v>0</v>
      </c>
      <c r="BJ463" s="18" t="s">
        <v>84</v>
      </c>
      <c r="BK463" s="204">
        <f>ROUND(I463*H463,2)</f>
        <v>0</v>
      </c>
      <c r="BL463" s="18" t="s">
        <v>306</v>
      </c>
      <c r="BM463" s="203" t="s">
        <v>2283</v>
      </c>
    </row>
    <row r="464" spans="1:65" s="2" customFormat="1" ht="19.5">
      <c r="A464" s="35"/>
      <c r="B464" s="36"/>
      <c r="C464" s="37"/>
      <c r="D464" s="207" t="s">
        <v>284</v>
      </c>
      <c r="E464" s="37"/>
      <c r="F464" s="216" t="s">
        <v>3145</v>
      </c>
      <c r="G464" s="37"/>
      <c r="H464" s="37"/>
      <c r="I464" s="217"/>
      <c r="J464" s="37"/>
      <c r="K464" s="37"/>
      <c r="L464" s="40"/>
      <c r="M464" s="218"/>
      <c r="N464" s="219"/>
      <c r="O464" s="72"/>
      <c r="P464" s="72"/>
      <c r="Q464" s="72"/>
      <c r="R464" s="72"/>
      <c r="S464" s="72"/>
      <c r="T464" s="73"/>
      <c r="U464" s="35"/>
      <c r="V464" s="35"/>
      <c r="W464" s="35"/>
      <c r="X464" s="35"/>
      <c r="Y464" s="35"/>
      <c r="Z464" s="35"/>
      <c r="AA464" s="35"/>
      <c r="AB464" s="35"/>
      <c r="AC464" s="35"/>
      <c r="AD464" s="35"/>
      <c r="AE464" s="35"/>
      <c r="AT464" s="18" t="s">
        <v>284</v>
      </c>
      <c r="AU464" s="18" t="s">
        <v>84</v>
      </c>
    </row>
    <row r="465" spans="1:65" s="2" customFormat="1" ht="16.5" customHeight="1">
      <c r="A465" s="35"/>
      <c r="B465" s="36"/>
      <c r="C465" s="192" t="s">
        <v>1320</v>
      </c>
      <c r="D465" s="192" t="s">
        <v>241</v>
      </c>
      <c r="E465" s="193" t="s">
        <v>3146</v>
      </c>
      <c r="F465" s="194" t="s">
        <v>3147</v>
      </c>
      <c r="G465" s="195" t="s">
        <v>2008</v>
      </c>
      <c r="H465" s="196">
        <v>178.375</v>
      </c>
      <c r="I465" s="197"/>
      <c r="J465" s="198">
        <f>ROUND(I465*H465,2)</f>
        <v>0</v>
      </c>
      <c r="K465" s="194" t="s">
        <v>2647</v>
      </c>
      <c r="L465" s="40"/>
      <c r="M465" s="199" t="s">
        <v>1</v>
      </c>
      <c r="N465" s="200" t="s">
        <v>41</v>
      </c>
      <c r="O465" s="72"/>
      <c r="P465" s="201">
        <f>O465*H465</f>
        <v>0</v>
      </c>
      <c r="Q465" s="201">
        <v>0</v>
      </c>
      <c r="R465" s="201">
        <f>Q465*H465</f>
        <v>0</v>
      </c>
      <c r="S465" s="201">
        <v>0</v>
      </c>
      <c r="T465" s="202">
        <f>S465*H465</f>
        <v>0</v>
      </c>
      <c r="U465" s="35"/>
      <c r="V465" s="35"/>
      <c r="W465" s="35"/>
      <c r="X465" s="35"/>
      <c r="Y465" s="35"/>
      <c r="Z465" s="35"/>
      <c r="AA465" s="35"/>
      <c r="AB465" s="35"/>
      <c r="AC465" s="35"/>
      <c r="AD465" s="35"/>
      <c r="AE465" s="35"/>
      <c r="AR465" s="203" t="s">
        <v>306</v>
      </c>
      <c r="AT465" s="203" t="s">
        <v>241</v>
      </c>
      <c r="AU465" s="203" t="s">
        <v>84</v>
      </c>
      <c r="AY465" s="18" t="s">
        <v>239</v>
      </c>
      <c r="BE465" s="204">
        <f>IF(N465="základní",J465,0)</f>
        <v>0</v>
      </c>
      <c r="BF465" s="204">
        <f>IF(N465="snížená",J465,0)</f>
        <v>0</v>
      </c>
      <c r="BG465" s="204">
        <f>IF(N465="zákl. přenesená",J465,0)</f>
        <v>0</v>
      </c>
      <c r="BH465" s="204">
        <f>IF(N465="sníž. přenesená",J465,0)</f>
        <v>0</v>
      </c>
      <c r="BI465" s="204">
        <f>IF(N465="nulová",J465,0)</f>
        <v>0</v>
      </c>
      <c r="BJ465" s="18" t="s">
        <v>84</v>
      </c>
      <c r="BK465" s="204">
        <f>ROUND(I465*H465,2)</f>
        <v>0</v>
      </c>
      <c r="BL465" s="18" t="s">
        <v>306</v>
      </c>
      <c r="BM465" s="203" t="s">
        <v>2291</v>
      </c>
    </row>
    <row r="466" spans="1:65" s="2" customFormat="1" ht="19.5">
      <c r="A466" s="35"/>
      <c r="B466" s="36"/>
      <c r="C466" s="37"/>
      <c r="D466" s="207" t="s">
        <v>284</v>
      </c>
      <c r="E466" s="37"/>
      <c r="F466" s="216" t="s">
        <v>3148</v>
      </c>
      <c r="G466" s="37"/>
      <c r="H466" s="37"/>
      <c r="I466" s="217"/>
      <c r="J466" s="37"/>
      <c r="K466" s="37"/>
      <c r="L466" s="40"/>
      <c r="M466" s="218"/>
      <c r="N466" s="219"/>
      <c r="O466" s="72"/>
      <c r="P466" s="72"/>
      <c r="Q466" s="72"/>
      <c r="R466" s="72"/>
      <c r="S466" s="72"/>
      <c r="T466" s="73"/>
      <c r="U466" s="35"/>
      <c r="V466" s="35"/>
      <c r="W466" s="35"/>
      <c r="X466" s="35"/>
      <c r="Y466" s="35"/>
      <c r="Z466" s="35"/>
      <c r="AA466" s="35"/>
      <c r="AB466" s="35"/>
      <c r="AC466" s="35"/>
      <c r="AD466" s="35"/>
      <c r="AE466" s="35"/>
      <c r="AT466" s="18" t="s">
        <v>284</v>
      </c>
      <c r="AU466" s="18" t="s">
        <v>84</v>
      </c>
    </row>
    <row r="467" spans="1:65" s="2" customFormat="1" ht="16.5" customHeight="1">
      <c r="A467" s="35"/>
      <c r="B467" s="36"/>
      <c r="C467" s="192" t="s">
        <v>1324</v>
      </c>
      <c r="D467" s="192" t="s">
        <v>241</v>
      </c>
      <c r="E467" s="193" t="s">
        <v>3149</v>
      </c>
      <c r="F467" s="194" t="s">
        <v>3150</v>
      </c>
      <c r="G467" s="195" t="s">
        <v>331</v>
      </c>
      <c r="H467" s="196">
        <v>0.189</v>
      </c>
      <c r="I467" s="197"/>
      <c r="J467" s="198">
        <f>ROUND(I467*H467,2)</f>
        <v>0</v>
      </c>
      <c r="K467" s="194" t="s">
        <v>2647</v>
      </c>
      <c r="L467" s="40"/>
      <c r="M467" s="199" t="s">
        <v>1</v>
      </c>
      <c r="N467" s="200" t="s">
        <v>41</v>
      </c>
      <c r="O467" s="72"/>
      <c r="P467" s="201">
        <f>O467*H467</f>
        <v>0</v>
      </c>
      <c r="Q467" s="201">
        <v>0</v>
      </c>
      <c r="R467" s="201">
        <f>Q467*H467</f>
        <v>0</v>
      </c>
      <c r="S467" s="201">
        <v>0</v>
      </c>
      <c r="T467" s="202">
        <f>S467*H467</f>
        <v>0</v>
      </c>
      <c r="U467" s="35"/>
      <c r="V467" s="35"/>
      <c r="W467" s="35"/>
      <c r="X467" s="35"/>
      <c r="Y467" s="35"/>
      <c r="Z467" s="35"/>
      <c r="AA467" s="35"/>
      <c r="AB467" s="35"/>
      <c r="AC467" s="35"/>
      <c r="AD467" s="35"/>
      <c r="AE467" s="35"/>
      <c r="AR467" s="203" t="s">
        <v>306</v>
      </c>
      <c r="AT467" s="203" t="s">
        <v>241</v>
      </c>
      <c r="AU467" s="203" t="s">
        <v>84</v>
      </c>
      <c r="AY467" s="18" t="s">
        <v>239</v>
      </c>
      <c r="BE467" s="204">
        <f>IF(N467="základní",J467,0)</f>
        <v>0</v>
      </c>
      <c r="BF467" s="204">
        <f>IF(N467="snížená",J467,0)</f>
        <v>0</v>
      </c>
      <c r="BG467" s="204">
        <f>IF(N467="zákl. přenesená",J467,0)</f>
        <v>0</v>
      </c>
      <c r="BH467" s="204">
        <f>IF(N467="sníž. přenesená",J467,0)</f>
        <v>0</v>
      </c>
      <c r="BI467" s="204">
        <f>IF(N467="nulová",J467,0)</f>
        <v>0</v>
      </c>
      <c r="BJ467" s="18" t="s">
        <v>84</v>
      </c>
      <c r="BK467" s="204">
        <f>ROUND(I467*H467,2)</f>
        <v>0</v>
      </c>
      <c r="BL467" s="18" t="s">
        <v>306</v>
      </c>
      <c r="BM467" s="203" t="s">
        <v>2302</v>
      </c>
    </row>
    <row r="468" spans="1:65" s="2" customFormat="1" ht="19.5">
      <c r="A468" s="35"/>
      <c r="B468" s="36"/>
      <c r="C468" s="37"/>
      <c r="D468" s="207" t="s">
        <v>284</v>
      </c>
      <c r="E468" s="37"/>
      <c r="F468" s="216" t="s">
        <v>3151</v>
      </c>
      <c r="G468" s="37"/>
      <c r="H468" s="37"/>
      <c r="I468" s="217"/>
      <c r="J468" s="37"/>
      <c r="K468" s="37"/>
      <c r="L468" s="40"/>
      <c r="M468" s="218"/>
      <c r="N468" s="219"/>
      <c r="O468" s="72"/>
      <c r="P468" s="72"/>
      <c r="Q468" s="72"/>
      <c r="R468" s="72"/>
      <c r="S468" s="72"/>
      <c r="T468" s="73"/>
      <c r="U468" s="35"/>
      <c r="V468" s="35"/>
      <c r="W468" s="35"/>
      <c r="X468" s="35"/>
      <c r="Y468" s="35"/>
      <c r="Z468" s="35"/>
      <c r="AA468" s="35"/>
      <c r="AB468" s="35"/>
      <c r="AC468" s="35"/>
      <c r="AD468" s="35"/>
      <c r="AE468" s="35"/>
      <c r="AT468" s="18" t="s">
        <v>284</v>
      </c>
      <c r="AU468" s="18" t="s">
        <v>84</v>
      </c>
    </row>
    <row r="469" spans="1:65" s="12" customFormat="1" ht="25.9" customHeight="1">
      <c r="B469" s="176"/>
      <c r="C469" s="177"/>
      <c r="D469" s="178" t="s">
        <v>75</v>
      </c>
      <c r="E469" s="179" t="s">
        <v>3152</v>
      </c>
      <c r="F469" s="179" t="s">
        <v>3153</v>
      </c>
      <c r="G469" s="177"/>
      <c r="H469" s="177"/>
      <c r="I469" s="180"/>
      <c r="J469" s="181">
        <f>BK469</f>
        <v>0</v>
      </c>
      <c r="K469" s="177"/>
      <c r="L469" s="182"/>
      <c r="M469" s="183"/>
      <c r="N469" s="184"/>
      <c r="O469" s="184"/>
      <c r="P469" s="185">
        <f>SUM(P470:P471)</f>
        <v>0</v>
      </c>
      <c r="Q469" s="184"/>
      <c r="R469" s="185">
        <f>SUM(R470:R471)</f>
        <v>0</v>
      </c>
      <c r="S469" s="184"/>
      <c r="T469" s="186">
        <f>SUM(T470:T471)</f>
        <v>0</v>
      </c>
      <c r="AR469" s="187" t="s">
        <v>84</v>
      </c>
      <c r="AT469" s="188" t="s">
        <v>75</v>
      </c>
      <c r="AU469" s="188" t="s">
        <v>76</v>
      </c>
      <c r="AY469" s="187" t="s">
        <v>239</v>
      </c>
      <c r="BK469" s="189">
        <f>SUM(BK470:BK471)</f>
        <v>0</v>
      </c>
    </row>
    <row r="470" spans="1:65" s="2" customFormat="1" ht="24.2" customHeight="1">
      <c r="A470" s="35"/>
      <c r="B470" s="36"/>
      <c r="C470" s="192" t="s">
        <v>1327</v>
      </c>
      <c r="D470" s="192" t="s">
        <v>241</v>
      </c>
      <c r="E470" s="193" t="s">
        <v>3154</v>
      </c>
      <c r="F470" s="194" t="s">
        <v>3155</v>
      </c>
      <c r="G470" s="195" t="s">
        <v>3156</v>
      </c>
      <c r="H470" s="196">
        <v>1</v>
      </c>
      <c r="I470" s="197"/>
      <c r="J470" s="198">
        <f>ROUND(I470*H470,2)</f>
        <v>0</v>
      </c>
      <c r="K470" s="194" t="s">
        <v>2647</v>
      </c>
      <c r="L470" s="40"/>
      <c r="M470" s="199" t="s">
        <v>1</v>
      </c>
      <c r="N470" s="200" t="s">
        <v>41</v>
      </c>
      <c r="O470" s="72"/>
      <c r="P470" s="201">
        <f>O470*H470</f>
        <v>0</v>
      </c>
      <c r="Q470" s="201">
        <v>0</v>
      </c>
      <c r="R470" s="201">
        <f>Q470*H470</f>
        <v>0</v>
      </c>
      <c r="S470" s="201">
        <v>0</v>
      </c>
      <c r="T470" s="202">
        <f>S470*H470</f>
        <v>0</v>
      </c>
      <c r="U470" s="35"/>
      <c r="V470" s="35"/>
      <c r="W470" s="35"/>
      <c r="X470" s="35"/>
      <c r="Y470" s="35"/>
      <c r="Z470" s="35"/>
      <c r="AA470" s="35"/>
      <c r="AB470" s="35"/>
      <c r="AC470" s="35"/>
      <c r="AD470" s="35"/>
      <c r="AE470" s="35"/>
      <c r="AR470" s="203" t="s">
        <v>110</v>
      </c>
      <c r="AT470" s="203" t="s">
        <v>241</v>
      </c>
      <c r="AU470" s="203" t="s">
        <v>84</v>
      </c>
      <c r="AY470" s="18" t="s">
        <v>239</v>
      </c>
      <c r="BE470" s="204">
        <f>IF(N470="základní",J470,0)</f>
        <v>0</v>
      </c>
      <c r="BF470" s="204">
        <f>IF(N470="snížená",J470,0)</f>
        <v>0</v>
      </c>
      <c r="BG470" s="204">
        <f>IF(N470="zákl. přenesená",J470,0)</f>
        <v>0</v>
      </c>
      <c r="BH470" s="204">
        <f>IF(N470="sníž. přenesená",J470,0)</f>
        <v>0</v>
      </c>
      <c r="BI470" s="204">
        <f>IF(N470="nulová",J470,0)</f>
        <v>0</v>
      </c>
      <c r="BJ470" s="18" t="s">
        <v>84</v>
      </c>
      <c r="BK470" s="204">
        <f>ROUND(I470*H470,2)</f>
        <v>0</v>
      </c>
      <c r="BL470" s="18" t="s">
        <v>110</v>
      </c>
      <c r="BM470" s="203" t="s">
        <v>2310</v>
      </c>
    </row>
    <row r="471" spans="1:65" s="2" customFormat="1" ht="19.5">
      <c r="A471" s="35"/>
      <c r="B471" s="36"/>
      <c r="C471" s="37"/>
      <c r="D471" s="207" t="s">
        <v>284</v>
      </c>
      <c r="E471" s="37"/>
      <c r="F471" s="216" t="s">
        <v>3157</v>
      </c>
      <c r="G471" s="37"/>
      <c r="H471" s="37"/>
      <c r="I471" s="217"/>
      <c r="J471" s="37"/>
      <c r="K471" s="37"/>
      <c r="L471" s="40"/>
      <c r="M471" s="269"/>
      <c r="N471" s="270"/>
      <c r="O471" s="222"/>
      <c r="P471" s="222"/>
      <c r="Q471" s="222"/>
      <c r="R471" s="222"/>
      <c r="S471" s="222"/>
      <c r="T471" s="271"/>
      <c r="U471" s="35"/>
      <c r="V471" s="35"/>
      <c r="W471" s="35"/>
      <c r="X471" s="35"/>
      <c r="Y471" s="35"/>
      <c r="Z471" s="35"/>
      <c r="AA471" s="35"/>
      <c r="AB471" s="35"/>
      <c r="AC471" s="35"/>
      <c r="AD471" s="35"/>
      <c r="AE471" s="35"/>
      <c r="AT471" s="18" t="s">
        <v>284</v>
      </c>
      <c r="AU471" s="18" t="s">
        <v>84</v>
      </c>
    </row>
    <row r="472" spans="1:65" s="2" customFormat="1" ht="6.95" customHeight="1">
      <c r="A472" s="35"/>
      <c r="B472" s="55"/>
      <c r="C472" s="56"/>
      <c r="D472" s="56"/>
      <c r="E472" s="56"/>
      <c r="F472" s="56"/>
      <c r="G472" s="56"/>
      <c r="H472" s="56"/>
      <c r="I472" s="56"/>
      <c r="J472" s="56"/>
      <c r="K472" s="56"/>
      <c r="L472" s="40"/>
      <c r="M472" s="35"/>
      <c r="O472" s="35"/>
      <c r="P472" s="35"/>
      <c r="Q472" s="35"/>
      <c r="R472" s="35"/>
      <c r="S472" s="35"/>
      <c r="T472" s="35"/>
      <c r="U472" s="35"/>
      <c r="V472" s="35"/>
      <c r="W472" s="35"/>
      <c r="X472" s="35"/>
      <c r="Y472" s="35"/>
      <c r="Z472" s="35"/>
      <c r="AA472" s="35"/>
      <c r="AB472" s="35"/>
      <c r="AC472" s="35"/>
      <c r="AD472" s="35"/>
      <c r="AE472" s="35"/>
    </row>
  </sheetData>
  <sheetProtection algorithmName="SHA-512" hashValue="1XQDDmsVdEZKmKle+zP3uGqdnoIbERMO7nO6WN3Cdfq6TDgS/PD0iPzg1hUiKh6wycxQmK3jWJsbeWPNlvk9Hw==" saltValue="V/Owh313HPTNBDBAbOykp/i8w8ynBkwnVlOszaQ5UMoa9aiWxGV9gbGAT4EDQ9IXdUgZORWz3TserASIR1kJtg==" spinCount="100000" sheet="1" objects="1" scenarios="1" formatColumns="0" formatRows="0" autoFilter="0"/>
  <autoFilter ref="C137:K471" xr:uid="{00000000-0009-0000-0000-000006000000}"/>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0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113</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2629</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3158</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1</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ROUND(J130,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ROUND((SUM(BE130:BE206)),  2)</f>
        <v>0</v>
      </c>
      <c r="G37" s="35"/>
      <c r="H37" s="35"/>
      <c r="I37" s="131">
        <v>0.21</v>
      </c>
      <c r="J37" s="130">
        <f>ROUND(((SUM(BE130:BE206))*I37),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ROUND((SUM(BF130:BF206)),  2)</f>
        <v>0</v>
      </c>
      <c r="G38" s="35"/>
      <c r="H38" s="35"/>
      <c r="I38" s="131">
        <v>0.12</v>
      </c>
      <c r="J38" s="130">
        <f>ROUND(((SUM(BF130:BF206))*I38),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ROUND((SUM(BG130:BG206)),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ROUND((SUM(BH130:BH206)),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ROUND((SUM(BI130:BI206)),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2629</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2 - Venkovní rozvody</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J130</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2631</v>
      </c>
      <c r="E101" s="157"/>
      <c r="F101" s="157"/>
      <c r="G101" s="157"/>
      <c r="H101" s="157"/>
      <c r="I101" s="157"/>
      <c r="J101" s="158">
        <f>J131</f>
        <v>0</v>
      </c>
      <c r="K101" s="155"/>
      <c r="L101" s="159"/>
    </row>
    <row r="102" spans="1:47" s="9" customFormat="1" ht="24.95" customHeight="1">
      <c r="B102" s="154"/>
      <c r="C102" s="155"/>
      <c r="D102" s="156" t="s">
        <v>2632</v>
      </c>
      <c r="E102" s="157"/>
      <c r="F102" s="157"/>
      <c r="G102" s="157"/>
      <c r="H102" s="157"/>
      <c r="I102" s="157"/>
      <c r="J102" s="158">
        <f>J164</f>
        <v>0</v>
      </c>
      <c r="K102" s="155"/>
      <c r="L102" s="159"/>
    </row>
    <row r="103" spans="1:47" s="9" customFormat="1" ht="24.95" customHeight="1">
      <c r="B103" s="154"/>
      <c r="C103" s="155"/>
      <c r="D103" s="156" t="s">
        <v>3159</v>
      </c>
      <c r="E103" s="157"/>
      <c r="F103" s="157"/>
      <c r="G103" s="157"/>
      <c r="H103" s="157"/>
      <c r="I103" s="157"/>
      <c r="J103" s="158">
        <f>J167</f>
        <v>0</v>
      </c>
      <c r="K103" s="155"/>
      <c r="L103" s="159"/>
    </row>
    <row r="104" spans="1:47" s="9" customFormat="1" ht="24.95" customHeight="1">
      <c r="B104" s="154"/>
      <c r="C104" s="155"/>
      <c r="D104" s="156" t="s">
        <v>3160</v>
      </c>
      <c r="E104" s="157"/>
      <c r="F104" s="157"/>
      <c r="G104" s="157"/>
      <c r="H104" s="157"/>
      <c r="I104" s="157"/>
      <c r="J104" s="158">
        <f>J180</f>
        <v>0</v>
      </c>
      <c r="K104" s="155"/>
      <c r="L104" s="159"/>
    </row>
    <row r="105" spans="1:47" s="9" customFormat="1" ht="24.95" customHeight="1">
      <c r="B105" s="154"/>
      <c r="C105" s="155"/>
      <c r="D105" s="156" t="s">
        <v>3161</v>
      </c>
      <c r="E105" s="157"/>
      <c r="F105" s="157"/>
      <c r="G105" s="157"/>
      <c r="H105" s="157"/>
      <c r="I105" s="157"/>
      <c r="J105" s="158">
        <f>J199</f>
        <v>0</v>
      </c>
      <c r="K105" s="155"/>
      <c r="L105" s="159"/>
    </row>
    <row r="106" spans="1:47" s="9" customFormat="1" ht="24.95" customHeight="1">
      <c r="B106" s="154"/>
      <c r="C106" s="155"/>
      <c r="D106" s="156" t="s">
        <v>2644</v>
      </c>
      <c r="E106" s="157"/>
      <c r="F106" s="157"/>
      <c r="G106" s="157"/>
      <c r="H106" s="157"/>
      <c r="I106" s="157"/>
      <c r="J106" s="158">
        <f>J202</f>
        <v>0</v>
      </c>
      <c r="K106" s="155"/>
      <c r="L106" s="159"/>
    </row>
    <row r="107" spans="1:47"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47" s="2"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31" s="2" customFormat="1" ht="24.95" customHeight="1">
      <c r="A113" s="35"/>
      <c r="B113" s="36"/>
      <c r="C113" s="24" t="s">
        <v>224</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16.5" customHeight="1">
      <c r="A116" s="35"/>
      <c r="B116" s="36"/>
      <c r="C116" s="37"/>
      <c r="D116" s="37"/>
      <c r="E116" s="330" t="str">
        <f>E7</f>
        <v>NEMOCNICE TGM HODONÍN – VÝSTAVBA PAVILONU URGENTNÍHO PŘÍJMU ETAPA II.</v>
      </c>
      <c r="F116" s="331"/>
      <c r="G116" s="331"/>
      <c r="H116" s="331"/>
      <c r="I116" s="37"/>
      <c r="J116" s="37"/>
      <c r="K116" s="37"/>
      <c r="L116" s="52"/>
      <c r="S116" s="35"/>
      <c r="T116" s="35"/>
      <c r="U116" s="35"/>
      <c r="V116" s="35"/>
      <c r="W116" s="35"/>
      <c r="X116" s="35"/>
      <c r="Y116" s="35"/>
      <c r="Z116" s="35"/>
      <c r="AA116" s="35"/>
      <c r="AB116" s="35"/>
      <c r="AC116" s="35"/>
      <c r="AD116" s="35"/>
      <c r="AE116" s="35"/>
    </row>
    <row r="117" spans="1:31" s="1" customFormat="1" ht="12" customHeight="1">
      <c r="B117" s="22"/>
      <c r="C117" s="30" t="s">
        <v>210</v>
      </c>
      <c r="D117" s="23"/>
      <c r="E117" s="23"/>
      <c r="F117" s="23"/>
      <c r="G117" s="23"/>
      <c r="H117" s="23"/>
      <c r="I117" s="23"/>
      <c r="J117" s="23"/>
      <c r="K117" s="23"/>
      <c r="L117" s="21"/>
    </row>
    <row r="118" spans="1:31" s="1" customFormat="1" ht="16.5" customHeight="1">
      <c r="B118" s="22"/>
      <c r="C118" s="23"/>
      <c r="D118" s="23"/>
      <c r="E118" s="330" t="s">
        <v>346</v>
      </c>
      <c r="F118" s="281"/>
      <c r="G118" s="281"/>
      <c r="H118" s="281"/>
      <c r="I118" s="23"/>
      <c r="J118" s="23"/>
      <c r="K118" s="23"/>
      <c r="L118" s="21"/>
    </row>
    <row r="119" spans="1:31" s="1" customFormat="1" ht="12" customHeight="1">
      <c r="B119" s="22"/>
      <c r="C119" s="30" t="s">
        <v>347</v>
      </c>
      <c r="D119" s="23"/>
      <c r="E119" s="23"/>
      <c r="F119" s="23"/>
      <c r="G119" s="23"/>
      <c r="H119" s="23"/>
      <c r="I119" s="23"/>
      <c r="J119" s="23"/>
      <c r="K119" s="23"/>
      <c r="L119" s="21"/>
    </row>
    <row r="120" spans="1:31" s="2" customFormat="1" ht="16.5" customHeight="1">
      <c r="A120" s="35"/>
      <c r="B120" s="36"/>
      <c r="C120" s="37"/>
      <c r="D120" s="37"/>
      <c r="E120" s="334" t="s">
        <v>2628</v>
      </c>
      <c r="F120" s="332"/>
      <c r="G120" s="332"/>
      <c r="H120" s="332"/>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2629</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303" t="str">
        <f>E13</f>
        <v>2 - Venkovní rozvody</v>
      </c>
      <c r="F122" s="332"/>
      <c r="G122" s="332"/>
      <c r="H122" s="332"/>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F16</f>
        <v xml:space="preserve"> </v>
      </c>
      <c r="G124" s="37"/>
      <c r="H124" s="37"/>
      <c r="I124" s="30" t="s">
        <v>22</v>
      </c>
      <c r="J124" s="67" t="str">
        <f>IF(J16="","",J16)</f>
        <v>23. 6. 2025</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24</v>
      </c>
      <c r="D126" s="37"/>
      <c r="E126" s="37"/>
      <c r="F126" s="28" t="str">
        <f>E19</f>
        <v>NEMOCNICE TGM HODONÍN, p.o.</v>
      </c>
      <c r="G126" s="37"/>
      <c r="H126" s="37"/>
      <c r="I126" s="30" t="s">
        <v>30</v>
      </c>
      <c r="J126" s="33" t="str">
        <f>E25</f>
        <v>KANIA a.s.</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28</v>
      </c>
      <c r="D127" s="37"/>
      <c r="E127" s="37"/>
      <c r="F127" s="28" t="str">
        <f>IF(E22="","",E22)</f>
        <v>Vyplň údaj</v>
      </c>
      <c r="G127" s="37"/>
      <c r="H127" s="37"/>
      <c r="I127" s="30" t="s">
        <v>33</v>
      </c>
      <c r="J127" s="33" t="str">
        <f>E28</f>
        <v xml:space="preserve"> </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1" customFormat="1" ht="29.25" customHeight="1">
      <c r="A129" s="165"/>
      <c r="B129" s="166"/>
      <c r="C129" s="167" t="s">
        <v>225</v>
      </c>
      <c r="D129" s="168" t="s">
        <v>61</v>
      </c>
      <c r="E129" s="168" t="s">
        <v>57</v>
      </c>
      <c r="F129" s="168" t="s">
        <v>58</v>
      </c>
      <c r="G129" s="168" t="s">
        <v>226</v>
      </c>
      <c r="H129" s="168" t="s">
        <v>227</v>
      </c>
      <c r="I129" s="168" t="s">
        <v>228</v>
      </c>
      <c r="J129" s="168" t="s">
        <v>214</v>
      </c>
      <c r="K129" s="169" t="s">
        <v>229</v>
      </c>
      <c r="L129" s="170"/>
      <c r="M129" s="76" t="s">
        <v>1</v>
      </c>
      <c r="N129" s="77" t="s">
        <v>40</v>
      </c>
      <c r="O129" s="77" t="s">
        <v>230</v>
      </c>
      <c r="P129" s="77" t="s">
        <v>231</v>
      </c>
      <c r="Q129" s="77" t="s">
        <v>232</v>
      </c>
      <c r="R129" s="77" t="s">
        <v>233</v>
      </c>
      <c r="S129" s="77" t="s">
        <v>234</v>
      </c>
      <c r="T129" s="78" t="s">
        <v>235</v>
      </c>
      <c r="U129" s="165"/>
      <c r="V129" s="165"/>
      <c r="W129" s="165"/>
      <c r="X129" s="165"/>
      <c r="Y129" s="165"/>
      <c r="Z129" s="165"/>
      <c r="AA129" s="165"/>
      <c r="AB129" s="165"/>
      <c r="AC129" s="165"/>
      <c r="AD129" s="165"/>
      <c r="AE129" s="165"/>
    </row>
    <row r="130" spans="1:65" s="2" customFormat="1" ht="22.9" customHeight="1">
      <c r="A130" s="35"/>
      <c r="B130" s="36"/>
      <c r="C130" s="83" t="s">
        <v>236</v>
      </c>
      <c r="D130" s="37"/>
      <c r="E130" s="37"/>
      <c r="F130" s="37"/>
      <c r="G130" s="37"/>
      <c r="H130" s="37"/>
      <c r="I130" s="37"/>
      <c r="J130" s="171">
        <f>BK130</f>
        <v>0</v>
      </c>
      <c r="K130" s="37"/>
      <c r="L130" s="40"/>
      <c r="M130" s="79"/>
      <c r="N130" s="172"/>
      <c r="O130" s="80"/>
      <c r="P130" s="173">
        <f>P131+P164+P167+P180+P199+P202</f>
        <v>0</v>
      </c>
      <c r="Q130" s="80"/>
      <c r="R130" s="173">
        <f>R131+R164+R167+R180+R199+R202</f>
        <v>0</v>
      </c>
      <c r="S130" s="80"/>
      <c r="T130" s="174">
        <f>T131+T164+T167+T180+T199+T202</f>
        <v>0</v>
      </c>
      <c r="U130" s="35"/>
      <c r="V130" s="35"/>
      <c r="W130" s="35"/>
      <c r="X130" s="35"/>
      <c r="Y130" s="35"/>
      <c r="Z130" s="35"/>
      <c r="AA130" s="35"/>
      <c r="AB130" s="35"/>
      <c r="AC130" s="35"/>
      <c r="AD130" s="35"/>
      <c r="AE130" s="35"/>
      <c r="AT130" s="18" t="s">
        <v>75</v>
      </c>
      <c r="AU130" s="18" t="s">
        <v>216</v>
      </c>
      <c r="BK130" s="175">
        <f>BK131+BK164+BK167+BK180+BK199+BK202</f>
        <v>0</v>
      </c>
    </row>
    <row r="131" spans="1:65" s="12" customFormat="1" ht="25.9" customHeight="1">
      <c r="B131" s="176"/>
      <c r="C131" s="177"/>
      <c r="D131" s="178" t="s">
        <v>75</v>
      </c>
      <c r="E131" s="179" t="s">
        <v>84</v>
      </c>
      <c r="F131" s="179" t="s">
        <v>240</v>
      </c>
      <c r="G131" s="177"/>
      <c r="H131" s="177"/>
      <c r="I131" s="180"/>
      <c r="J131" s="181">
        <f>BK131</f>
        <v>0</v>
      </c>
      <c r="K131" s="177"/>
      <c r="L131" s="182"/>
      <c r="M131" s="183"/>
      <c r="N131" s="184"/>
      <c r="O131" s="184"/>
      <c r="P131" s="185">
        <f>SUM(P132:P163)</f>
        <v>0</v>
      </c>
      <c r="Q131" s="184"/>
      <c r="R131" s="185">
        <f>SUM(R132:R163)</f>
        <v>0</v>
      </c>
      <c r="S131" s="184"/>
      <c r="T131" s="186">
        <f>SUM(T132:T163)</f>
        <v>0</v>
      </c>
      <c r="AR131" s="187" t="s">
        <v>84</v>
      </c>
      <c r="AT131" s="188" t="s">
        <v>75</v>
      </c>
      <c r="AU131" s="188" t="s">
        <v>76</v>
      </c>
      <c r="AY131" s="187" t="s">
        <v>239</v>
      </c>
      <c r="BK131" s="189">
        <f>SUM(BK132:BK163)</f>
        <v>0</v>
      </c>
    </row>
    <row r="132" spans="1:65" s="2" customFormat="1" ht="16.5" customHeight="1">
      <c r="A132" s="35"/>
      <c r="B132" s="36"/>
      <c r="C132" s="192" t="s">
        <v>84</v>
      </c>
      <c r="D132" s="192" t="s">
        <v>241</v>
      </c>
      <c r="E132" s="193" t="s">
        <v>2645</v>
      </c>
      <c r="F132" s="194" t="s">
        <v>2646</v>
      </c>
      <c r="G132" s="195" t="s">
        <v>309</v>
      </c>
      <c r="H132" s="196">
        <v>931.5</v>
      </c>
      <c r="I132" s="197"/>
      <c r="J132" s="198">
        <f>ROUND(I132*H132,2)</f>
        <v>0</v>
      </c>
      <c r="K132" s="194" t="s">
        <v>2647</v>
      </c>
      <c r="L132" s="40"/>
      <c r="M132" s="199" t="s">
        <v>1</v>
      </c>
      <c r="N132" s="200" t="s">
        <v>41</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110</v>
      </c>
      <c r="AT132" s="203" t="s">
        <v>241</v>
      </c>
      <c r="AU132" s="203" t="s">
        <v>84</v>
      </c>
      <c r="AY132" s="18" t="s">
        <v>239</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110</v>
      </c>
      <c r="BM132" s="203" t="s">
        <v>86</v>
      </c>
    </row>
    <row r="133" spans="1:65" s="2" customFormat="1" ht="48.75">
      <c r="A133" s="35"/>
      <c r="B133" s="36"/>
      <c r="C133" s="37"/>
      <c r="D133" s="207" t="s">
        <v>284</v>
      </c>
      <c r="E133" s="37"/>
      <c r="F133" s="216" t="s">
        <v>3162</v>
      </c>
      <c r="G133" s="37"/>
      <c r="H133" s="37"/>
      <c r="I133" s="217"/>
      <c r="J133" s="37"/>
      <c r="K133" s="37"/>
      <c r="L133" s="40"/>
      <c r="M133" s="218"/>
      <c r="N133" s="219"/>
      <c r="O133" s="72"/>
      <c r="P133" s="72"/>
      <c r="Q133" s="72"/>
      <c r="R133" s="72"/>
      <c r="S133" s="72"/>
      <c r="T133" s="73"/>
      <c r="U133" s="35"/>
      <c r="V133" s="35"/>
      <c r="W133" s="35"/>
      <c r="X133" s="35"/>
      <c r="Y133" s="35"/>
      <c r="Z133" s="35"/>
      <c r="AA133" s="35"/>
      <c r="AB133" s="35"/>
      <c r="AC133" s="35"/>
      <c r="AD133" s="35"/>
      <c r="AE133" s="35"/>
      <c r="AT133" s="18" t="s">
        <v>284</v>
      </c>
      <c r="AU133" s="18" t="s">
        <v>84</v>
      </c>
    </row>
    <row r="134" spans="1:65" s="2" customFormat="1" ht="16.5" customHeight="1">
      <c r="A134" s="35"/>
      <c r="B134" s="36"/>
      <c r="C134" s="192" t="s">
        <v>86</v>
      </c>
      <c r="D134" s="192" t="s">
        <v>241</v>
      </c>
      <c r="E134" s="193" t="s">
        <v>2649</v>
      </c>
      <c r="F134" s="194" t="s">
        <v>2650</v>
      </c>
      <c r="G134" s="195" t="s">
        <v>244</v>
      </c>
      <c r="H134" s="196">
        <v>120</v>
      </c>
      <c r="I134" s="197"/>
      <c r="J134" s="198">
        <f>ROUND(I134*H134,2)</f>
        <v>0</v>
      </c>
      <c r="K134" s="194" t="s">
        <v>2647</v>
      </c>
      <c r="L134" s="40"/>
      <c r="M134" s="199" t="s">
        <v>1</v>
      </c>
      <c r="N134" s="200" t="s">
        <v>41</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110</v>
      </c>
      <c r="AT134" s="203" t="s">
        <v>241</v>
      </c>
      <c r="AU134" s="203" t="s">
        <v>84</v>
      </c>
      <c r="AY134" s="18" t="s">
        <v>239</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110</v>
      </c>
      <c r="BM134" s="203" t="s">
        <v>110</v>
      </c>
    </row>
    <row r="135" spans="1:65" s="2" customFormat="1" ht="29.25">
      <c r="A135" s="35"/>
      <c r="B135" s="36"/>
      <c r="C135" s="37"/>
      <c r="D135" s="207" t="s">
        <v>284</v>
      </c>
      <c r="E135" s="37"/>
      <c r="F135" s="216" t="s">
        <v>3163</v>
      </c>
      <c r="G135" s="37"/>
      <c r="H135" s="37"/>
      <c r="I135" s="217"/>
      <c r="J135" s="37"/>
      <c r="K135" s="37"/>
      <c r="L135" s="40"/>
      <c r="M135" s="218"/>
      <c r="N135" s="219"/>
      <c r="O135" s="72"/>
      <c r="P135" s="72"/>
      <c r="Q135" s="72"/>
      <c r="R135" s="72"/>
      <c r="S135" s="72"/>
      <c r="T135" s="73"/>
      <c r="U135" s="35"/>
      <c r="V135" s="35"/>
      <c r="W135" s="35"/>
      <c r="X135" s="35"/>
      <c r="Y135" s="35"/>
      <c r="Z135" s="35"/>
      <c r="AA135" s="35"/>
      <c r="AB135" s="35"/>
      <c r="AC135" s="35"/>
      <c r="AD135" s="35"/>
      <c r="AE135" s="35"/>
      <c r="AT135" s="18" t="s">
        <v>284</v>
      </c>
      <c r="AU135" s="18" t="s">
        <v>84</v>
      </c>
    </row>
    <row r="136" spans="1:65" s="2" customFormat="1" ht="16.5" customHeight="1">
      <c r="A136" s="35"/>
      <c r="B136" s="36"/>
      <c r="C136" s="192" t="s">
        <v>108</v>
      </c>
      <c r="D136" s="192" t="s">
        <v>241</v>
      </c>
      <c r="E136" s="193" t="s">
        <v>3164</v>
      </c>
      <c r="F136" s="194" t="s">
        <v>3165</v>
      </c>
      <c r="G136" s="195" t="s">
        <v>244</v>
      </c>
      <c r="H136" s="196">
        <v>1950</v>
      </c>
      <c r="I136" s="197"/>
      <c r="J136" s="198">
        <f>ROUND(I136*H136,2)</f>
        <v>0</v>
      </c>
      <c r="K136" s="194" t="s">
        <v>2647</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110</v>
      </c>
      <c r="AT136" s="203" t="s">
        <v>241</v>
      </c>
      <c r="AU136" s="203" t="s">
        <v>84</v>
      </c>
      <c r="AY136" s="18" t="s">
        <v>239</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110</v>
      </c>
      <c r="BM136" s="203" t="s">
        <v>150</v>
      </c>
    </row>
    <row r="137" spans="1:65" s="2" customFormat="1" ht="39">
      <c r="A137" s="35"/>
      <c r="B137" s="36"/>
      <c r="C137" s="37"/>
      <c r="D137" s="207" t="s">
        <v>284</v>
      </c>
      <c r="E137" s="37"/>
      <c r="F137" s="216" t="s">
        <v>3166</v>
      </c>
      <c r="G137" s="37"/>
      <c r="H137" s="37"/>
      <c r="I137" s="217"/>
      <c r="J137" s="37"/>
      <c r="K137" s="37"/>
      <c r="L137" s="40"/>
      <c r="M137" s="218"/>
      <c r="N137" s="219"/>
      <c r="O137" s="72"/>
      <c r="P137" s="72"/>
      <c r="Q137" s="72"/>
      <c r="R137" s="72"/>
      <c r="S137" s="72"/>
      <c r="T137" s="73"/>
      <c r="U137" s="35"/>
      <c r="V137" s="35"/>
      <c r="W137" s="35"/>
      <c r="X137" s="35"/>
      <c r="Y137" s="35"/>
      <c r="Z137" s="35"/>
      <c r="AA137" s="35"/>
      <c r="AB137" s="35"/>
      <c r="AC137" s="35"/>
      <c r="AD137" s="35"/>
      <c r="AE137" s="35"/>
      <c r="AT137" s="18" t="s">
        <v>284</v>
      </c>
      <c r="AU137" s="18" t="s">
        <v>84</v>
      </c>
    </row>
    <row r="138" spans="1:65" s="2" customFormat="1" ht="16.5" customHeight="1">
      <c r="A138" s="35"/>
      <c r="B138" s="36"/>
      <c r="C138" s="192" t="s">
        <v>110</v>
      </c>
      <c r="D138" s="192" t="s">
        <v>241</v>
      </c>
      <c r="E138" s="193" t="s">
        <v>2652</v>
      </c>
      <c r="F138" s="194" t="s">
        <v>2653</v>
      </c>
      <c r="G138" s="195" t="s">
        <v>244</v>
      </c>
      <c r="H138" s="196">
        <v>120</v>
      </c>
      <c r="I138" s="197"/>
      <c r="J138" s="198">
        <f>ROUND(I138*H138,2)</f>
        <v>0</v>
      </c>
      <c r="K138" s="194" t="s">
        <v>2647</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110</v>
      </c>
      <c r="AT138" s="203" t="s">
        <v>241</v>
      </c>
      <c r="AU138" s="203" t="s">
        <v>84</v>
      </c>
      <c r="AY138" s="18" t="s">
        <v>239</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110</v>
      </c>
      <c r="BM138" s="203" t="s">
        <v>156</v>
      </c>
    </row>
    <row r="139" spans="1:65" s="2" customFormat="1" ht="19.5">
      <c r="A139" s="35"/>
      <c r="B139" s="36"/>
      <c r="C139" s="37"/>
      <c r="D139" s="207" t="s">
        <v>284</v>
      </c>
      <c r="E139" s="37"/>
      <c r="F139" s="216" t="s">
        <v>2654</v>
      </c>
      <c r="G139" s="37"/>
      <c r="H139" s="37"/>
      <c r="I139" s="217"/>
      <c r="J139" s="37"/>
      <c r="K139" s="37"/>
      <c r="L139" s="40"/>
      <c r="M139" s="218"/>
      <c r="N139" s="219"/>
      <c r="O139" s="72"/>
      <c r="P139" s="72"/>
      <c r="Q139" s="72"/>
      <c r="R139" s="72"/>
      <c r="S139" s="72"/>
      <c r="T139" s="73"/>
      <c r="U139" s="35"/>
      <c r="V139" s="35"/>
      <c r="W139" s="35"/>
      <c r="X139" s="35"/>
      <c r="Y139" s="35"/>
      <c r="Z139" s="35"/>
      <c r="AA139" s="35"/>
      <c r="AB139" s="35"/>
      <c r="AC139" s="35"/>
      <c r="AD139" s="35"/>
      <c r="AE139" s="35"/>
      <c r="AT139" s="18" t="s">
        <v>284</v>
      </c>
      <c r="AU139" s="18" t="s">
        <v>84</v>
      </c>
    </row>
    <row r="140" spans="1:65" s="2" customFormat="1" ht="16.5" customHeight="1">
      <c r="A140" s="35"/>
      <c r="B140" s="36"/>
      <c r="C140" s="192" t="s">
        <v>134</v>
      </c>
      <c r="D140" s="192" t="s">
        <v>241</v>
      </c>
      <c r="E140" s="193" t="s">
        <v>3167</v>
      </c>
      <c r="F140" s="194" t="s">
        <v>3168</v>
      </c>
      <c r="G140" s="195" t="s">
        <v>244</v>
      </c>
      <c r="H140" s="196">
        <v>1950</v>
      </c>
      <c r="I140" s="197"/>
      <c r="J140" s="198">
        <f>ROUND(I140*H140,2)</f>
        <v>0</v>
      </c>
      <c r="K140" s="194" t="s">
        <v>2647</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110</v>
      </c>
      <c r="AT140" s="203" t="s">
        <v>241</v>
      </c>
      <c r="AU140" s="203" t="s">
        <v>84</v>
      </c>
      <c r="AY140" s="18" t="s">
        <v>239</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110</v>
      </c>
      <c r="BM140" s="203" t="s">
        <v>162</v>
      </c>
    </row>
    <row r="141" spans="1:65" s="2" customFormat="1" ht="19.5">
      <c r="A141" s="35"/>
      <c r="B141" s="36"/>
      <c r="C141" s="37"/>
      <c r="D141" s="207" t="s">
        <v>284</v>
      </c>
      <c r="E141" s="37"/>
      <c r="F141" s="216" t="s">
        <v>2654</v>
      </c>
      <c r="G141" s="37"/>
      <c r="H141" s="37"/>
      <c r="I141" s="217"/>
      <c r="J141" s="37"/>
      <c r="K141" s="37"/>
      <c r="L141" s="40"/>
      <c r="M141" s="218"/>
      <c r="N141" s="219"/>
      <c r="O141" s="72"/>
      <c r="P141" s="72"/>
      <c r="Q141" s="72"/>
      <c r="R141" s="72"/>
      <c r="S141" s="72"/>
      <c r="T141" s="73"/>
      <c r="U141" s="35"/>
      <c r="V141" s="35"/>
      <c r="W141" s="35"/>
      <c r="X141" s="35"/>
      <c r="Y141" s="35"/>
      <c r="Z141" s="35"/>
      <c r="AA141" s="35"/>
      <c r="AB141" s="35"/>
      <c r="AC141" s="35"/>
      <c r="AD141" s="35"/>
      <c r="AE141" s="35"/>
      <c r="AT141" s="18" t="s">
        <v>284</v>
      </c>
      <c r="AU141" s="18" t="s">
        <v>84</v>
      </c>
    </row>
    <row r="142" spans="1:65" s="2" customFormat="1" ht="16.5" customHeight="1">
      <c r="A142" s="35"/>
      <c r="B142" s="36"/>
      <c r="C142" s="192" t="s">
        <v>150</v>
      </c>
      <c r="D142" s="192" t="s">
        <v>241</v>
      </c>
      <c r="E142" s="193" t="s">
        <v>2655</v>
      </c>
      <c r="F142" s="194" t="s">
        <v>2656</v>
      </c>
      <c r="G142" s="195" t="s">
        <v>309</v>
      </c>
      <c r="H142" s="196">
        <v>931.5</v>
      </c>
      <c r="I142" s="197"/>
      <c r="J142" s="198">
        <f>ROUND(I142*H142,2)</f>
        <v>0</v>
      </c>
      <c r="K142" s="194" t="s">
        <v>2647</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110</v>
      </c>
      <c r="AT142" s="203" t="s">
        <v>241</v>
      </c>
      <c r="AU142" s="203" t="s">
        <v>84</v>
      </c>
      <c r="AY142" s="18" t="s">
        <v>239</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110</v>
      </c>
      <c r="BM142" s="203" t="s">
        <v>8</v>
      </c>
    </row>
    <row r="143" spans="1:65" s="2" customFormat="1" ht="19.5">
      <c r="A143" s="35"/>
      <c r="B143" s="36"/>
      <c r="C143" s="37"/>
      <c r="D143" s="207" t="s">
        <v>284</v>
      </c>
      <c r="E143" s="37"/>
      <c r="F143" s="216" t="s">
        <v>2657</v>
      </c>
      <c r="G143" s="37"/>
      <c r="H143" s="37"/>
      <c r="I143" s="217"/>
      <c r="J143" s="37"/>
      <c r="K143" s="37"/>
      <c r="L143" s="40"/>
      <c r="M143" s="218"/>
      <c r="N143" s="219"/>
      <c r="O143" s="72"/>
      <c r="P143" s="72"/>
      <c r="Q143" s="72"/>
      <c r="R143" s="72"/>
      <c r="S143" s="72"/>
      <c r="T143" s="73"/>
      <c r="U143" s="35"/>
      <c r="V143" s="35"/>
      <c r="W143" s="35"/>
      <c r="X143" s="35"/>
      <c r="Y143" s="35"/>
      <c r="Z143" s="35"/>
      <c r="AA143" s="35"/>
      <c r="AB143" s="35"/>
      <c r="AC143" s="35"/>
      <c r="AD143" s="35"/>
      <c r="AE143" s="35"/>
      <c r="AT143" s="18" t="s">
        <v>284</v>
      </c>
      <c r="AU143" s="18" t="s">
        <v>84</v>
      </c>
    </row>
    <row r="144" spans="1:65" s="2" customFormat="1" ht="16.5" customHeight="1">
      <c r="A144" s="35"/>
      <c r="B144" s="36"/>
      <c r="C144" s="192" t="s">
        <v>153</v>
      </c>
      <c r="D144" s="192" t="s">
        <v>241</v>
      </c>
      <c r="E144" s="193" t="s">
        <v>2658</v>
      </c>
      <c r="F144" s="194" t="s">
        <v>2659</v>
      </c>
      <c r="G144" s="195" t="s">
        <v>309</v>
      </c>
      <c r="H144" s="196">
        <v>54</v>
      </c>
      <c r="I144" s="197"/>
      <c r="J144" s="198">
        <f>ROUND(I144*H144,2)</f>
        <v>0</v>
      </c>
      <c r="K144" s="194" t="s">
        <v>2647</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110</v>
      </c>
      <c r="AT144" s="203" t="s">
        <v>241</v>
      </c>
      <c r="AU144" s="203" t="s">
        <v>84</v>
      </c>
      <c r="AY144" s="18" t="s">
        <v>239</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110</v>
      </c>
      <c r="BM144" s="203" t="s">
        <v>296</v>
      </c>
    </row>
    <row r="145" spans="1:65" s="2" customFormat="1" ht="19.5">
      <c r="A145" s="35"/>
      <c r="B145" s="36"/>
      <c r="C145" s="37"/>
      <c r="D145" s="207" t="s">
        <v>284</v>
      </c>
      <c r="E145" s="37"/>
      <c r="F145" s="216" t="s">
        <v>3169</v>
      </c>
      <c r="G145" s="37"/>
      <c r="H145" s="37"/>
      <c r="I145" s="217"/>
      <c r="J145" s="37"/>
      <c r="K145" s="37"/>
      <c r="L145" s="40"/>
      <c r="M145" s="218"/>
      <c r="N145" s="219"/>
      <c r="O145" s="72"/>
      <c r="P145" s="72"/>
      <c r="Q145" s="72"/>
      <c r="R145" s="72"/>
      <c r="S145" s="72"/>
      <c r="T145" s="73"/>
      <c r="U145" s="35"/>
      <c r="V145" s="35"/>
      <c r="W145" s="35"/>
      <c r="X145" s="35"/>
      <c r="Y145" s="35"/>
      <c r="Z145" s="35"/>
      <c r="AA145" s="35"/>
      <c r="AB145" s="35"/>
      <c r="AC145" s="35"/>
      <c r="AD145" s="35"/>
      <c r="AE145" s="35"/>
      <c r="AT145" s="18" t="s">
        <v>284</v>
      </c>
      <c r="AU145" s="18" t="s">
        <v>84</v>
      </c>
    </row>
    <row r="146" spans="1:65" s="2" customFormat="1" ht="16.5" customHeight="1">
      <c r="A146" s="35"/>
      <c r="B146" s="36"/>
      <c r="C146" s="192" t="s">
        <v>156</v>
      </c>
      <c r="D146" s="192" t="s">
        <v>241</v>
      </c>
      <c r="E146" s="193" t="s">
        <v>3170</v>
      </c>
      <c r="F146" s="194" t="s">
        <v>3171</v>
      </c>
      <c r="G146" s="195" t="s">
        <v>309</v>
      </c>
      <c r="H146" s="196">
        <v>148.5</v>
      </c>
      <c r="I146" s="197"/>
      <c r="J146" s="198">
        <f>ROUND(I146*H146,2)</f>
        <v>0</v>
      </c>
      <c r="K146" s="194" t="s">
        <v>2647</v>
      </c>
      <c r="L146" s="40"/>
      <c r="M146" s="199" t="s">
        <v>1</v>
      </c>
      <c r="N146" s="200" t="s">
        <v>41</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110</v>
      </c>
      <c r="AT146" s="203" t="s">
        <v>241</v>
      </c>
      <c r="AU146" s="203" t="s">
        <v>84</v>
      </c>
      <c r="AY146" s="18" t="s">
        <v>239</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110</v>
      </c>
      <c r="BM146" s="203" t="s">
        <v>306</v>
      </c>
    </row>
    <row r="147" spans="1:65" s="2" customFormat="1" ht="29.25">
      <c r="A147" s="35"/>
      <c r="B147" s="36"/>
      <c r="C147" s="37"/>
      <c r="D147" s="207" t="s">
        <v>284</v>
      </c>
      <c r="E147" s="37"/>
      <c r="F147" s="216" t="s">
        <v>3172</v>
      </c>
      <c r="G147" s="37"/>
      <c r="H147" s="37"/>
      <c r="I147" s="217"/>
      <c r="J147" s="37"/>
      <c r="K147" s="37"/>
      <c r="L147" s="40"/>
      <c r="M147" s="218"/>
      <c r="N147" s="219"/>
      <c r="O147" s="72"/>
      <c r="P147" s="72"/>
      <c r="Q147" s="72"/>
      <c r="R147" s="72"/>
      <c r="S147" s="72"/>
      <c r="T147" s="73"/>
      <c r="U147" s="35"/>
      <c r="V147" s="35"/>
      <c r="W147" s="35"/>
      <c r="X147" s="35"/>
      <c r="Y147" s="35"/>
      <c r="Z147" s="35"/>
      <c r="AA147" s="35"/>
      <c r="AB147" s="35"/>
      <c r="AC147" s="35"/>
      <c r="AD147" s="35"/>
      <c r="AE147" s="35"/>
      <c r="AT147" s="18" t="s">
        <v>284</v>
      </c>
      <c r="AU147" s="18" t="s">
        <v>84</v>
      </c>
    </row>
    <row r="148" spans="1:65" s="2" customFormat="1" ht="16.5" customHeight="1">
      <c r="A148" s="35"/>
      <c r="B148" s="36"/>
      <c r="C148" s="192" t="s">
        <v>159</v>
      </c>
      <c r="D148" s="192" t="s">
        <v>241</v>
      </c>
      <c r="E148" s="193" t="s">
        <v>3173</v>
      </c>
      <c r="F148" s="194" t="s">
        <v>3174</v>
      </c>
      <c r="G148" s="195" t="s">
        <v>309</v>
      </c>
      <c r="H148" s="196">
        <v>364.5</v>
      </c>
      <c r="I148" s="197"/>
      <c r="J148" s="198">
        <f>ROUND(I148*H148,2)</f>
        <v>0</v>
      </c>
      <c r="K148" s="194" t="s">
        <v>2647</v>
      </c>
      <c r="L148" s="40"/>
      <c r="M148" s="199" t="s">
        <v>1</v>
      </c>
      <c r="N148" s="200" t="s">
        <v>41</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110</v>
      </c>
      <c r="AT148" s="203" t="s">
        <v>241</v>
      </c>
      <c r="AU148" s="203" t="s">
        <v>84</v>
      </c>
      <c r="AY148" s="18" t="s">
        <v>239</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110</v>
      </c>
      <c r="BM148" s="203" t="s">
        <v>279</v>
      </c>
    </row>
    <row r="149" spans="1:65" s="2" customFormat="1" ht="29.25">
      <c r="A149" s="35"/>
      <c r="B149" s="36"/>
      <c r="C149" s="37"/>
      <c r="D149" s="207" t="s">
        <v>284</v>
      </c>
      <c r="E149" s="37"/>
      <c r="F149" s="216" t="s">
        <v>3175</v>
      </c>
      <c r="G149" s="37"/>
      <c r="H149" s="37"/>
      <c r="I149" s="217"/>
      <c r="J149" s="37"/>
      <c r="K149" s="37"/>
      <c r="L149" s="40"/>
      <c r="M149" s="218"/>
      <c r="N149" s="219"/>
      <c r="O149" s="72"/>
      <c r="P149" s="72"/>
      <c r="Q149" s="72"/>
      <c r="R149" s="72"/>
      <c r="S149" s="72"/>
      <c r="T149" s="73"/>
      <c r="U149" s="35"/>
      <c r="V149" s="35"/>
      <c r="W149" s="35"/>
      <c r="X149" s="35"/>
      <c r="Y149" s="35"/>
      <c r="Z149" s="35"/>
      <c r="AA149" s="35"/>
      <c r="AB149" s="35"/>
      <c r="AC149" s="35"/>
      <c r="AD149" s="35"/>
      <c r="AE149" s="35"/>
      <c r="AT149" s="18" t="s">
        <v>284</v>
      </c>
      <c r="AU149" s="18" t="s">
        <v>84</v>
      </c>
    </row>
    <row r="150" spans="1:65" s="2" customFormat="1" ht="16.5" customHeight="1">
      <c r="A150" s="35"/>
      <c r="B150" s="36"/>
      <c r="C150" s="192" t="s">
        <v>162</v>
      </c>
      <c r="D150" s="192" t="s">
        <v>241</v>
      </c>
      <c r="E150" s="193" t="s">
        <v>2661</v>
      </c>
      <c r="F150" s="194" t="s">
        <v>2662</v>
      </c>
      <c r="G150" s="195" t="s">
        <v>309</v>
      </c>
      <c r="H150" s="196">
        <v>139.94999999999999</v>
      </c>
      <c r="I150" s="197"/>
      <c r="J150" s="198">
        <f>ROUND(I150*H150,2)</f>
        <v>0</v>
      </c>
      <c r="K150" s="194" t="s">
        <v>2647</v>
      </c>
      <c r="L150" s="40"/>
      <c r="M150" s="199" t="s">
        <v>1</v>
      </c>
      <c r="N150" s="200" t="s">
        <v>41</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110</v>
      </c>
      <c r="AT150" s="203" t="s">
        <v>241</v>
      </c>
      <c r="AU150" s="203" t="s">
        <v>84</v>
      </c>
      <c r="AY150" s="18" t="s">
        <v>239</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110</v>
      </c>
      <c r="BM150" s="203" t="s">
        <v>328</v>
      </c>
    </row>
    <row r="151" spans="1:65" s="2" customFormat="1" ht="58.5">
      <c r="A151" s="35"/>
      <c r="B151" s="36"/>
      <c r="C151" s="37"/>
      <c r="D151" s="207" t="s">
        <v>284</v>
      </c>
      <c r="E151" s="37"/>
      <c r="F151" s="216" t="s">
        <v>3176</v>
      </c>
      <c r="G151" s="37"/>
      <c r="H151" s="37"/>
      <c r="I151" s="217"/>
      <c r="J151" s="37"/>
      <c r="K151" s="37"/>
      <c r="L151" s="40"/>
      <c r="M151" s="218"/>
      <c r="N151" s="219"/>
      <c r="O151" s="72"/>
      <c r="P151" s="72"/>
      <c r="Q151" s="72"/>
      <c r="R151" s="72"/>
      <c r="S151" s="72"/>
      <c r="T151" s="73"/>
      <c r="U151" s="35"/>
      <c r="V151" s="35"/>
      <c r="W151" s="35"/>
      <c r="X151" s="35"/>
      <c r="Y151" s="35"/>
      <c r="Z151" s="35"/>
      <c r="AA151" s="35"/>
      <c r="AB151" s="35"/>
      <c r="AC151" s="35"/>
      <c r="AD151" s="35"/>
      <c r="AE151" s="35"/>
      <c r="AT151" s="18" t="s">
        <v>284</v>
      </c>
      <c r="AU151" s="18" t="s">
        <v>84</v>
      </c>
    </row>
    <row r="152" spans="1:65" s="2" customFormat="1" ht="24.2" customHeight="1">
      <c r="A152" s="35"/>
      <c r="B152" s="36"/>
      <c r="C152" s="192" t="s">
        <v>165</v>
      </c>
      <c r="D152" s="192" t="s">
        <v>241</v>
      </c>
      <c r="E152" s="193" t="s">
        <v>2664</v>
      </c>
      <c r="F152" s="194" t="s">
        <v>3177</v>
      </c>
      <c r="G152" s="195" t="s">
        <v>309</v>
      </c>
      <c r="H152" s="196">
        <v>699.75</v>
      </c>
      <c r="I152" s="197"/>
      <c r="J152" s="198">
        <f>ROUND(I152*H152,2)</f>
        <v>0</v>
      </c>
      <c r="K152" s="194" t="s">
        <v>2647</v>
      </c>
      <c r="L152" s="40"/>
      <c r="M152" s="199" t="s">
        <v>1</v>
      </c>
      <c r="N152" s="200" t="s">
        <v>41</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110</v>
      </c>
      <c r="AT152" s="203" t="s">
        <v>241</v>
      </c>
      <c r="AU152" s="203" t="s">
        <v>84</v>
      </c>
      <c r="AY152" s="18" t="s">
        <v>239</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110</v>
      </c>
      <c r="BM152" s="203" t="s">
        <v>337</v>
      </c>
    </row>
    <row r="153" spans="1:65" s="2" customFormat="1" ht="39">
      <c r="A153" s="35"/>
      <c r="B153" s="36"/>
      <c r="C153" s="37"/>
      <c r="D153" s="207" t="s">
        <v>284</v>
      </c>
      <c r="E153" s="37"/>
      <c r="F153" s="216" t="s">
        <v>3178</v>
      </c>
      <c r="G153" s="37"/>
      <c r="H153" s="37"/>
      <c r="I153" s="217"/>
      <c r="J153" s="37"/>
      <c r="K153" s="37"/>
      <c r="L153" s="40"/>
      <c r="M153" s="218"/>
      <c r="N153" s="219"/>
      <c r="O153" s="72"/>
      <c r="P153" s="72"/>
      <c r="Q153" s="72"/>
      <c r="R153" s="72"/>
      <c r="S153" s="72"/>
      <c r="T153" s="73"/>
      <c r="U153" s="35"/>
      <c r="V153" s="35"/>
      <c r="W153" s="35"/>
      <c r="X153" s="35"/>
      <c r="Y153" s="35"/>
      <c r="Z153" s="35"/>
      <c r="AA153" s="35"/>
      <c r="AB153" s="35"/>
      <c r="AC153" s="35"/>
      <c r="AD153" s="35"/>
      <c r="AE153" s="35"/>
      <c r="AT153" s="18" t="s">
        <v>284</v>
      </c>
      <c r="AU153" s="18" t="s">
        <v>84</v>
      </c>
    </row>
    <row r="154" spans="1:65" s="2" customFormat="1" ht="21.75" customHeight="1">
      <c r="A154" s="35"/>
      <c r="B154" s="36"/>
      <c r="C154" s="192" t="s">
        <v>8</v>
      </c>
      <c r="D154" s="192" t="s">
        <v>241</v>
      </c>
      <c r="E154" s="193" t="s">
        <v>3179</v>
      </c>
      <c r="F154" s="194" t="s">
        <v>3180</v>
      </c>
      <c r="G154" s="195" t="s">
        <v>309</v>
      </c>
      <c r="H154" s="196">
        <v>139.94999999999999</v>
      </c>
      <c r="I154" s="197"/>
      <c r="J154" s="198">
        <f>ROUND(I154*H154,2)</f>
        <v>0</v>
      </c>
      <c r="K154" s="194" t="s">
        <v>2647</v>
      </c>
      <c r="L154" s="40"/>
      <c r="M154" s="199" t="s">
        <v>1</v>
      </c>
      <c r="N154" s="200" t="s">
        <v>41</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110</v>
      </c>
      <c r="AT154" s="203" t="s">
        <v>241</v>
      </c>
      <c r="AU154" s="203" t="s">
        <v>84</v>
      </c>
      <c r="AY154" s="18" t="s">
        <v>239</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110</v>
      </c>
      <c r="BM154" s="203" t="s">
        <v>463</v>
      </c>
    </row>
    <row r="155" spans="1:65" s="2" customFormat="1" ht="21.75" customHeight="1">
      <c r="A155" s="35"/>
      <c r="B155" s="36"/>
      <c r="C155" s="192" t="s">
        <v>292</v>
      </c>
      <c r="D155" s="192" t="s">
        <v>241</v>
      </c>
      <c r="E155" s="193" t="s">
        <v>2674</v>
      </c>
      <c r="F155" s="194" t="s">
        <v>2675</v>
      </c>
      <c r="G155" s="195" t="s">
        <v>309</v>
      </c>
      <c r="H155" s="196">
        <v>139.94999999999999</v>
      </c>
      <c r="I155" s="197"/>
      <c r="J155" s="198">
        <f>ROUND(I155*H155,2)</f>
        <v>0</v>
      </c>
      <c r="K155" s="194" t="s">
        <v>2647</v>
      </c>
      <c r="L155" s="40"/>
      <c r="M155" s="199" t="s">
        <v>1</v>
      </c>
      <c r="N155" s="200" t="s">
        <v>41</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110</v>
      </c>
      <c r="AT155" s="203" t="s">
        <v>241</v>
      </c>
      <c r="AU155" s="203" t="s">
        <v>84</v>
      </c>
      <c r="AY155" s="18" t="s">
        <v>239</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110</v>
      </c>
      <c r="BM155" s="203" t="s">
        <v>473</v>
      </c>
    </row>
    <row r="156" spans="1:65" s="2" customFormat="1" ht="16.5" customHeight="1">
      <c r="A156" s="35"/>
      <c r="B156" s="36"/>
      <c r="C156" s="192" t="s">
        <v>296</v>
      </c>
      <c r="D156" s="192" t="s">
        <v>241</v>
      </c>
      <c r="E156" s="193" t="s">
        <v>2676</v>
      </c>
      <c r="F156" s="194" t="s">
        <v>2677</v>
      </c>
      <c r="G156" s="195" t="s">
        <v>309</v>
      </c>
      <c r="H156" s="196">
        <v>791.55</v>
      </c>
      <c r="I156" s="197"/>
      <c r="J156" s="198">
        <f>ROUND(I156*H156,2)</f>
        <v>0</v>
      </c>
      <c r="K156" s="194" t="s">
        <v>2647</v>
      </c>
      <c r="L156" s="40"/>
      <c r="M156" s="199" t="s">
        <v>1</v>
      </c>
      <c r="N156" s="200" t="s">
        <v>41</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110</v>
      </c>
      <c r="AT156" s="203" t="s">
        <v>241</v>
      </c>
      <c r="AU156" s="203" t="s">
        <v>84</v>
      </c>
      <c r="AY156" s="18" t="s">
        <v>239</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110</v>
      </c>
      <c r="BM156" s="203" t="s">
        <v>484</v>
      </c>
    </row>
    <row r="157" spans="1:65" s="2" customFormat="1" ht="58.5">
      <c r="A157" s="35"/>
      <c r="B157" s="36"/>
      <c r="C157" s="37"/>
      <c r="D157" s="207" t="s">
        <v>284</v>
      </c>
      <c r="E157" s="37"/>
      <c r="F157" s="216" t="s">
        <v>3181</v>
      </c>
      <c r="G157" s="37"/>
      <c r="H157" s="37"/>
      <c r="I157" s="217"/>
      <c r="J157" s="37"/>
      <c r="K157" s="37"/>
      <c r="L157" s="40"/>
      <c r="M157" s="218"/>
      <c r="N157" s="219"/>
      <c r="O157" s="72"/>
      <c r="P157" s="72"/>
      <c r="Q157" s="72"/>
      <c r="R157" s="72"/>
      <c r="S157" s="72"/>
      <c r="T157" s="73"/>
      <c r="U157" s="35"/>
      <c r="V157" s="35"/>
      <c r="W157" s="35"/>
      <c r="X157" s="35"/>
      <c r="Y157" s="35"/>
      <c r="Z157" s="35"/>
      <c r="AA157" s="35"/>
      <c r="AB157" s="35"/>
      <c r="AC157" s="35"/>
      <c r="AD157" s="35"/>
      <c r="AE157" s="35"/>
      <c r="AT157" s="18" t="s">
        <v>284</v>
      </c>
      <c r="AU157" s="18" t="s">
        <v>84</v>
      </c>
    </row>
    <row r="158" spans="1:65" s="2" customFormat="1" ht="16.5" customHeight="1">
      <c r="A158" s="35"/>
      <c r="B158" s="36"/>
      <c r="C158" s="192" t="s">
        <v>301</v>
      </c>
      <c r="D158" s="192" t="s">
        <v>241</v>
      </c>
      <c r="E158" s="193" t="s">
        <v>2679</v>
      </c>
      <c r="F158" s="194" t="s">
        <v>2680</v>
      </c>
      <c r="G158" s="195" t="s">
        <v>309</v>
      </c>
      <c r="H158" s="196">
        <v>113.85</v>
      </c>
      <c r="I158" s="197"/>
      <c r="J158" s="198">
        <f>ROUND(I158*H158,2)</f>
        <v>0</v>
      </c>
      <c r="K158" s="194" t="s">
        <v>2647</v>
      </c>
      <c r="L158" s="40"/>
      <c r="M158" s="199" t="s">
        <v>1</v>
      </c>
      <c r="N158" s="200" t="s">
        <v>41</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110</v>
      </c>
      <c r="AT158" s="203" t="s">
        <v>241</v>
      </c>
      <c r="AU158" s="203" t="s">
        <v>84</v>
      </c>
      <c r="AY158" s="18" t="s">
        <v>239</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110</v>
      </c>
      <c r="BM158" s="203" t="s">
        <v>495</v>
      </c>
    </row>
    <row r="159" spans="1:65" s="2" customFormat="1" ht="58.5">
      <c r="A159" s="35"/>
      <c r="B159" s="36"/>
      <c r="C159" s="37"/>
      <c r="D159" s="207" t="s">
        <v>284</v>
      </c>
      <c r="E159" s="37"/>
      <c r="F159" s="216" t="s">
        <v>3182</v>
      </c>
      <c r="G159" s="37"/>
      <c r="H159" s="37"/>
      <c r="I159" s="217"/>
      <c r="J159" s="37"/>
      <c r="K159" s="37"/>
      <c r="L159" s="40"/>
      <c r="M159" s="218"/>
      <c r="N159" s="219"/>
      <c r="O159" s="72"/>
      <c r="P159" s="72"/>
      <c r="Q159" s="72"/>
      <c r="R159" s="72"/>
      <c r="S159" s="72"/>
      <c r="T159" s="73"/>
      <c r="U159" s="35"/>
      <c r="V159" s="35"/>
      <c r="W159" s="35"/>
      <c r="X159" s="35"/>
      <c r="Y159" s="35"/>
      <c r="Z159" s="35"/>
      <c r="AA159" s="35"/>
      <c r="AB159" s="35"/>
      <c r="AC159" s="35"/>
      <c r="AD159" s="35"/>
      <c r="AE159" s="35"/>
      <c r="AT159" s="18" t="s">
        <v>284</v>
      </c>
      <c r="AU159" s="18" t="s">
        <v>84</v>
      </c>
    </row>
    <row r="160" spans="1:65" s="2" customFormat="1" ht="16.5" customHeight="1">
      <c r="A160" s="35"/>
      <c r="B160" s="36"/>
      <c r="C160" s="192" t="s">
        <v>306</v>
      </c>
      <c r="D160" s="192" t="s">
        <v>241</v>
      </c>
      <c r="E160" s="193" t="s">
        <v>2682</v>
      </c>
      <c r="F160" s="194" t="s">
        <v>2683</v>
      </c>
      <c r="G160" s="195" t="s">
        <v>309</v>
      </c>
      <c r="H160" s="196">
        <v>139.94999999999999</v>
      </c>
      <c r="I160" s="197"/>
      <c r="J160" s="198">
        <f>ROUND(I160*H160,2)</f>
        <v>0</v>
      </c>
      <c r="K160" s="194" t="s">
        <v>2647</v>
      </c>
      <c r="L160" s="40"/>
      <c r="M160" s="199" t="s">
        <v>1</v>
      </c>
      <c r="N160" s="200" t="s">
        <v>41</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110</v>
      </c>
      <c r="AT160" s="203" t="s">
        <v>241</v>
      </c>
      <c r="AU160" s="203" t="s">
        <v>84</v>
      </c>
      <c r="AY160" s="18" t="s">
        <v>239</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110</v>
      </c>
      <c r="BM160" s="203" t="s">
        <v>506</v>
      </c>
    </row>
    <row r="161" spans="1:65" s="2" customFormat="1" ht="16.5" customHeight="1">
      <c r="A161" s="35"/>
      <c r="B161" s="36"/>
      <c r="C161" s="192" t="s">
        <v>312</v>
      </c>
      <c r="D161" s="192" t="s">
        <v>241</v>
      </c>
      <c r="E161" s="193" t="s">
        <v>3183</v>
      </c>
      <c r="F161" s="194" t="s">
        <v>3184</v>
      </c>
      <c r="G161" s="195" t="s">
        <v>476</v>
      </c>
      <c r="H161" s="196">
        <v>100</v>
      </c>
      <c r="I161" s="197"/>
      <c r="J161" s="198">
        <f>ROUND(I161*H161,2)</f>
        <v>0</v>
      </c>
      <c r="K161" s="194" t="s">
        <v>2696</v>
      </c>
      <c r="L161" s="40"/>
      <c r="M161" s="199" t="s">
        <v>1</v>
      </c>
      <c r="N161" s="200" t="s">
        <v>41</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110</v>
      </c>
      <c r="AT161" s="203" t="s">
        <v>241</v>
      </c>
      <c r="AU161" s="203" t="s">
        <v>84</v>
      </c>
      <c r="AY161" s="18" t="s">
        <v>239</v>
      </c>
      <c r="BE161" s="204">
        <f>IF(N161="základní",J161,0)</f>
        <v>0</v>
      </c>
      <c r="BF161" s="204">
        <f>IF(N161="snížená",J161,0)</f>
        <v>0</v>
      </c>
      <c r="BG161" s="204">
        <f>IF(N161="zákl. přenesená",J161,0)</f>
        <v>0</v>
      </c>
      <c r="BH161" s="204">
        <f>IF(N161="sníž. přenesená",J161,0)</f>
        <v>0</v>
      </c>
      <c r="BI161" s="204">
        <f>IF(N161="nulová",J161,0)</f>
        <v>0</v>
      </c>
      <c r="BJ161" s="18" t="s">
        <v>84</v>
      </c>
      <c r="BK161" s="204">
        <f>ROUND(I161*H161,2)</f>
        <v>0</v>
      </c>
      <c r="BL161" s="18" t="s">
        <v>110</v>
      </c>
      <c r="BM161" s="203" t="s">
        <v>517</v>
      </c>
    </row>
    <row r="162" spans="1:65" s="2" customFormat="1" ht="16.5" customHeight="1">
      <c r="A162" s="35"/>
      <c r="B162" s="36"/>
      <c r="C162" s="192" t="s">
        <v>279</v>
      </c>
      <c r="D162" s="192" t="s">
        <v>241</v>
      </c>
      <c r="E162" s="193" t="s">
        <v>3185</v>
      </c>
      <c r="F162" s="194" t="s">
        <v>3186</v>
      </c>
      <c r="G162" s="195" t="s">
        <v>1736</v>
      </c>
      <c r="H162" s="196">
        <v>3</v>
      </c>
      <c r="I162" s="197"/>
      <c r="J162" s="198">
        <f>ROUND(I162*H162,2)</f>
        <v>0</v>
      </c>
      <c r="K162" s="194" t="s">
        <v>2696</v>
      </c>
      <c r="L162" s="40"/>
      <c r="M162" s="199" t="s">
        <v>1</v>
      </c>
      <c r="N162" s="200" t="s">
        <v>41</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110</v>
      </c>
      <c r="AT162" s="203" t="s">
        <v>241</v>
      </c>
      <c r="AU162" s="203" t="s">
        <v>84</v>
      </c>
      <c r="AY162" s="18" t="s">
        <v>239</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110</v>
      </c>
      <c r="BM162" s="203" t="s">
        <v>525</v>
      </c>
    </row>
    <row r="163" spans="1:65" s="2" customFormat="1" ht="16.5" customHeight="1">
      <c r="A163" s="35"/>
      <c r="B163" s="36"/>
      <c r="C163" s="192" t="s">
        <v>321</v>
      </c>
      <c r="D163" s="192" t="s">
        <v>241</v>
      </c>
      <c r="E163" s="193" t="s">
        <v>3187</v>
      </c>
      <c r="F163" s="194" t="s">
        <v>3188</v>
      </c>
      <c r="G163" s="195" t="s">
        <v>476</v>
      </c>
      <c r="H163" s="196">
        <v>10</v>
      </c>
      <c r="I163" s="197"/>
      <c r="J163" s="198">
        <f>ROUND(I163*H163,2)</f>
        <v>0</v>
      </c>
      <c r="K163" s="194" t="s">
        <v>2647</v>
      </c>
      <c r="L163" s="40"/>
      <c r="M163" s="199" t="s">
        <v>1</v>
      </c>
      <c r="N163" s="200" t="s">
        <v>41</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110</v>
      </c>
      <c r="AT163" s="203" t="s">
        <v>241</v>
      </c>
      <c r="AU163" s="203" t="s">
        <v>84</v>
      </c>
      <c r="AY163" s="18" t="s">
        <v>239</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110</v>
      </c>
      <c r="BM163" s="203" t="s">
        <v>533</v>
      </c>
    </row>
    <row r="164" spans="1:65" s="12" customFormat="1" ht="25.9" customHeight="1">
      <c r="B164" s="176"/>
      <c r="C164" s="177"/>
      <c r="D164" s="178" t="s">
        <v>75</v>
      </c>
      <c r="E164" s="179" t="s">
        <v>110</v>
      </c>
      <c r="F164" s="179" t="s">
        <v>579</v>
      </c>
      <c r="G164" s="177"/>
      <c r="H164" s="177"/>
      <c r="I164" s="180"/>
      <c r="J164" s="181">
        <f>BK164</f>
        <v>0</v>
      </c>
      <c r="K164" s="177"/>
      <c r="L164" s="182"/>
      <c r="M164" s="183"/>
      <c r="N164" s="184"/>
      <c r="O164" s="184"/>
      <c r="P164" s="185">
        <f>SUM(P165:P166)</f>
        <v>0</v>
      </c>
      <c r="Q164" s="184"/>
      <c r="R164" s="185">
        <f>SUM(R165:R166)</f>
        <v>0</v>
      </c>
      <c r="S164" s="184"/>
      <c r="T164" s="186">
        <f>SUM(T165:T166)</f>
        <v>0</v>
      </c>
      <c r="AR164" s="187" t="s">
        <v>84</v>
      </c>
      <c r="AT164" s="188" t="s">
        <v>75</v>
      </c>
      <c r="AU164" s="188" t="s">
        <v>76</v>
      </c>
      <c r="AY164" s="187" t="s">
        <v>239</v>
      </c>
      <c r="BK164" s="189">
        <f>SUM(BK165:BK166)</f>
        <v>0</v>
      </c>
    </row>
    <row r="165" spans="1:65" s="2" customFormat="1" ht="16.5" customHeight="1">
      <c r="A165" s="35"/>
      <c r="B165" s="36"/>
      <c r="C165" s="192" t="s">
        <v>328</v>
      </c>
      <c r="D165" s="192" t="s">
        <v>241</v>
      </c>
      <c r="E165" s="193" t="s">
        <v>2684</v>
      </c>
      <c r="F165" s="194" t="s">
        <v>2685</v>
      </c>
      <c r="G165" s="195" t="s">
        <v>309</v>
      </c>
      <c r="H165" s="196">
        <v>26.1</v>
      </c>
      <c r="I165" s="197"/>
      <c r="J165" s="198">
        <f>ROUND(I165*H165,2)</f>
        <v>0</v>
      </c>
      <c r="K165" s="194" t="s">
        <v>2647</v>
      </c>
      <c r="L165" s="40"/>
      <c r="M165" s="199" t="s">
        <v>1</v>
      </c>
      <c r="N165" s="200" t="s">
        <v>41</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110</v>
      </c>
      <c r="AT165" s="203" t="s">
        <v>241</v>
      </c>
      <c r="AU165" s="203" t="s">
        <v>84</v>
      </c>
      <c r="AY165" s="18" t="s">
        <v>239</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110</v>
      </c>
      <c r="BM165" s="203" t="s">
        <v>541</v>
      </c>
    </row>
    <row r="166" spans="1:65" s="2" customFormat="1" ht="48.75">
      <c r="A166" s="35"/>
      <c r="B166" s="36"/>
      <c r="C166" s="37"/>
      <c r="D166" s="207" t="s">
        <v>284</v>
      </c>
      <c r="E166" s="37"/>
      <c r="F166" s="216" t="s">
        <v>3189</v>
      </c>
      <c r="G166" s="37"/>
      <c r="H166" s="37"/>
      <c r="I166" s="217"/>
      <c r="J166" s="37"/>
      <c r="K166" s="37"/>
      <c r="L166" s="40"/>
      <c r="M166" s="218"/>
      <c r="N166" s="219"/>
      <c r="O166" s="72"/>
      <c r="P166" s="72"/>
      <c r="Q166" s="72"/>
      <c r="R166" s="72"/>
      <c r="S166" s="72"/>
      <c r="T166" s="73"/>
      <c r="U166" s="35"/>
      <c r="V166" s="35"/>
      <c r="W166" s="35"/>
      <c r="X166" s="35"/>
      <c r="Y166" s="35"/>
      <c r="Z166" s="35"/>
      <c r="AA166" s="35"/>
      <c r="AB166" s="35"/>
      <c r="AC166" s="35"/>
      <c r="AD166" s="35"/>
      <c r="AE166" s="35"/>
      <c r="AT166" s="18" t="s">
        <v>284</v>
      </c>
      <c r="AU166" s="18" t="s">
        <v>84</v>
      </c>
    </row>
    <row r="167" spans="1:65" s="12" customFormat="1" ht="25.9" customHeight="1">
      <c r="B167" s="176"/>
      <c r="C167" s="177"/>
      <c r="D167" s="178" t="s">
        <v>75</v>
      </c>
      <c r="E167" s="179" t="s">
        <v>756</v>
      </c>
      <c r="F167" s="179" t="s">
        <v>3190</v>
      </c>
      <c r="G167" s="177"/>
      <c r="H167" s="177"/>
      <c r="I167" s="180"/>
      <c r="J167" s="181">
        <f>BK167</f>
        <v>0</v>
      </c>
      <c r="K167" s="177"/>
      <c r="L167" s="182"/>
      <c r="M167" s="183"/>
      <c r="N167" s="184"/>
      <c r="O167" s="184"/>
      <c r="P167" s="185">
        <f>SUM(P168:P179)</f>
        <v>0</v>
      </c>
      <c r="Q167" s="184"/>
      <c r="R167" s="185">
        <f>SUM(R168:R179)</f>
        <v>0</v>
      </c>
      <c r="S167" s="184"/>
      <c r="T167" s="186">
        <f>SUM(T168:T179)</f>
        <v>0</v>
      </c>
      <c r="AR167" s="187" t="s">
        <v>84</v>
      </c>
      <c r="AT167" s="188" t="s">
        <v>75</v>
      </c>
      <c r="AU167" s="188" t="s">
        <v>76</v>
      </c>
      <c r="AY167" s="187" t="s">
        <v>239</v>
      </c>
      <c r="BK167" s="189">
        <f>SUM(BK168:BK179)</f>
        <v>0</v>
      </c>
    </row>
    <row r="168" spans="1:65" s="2" customFormat="1" ht="21.75" customHeight="1">
      <c r="A168" s="35"/>
      <c r="B168" s="36"/>
      <c r="C168" s="192" t="s">
        <v>7</v>
      </c>
      <c r="D168" s="192" t="s">
        <v>241</v>
      </c>
      <c r="E168" s="193" t="s">
        <v>3191</v>
      </c>
      <c r="F168" s="194" t="s">
        <v>3192</v>
      </c>
      <c r="G168" s="195" t="s">
        <v>476</v>
      </c>
      <c r="H168" s="196">
        <v>1</v>
      </c>
      <c r="I168" s="197"/>
      <c r="J168" s="198">
        <f>ROUND(I168*H168,2)</f>
        <v>0</v>
      </c>
      <c r="K168" s="194" t="s">
        <v>2647</v>
      </c>
      <c r="L168" s="40"/>
      <c r="M168" s="199" t="s">
        <v>1</v>
      </c>
      <c r="N168" s="200" t="s">
        <v>41</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110</v>
      </c>
      <c r="AT168" s="203" t="s">
        <v>241</v>
      </c>
      <c r="AU168" s="203" t="s">
        <v>84</v>
      </c>
      <c r="AY168" s="18" t="s">
        <v>239</v>
      </c>
      <c r="BE168" s="204">
        <f>IF(N168="základní",J168,0)</f>
        <v>0</v>
      </c>
      <c r="BF168" s="204">
        <f>IF(N168="snížená",J168,0)</f>
        <v>0</v>
      </c>
      <c r="BG168" s="204">
        <f>IF(N168="zákl. přenesená",J168,0)</f>
        <v>0</v>
      </c>
      <c r="BH168" s="204">
        <f>IF(N168="sníž. přenesená",J168,0)</f>
        <v>0</v>
      </c>
      <c r="BI168" s="204">
        <f>IF(N168="nulová",J168,0)</f>
        <v>0</v>
      </c>
      <c r="BJ168" s="18" t="s">
        <v>84</v>
      </c>
      <c r="BK168" s="204">
        <f>ROUND(I168*H168,2)</f>
        <v>0</v>
      </c>
      <c r="BL168" s="18" t="s">
        <v>110</v>
      </c>
      <c r="BM168" s="203" t="s">
        <v>551</v>
      </c>
    </row>
    <row r="169" spans="1:65" s="2" customFormat="1" ht="19.5">
      <c r="A169" s="35"/>
      <c r="B169" s="36"/>
      <c r="C169" s="37"/>
      <c r="D169" s="207" t="s">
        <v>284</v>
      </c>
      <c r="E169" s="37"/>
      <c r="F169" s="216" t="s">
        <v>3193</v>
      </c>
      <c r="G169" s="37"/>
      <c r="H169" s="37"/>
      <c r="I169" s="217"/>
      <c r="J169" s="37"/>
      <c r="K169" s="37"/>
      <c r="L169" s="40"/>
      <c r="M169" s="218"/>
      <c r="N169" s="219"/>
      <c r="O169" s="72"/>
      <c r="P169" s="72"/>
      <c r="Q169" s="72"/>
      <c r="R169" s="72"/>
      <c r="S169" s="72"/>
      <c r="T169" s="73"/>
      <c r="U169" s="35"/>
      <c r="V169" s="35"/>
      <c r="W169" s="35"/>
      <c r="X169" s="35"/>
      <c r="Y169" s="35"/>
      <c r="Z169" s="35"/>
      <c r="AA169" s="35"/>
      <c r="AB169" s="35"/>
      <c r="AC169" s="35"/>
      <c r="AD169" s="35"/>
      <c r="AE169" s="35"/>
      <c r="AT169" s="18" t="s">
        <v>284</v>
      </c>
      <c r="AU169" s="18" t="s">
        <v>84</v>
      </c>
    </row>
    <row r="170" spans="1:65" s="2" customFormat="1" ht="16.5" customHeight="1">
      <c r="A170" s="35"/>
      <c r="B170" s="36"/>
      <c r="C170" s="192" t="s">
        <v>337</v>
      </c>
      <c r="D170" s="192" t="s">
        <v>241</v>
      </c>
      <c r="E170" s="193" t="s">
        <v>3194</v>
      </c>
      <c r="F170" s="194" t="s">
        <v>3195</v>
      </c>
      <c r="G170" s="195" t="s">
        <v>476</v>
      </c>
      <c r="H170" s="196">
        <v>40</v>
      </c>
      <c r="I170" s="197"/>
      <c r="J170" s="198">
        <f>ROUND(I170*H170,2)</f>
        <v>0</v>
      </c>
      <c r="K170" s="194" t="s">
        <v>2647</v>
      </c>
      <c r="L170" s="40"/>
      <c r="M170" s="199" t="s">
        <v>1</v>
      </c>
      <c r="N170" s="200" t="s">
        <v>41</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110</v>
      </c>
      <c r="AT170" s="203" t="s">
        <v>241</v>
      </c>
      <c r="AU170" s="203" t="s">
        <v>84</v>
      </c>
      <c r="AY170" s="18" t="s">
        <v>239</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110</v>
      </c>
      <c r="BM170" s="203" t="s">
        <v>561</v>
      </c>
    </row>
    <row r="171" spans="1:65" s="2" customFormat="1" ht="19.5">
      <c r="A171" s="35"/>
      <c r="B171" s="36"/>
      <c r="C171" s="37"/>
      <c r="D171" s="207" t="s">
        <v>284</v>
      </c>
      <c r="E171" s="37"/>
      <c r="F171" s="216" t="s">
        <v>3196</v>
      </c>
      <c r="G171" s="37"/>
      <c r="H171" s="37"/>
      <c r="I171" s="217"/>
      <c r="J171" s="37"/>
      <c r="K171" s="37"/>
      <c r="L171" s="40"/>
      <c r="M171" s="218"/>
      <c r="N171" s="219"/>
      <c r="O171" s="72"/>
      <c r="P171" s="72"/>
      <c r="Q171" s="72"/>
      <c r="R171" s="72"/>
      <c r="S171" s="72"/>
      <c r="T171" s="73"/>
      <c r="U171" s="35"/>
      <c r="V171" s="35"/>
      <c r="W171" s="35"/>
      <c r="X171" s="35"/>
      <c r="Y171" s="35"/>
      <c r="Z171" s="35"/>
      <c r="AA171" s="35"/>
      <c r="AB171" s="35"/>
      <c r="AC171" s="35"/>
      <c r="AD171" s="35"/>
      <c r="AE171" s="35"/>
      <c r="AT171" s="18" t="s">
        <v>284</v>
      </c>
      <c r="AU171" s="18" t="s">
        <v>84</v>
      </c>
    </row>
    <row r="172" spans="1:65" s="2" customFormat="1" ht="16.5" customHeight="1">
      <c r="A172" s="35"/>
      <c r="B172" s="36"/>
      <c r="C172" s="192" t="s">
        <v>342</v>
      </c>
      <c r="D172" s="192" t="s">
        <v>241</v>
      </c>
      <c r="E172" s="193" t="s">
        <v>3197</v>
      </c>
      <c r="F172" s="194" t="s">
        <v>3198</v>
      </c>
      <c r="G172" s="195" t="s">
        <v>249</v>
      </c>
      <c r="H172" s="196">
        <v>1</v>
      </c>
      <c r="I172" s="197"/>
      <c r="J172" s="198">
        <f>ROUND(I172*H172,2)</f>
        <v>0</v>
      </c>
      <c r="K172" s="194" t="s">
        <v>2647</v>
      </c>
      <c r="L172" s="40"/>
      <c r="M172" s="199" t="s">
        <v>1</v>
      </c>
      <c r="N172" s="200" t="s">
        <v>41</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110</v>
      </c>
      <c r="AT172" s="203" t="s">
        <v>241</v>
      </c>
      <c r="AU172" s="203" t="s">
        <v>84</v>
      </c>
      <c r="AY172" s="18" t="s">
        <v>239</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110</v>
      </c>
      <c r="BM172" s="203" t="s">
        <v>570</v>
      </c>
    </row>
    <row r="173" spans="1:65" s="2" customFormat="1" ht="19.5">
      <c r="A173" s="35"/>
      <c r="B173" s="36"/>
      <c r="C173" s="37"/>
      <c r="D173" s="207" t="s">
        <v>284</v>
      </c>
      <c r="E173" s="37"/>
      <c r="F173" s="216" t="s">
        <v>3196</v>
      </c>
      <c r="G173" s="37"/>
      <c r="H173" s="37"/>
      <c r="I173" s="217"/>
      <c r="J173" s="37"/>
      <c r="K173" s="37"/>
      <c r="L173" s="40"/>
      <c r="M173" s="218"/>
      <c r="N173" s="219"/>
      <c r="O173" s="72"/>
      <c r="P173" s="72"/>
      <c r="Q173" s="72"/>
      <c r="R173" s="72"/>
      <c r="S173" s="72"/>
      <c r="T173" s="73"/>
      <c r="U173" s="35"/>
      <c r="V173" s="35"/>
      <c r="W173" s="35"/>
      <c r="X173" s="35"/>
      <c r="Y173" s="35"/>
      <c r="Z173" s="35"/>
      <c r="AA173" s="35"/>
      <c r="AB173" s="35"/>
      <c r="AC173" s="35"/>
      <c r="AD173" s="35"/>
      <c r="AE173" s="35"/>
      <c r="AT173" s="18" t="s">
        <v>284</v>
      </c>
      <c r="AU173" s="18" t="s">
        <v>84</v>
      </c>
    </row>
    <row r="174" spans="1:65" s="2" customFormat="1" ht="16.5" customHeight="1">
      <c r="A174" s="35"/>
      <c r="B174" s="36"/>
      <c r="C174" s="192" t="s">
        <v>463</v>
      </c>
      <c r="D174" s="192" t="s">
        <v>241</v>
      </c>
      <c r="E174" s="193" t="s">
        <v>3199</v>
      </c>
      <c r="F174" s="194" t="s">
        <v>3200</v>
      </c>
      <c r="G174" s="195" t="s">
        <v>249</v>
      </c>
      <c r="H174" s="196">
        <v>2</v>
      </c>
      <c r="I174" s="197"/>
      <c r="J174" s="198">
        <f>ROUND(I174*H174,2)</f>
        <v>0</v>
      </c>
      <c r="K174" s="194" t="s">
        <v>2647</v>
      </c>
      <c r="L174" s="40"/>
      <c r="M174" s="199" t="s">
        <v>1</v>
      </c>
      <c r="N174" s="200" t="s">
        <v>41</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110</v>
      </c>
      <c r="AT174" s="203" t="s">
        <v>241</v>
      </c>
      <c r="AU174" s="203" t="s">
        <v>84</v>
      </c>
      <c r="AY174" s="18" t="s">
        <v>239</v>
      </c>
      <c r="BE174" s="204">
        <f>IF(N174="základní",J174,0)</f>
        <v>0</v>
      </c>
      <c r="BF174" s="204">
        <f>IF(N174="snížená",J174,0)</f>
        <v>0</v>
      </c>
      <c r="BG174" s="204">
        <f>IF(N174="zákl. přenesená",J174,0)</f>
        <v>0</v>
      </c>
      <c r="BH174" s="204">
        <f>IF(N174="sníž. přenesená",J174,0)</f>
        <v>0</v>
      </c>
      <c r="BI174" s="204">
        <f>IF(N174="nulová",J174,0)</f>
        <v>0</v>
      </c>
      <c r="BJ174" s="18" t="s">
        <v>84</v>
      </c>
      <c r="BK174" s="204">
        <f>ROUND(I174*H174,2)</f>
        <v>0</v>
      </c>
      <c r="BL174" s="18" t="s">
        <v>110</v>
      </c>
      <c r="BM174" s="203" t="s">
        <v>580</v>
      </c>
    </row>
    <row r="175" spans="1:65" s="2" customFormat="1" ht="19.5">
      <c r="A175" s="35"/>
      <c r="B175" s="36"/>
      <c r="C175" s="37"/>
      <c r="D175" s="207" t="s">
        <v>284</v>
      </c>
      <c r="E175" s="37"/>
      <c r="F175" s="216" t="s">
        <v>3196</v>
      </c>
      <c r="G175" s="37"/>
      <c r="H175" s="37"/>
      <c r="I175" s="217"/>
      <c r="J175" s="37"/>
      <c r="K175" s="37"/>
      <c r="L175" s="40"/>
      <c r="M175" s="218"/>
      <c r="N175" s="219"/>
      <c r="O175" s="72"/>
      <c r="P175" s="72"/>
      <c r="Q175" s="72"/>
      <c r="R175" s="72"/>
      <c r="S175" s="72"/>
      <c r="T175" s="73"/>
      <c r="U175" s="35"/>
      <c r="V175" s="35"/>
      <c r="W175" s="35"/>
      <c r="X175" s="35"/>
      <c r="Y175" s="35"/>
      <c r="Z175" s="35"/>
      <c r="AA175" s="35"/>
      <c r="AB175" s="35"/>
      <c r="AC175" s="35"/>
      <c r="AD175" s="35"/>
      <c r="AE175" s="35"/>
      <c r="AT175" s="18" t="s">
        <v>284</v>
      </c>
      <c r="AU175" s="18" t="s">
        <v>84</v>
      </c>
    </row>
    <row r="176" spans="1:65" s="2" customFormat="1" ht="16.5" customHeight="1">
      <c r="A176" s="35"/>
      <c r="B176" s="36"/>
      <c r="C176" s="192" t="s">
        <v>468</v>
      </c>
      <c r="D176" s="192" t="s">
        <v>241</v>
      </c>
      <c r="E176" s="193" t="s">
        <v>3201</v>
      </c>
      <c r="F176" s="194" t="s">
        <v>3202</v>
      </c>
      <c r="G176" s="195" t="s">
        <v>249</v>
      </c>
      <c r="H176" s="196">
        <v>1</v>
      </c>
      <c r="I176" s="197"/>
      <c r="J176" s="198">
        <f>ROUND(I176*H176,2)</f>
        <v>0</v>
      </c>
      <c r="K176" s="194" t="s">
        <v>2647</v>
      </c>
      <c r="L176" s="40"/>
      <c r="M176" s="199" t="s">
        <v>1</v>
      </c>
      <c r="N176" s="200" t="s">
        <v>41</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110</v>
      </c>
      <c r="AT176" s="203" t="s">
        <v>241</v>
      </c>
      <c r="AU176" s="203" t="s">
        <v>84</v>
      </c>
      <c r="AY176" s="18" t="s">
        <v>239</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110</v>
      </c>
      <c r="BM176" s="203" t="s">
        <v>591</v>
      </c>
    </row>
    <row r="177" spans="1:65" s="2" customFormat="1" ht="21.75" customHeight="1">
      <c r="A177" s="35"/>
      <c r="B177" s="36"/>
      <c r="C177" s="192" t="s">
        <v>473</v>
      </c>
      <c r="D177" s="192" t="s">
        <v>241</v>
      </c>
      <c r="E177" s="193" t="s">
        <v>3203</v>
      </c>
      <c r="F177" s="194" t="s">
        <v>3204</v>
      </c>
      <c r="G177" s="195" t="s">
        <v>476</v>
      </c>
      <c r="H177" s="196">
        <v>40.6</v>
      </c>
      <c r="I177" s="197"/>
      <c r="J177" s="198">
        <f>ROUND(I177*H177,2)</f>
        <v>0</v>
      </c>
      <c r="K177" s="194" t="s">
        <v>3065</v>
      </c>
      <c r="L177" s="40"/>
      <c r="M177" s="199" t="s">
        <v>1</v>
      </c>
      <c r="N177" s="200" t="s">
        <v>41</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110</v>
      </c>
      <c r="AT177" s="203" t="s">
        <v>241</v>
      </c>
      <c r="AU177" s="203" t="s">
        <v>84</v>
      </c>
      <c r="AY177" s="18" t="s">
        <v>239</v>
      </c>
      <c r="BE177" s="204">
        <f>IF(N177="základní",J177,0)</f>
        <v>0</v>
      </c>
      <c r="BF177" s="204">
        <f>IF(N177="snížená",J177,0)</f>
        <v>0</v>
      </c>
      <c r="BG177" s="204">
        <f>IF(N177="zákl. přenesená",J177,0)</f>
        <v>0</v>
      </c>
      <c r="BH177" s="204">
        <f>IF(N177="sníž. přenesená",J177,0)</f>
        <v>0</v>
      </c>
      <c r="BI177" s="204">
        <f>IF(N177="nulová",J177,0)</f>
        <v>0</v>
      </c>
      <c r="BJ177" s="18" t="s">
        <v>84</v>
      </c>
      <c r="BK177" s="204">
        <f>ROUND(I177*H177,2)</f>
        <v>0</v>
      </c>
      <c r="BL177" s="18" t="s">
        <v>110</v>
      </c>
      <c r="BM177" s="203" t="s">
        <v>601</v>
      </c>
    </row>
    <row r="178" spans="1:65" s="2" customFormat="1" ht="19.5">
      <c r="A178" s="35"/>
      <c r="B178" s="36"/>
      <c r="C178" s="37"/>
      <c r="D178" s="207" t="s">
        <v>284</v>
      </c>
      <c r="E178" s="37"/>
      <c r="F178" s="216" t="s">
        <v>3205</v>
      </c>
      <c r="G178" s="37"/>
      <c r="H178" s="37"/>
      <c r="I178" s="217"/>
      <c r="J178" s="37"/>
      <c r="K178" s="37"/>
      <c r="L178" s="40"/>
      <c r="M178" s="218"/>
      <c r="N178" s="219"/>
      <c r="O178" s="72"/>
      <c r="P178" s="72"/>
      <c r="Q178" s="72"/>
      <c r="R178" s="72"/>
      <c r="S178" s="72"/>
      <c r="T178" s="73"/>
      <c r="U178" s="35"/>
      <c r="V178" s="35"/>
      <c r="W178" s="35"/>
      <c r="X178" s="35"/>
      <c r="Y178" s="35"/>
      <c r="Z178" s="35"/>
      <c r="AA178" s="35"/>
      <c r="AB178" s="35"/>
      <c r="AC178" s="35"/>
      <c r="AD178" s="35"/>
      <c r="AE178" s="35"/>
      <c r="AT178" s="18" t="s">
        <v>284</v>
      </c>
      <c r="AU178" s="18" t="s">
        <v>84</v>
      </c>
    </row>
    <row r="179" spans="1:65" s="2" customFormat="1" ht="24.2" customHeight="1">
      <c r="A179" s="35"/>
      <c r="B179" s="36"/>
      <c r="C179" s="192" t="s">
        <v>479</v>
      </c>
      <c r="D179" s="192" t="s">
        <v>241</v>
      </c>
      <c r="E179" s="193" t="s">
        <v>3206</v>
      </c>
      <c r="F179" s="194" t="s">
        <v>3207</v>
      </c>
      <c r="G179" s="195" t="s">
        <v>249</v>
      </c>
      <c r="H179" s="196">
        <v>1</v>
      </c>
      <c r="I179" s="197"/>
      <c r="J179" s="198">
        <f>ROUND(I179*H179,2)</f>
        <v>0</v>
      </c>
      <c r="K179" s="194" t="s">
        <v>2647</v>
      </c>
      <c r="L179" s="40"/>
      <c r="M179" s="199" t="s">
        <v>1</v>
      </c>
      <c r="N179" s="200" t="s">
        <v>41</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110</v>
      </c>
      <c r="AT179" s="203" t="s">
        <v>241</v>
      </c>
      <c r="AU179" s="203" t="s">
        <v>84</v>
      </c>
      <c r="AY179" s="18" t="s">
        <v>239</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110</v>
      </c>
      <c r="BM179" s="203" t="s">
        <v>609</v>
      </c>
    </row>
    <row r="180" spans="1:65" s="12" customFormat="1" ht="25.9" customHeight="1">
      <c r="B180" s="176"/>
      <c r="C180" s="177"/>
      <c r="D180" s="178" t="s">
        <v>75</v>
      </c>
      <c r="E180" s="179" t="s">
        <v>765</v>
      </c>
      <c r="F180" s="179" t="s">
        <v>3208</v>
      </c>
      <c r="G180" s="177"/>
      <c r="H180" s="177"/>
      <c r="I180" s="180"/>
      <c r="J180" s="181">
        <f>BK180</f>
        <v>0</v>
      </c>
      <c r="K180" s="177"/>
      <c r="L180" s="182"/>
      <c r="M180" s="183"/>
      <c r="N180" s="184"/>
      <c r="O180" s="184"/>
      <c r="P180" s="185">
        <f>SUM(P181:P198)</f>
        <v>0</v>
      </c>
      <c r="Q180" s="184"/>
      <c r="R180" s="185">
        <f>SUM(R181:R198)</f>
        <v>0</v>
      </c>
      <c r="S180" s="184"/>
      <c r="T180" s="186">
        <f>SUM(T181:T198)</f>
        <v>0</v>
      </c>
      <c r="AR180" s="187" t="s">
        <v>84</v>
      </c>
      <c r="AT180" s="188" t="s">
        <v>75</v>
      </c>
      <c r="AU180" s="188" t="s">
        <v>76</v>
      </c>
      <c r="AY180" s="187" t="s">
        <v>239</v>
      </c>
      <c r="BK180" s="189">
        <f>SUM(BK181:BK198)</f>
        <v>0</v>
      </c>
    </row>
    <row r="181" spans="1:65" s="2" customFormat="1" ht="16.5" customHeight="1">
      <c r="A181" s="35"/>
      <c r="B181" s="36"/>
      <c r="C181" s="192" t="s">
        <v>484</v>
      </c>
      <c r="D181" s="192" t="s">
        <v>241</v>
      </c>
      <c r="E181" s="193" t="s">
        <v>3209</v>
      </c>
      <c r="F181" s="194" t="s">
        <v>3210</v>
      </c>
      <c r="G181" s="195" t="s">
        <v>476</v>
      </c>
      <c r="H181" s="196">
        <v>40</v>
      </c>
      <c r="I181" s="197"/>
      <c r="J181" s="198">
        <f>ROUND(I181*H181,2)</f>
        <v>0</v>
      </c>
      <c r="K181" s="194" t="s">
        <v>2647</v>
      </c>
      <c r="L181" s="40"/>
      <c r="M181" s="199" t="s">
        <v>1</v>
      </c>
      <c r="N181" s="200" t="s">
        <v>41</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110</v>
      </c>
      <c r="AT181" s="203" t="s">
        <v>241</v>
      </c>
      <c r="AU181" s="203" t="s">
        <v>84</v>
      </c>
      <c r="AY181" s="18" t="s">
        <v>239</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110</v>
      </c>
      <c r="BM181" s="203" t="s">
        <v>617</v>
      </c>
    </row>
    <row r="182" spans="1:65" s="2" customFormat="1" ht="19.5">
      <c r="A182" s="35"/>
      <c r="B182" s="36"/>
      <c r="C182" s="37"/>
      <c r="D182" s="207" t="s">
        <v>284</v>
      </c>
      <c r="E182" s="37"/>
      <c r="F182" s="216" t="s">
        <v>3211</v>
      </c>
      <c r="G182" s="37"/>
      <c r="H182" s="37"/>
      <c r="I182" s="217"/>
      <c r="J182" s="37"/>
      <c r="K182" s="37"/>
      <c r="L182" s="40"/>
      <c r="M182" s="218"/>
      <c r="N182" s="219"/>
      <c r="O182" s="72"/>
      <c r="P182" s="72"/>
      <c r="Q182" s="72"/>
      <c r="R182" s="72"/>
      <c r="S182" s="72"/>
      <c r="T182" s="73"/>
      <c r="U182" s="35"/>
      <c r="V182" s="35"/>
      <c r="W182" s="35"/>
      <c r="X182" s="35"/>
      <c r="Y182" s="35"/>
      <c r="Z182" s="35"/>
      <c r="AA182" s="35"/>
      <c r="AB182" s="35"/>
      <c r="AC182" s="35"/>
      <c r="AD182" s="35"/>
      <c r="AE182" s="35"/>
      <c r="AT182" s="18" t="s">
        <v>284</v>
      </c>
      <c r="AU182" s="18" t="s">
        <v>84</v>
      </c>
    </row>
    <row r="183" spans="1:65" s="2" customFormat="1" ht="16.5" customHeight="1">
      <c r="A183" s="35"/>
      <c r="B183" s="36"/>
      <c r="C183" s="192" t="s">
        <v>490</v>
      </c>
      <c r="D183" s="192" t="s">
        <v>241</v>
      </c>
      <c r="E183" s="193" t="s">
        <v>3212</v>
      </c>
      <c r="F183" s="194" t="s">
        <v>3213</v>
      </c>
      <c r="G183" s="195" t="s">
        <v>476</v>
      </c>
      <c r="H183" s="196">
        <v>40</v>
      </c>
      <c r="I183" s="197"/>
      <c r="J183" s="198">
        <f>ROUND(I183*H183,2)</f>
        <v>0</v>
      </c>
      <c r="K183" s="194" t="s">
        <v>2647</v>
      </c>
      <c r="L183" s="40"/>
      <c r="M183" s="199" t="s">
        <v>1</v>
      </c>
      <c r="N183" s="200" t="s">
        <v>41</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110</v>
      </c>
      <c r="AT183" s="203" t="s">
        <v>241</v>
      </c>
      <c r="AU183" s="203" t="s">
        <v>84</v>
      </c>
      <c r="AY183" s="18" t="s">
        <v>239</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110</v>
      </c>
      <c r="BM183" s="203" t="s">
        <v>626</v>
      </c>
    </row>
    <row r="184" spans="1:65" s="2" customFormat="1" ht="19.5">
      <c r="A184" s="35"/>
      <c r="B184" s="36"/>
      <c r="C184" s="37"/>
      <c r="D184" s="207" t="s">
        <v>284</v>
      </c>
      <c r="E184" s="37"/>
      <c r="F184" s="216" t="s">
        <v>3214</v>
      </c>
      <c r="G184" s="37"/>
      <c r="H184" s="37"/>
      <c r="I184" s="217"/>
      <c r="J184" s="37"/>
      <c r="K184" s="37"/>
      <c r="L184" s="40"/>
      <c r="M184" s="218"/>
      <c r="N184" s="219"/>
      <c r="O184" s="72"/>
      <c r="P184" s="72"/>
      <c r="Q184" s="72"/>
      <c r="R184" s="72"/>
      <c r="S184" s="72"/>
      <c r="T184" s="73"/>
      <c r="U184" s="35"/>
      <c r="V184" s="35"/>
      <c r="W184" s="35"/>
      <c r="X184" s="35"/>
      <c r="Y184" s="35"/>
      <c r="Z184" s="35"/>
      <c r="AA184" s="35"/>
      <c r="AB184" s="35"/>
      <c r="AC184" s="35"/>
      <c r="AD184" s="35"/>
      <c r="AE184" s="35"/>
      <c r="AT184" s="18" t="s">
        <v>284</v>
      </c>
      <c r="AU184" s="18" t="s">
        <v>84</v>
      </c>
    </row>
    <row r="185" spans="1:65" s="2" customFormat="1" ht="24.2" customHeight="1">
      <c r="A185" s="35"/>
      <c r="B185" s="36"/>
      <c r="C185" s="192" t="s">
        <v>495</v>
      </c>
      <c r="D185" s="192" t="s">
        <v>241</v>
      </c>
      <c r="E185" s="193" t="s">
        <v>3215</v>
      </c>
      <c r="F185" s="194" t="s">
        <v>3216</v>
      </c>
      <c r="G185" s="195" t="s">
        <v>3217</v>
      </c>
      <c r="H185" s="196">
        <v>1</v>
      </c>
      <c r="I185" s="197"/>
      <c r="J185" s="198">
        <f>ROUND(I185*H185,2)</f>
        <v>0</v>
      </c>
      <c r="K185" s="194" t="s">
        <v>2647</v>
      </c>
      <c r="L185" s="40"/>
      <c r="M185" s="199" t="s">
        <v>1</v>
      </c>
      <c r="N185" s="200" t="s">
        <v>41</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110</v>
      </c>
      <c r="AT185" s="203" t="s">
        <v>241</v>
      </c>
      <c r="AU185" s="203" t="s">
        <v>84</v>
      </c>
      <c r="AY185" s="18" t="s">
        <v>239</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110</v>
      </c>
      <c r="BM185" s="203" t="s">
        <v>636</v>
      </c>
    </row>
    <row r="186" spans="1:65" s="2" customFormat="1" ht="19.5">
      <c r="A186" s="35"/>
      <c r="B186" s="36"/>
      <c r="C186" s="37"/>
      <c r="D186" s="207" t="s">
        <v>284</v>
      </c>
      <c r="E186" s="37"/>
      <c r="F186" s="216" t="s">
        <v>3218</v>
      </c>
      <c r="G186" s="37"/>
      <c r="H186" s="37"/>
      <c r="I186" s="217"/>
      <c r="J186" s="37"/>
      <c r="K186" s="37"/>
      <c r="L186" s="40"/>
      <c r="M186" s="218"/>
      <c r="N186" s="219"/>
      <c r="O186" s="72"/>
      <c r="P186" s="72"/>
      <c r="Q186" s="72"/>
      <c r="R186" s="72"/>
      <c r="S186" s="72"/>
      <c r="T186" s="73"/>
      <c r="U186" s="35"/>
      <c r="V186" s="35"/>
      <c r="W186" s="35"/>
      <c r="X186" s="35"/>
      <c r="Y186" s="35"/>
      <c r="Z186" s="35"/>
      <c r="AA186" s="35"/>
      <c r="AB186" s="35"/>
      <c r="AC186" s="35"/>
      <c r="AD186" s="35"/>
      <c r="AE186" s="35"/>
      <c r="AT186" s="18" t="s">
        <v>284</v>
      </c>
      <c r="AU186" s="18" t="s">
        <v>84</v>
      </c>
    </row>
    <row r="187" spans="1:65" s="2" customFormat="1" ht="24.2" customHeight="1">
      <c r="A187" s="35"/>
      <c r="B187" s="36"/>
      <c r="C187" s="192" t="s">
        <v>499</v>
      </c>
      <c r="D187" s="192" t="s">
        <v>241</v>
      </c>
      <c r="E187" s="193" t="s">
        <v>3219</v>
      </c>
      <c r="F187" s="194" t="s">
        <v>3220</v>
      </c>
      <c r="G187" s="195" t="s">
        <v>3221</v>
      </c>
      <c r="H187" s="196">
        <v>1</v>
      </c>
      <c r="I187" s="197"/>
      <c r="J187" s="198">
        <f>ROUND(I187*H187,2)</f>
        <v>0</v>
      </c>
      <c r="K187" s="194" t="s">
        <v>2647</v>
      </c>
      <c r="L187" s="40"/>
      <c r="M187" s="199" t="s">
        <v>1</v>
      </c>
      <c r="N187" s="200" t="s">
        <v>41</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110</v>
      </c>
      <c r="AT187" s="203" t="s">
        <v>241</v>
      </c>
      <c r="AU187" s="203" t="s">
        <v>84</v>
      </c>
      <c r="AY187" s="18" t="s">
        <v>239</v>
      </c>
      <c r="BE187" s="204">
        <f>IF(N187="základní",J187,0)</f>
        <v>0</v>
      </c>
      <c r="BF187" s="204">
        <f>IF(N187="snížená",J187,0)</f>
        <v>0</v>
      </c>
      <c r="BG187" s="204">
        <f>IF(N187="zákl. přenesená",J187,0)</f>
        <v>0</v>
      </c>
      <c r="BH187" s="204">
        <f>IF(N187="sníž. přenesená",J187,0)</f>
        <v>0</v>
      </c>
      <c r="BI187" s="204">
        <f>IF(N187="nulová",J187,0)</f>
        <v>0</v>
      </c>
      <c r="BJ187" s="18" t="s">
        <v>84</v>
      </c>
      <c r="BK187" s="204">
        <f>ROUND(I187*H187,2)</f>
        <v>0</v>
      </c>
      <c r="BL187" s="18" t="s">
        <v>110</v>
      </c>
      <c r="BM187" s="203" t="s">
        <v>646</v>
      </c>
    </row>
    <row r="188" spans="1:65" s="2" customFormat="1" ht="19.5">
      <c r="A188" s="35"/>
      <c r="B188" s="36"/>
      <c r="C188" s="37"/>
      <c r="D188" s="207" t="s">
        <v>284</v>
      </c>
      <c r="E188" s="37"/>
      <c r="F188" s="216" t="s">
        <v>3218</v>
      </c>
      <c r="G188" s="37"/>
      <c r="H188" s="37"/>
      <c r="I188" s="217"/>
      <c r="J188" s="37"/>
      <c r="K188" s="37"/>
      <c r="L188" s="40"/>
      <c r="M188" s="218"/>
      <c r="N188" s="219"/>
      <c r="O188" s="72"/>
      <c r="P188" s="72"/>
      <c r="Q188" s="72"/>
      <c r="R188" s="72"/>
      <c r="S188" s="72"/>
      <c r="T188" s="73"/>
      <c r="U188" s="35"/>
      <c r="V188" s="35"/>
      <c r="W188" s="35"/>
      <c r="X188" s="35"/>
      <c r="Y188" s="35"/>
      <c r="Z188" s="35"/>
      <c r="AA188" s="35"/>
      <c r="AB188" s="35"/>
      <c r="AC188" s="35"/>
      <c r="AD188" s="35"/>
      <c r="AE188" s="35"/>
      <c r="AT188" s="18" t="s">
        <v>284</v>
      </c>
      <c r="AU188" s="18" t="s">
        <v>84</v>
      </c>
    </row>
    <row r="189" spans="1:65" s="2" customFormat="1" ht="16.5" customHeight="1">
      <c r="A189" s="35"/>
      <c r="B189" s="36"/>
      <c r="C189" s="192" t="s">
        <v>506</v>
      </c>
      <c r="D189" s="192" t="s">
        <v>241</v>
      </c>
      <c r="E189" s="193" t="s">
        <v>3222</v>
      </c>
      <c r="F189" s="194" t="s">
        <v>3223</v>
      </c>
      <c r="G189" s="195" t="s">
        <v>249</v>
      </c>
      <c r="H189" s="196">
        <v>8</v>
      </c>
      <c r="I189" s="197"/>
      <c r="J189" s="198">
        <f>ROUND(I189*H189,2)</f>
        <v>0</v>
      </c>
      <c r="K189" s="194" t="s">
        <v>2647</v>
      </c>
      <c r="L189" s="40"/>
      <c r="M189" s="199" t="s">
        <v>1</v>
      </c>
      <c r="N189" s="200" t="s">
        <v>41</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110</v>
      </c>
      <c r="AT189" s="203" t="s">
        <v>241</v>
      </c>
      <c r="AU189" s="203" t="s">
        <v>84</v>
      </c>
      <c r="AY189" s="18" t="s">
        <v>239</v>
      </c>
      <c r="BE189" s="204">
        <f>IF(N189="základní",J189,0)</f>
        <v>0</v>
      </c>
      <c r="BF189" s="204">
        <f>IF(N189="snížená",J189,0)</f>
        <v>0</v>
      </c>
      <c r="BG189" s="204">
        <f>IF(N189="zákl. přenesená",J189,0)</f>
        <v>0</v>
      </c>
      <c r="BH189" s="204">
        <f>IF(N189="sníž. přenesená",J189,0)</f>
        <v>0</v>
      </c>
      <c r="BI189" s="204">
        <f>IF(N189="nulová",J189,0)</f>
        <v>0</v>
      </c>
      <c r="BJ189" s="18" t="s">
        <v>84</v>
      </c>
      <c r="BK189" s="204">
        <f>ROUND(I189*H189,2)</f>
        <v>0</v>
      </c>
      <c r="BL189" s="18" t="s">
        <v>110</v>
      </c>
      <c r="BM189" s="203" t="s">
        <v>655</v>
      </c>
    </row>
    <row r="190" spans="1:65" s="2" customFormat="1" ht="16.5" customHeight="1">
      <c r="A190" s="35"/>
      <c r="B190" s="36"/>
      <c r="C190" s="192" t="s">
        <v>513</v>
      </c>
      <c r="D190" s="192" t="s">
        <v>241</v>
      </c>
      <c r="E190" s="193" t="s">
        <v>3224</v>
      </c>
      <c r="F190" s="194" t="s">
        <v>3225</v>
      </c>
      <c r="G190" s="195" t="s">
        <v>476</v>
      </c>
      <c r="H190" s="196">
        <v>43</v>
      </c>
      <c r="I190" s="197"/>
      <c r="J190" s="198">
        <f>ROUND(I190*H190,2)</f>
        <v>0</v>
      </c>
      <c r="K190" s="194" t="s">
        <v>2647</v>
      </c>
      <c r="L190" s="40"/>
      <c r="M190" s="199" t="s">
        <v>1</v>
      </c>
      <c r="N190" s="200" t="s">
        <v>41</v>
      </c>
      <c r="O190" s="72"/>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110</v>
      </c>
      <c r="AT190" s="203" t="s">
        <v>241</v>
      </c>
      <c r="AU190" s="203" t="s">
        <v>84</v>
      </c>
      <c r="AY190" s="18" t="s">
        <v>239</v>
      </c>
      <c r="BE190" s="204">
        <f>IF(N190="základní",J190,0)</f>
        <v>0</v>
      </c>
      <c r="BF190" s="204">
        <f>IF(N190="snížená",J190,0)</f>
        <v>0</v>
      </c>
      <c r="BG190" s="204">
        <f>IF(N190="zákl. přenesená",J190,0)</f>
        <v>0</v>
      </c>
      <c r="BH190" s="204">
        <f>IF(N190="sníž. přenesená",J190,0)</f>
        <v>0</v>
      </c>
      <c r="BI190" s="204">
        <f>IF(N190="nulová",J190,0)</f>
        <v>0</v>
      </c>
      <c r="BJ190" s="18" t="s">
        <v>84</v>
      </c>
      <c r="BK190" s="204">
        <f>ROUND(I190*H190,2)</f>
        <v>0</v>
      </c>
      <c r="BL190" s="18" t="s">
        <v>110</v>
      </c>
      <c r="BM190" s="203" t="s">
        <v>664</v>
      </c>
    </row>
    <row r="191" spans="1:65" s="2" customFormat="1" ht="16.5" customHeight="1">
      <c r="A191" s="35"/>
      <c r="B191" s="36"/>
      <c r="C191" s="192" t="s">
        <v>517</v>
      </c>
      <c r="D191" s="192" t="s">
        <v>241</v>
      </c>
      <c r="E191" s="193" t="s">
        <v>3226</v>
      </c>
      <c r="F191" s="194" t="s">
        <v>3227</v>
      </c>
      <c r="G191" s="195" t="s">
        <v>476</v>
      </c>
      <c r="H191" s="196">
        <v>40</v>
      </c>
      <c r="I191" s="197"/>
      <c r="J191" s="198">
        <f>ROUND(I191*H191,2)</f>
        <v>0</v>
      </c>
      <c r="K191" s="194" t="s">
        <v>2647</v>
      </c>
      <c r="L191" s="40"/>
      <c r="M191" s="199" t="s">
        <v>1</v>
      </c>
      <c r="N191" s="200" t="s">
        <v>41</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110</v>
      </c>
      <c r="AT191" s="203" t="s">
        <v>241</v>
      </c>
      <c r="AU191" s="203" t="s">
        <v>84</v>
      </c>
      <c r="AY191" s="18" t="s">
        <v>239</v>
      </c>
      <c r="BE191" s="204">
        <f>IF(N191="základní",J191,0)</f>
        <v>0</v>
      </c>
      <c r="BF191" s="204">
        <f>IF(N191="snížená",J191,0)</f>
        <v>0</v>
      </c>
      <c r="BG191" s="204">
        <f>IF(N191="zákl. přenesená",J191,0)</f>
        <v>0</v>
      </c>
      <c r="BH191" s="204">
        <f>IF(N191="sníž. přenesená",J191,0)</f>
        <v>0</v>
      </c>
      <c r="BI191" s="204">
        <f>IF(N191="nulová",J191,0)</f>
        <v>0</v>
      </c>
      <c r="BJ191" s="18" t="s">
        <v>84</v>
      </c>
      <c r="BK191" s="204">
        <f>ROUND(I191*H191,2)</f>
        <v>0</v>
      </c>
      <c r="BL191" s="18" t="s">
        <v>110</v>
      </c>
      <c r="BM191" s="203" t="s">
        <v>673</v>
      </c>
    </row>
    <row r="192" spans="1:65" s="2" customFormat="1" ht="16.5" customHeight="1">
      <c r="A192" s="35"/>
      <c r="B192" s="36"/>
      <c r="C192" s="192" t="s">
        <v>521</v>
      </c>
      <c r="D192" s="192" t="s">
        <v>241</v>
      </c>
      <c r="E192" s="193" t="s">
        <v>3228</v>
      </c>
      <c r="F192" s="194" t="s">
        <v>2810</v>
      </c>
      <c r="G192" s="195" t="s">
        <v>1994</v>
      </c>
      <c r="H192" s="196">
        <v>2</v>
      </c>
      <c r="I192" s="197"/>
      <c r="J192" s="198">
        <f>ROUND(I192*H192,2)</f>
        <v>0</v>
      </c>
      <c r="K192" s="194" t="s">
        <v>2696</v>
      </c>
      <c r="L192" s="40"/>
      <c r="M192" s="199" t="s">
        <v>1</v>
      </c>
      <c r="N192" s="200" t="s">
        <v>41</v>
      </c>
      <c r="O192" s="72"/>
      <c r="P192" s="201">
        <f>O192*H192</f>
        <v>0</v>
      </c>
      <c r="Q192" s="201">
        <v>0</v>
      </c>
      <c r="R192" s="201">
        <f>Q192*H192</f>
        <v>0</v>
      </c>
      <c r="S192" s="201">
        <v>0</v>
      </c>
      <c r="T192" s="202">
        <f>S192*H192</f>
        <v>0</v>
      </c>
      <c r="U192" s="35"/>
      <c r="V192" s="35"/>
      <c r="W192" s="35"/>
      <c r="X192" s="35"/>
      <c r="Y192" s="35"/>
      <c r="Z192" s="35"/>
      <c r="AA192" s="35"/>
      <c r="AB192" s="35"/>
      <c r="AC192" s="35"/>
      <c r="AD192" s="35"/>
      <c r="AE192" s="35"/>
      <c r="AR192" s="203" t="s">
        <v>110</v>
      </c>
      <c r="AT192" s="203" t="s">
        <v>241</v>
      </c>
      <c r="AU192" s="203" t="s">
        <v>84</v>
      </c>
      <c r="AY192" s="18" t="s">
        <v>239</v>
      </c>
      <c r="BE192" s="204">
        <f>IF(N192="základní",J192,0)</f>
        <v>0</v>
      </c>
      <c r="BF192" s="204">
        <f>IF(N192="snížená",J192,0)</f>
        <v>0</v>
      </c>
      <c r="BG192" s="204">
        <f>IF(N192="zákl. přenesená",J192,0)</f>
        <v>0</v>
      </c>
      <c r="BH192" s="204">
        <f>IF(N192="sníž. přenesená",J192,0)</f>
        <v>0</v>
      </c>
      <c r="BI192" s="204">
        <f>IF(N192="nulová",J192,0)</f>
        <v>0</v>
      </c>
      <c r="BJ192" s="18" t="s">
        <v>84</v>
      </c>
      <c r="BK192" s="204">
        <f>ROUND(I192*H192,2)</f>
        <v>0</v>
      </c>
      <c r="BL192" s="18" t="s">
        <v>110</v>
      </c>
      <c r="BM192" s="203" t="s">
        <v>682</v>
      </c>
    </row>
    <row r="193" spans="1:65" s="2" customFormat="1" ht="16.5" customHeight="1">
      <c r="A193" s="35"/>
      <c r="B193" s="36"/>
      <c r="C193" s="192" t="s">
        <v>525</v>
      </c>
      <c r="D193" s="192" t="s">
        <v>241</v>
      </c>
      <c r="E193" s="193" t="s">
        <v>3229</v>
      </c>
      <c r="F193" s="194" t="s">
        <v>3230</v>
      </c>
      <c r="G193" s="195" t="s">
        <v>249</v>
      </c>
      <c r="H193" s="196">
        <v>6</v>
      </c>
      <c r="I193" s="197"/>
      <c r="J193" s="198">
        <f>ROUND(I193*H193,2)</f>
        <v>0</v>
      </c>
      <c r="K193" s="194" t="s">
        <v>2696</v>
      </c>
      <c r="L193" s="40"/>
      <c r="M193" s="199" t="s">
        <v>1</v>
      </c>
      <c r="N193" s="200" t="s">
        <v>41</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110</v>
      </c>
      <c r="AT193" s="203" t="s">
        <v>241</v>
      </c>
      <c r="AU193" s="203" t="s">
        <v>84</v>
      </c>
      <c r="AY193" s="18" t="s">
        <v>239</v>
      </c>
      <c r="BE193" s="204">
        <f>IF(N193="základní",J193,0)</f>
        <v>0</v>
      </c>
      <c r="BF193" s="204">
        <f>IF(N193="snížená",J193,0)</f>
        <v>0</v>
      </c>
      <c r="BG193" s="204">
        <f>IF(N193="zákl. přenesená",J193,0)</f>
        <v>0</v>
      </c>
      <c r="BH193" s="204">
        <f>IF(N193="sníž. přenesená",J193,0)</f>
        <v>0</v>
      </c>
      <c r="BI193" s="204">
        <f>IF(N193="nulová",J193,0)</f>
        <v>0</v>
      </c>
      <c r="BJ193" s="18" t="s">
        <v>84</v>
      </c>
      <c r="BK193" s="204">
        <f>ROUND(I193*H193,2)</f>
        <v>0</v>
      </c>
      <c r="BL193" s="18" t="s">
        <v>110</v>
      </c>
      <c r="BM193" s="203" t="s">
        <v>690</v>
      </c>
    </row>
    <row r="194" spans="1:65" s="2" customFormat="1" ht="19.5">
      <c r="A194" s="35"/>
      <c r="B194" s="36"/>
      <c r="C194" s="37"/>
      <c r="D194" s="207" t="s">
        <v>284</v>
      </c>
      <c r="E194" s="37"/>
      <c r="F194" s="216" t="s">
        <v>3231</v>
      </c>
      <c r="G194" s="37"/>
      <c r="H194" s="37"/>
      <c r="I194" s="217"/>
      <c r="J194" s="37"/>
      <c r="K194" s="37"/>
      <c r="L194" s="40"/>
      <c r="M194" s="218"/>
      <c r="N194" s="219"/>
      <c r="O194" s="72"/>
      <c r="P194" s="72"/>
      <c r="Q194" s="72"/>
      <c r="R194" s="72"/>
      <c r="S194" s="72"/>
      <c r="T194" s="73"/>
      <c r="U194" s="35"/>
      <c r="V194" s="35"/>
      <c r="W194" s="35"/>
      <c r="X194" s="35"/>
      <c r="Y194" s="35"/>
      <c r="Z194" s="35"/>
      <c r="AA194" s="35"/>
      <c r="AB194" s="35"/>
      <c r="AC194" s="35"/>
      <c r="AD194" s="35"/>
      <c r="AE194" s="35"/>
      <c r="AT194" s="18" t="s">
        <v>284</v>
      </c>
      <c r="AU194" s="18" t="s">
        <v>84</v>
      </c>
    </row>
    <row r="195" spans="1:65" s="2" customFormat="1" ht="16.5" customHeight="1">
      <c r="A195" s="35"/>
      <c r="B195" s="36"/>
      <c r="C195" s="192" t="s">
        <v>529</v>
      </c>
      <c r="D195" s="192" t="s">
        <v>241</v>
      </c>
      <c r="E195" s="193" t="s">
        <v>3232</v>
      </c>
      <c r="F195" s="194" t="s">
        <v>3233</v>
      </c>
      <c r="G195" s="195" t="s">
        <v>249</v>
      </c>
      <c r="H195" s="196">
        <v>2</v>
      </c>
      <c r="I195" s="197"/>
      <c r="J195" s="198">
        <f>ROUND(I195*H195,2)</f>
        <v>0</v>
      </c>
      <c r="K195" s="194" t="s">
        <v>2696</v>
      </c>
      <c r="L195" s="40"/>
      <c r="M195" s="199" t="s">
        <v>1</v>
      </c>
      <c r="N195" s="200" t="s">
        <v>41</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110</v>
      </c>
      <c r="AT195" s="203" t="s">
        <v>241</v>
      </c>
      <c r="AU195" s="203" t="s">
        <v>84</v>
      </c>
      <c r="AY195" s="18" t="s">
        <v>239</v>
      </c>
      <c r="BE195" s="204">
        <f>IF(N195="základní",J195,0)</f>
        <v>0</v>
      </c>
      <c r="BF195" s="204">
        <f>IF(N195="snížená",J195,0)</f>
        <v>0</v>
      </c>
      <c r="BG195" s="204">
        <f>IF(N195="zákl. přenesená",J195,0)</f>
        <v>0</v>
      </c>
      <c r="BH195" s="204">
        <f>IF(N195="sníž. přenesená",J195,0)</f>
        <v>0</v>
      </c>
      <c r="BI195" s="204">
        <f>IF(N195="nulová",J195,0)</f>
        <v>0</v>
      </c>
      <c r="BJ195" s="18" t="s">
        <v>84</v>
      </c>
      <c r="BK195" s="204">
        <f>ROUND(I195*H195,2)</f>
        <v>0</v>
      </c>
      <c r="BL195" s="18" t="s">
        <v>110</v>
      </c>
      <c r="BM195" s="203" t="s">
        <v>699</v>
      </c>
    </row>
    <row r="196" spans="1:65" s="2" customFormat="1" ht="19.5">
      <c r="A196" s="35"/>
      <c r="B196" s="36"/>
      <c r="C196" s="37"/>
      <c r="D196" s="207" t="s">
        <v>284</v>
      </c>
      <c r="E196" s="37"/>
      <c r="F196" s="216" t="s">
        <v>3231</v>
      </c>
      <c r="G196" s="37"/>
      <c r="H196" s="37"/>
      <c r="I196" s="217"/>
      <c r="J196" s="37"/>
      <c r="K196" s="37"/>
      <c r="L196" s="40"/>
      <c r="M196" s="218"/>
      <c r="N196" s="219"/>
      <c r="O196" s="72"/>
      <c r="P196" s="72"/>
      <c r="Q196" s="72"/>
      <c r="R196" s="72"/>
      <c r="S196" s="72"/>
      <c r="T196" s="73"/>
      <c r="U196" s="35"/>
      <c r="V196" s="35"/>
      <c r="W196" s="35"/>
      <c r="X196" s="35"/>
      <c r="Y196" s="35"/>
      <c r="Z196" s="35"/>
      <c r="AA196" s="35"/>
      <c r="AB196" s="35"/>
      <c r="AC196" s="35"/>
      <c r="AD196" s="35"/>
      <c r="AE196" s="35"/>
      <c r="AT196" s="18" t="s">
        <v>284</v>
      </c>
      <c r="AU196" s="18" t="s">
        <v>84</v>
      </c>
    </row>
    <row r="197" spans="1:65" s="2" customFormat="1" ht="16.5" customHeight="1">
      <c r="A197" s="35"/>
      <c r="B197" s="36"/>
      <c r="C197" s="192" t="s">
        <v>533</v>
      </c>
      <c r="D197" s="192" t="s">
        <v>241</v>
      </c>
      <c r="E197" s="193" t="s">
        <v>3234</v>
      </c>
      <c r="F197" s="194" t="s">
        <v>3235</v>
      </c>
      <c r="G197" s="195" t="s">
        <v>249</v>
      </c>
      <c r="H197" s="196">
        <v>3</v>
      </c>
      <c r="I197" s="197"/>
      <c r="J197" s="198">
        <f>ROUND(I197*H197,2)</f>
        <v>0</v>
      </c>
      <c r="K197" s="194" t="s">
        <v>2647</v>
      </c>
      <c r="L197" s="40"/>
      <c r="M197" s="199" t="s">
        <v>1</v>
      </c>
      <c r="N197" s="200" t="s">
        <v>41</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110</v>
      </c>
      <c r="AT197" s="203" t="s">
        <v>241</v>
      </c>
      <c r="AU197" s="203" t="s">
        <v>84</v>
      </c>
      <c r="AY197" s="18" t="s">
        <v>239</v>
      </c>
      <c r="BE197" s="204">
        <f>IF(N197="základní",J197,0)</f>
        <v>0</v>
      </c>
      <c r="BF197" s="204">
        <f>IF(N197="snížená",J197,0)</f>
        <v>0</v>
      </c>
      <c r="BG197" s="204">
        <f>IF(N197="zákl. přenesená",J197,0)</f>
        <v>0</v>
      </c>
      <c r="BH197" s="204">
        <f>IF(N197="sníž. přenesená",J197,0)</f>
        <v>0</v>
      </c>
      <c r="BI197" s="204">
        <f>IF(N197="nulová",J197,0)</f>
        <v>0</v>
      </c>
      <c r="BJ197" s="18" t="s">
        <v>84</v>
      </c>
      <c r="BK197" s="204">
        <f>ROUND(I197*H197,2)</f>
        <v>0</v>
      </c>
      <c r="BL197" s="18" t="s">
        <v>110</v>
      </c>
      <c r="BM197" s="203" t="s">
        <v>708</v>
      </c>
    </row>
    <row r="198" spans="1:65" s="2" customFormat="1" ht="16.5" customHeight="1">
      <c r="A198" s="35"/>
      <c r="B198" s="36"/>
      <c r="C198" s="192" t="s">
        <v>537</v>
      </c>
      <c r="D198" s="192" t="s">
        <v>241</v>
      </c>
      <c r="E198" s="193" t="s">
        <v>3236</v>
      </c>
      <c r="F198" s="194" t="s">
        <v>3237</v>
      </c>
      <c r="G198" s="195" t="s">
        <v>249</v>
      </c>
      <c r="H198" s="196">
        <v>3</v>
      </c>
      <c r="I198" s="197"/>
      <c r="J198" s="198">
        <f>ROUND(I198*H198,2)</f>
        <v>0</v>
      </c>
      <c r="K198" s="194" t="s">
        <v>2647</v>
      </c>
      <c r="L198" s="40"/>
      <c r="M198" s="199" t="s">
        <v>1</v>
      </c>
      <c r="N198" s="200" t="s">
        <v>41</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110</v>
      </c>
      <c r="AT198" s="203" t="s">
        <v>241</v>
      </c>
      <c r="AU198" s="203" t="s">
        <v>84</v>
      </c>
      <c r="AY198" s="18" t="s">
        <v>239</v>
      </c>
      <c r="BE198" s="204">
        <f>IF(N198="základní",J198,0)</f>
        <v>0</v>
      </c>
      <c r="BF198" s="204">
        <f>IF(N198="snížená",J198,0)</f>
        <v>0</v>
      </c>
      <c r="BG198" s="204">
        <f>IF(N198="zákl. přenesená",J198,0)</f>
        <v>0</v>
      </c>
      <c r="BH198" s="204">
        <f>IF(N198="sníž. přenesená",J198,0)</f>
        <v>0</v>
      </c>
      <c r="BI198" s="204">
        <f>IF(N198="nulová",J198,0)</f>
        <v>0</v>
      </c>
      <c r="BJ198" s="18" t="s">
        <v>84</v>
      </c>
      <c r="BK198" s="204">
        <f>ROUND(I198*H198,2)</f>
        <v>0</v>
      </c>
      <c r="BL198" s="18" t="s">
        <v>110</v>
      </c>
      <c r="BM198" s="203" t="s">
        <v>719</v>
      </c>
    </row>
    <row r="199" spans="1:65" s="12" customFormat="1" ht="25.9" customHeight="1">
      <c r="B199" s="176"/>
      <c r="C199" s="177"/>
      <c r="D199" s="178" t="s">
        <v>75</v>
      </c>
      <c r="E199" s="179" t="s">
        <v>804</v>
      </c>
      <c r="F199" s="179" t="s">
        <v>3238</v>
      </c>
      <c r="G199" s="177"/>
      <c r="H199" s="177"/>
      <c r="I199" s="180"/>
      <c r="J199" s="181">
        <f>BK199</f>
        <v>0</v>
      </c>
      <c r="K199" s="177"/>
      <c r="L199" s="182"/>
      <c r="M199" s="183"/>
      <c r="N199" s="184"/>
      <c r="O199" s="184"/>
      <c r="P199" s="185">
        <f>SUM(P200:P201)</f>
        <v>0</v>
      </c>
      <c r="Q199" s="184"/>
      <c r="R199" s="185">
        <f>SUM(R200:R201)</f>
        <v>0</v>
      </c>
      <c r="S199" s="184"/>
      <c r="T199" s="186">
        <f>SUM(T200:T201)</f>
        <v>0</v>
      </c>
      <c r="AR199" s="187" t="s">
        <v>84</v>
      </c>
      <c r="AT199" s="188" t="s">
        <v>75</v>
      </c>
      <c r="AU199" s="188" t="s">
        <v>76</v>
      </c>
      <c r="AY199" s="187" t="s">
        <v>239</v>
      </c>
      <c r="BK199" s="189">
        <f>SUM(BK200:BK201)</f>
        <v>0</v>
      </c>
    </row>
    <row r="200" spans="1:65" s="2" customFormat="1" ht="16.5" customHeight="1">
      <c r="A200" s="35"/>
      <c r="B200" s="36"/>
      <c r="C200" s="192" t="s">
        <v>541</v>
      </c>
      <c r="D200" s="192" t="s">
        <v>241</v>
      </c>
      <c r="E200" s="193" t="s">
        <v>3239</v>
      </c>
      <c r="F200" s="194" t="s">
        <v>3240</v>
      </c>
      <c r="G200" s="195" t="s">
        <v>331</v>
      </c>
      <c r="H200" s="196">
        <v>244.828</v>
      </c>
      <c r="I200" s="197"/>
      <c r="J200" s="198">
        <f>ROUND(I200*H200,2)</f>
        <v>0</v>
      </c>
      <c r="K200" s="194" t="s">
        <v>2647</v>
      </c>
      <c r="L200" s="40"/>
      <c r="M200" s="199" t="s">
        <v>1</v>
      </c>
      <c r="N200" s="200" t="s">
        <v>41</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110</v>
      </c>
      <c r="AT200" s="203" t="s">
        <v>241</v>
      </c>
      <c r="AU200" s="203" t="s">
        <v>84</v>
      </c>
      <c r="AY200" s="18" t="s">
        <v>239</v>
      </c>
      <c r="BE200" s="204">
        <f>IF(N200="základní",J200,0)</f>
        <v>0</v>
      </c>
      <c r="BF200" s="204">
        <f>IF(N200="snížená",J200,0)</f>
        <v>0</v>
      </c>
      <c r="BG200" s="204">
        <f>IF(N200="zákl. přenesená",J200,0)</f>
        <v>0</v>
      </c>
      <c r="BH200" s="204">
        <f>IF(N200="sníž. přenesená",J200,0)</f>
        <v>0</v>
      </c>
      <c r="BI200" s="204">
        <f>IF(N200="nulová",J200,0)</f>
        <v>0</v>
      </c>
      <c r="BJ200" s="18" t="s">
        <v>84</v>
      </c>
      <c r="BK200" s="204">
        <f>ROUND(I200*H200,2)</f>
        <v>0</v>
      </c>
      <c r="BL200" s="18" t="s">
        <v>110</v>
      </c>
      <c r="BM200" s="203" t="s">
        <v>725</v>
      </c>
    </row>
    <row r="201" spans="1:65" s="2" customFormat="1" ht="19.5">
      <c r="A201" s="35"/>
      <c r="B201" s="36"/>
      <c r="C201" s="37"/>
      <c r="D201" s="207" t="s">
        <v>284</v>
      </c>
      <c r="E201" s="37"/>
      <c r="F201" s="216" t="s">
        <v>3241</v>
      </c>
      <c r="G201" s="37"/>
      <c r="H201" s="37"/>
      <c r="I201" s="217"/>
      <c r="J201" s="37"/>
      <c r="K201" s="37"/>
      <c r="L201" s="40"/>
      <c r="M201" s="218"/>
      <c r="N201" s="219"/>
      <c r="O201" s="72"/>
      <c r="P201" s="72"/>
      <c r="Q201" s="72"/>
      <c r="R201" s="72"/>
      <c r="S201" s="72"/>
      <c r="T201" s="73"/>
      <c r="U201" s="35"/>
      <c r="V201" s="35"/>
      <c r="W201" s="35"/>
      <c r="X201" s="35"/>
      <c r="Y201" s="35"/>
      <c r="Z201" s="35"/>
      <c r="AA201" s="35"/>
      <c r="AB201" s="35"/>
      <c r="AC201" s="35"/>
      <c r="AD201" s="35"/>
      <c r="AE201" s="35"/>
      <c r="AT201" s="18" t="s">
        <v>284</v>
      </c>
      <c r="AU201" s="18" t="s">
        <v>84</v>
      </c>
    </row>
    <row r="202" spans="1:65" s="12" customFormat="1" ht="25.9" customHeight="1">
      <c r="B202" s="176"/>
      <c r="C202" s="177"/>
      <c r="D202" s="178" t="s">
        <v>75</v>
      </c>
      <c r="E202" s="179" t="s">
        <v>3152</v>
      </c>
      <c r="F202" s="179" t="s">
        <v>3153</v>
      </c>
      <c r="G202" s="177"/>
      <c r="H202" s="177"/>
      <c r="I202" s="180"/>
      <c r="J202" s="181">
        <f>BK202</f>
        <v>0</v>
      </c>
      <c r="K202" s="177"/>
      <c r="L202" s="182"/>
      <c r="M202" s="183"/>
      <c r="N202" s="184"/>
      <c r="O202" s="184"/>
      <c r="P202" s="185">
        <f>SUM(P203:P206)</f>
        <v>0</v>
      </c>
      <c r="Q202" s="184"/>
      <c r="R202" s="185">
        <f>SUM(R203:R206)</f>
        <v>0</v>
      </c>
      <c r="S202" s="184"/>
      <c r="T202" s="186">
        <f>SUM(T203:T206)</f>
        <v>0</v>
      </c>
      <c r="AR202" s="187" t="s">
        <v>84</v>
      </c>
      <c r="AT202" s="188" t="s">
        <v>75</v>
      </c>
      <c r="AU202" s="188" t="s">
        <v>76</v>
      </c>
      <c r="AY202" s="187" t="s">
        <v>239</v>
      </c>
      <c r="BK202" s="189">
        <f>SUM(BK203:BK206)</f>
        <v>0</v>
      </c>
    </row>
    <row r="203" spans="1:65" s="2" customFormat="1" ht="24.2" customHeight="1">
      <c r="A203" s="35"/>
      <c r="B203" s="36"/>
      <c r="C203" s="192" t="s">
        <v>546</v>
      </c>
      <c r="D203" s="192" t="s">
        <v>241</v>
      </c>
      <c r="E203" s="193" t="s">
        <v>3242</v>
      </c>
      <c r="F203" s="194" t="s">
        <v>3243</v>
      </c>
      <c r="G203" s="195" t="s">
        <v>3156</v>
      </c>
      <c r="H203" s="196">
        <v>1</v>
      </c>
      <c r="I203" s="197"/>
      <c r="J203" s="198">
        <f>ROUND(I203*H203,2)</f>
        <v>0</v>
      </c>
      <c r="K203" s="194" t="s">
        <v>2647</v>
      </c>
      <c r="L203" s="40"/>
      <c r="M203" s="199" t="s">
        <v>1</v>
      </c>
      <c r="N203" s="200" t="s">
        <v>41</v>
      </c>
      <c r="O203" s="72"/>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110</v>
      </c>
      <c r="AT203" s="203" t="s">
        <v>241</v>
      </c>
      <c r="AU203" s="203" t="s">
        <v>84</v>
      </c>
      <c r="AY203" s="18" t="s">
        <v>239</v>
      </c>
      <c r="BE203" s="204">
        <f>IF(N203="základní",J203,0)</f>
        <v>0</v>
      </c>
      <c r="BF203" s="204">
        <f>IF(N203="snížená",J203,0)</f>
        <v>0</v>
      </c>
      <c r="BG203" s="204">
        <f>IF(N203="zákl. přenesená",J203,0)</f>
        <v>0</v>
      </c>
      <c r="BH203" s="204">
        <f>IF(N203="sníž. přenesená",J203,0)</f>
        <v>0</v>
      </c>
      <c r="BI203" s="204">
        <f>IF(N203="nulová",J203,0)</f>
        <v>0</v>
      </c>
      <c r="BJ203" s="18" t="s">
        <v>84</v>
      </c>
      <c r="BK203" s="204">
        <f>ROUND(I203*H203,2)</f>
        <v>0</v>
      </c>
      <c r="BL203" s="18" t="s">
        <v>110</v>
      </c>
      <c r="BM203" s="203" t="s">
        <v>734</v>
      </c>
    </row>
    <row r="204" spans="1:65" s="2" customFormat="1" ht="19.5">
      <c r="A204" s="35"/>
      <c r="B204" s="36"/>
      <c r="C204" s="37"/>
      <c r="D204" s="207" t="s">
        <v>284</v>
      </c>
      <c r="E204" s="37"/>
      <c r="F204" s="216" t="s">
        <v>3244</v>
      </c>
      <c r="G204" s="37"/>
      <c r="H204" s="37"/>
      <c r="I204" s="217"/>
      <c r="J204" s="37"/>
      <c r="K204" s="37"/>
      <c r="L204" s="40"/>
      <c r="M204" s="218"/>
      <c r="N204" s="219"/>
      <c r="O204" s="72"/>
      <c r="P204" s="72"/>
      <c r="Q204" s="72"/>
      <c r="R204" s="72"/>
      <c r="S204" s="72"/>
      <c r="T204" s="73"/>
      <c r="U204" s="35"/>
      <c r="V204" s="35"/>
      <c r="W204" s="35"/>
      <c r="X204" s="35"/>
      <c r="Y204" s="35"/>
      <c r="Z204" s="35"/>
      <c r="AA204" s="35"/>
      <c r="AB204" s="35"/>
      <c r="AC204" s="35"/>
      <c r="AD204" s="35"/>
      <c r="AE204" s="35"/>
      <c r="AT204" s="18" t="s">
        <v>284</v>
      </c>
      <c r="AU204" s="18" t="s">
        <v>84</v>
      </c>
    </row>
    <row r="205" spans="1:65" s="2" customFormat="1" ht="24.2" customHeight="1">
      <c r="A205" s="35"/>
      <c r="B205" s="36"/>
      <c r="C205" s="192" t="s">
        <v>551</v>
      </c>
      <c r="D205" s="192" t="s">
        <v>241</v>
      </c>
      <c r="E205" s="193" t="s">
        <v>3154</v>
      </c>
      <c r="F205" s="194" t="s">
        <v>3155</v>
      </c>
      <c r="G205" s="195" t="s">
        <v>3156</v>
      </c>
      <c r="H205" s="196">
        <v>1</v>
      </c>
      <c r="I205" s="197"/>
      <c r="J205" s="198">
        <f>ROUND(I205*H205,2)</f>
        <v>0</v>
      </c>
      <c r="K205" s="194" t="s">
        <v>2647</v>
      </c>
      <c r="L205" s="40"/>
      <c r="M205" s="199" t="s">
        <v>1</v>
      </c>
      <c r="N205" s="200" t="s">
        <v>41</v>
      </c>
      <c r="O205" s="72"/>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110</v>
      </c>
      <c r="AT205" s="203" t="s">
        <v>241</v>
      </c>
      <c r="AU205" s="203" t="s">
        <v>84</v>
      </c>
      <c r="AY205" s="18" t="s">
        <v>239</v>
      </c>
      <c r="BE205" s="204">
        <f>IF(N205="základní",J205,0)</f>
        <v>0</v>
      </c>
      <c r="BF205" s="204">
        <f>IF(N205="snížená",J205,0)</f>
        <v>0</v>
      </c>
      <c r="BG205" s="204">
        <f>IF(N205="zákl. přenesená",J205,0)</f>
        <v>0</v>
      </c>
      <c r="BH205" s="204">
        <f>IF(N205="sníž. přenesená",J205,0)</f>
        <v>0</v>
      </c>
      <c r="BI205" s="204">
        <f>IF(N205="nulová",J205,0)</f>
        <v>0</v>
      </c>
      <c r="BJ205" s="18" t="s">
        <v>84</v>
      </c>
      <c r="BK205" s="204">
        <f>ROUND(I205*H205,2)</f>
        <v>0</v>
      </c>
      <c r="BL205" s="18" t="s">
        <v>110</v>
      </c>
      <c r="BM205" s="203" t="s">
        <v>744</v>
      </c>
    </row>
    <row r="206" spans="1:65" s="2" customFormat="1" ht="19.5">
      <c r="A206" s="35"/>
      <c r="B206" s="36"/>
      <c r="C206" s="37"/>
      <c r="D206" s="207" t="s">
        <v>284</v>
      </c>
      <c r="E206" s="37"/>
      <c r="F206" s="216" t="s">
        <v>3157</v>
      </c>
      <c r="G206" s="37"/>
      <c r="H206" s="37"/>
      <c r="I206" s="217"/>
      <c r="J206" s="37"/>
      <c r="K206" s="37"/>
      <c r="L206" s="40"/>
      <c r="M206" s="269"/>
      <c r="N206" s="270"/>
      <c r="O206" s="222"/>
      <c r="P206" s="222"/>
      <c r="Q206" s="222"/>
      <c r="R206" s="222"/>
      <c r="S206" s="222"/>
      <c r="T206" s="271"/>
      <c r="U206" s="35"/>
      <c r="V206" s="35"/>
      <c r="W206" s="35"/>
      <c r="X206" s="35"/>
      <c r="Y206" s="35"/>
      <c r="Z206" s="35"/>
      <c r="AA206" s="35"/>
      <c r="AB206" s="35"/>
      <c r="AC206" s="35"/>
      <c r="AD206" s="35"/>
      <c r="AE206" s="35"/>
      <c r="AT206" s="18" t="s">
        <v>284</v>
      </c>
      <c r="AU206" s="18" t="s">
        <v>84</v>
      </c>
    </row>
    <row r="207" spans="1:65" s="2" customFormat="1" ht="6.95" customHeight="1">
      <c r="A207" s="35"/>
      <c r="B207" s="55"/>
      <c r="C207" s="56"/>
      <c r="D207" s="56"/>
      <c r="E207" s="56"/>
      <c r="F207" s="56"/>
      <c r="G207" s="56"/>
      <c r="H207" s="56"/>
      <c r="I207" s="56"/>
      <c r="J207" s="56"/>
      <c r="K207" s="56"/>
      <c r="L207" s="40"/>
      <c r="M207" s="35"/>
      <c r="O207" s="35"/>
      <c r="P207" s="35"/>
      <c r="Q207" s="35"/>
      <c r="R207" s="35"/>
      <c r="S207" s="35"/>
      <c r="T207" s="35"/>
      <c r="U207" s="35"/>
      <c r="V207" s="35"/>
      <c r="W207" s="35"/>
      <c r="X207" s="35"/>
      <c r="Y207" s="35"/>
      <c r="Z207" s="35"/>
      <c r="AA207" s="35"/>
      <c r="AB207" s="35"/>
      <c r="AC207" s="35"/>
      <c r="AD207" s="35"/>
      <c r="AE207" s="35"/>
    </row>
  </sheetData>
  <sheetProtection algorithmName="SHA-512" hashValue="tHvzpgjO43gkgy4wM92HIa3rOJMg9w8SBPeploI8+KbAmK5GJs7o5+xzo8QW4P1eidJUfp/iH5icYQWURgvMuw==" saltValue="mLTeinEw6rdY4dV3CA6hNy7UTv4Q6gSsS+YpLK11iWmr9bVR1sVyy2OplOJz8YgIq5KS8o6B3zhlp7ntYoPP+g==" spinCount="100000" sheet="1" objects="1" scenarios="1" formatColumns="0" formatRows="0" autoFilter="0"/>
  <autoFilter ref="C129:K206" xr:uid="{00000000-0009-0000-0000-000007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4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116</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3245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3246</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1</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ROUND(J134,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ROUND((SUM(BE134:BE413)),  2)</f>
        <v>0</v>
      </c>
      <c r="G37" s="35"/>
      <c r="H37" s="35"/>
      <c r="I37" s="131">
        <v>0.21</v>
      </c>
      <c r="J37" s="130">
        <f>ROUND(((SUM(BE134:BE413))*I37),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ROUND((SUM(BF134:BF413)),  2)</f>
        <v>0</v>
      </c>
      <c r="G38" s="35"/>
      <c r="H38" s="35"/>
      <c r="I38" s="131">
        <v>0.12</v>
      </c>
      <c r="J38" s="130">
        <f>ROUND(((SUM(BF134:BF413))*I38),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ROUND((SUM(BG134:BG413)),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ROUND((SUM(BH134:BH413)),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ROUND((SUM(BI134:BI413)),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3245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D.1.4.2 - Vzduchotechnika</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J134</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3247</v>
      </c>
      <c r="E101" s="157"/>
      <c r="F101" s="157"/>
      <c r="G101" s="157"/>
      <c r="H101" s="157"/>
      <c r="I101" s="157"/>
      <c r="J101" s="158">
        <f>J135</f>
        <v>0</v>
      </c>
      <c r="K101" s="155"/>
      <c r="L101" s="159"/>
    </row>
    <row r="102" spans="1:47" s="9" customFormat="1" ht="24.95" customHeight="1">
      <c r="B102" s="154"/>
      <c r="C102" s="155"/>
      <c r="D102" s="156" t="s">
        <v>3248</v>
      </c>
      <c r="E102" s="157"/>
      <c r="F102" s="157"/>
      <c r="G102" s="157"/>
      <c r="H102" s="157"/>
      <c r="I102" s="157"/>
      <c r="J102" s="158">
        <f>J198</f>
        <v>0</v>
      </c>
      <c r="K102" s="155"/>
      <c r="L102" s="159"/>
    </row>
    <row r="103" spans="1:47" s="9" customFormat="1" ht="24.95" customHeight="1">
      <c r="B103" s="154"/>
      <c r="C103" s="155"/>
      <c r="D103" s="156" t="s">
        <v>3249</v>
      </c>
      <c r="E103" s="157"/>
      <c r="F103" s="157"/>
      <c r="G103" s="157"/>
      <c r="H103" s="157"/>
      <c r="I103" s="157"/>
      <c r="J103" s="158">
        <f>J257</f>
        <v>0</v>
      </c>
      <c r="K103" s="155"/>
      <c r="L103" s="159"/>
    </row>
    <row r="104" spans="1:47" s="9" customFormat="1" ht="24.95" customHeight="1">
      <c r="B104" s="154"/>
      <c r="C104" s="155"/>
      <c r="D104" s="156" t="s">
        <v>3250</v>
      </c>
      <c r="E104" s="157"/>
      <c r="F104" s="157"/>
      <c r="G104" s="157"/>
      <c r="H104" s="157"/>
      <c r="I104" s="157"/>
      <c r="J104" s="158">
        <f>J276</f>
        <v>0</v>
      </c>
      <c r="K104" s="155"/>
      <c r="L104" s="159"/>
    </row>
    <row r="105" spans="1:47" s="9" customFormat="1" ht="24.95" customHeight="1">
      <c r="B105" s="154"/>
      <c r="C105" s="155"/>
      <c r="D105" s="156" t="s">
        <v>3251</v>
      </c>
      <c r="E105" s="157"/>
      <c r="F105" s="157"/>
      <c r="G105" s="157"/>
      <c r="H105" s="157"/>
      <c r="I105" s="157"/>
      <c r="J105" s="158">
        <f>J295</f>
        <v>0</v>
      </c>
      <c r="K105" s="155"/>
      <c r="L105" s="159"/>
    </row>
    <row r="106" spans="1:47" s="9" customFormat="1" ht="24.95" customHeight="1">
      <c r="B106" s="154"/>
      <c r="C106" s="155"/>
      <c r="D106" s="156" t="s">
        <v>3252</v>
      </c>
      <c r="E106" s="157"/>
      <c r="F106" s="157"/>
      <c r="G106" s="157"/>
      <c r="H106" s="157"/>
      <c r="I106" s="157"/>
      <c r="J106" s="158">
        <f>J328</f>
        <v>0</v>
      </c>
      <c r="K106" s="155"/>
      <c r="L106" s="159"/>
    </row>
    <row r="107" spans="1:47" s="9" customFormat="1" ht="24.95" customHeight="1">
      <c r="B107" s="154"/>
      <c r="C107" s="155"/>
      <c r="D107" s="156" t="s">
        <v>3253</v>
      </c>
      <c r="E107" s="157"/>
      <c r="F107" s="157"/>
      <c r="G107" s="157"/>
      <c r="H107" s="157"/>
      <c r="I107" s="157"/>
      <c r="J107" s="158">
        <f>J344</f>
        <v>0</v>
      </c>
      <c r="K107" s="155"/>
      <c r="L107" s="159"/>
    </row>
    <row r="108" spans="1:47" s="9" customFormat="1" ht="24.95" customHeight="1">
      <c r="B108" s="154"/>
      <c r="C108" s="155"/>
      <c r="D108" s="156" t="s">
        <v>3254</v>
      </c>
      <c r="E108" s="157"/>
      <c r="F108" s="157"/>
      <c r="G108" s="157"/>
      <c r="H108" s="157"/>
      <c r="I108" s="157"/>
      <c r="J108" s="158">
        <f>J368</f>
        <v>0</v>
      </c>
      <c r="K108" s="155"/>
      <c r="L108" s="159"/>
    </row>
    <row r="109" spans="1:47" s="9" customFormat="1" ht="24.95" customHeight="1">
      <c r="B109" s="154"/>
      <c r="C109" s="155"/>
      <c r="D109" s="156" t="s">
        <v>3255</v>
      </c>
      <c r="E109" s="157"/>
      <c r="F109" s="157"/>
      <c r="G109" s="157"/>
      <c r="H109" s="157"/>
      <c r="I109" s="157"/>
      <c r="J109" s="158">
        <f>J384</f>
        <v>0</v>
      </c>
      <c r="K109" s="155"/>
      <c r="L109" s="159"/>
    </row>
    <row r="110" spans="1:47" s="9" customFormat="1" ht="24.95" customHeight="1">
      <c r="B110" s="154"/>
      <c r="C110" s="155"/>
      <c r="D110" s="156" t="s">
        <v>2644</v>
      </c>
      <c r="E110" s="157"/>
      <c r="F110" s="157"/>
      <c r="G110" s="157"/>
      <c r="H110" s="157"/>
      <c r="I110" s="157"/>
      <c r="J110" s="158">
        <f>J400</f>
        <v>0</v>
      </c>
      <c r="K110" s="155"/>
      <c r="L110" s="159"/>
    </row>
    <row r="111" spans="1:47" s="2" customFormat="1" ht="21.7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55"/>
      <c r="C112" s="56"/>
      <c r="D112" s="56"/>
      <c r="E112" s="56"/>
      <c r="F112" s="56"/>
      <c r="G112" s="56"/>
      <c r="H112" s="56"/>
      <c r="I112" s="56"/>
      <c r="J112" s="56"/>
      <c r="K112" s="56"/>
      <c r="L112" s="52"/>
      <c r="S112" s="35"/>
      <c r="T112" s="35"/>
      <c r="U112" s="35"/>
      <c r="V112" s="35"/>
      <c r="W112" s="35"/>
      <c r="X112" s="35"/>
      <c r="Y112" s="35"/>
      <c r="Z112" s="35"/>
      <c r="AA112" s="35"/>
      <c r="AB112" s="35"/>
      <c r="AC112" s="35"/>
      <c r="AD112" s="35"/>
      <c r="AE112" s="35"/>
    </row>
    <row r="116" spans="1:31" s="2" customFormat="1" ht="6.95" customHeight="1">
      <c r="A116" s="35"/>
      <c r="B116" s="57"/>
      <c r="C116" s="58"/>
      <c r="D116" s="58"/>
      <c r="E116" s="58"/>
      <c r="F116" s="58"/>
      <c r="G116" s="58"/>
      <c r="H116" s="58"/>
      <c r="I116" s="58"/>
      <c r="J116" s="58"/>
      <c r="K116" s="58"/>
      <c r="L116" s="52"/>
      <c r="S116" s="35"/>
      <c r="T116" s="35"/>
      <c r="U116" s="35"/>
      <c r="V116" s="35"/>
      <c r="W116" s="35"/>
      <c r="X116" s="35"/>
      <c r="Y116" s="35"/>
      <c r="Z116" s="35"/>
      <c r="AA116" s="35"/>
      <c r="AB116" s="35"/>
      <c r="AC116" s="35"/>
      <c r="AD116" s="35"/>
      <c r="AE116" s="35"/>
    </row>
    <row r="117" spans="1:31" s="2" customFormat="1" ht="24.95" customHeight="1">
      <c r="A117" s="35"/>
      <c r="B117" s="36"/>
      <c r="C117" s="24" t="s">
        <v>224</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12" customHeight="1">
      <c r="A119" s="35"/>
      <c r="B119" s="36"/>
      <c r="C119" s="30" t="s">
        <v>16</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16.5" customHeight="1">
      <c r="A120" s="35"/>
      <c r="B120" s="36"/>
      <c r="C120" s="37"/>
      <c r="D120" s="37"/>
      <c r="E120" s="330" t="str">
        <f>E7</f>
        <v>NEMOCNICE TGM HODONÍN – VÝSTAVBA PAVILONU URGENTNÍHO PŘÍJMU ETAPA II.</v>
      </c>
      <c r="F120" s="331"/>
      <c r="G120" s="331"/>
      <c r="H120" s="331"/>
      <c r="I120" s="37"/>
      <c r="J120" s="37"/>
      <c r="K120" s="37"/>
      <c r="L120" s="52"/>
      <c r="S120" s="35"/>
      <c r="T120" s="35"/>
      <c r="U120" s="35"/>
      <c r="V120" s="35"/>
      <c r="W120" s="35"/>
      <c r="X120" s="35"/>
      <c r="Y120" s="35"/>
      <c r="Z120" s="35"/>
      <c r="AA120" s="35"/>
      <c r="AB120" s="35"/>
      <c r="AC120" s="35"/>
      <c r="AD120" s="35"/>
      <c r="AE120" s="35"/>
    </row>
    <row r="121" spans="1:31" s="1" customFormat="1" ht="12" customHeight="1">
      <c r="B121" s="22"/>
      <c r="C121" s="30" t="s">
        <v>210</v>
      </c>
      <c r="D121" s="23"/>
      <c r="E121" s="23"/>
      <c r="F121" s="23"/>
      <c r="G121" s="23"/>
      <c r="H121" s="23"/>
      <c r="I121" s="23"/>
      <c r="J121" s="23"/>
      <c r="K121" s="23"/>
      <c r="L121" s="21"/>
    </row>
    <row r="122" spans="1:31" s="1" customFormat="1" ht="16.5" customHeight="1">
      <c r="B122" s="22"/>
      <c r="C122" s="23"/>
      <c r="D122" s="23"/>
      <c r="E122" s="330" t="s">
        <v>346</v>
      </c>
      <c r="F122" s="281"/>
      <c r="G122" s="281"/>
      <c r="H122" s="281"/>
      <c r="I122" s="23"/>
      <c r="J122" s="23"/>
      <c r="K122" s="23"/>
      <c r="L122" s="21"/>
    </row>
    <row r="123" spans="1:31" s="1" customFormat="1" ht="12" customHeight="1">
      <c r="B123" s="22"/>
      <c r="C123" s="30" t="s">
        <v>347</v>
      </c>
      <c r="D123" s="23"/>
      <c r="E123" s="23"/>
      <c r="F123" s="23"/>
      <c r="G123" s="23"/>
      <c r="H123" s="23"/>
      <c r="I123" s="23"/>
      <c r="J123" s="23"/>
      <c r="K123" s="23"/>
      <c r="L123" s="21"/>
    </row>
    <row r="124" spans="1:31" s="2" customFormat="1" ht="16.5" customHeight="1">
      <c r="A124" s="35"/>
      <c r="B124" s="36"/>
      <c r="C124" s="37"/>
      <c r="D124" s="37"/>
      <c r="E124" s="334" t="s">
        <v>2628</v>
      </c>
      <c r="F124" s="332"/>
      <c r="G124" s="332"/>
      <c r="H124" s="332"/>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3245</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303" t="str">
        <f>E13</f>
        <v>D.1.4.2 - Vzduchotechnika</v>
      </c>
      <c r="F126" s="332"/>
      <c r="G126" s="332"/>
      <c r="H126" s="332"/>
      <c r="I126" s="37"/>
      <c r="J126" s="37"/>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F16</f>
        <v xml:space="preserve"> </v>
      </c>
      <c r="G128" s="37"/>
      <c r="H128" s="37"/>
      <c r="I128" s="30" t="s">
        <v>22</v>
      </c>
      <c r="J128" s="67" t="str">
        <f>IF(J16="","",J16)</f>
        <v>23. 6. 2025</v>
      </c>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15.2" customHeight="1">
      <c r="A130" s="35"/>
      <c r="B130" s="36"/>
      <c r="C130" s="30" t="s">
        <v>24</v>
      </c>
      <c r="D130" s="37"/>
      <c r="E130" s="37"/>
      <c r="F130" s="28" t="str">
        <f>E19</f>
        <v>NEMOCNICE TGM HODONÍN, p.o.</v>
      </c>
      <c r="G130" s="37"/>
      <c r="H130" s="37"/>
      <c r="I130" s="30" t="s">
        <v>30</v>
      </c>
      <c r="J130" s="33" t="str">
        <f>E25</f>
        <v>KANIA a.s.</v>
      </c>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28</v>
      </c>
      <c r="D131" s="37"/>
      <c r="E131" s="37"/>
      <c r="F131" s="28" t="str">
        <f>IF(E22="","",E22)</f>
        <v>Vyplň údaj</v>
      </c>
      <c r="G131" s="37"/>
      <c r="H131" s="37"/>
      <c r="I131" s="30" t="s">
        <v>33</v>
      </c>
      <c r="J131" s="33" t="str">
        <f>E28</f>
        <v xml:space="preserve"> </v>
      </c>
      <c r="K131" s="37"/>
      <c r="L131" s="52"/>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11" customFormat="1" ht="29.25" customHeight="1">
      <c r="A133" s="165"/>
      <c r="B133" s="166"/>
      <c r="C133" s="167" t="s">
        <v>225</v>
      </c>
      <c r="D133" s="168" t="s">
        <v>61</v>
      </c>
      <c r="E133" s="168" t="s">
        <v>57</v>
      </c>
      <c r="F133" s="168" t="s">
        <v>58</v>
      </c>
      <c r="G133" s="168" t="s">
        <v>226</v>
      </c>
      <c r="H133" s="168" t="s">
        <v>227</v>
      </c>
      <c r="I133" s="168" t="s">
        <v>228</v>
      </c>
      <c r="J133" s="168" t="s">
        <v>214</v>
      </c>
      <c r="K133" s="169" t="s">
        <v>229</v>
      </c>
      <c r="L133" s="170"/>
      <c r="M133" s="76" t="s">
        <v>1</v>
      </c>
      <c r="N133" s="77" t="s">
        <v>40</v>
      </c>
      <c r="O133" s="77" t="s">
        <v>230</v>
      </c>
      <c r="P133" s="77" t="s">
        <v>231</v>
      </c>
      <c r="Q133" s="77" t="s">
        <v>232</v>
      </c>
      <c r="R133" s="77" t="s">
        <v>233</v>
      </c>
      <c r="S133" s="77" t="s">
        <v>234</v>
      </c>
      <c r="T133" s="78" t="s">
        <v>235</v>
      </c>
      <c r="U133" s="165"/>
      <c r="V133" s="165"/>
      <c r="W133" s="165"/>
      <c r="X133" s="165"/>
      <c r="Y133" s="165"/>
      <c r="Z133" s="165"/>
      <c r="AA133" s="165"/>
      <c r="AB133" s="165"/>
      <c r="AC133" s="165"/>
      <c r="AD133" s="165"/>
      <c r="AE133" s="165"/>
    </row>
    <row r="134" spans="1:65" s="2" customFormat="1" ht="22.9" customHeight="1">
      <c r="A134" s="35"/>
      <c r="B134" s="36"/>
      <c r="C134" s="83" t="s">
        <v>236</v>
      </c>
      <c r="D134" s="37"/>
      <c r="E134" s="37"/>
      <c r="F134" s="37"/>
      <c r="G134" s="37"/>
      <c r="H134" s="37"/>
      <c r="I134" s="37"/>
      <c r="J134" s="171">
        <f>BK134</f>
        <v>0</v>
      </c>
      <c r="K134" s="37"/>
      <c r="L134" s="40"/>
      <c r="M134" s="79"/>
      <c r="N134" s="172"/>
      <c r="O134" s="80"/>
      <c r="P134" s="173">
        <f>P135+P198+P257+P276+P295+P328+P344+P368+P384+P400</f>
        <v>0</v>
      </c>
      <c r="Q134" s="80"/>
      <c r="R134" s="173">
        <f>R135+R198+R257+R276+R295+R328+R344+R368+R384+R400</f>
        <v>0</v>
      </c>
      <c r="S134" s="80"/>
      <c r="T134" s="174">
        <f>T135+T198+T257+T276+T295+T328+T344+T368+T384+T400</f>
        <v>0</v>
      </c>
      <c r="U134" s="35"/>
      <c r="V134" s="35"/>
      <c r="W134" s="35"/>
      <c r="X134" s="35"/>
      <c r="Y134" s="35"/>
      <c r="Z134" s="35"/>
      <c r="AA134" s="35"/>
      <c r="AB134" s="35"/>
      <c r="AC134" s="35"/>
      <c r="AD134" s="35"/>
      <c r="AE134" s="35"/>
      <c r="AT134" s="18" t="s">
        <v>75</v>
      </c>
      <c r="AU134" s="18" t="s">
        <v>216</v>
      </c>
      <c r="BK134" s="175">
        <f>BK135+BK198+BK257+BK276+BK295+BK328+BK344+BK368+BK384+BK400</f>
        <v>0</v>
      </c>
    </row>
    <row r="135" spans="1:65" s="12" customFormat="1" ht="25.9" customHeight="1">
      <c r="B135" s="176"/>
      <c r="C135" s="177"/>
      <c r="D135" s="178" t="s">
        <v>75</v>
      </c>
      <c r="E135" s="179" t="s">
        <v>3256</v>
      </c>
      <c r="F135" s="179" t="s">
        <v>3257</v>
      </c>
      <c r="G135" s="177"/>
      <c r="H135" s="177"/>
      <c r="I135" s="180"/>
      <c r="J135" s="181">
        <f>BK135</f>
        <v>0</v>
      </c>
      <c r="K135" s="177"/>
      <c r="L135" s="182"/>
      <c r="M135" s="183"/>
      <c r="N135" s="184"/>
      <c r="O135" s="184"/>
      <c r="P135" s="185">
        <f>SUM(P136:P197)</f>
        <v>0</v>
      </c>
      <c r="Q135" s="184"/>
      <c r="R135" s="185">
        <f>SUM(R136:R197)</f>
        <v>0</v>
      </c>
      <c r="S135" s="184"/>
      <c r="T135" s="186">
        <f>SUM(T136:T197)</f>
        <v>0</v>
      </c>
      <c r="AR135" s="187" t="s">
        <v>84</v>
      </c>
      <c r="AT135" s="188" t="s">
        <v>75</v>
      </c>
      <c r="AU135" s="188" t="s">
        <v>76</v>
      </c>
      <c r="AY135" s="187" t="s">
        <v>239</v>
      </c>
      <c r="BK135" s="189">
        <f>SUM(BK136:BK197)</f>
        <v>0</v>
      </c>
    </row>
    <row r="136" spans="1:65" s="2" customFormat="1" ht="16.5" customHeight="1">
      <c r="A136" s="35"/>
      <c r="B136" s="36"/>
      <c r="C136" s="192" t="s">
        <v>84</v>
      </c>
      <c r="D136" s="192" t="s">
        <v>241</v>
      </c>
      <c r="E136" s="193" t="s">
        <v>3258</v>
      </c>
      <c r="F136" s="194" t="s">
        <v>3259</v>
      </c>
      <c r="G136" s="195" t="s">
        <v>1736</v>
      </c>
      <c r="H136" s="196">
        <v>1</v>
      </c>
      <c r="I136" s="197"/>
      <c r="J136" s="198">
        <f>ROUND(I136*H136,2)</f>
        <v>0</v>
      </c>
      <c r="K136" s="194" t="s">
        <v>2696</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110</v>
      </c>
      <c r="AT136" s="203" t="s">
        <v>241</v>
      </c>
      <c r="AU136" s="203" t="s">
        <v>84</v>
      </c>
      <c r="AY136" s="18" t="s">
        <v>239</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110</v>
      </c>
      <c r="BM136" s="203" t="s">
        <v>86</v>
      </c>
    </row>
    <row r="137" spans="1:65" s="2" customFormat="1" ht="39">
      <c r="A137" s="35"/>
      <c r="B137" s="36"/>
      <c r="C137" s="37"/>
      <c r="D137" s="207" t="s">
        <v>284</v>
      </c>
      <c r="E137" s="37"/>
      <c r="F137" s="216" t="s">
        <v>3260</v>
      </c>
      <c r="G137" s="37"/>
      <c r="H137" s="37"/>
      <c r="I137" s="217"/>
      <c r="J137" s="37"/>
      <c r="K137" s="37"/>
      <c r="L137" s="40"/>
      <c r="M137" s="218"/>
      <c r="N137" s="219"/>
      <c r="O137" s="72"/>
      <c r="P137" s="72"/>
      <c r="Q137" s="72"/>
      <c r="R137" s="72"/>
      <c r="S137" s="72"/>
      <c r="T137" s="73"/>
      <c r="U137" s="35"/>
      <c r="V137" s="35"/>
      <c r="W137" s="35"/>
      <c r="X137" s="35"/>
      <c r="Y137" s="35"/>
      <c r="Z137" s="35"/>
      <c r="AA137" s="35"/>
      <c r="AB137" s="35"/>
      <c r="AC137" s="35"/>
      <c r="AD137" s="35"/>
      <c r="AE137" s="35"/>
      <c r="AT137" s="18" t="s">
        <v>284</v>
      </c>
      <c r="AU137" s="18" t="s">
        <v>84</v>
      </c>
    </row>
    <row r="138" spans="1:65" s="2" customFormat="1" ht="16.5" customHeight="1">
      <c r="A138" s="35"/>
      <c r="B138" s="36"/>
      <c r="C138" s="192" t="s">
        <v>86</v>
      </c>
      <c r="D138" s="192" t="s">
        <v>241</v>
      </c>
      <c r="E138" s="193" t="s">
        <v>3261</v>
      </c>
      <c r="F138" s="194" t="s">
        <v>3262</v>
      </c>
      <c r="G138" s="195" t="s">
        <v>1736</v>
      </c>
      <c r="H138" s="196">
        <v>1</v>
      </c>
      <c r="I138" s="197"/>
      <c r="J138" s="198">
        <f>ROUND(I138*H138,2)</f>
        <v>0</v>
      </c>
      <c r="K138" s="194" t="s">
        <v>2696</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110</v>
      </c>
      <c r="AT138" s="203" t="s">
        <v>241</v>
      </c>
      <c r="AU138" s="203" t="s">
        <v>84</v>
      </c>
      <c r="AY138" s="18" t="s">
        <v>239</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110</v>
      </c>
      <c r="BM138" s="203" t="s">
        <v>110</v>
      </c>
    </row>
    <row r="139" spans="1:65" s="2" customFormat="1" ht="19.5">
      <c r="A139" s="35"/>
      <c r="B139" s="36"/>
      <c r="C139" s="37"/>
      <c r="D139" s="207" t="s">
        <v>284</v>
      </c>
      <c r="E139" s="37"/>
      <c r="F139" s="216" t="s">
        <v>3263</v>
      </c>
      <c r="G139" s="37"/>
      <c r="H139" s="37"/>
      <c r="I139" s="217"/>
      <c r="J139" s="37"/>
      <c r="K139" s="37"/>
      <c r="L139" s="40"/>
      <c r="M139" s="218"/>
      <c r="N139" s="219"/>
      <c r="O139" s="72"/>
      <c r="P139" s="72"/>
      <c r="Q139" s="72"/>
      <c r="R139" s="72"/>
      <c r="S139" s="72"/>
      <c r="T139" s="73"/>
      <c r="U139" s="35"/>
      <c r="V139" s="35"/>
      <c r="W139" s="35"/>
      <c r="X139" s="35"/>
      <c r="Y139" s="35"/>
      <c r="Z139" s="35"/>
      <c r="AA139" s="35"/>
      <c r="AB139" s="35"/>
      <c r="AC139" s="35"/>
      <c r="AD139" s="35"/>
      <c r="AE139" s="35"/>
      <c r="AT139" s="18" t="s">
        <v>284</v>
      </c>
      <c r="AU139" s="18" t="s">
        <v>84</v>
      </c>
    </row>
    <row r="140" spans="1:65" s="2" customFormat="1" ht="16.5" customHeight="1">
      <c r="A140" s="35"/>
      <c r="B140" s="36"/>
      <c r="C140" s="192" t="s">
        <v>108</v>
      </c>
      <c r="D140" s="192" t="s">
        <v>241</v>
      </c>
      <c r="E140" s="193" t="s">
        <v>3264</v>
      </c>
      <c r="F140" s="194" t="s">
        <v>3265</v>
      </c>
      <c r="G140" s="195" t="s">
        <v>1736</v>
      </c>
      <c r="H140" s="196">
        <v>1</v>
      </c>
      <c r="I140" s="197"/>
      <c r="J140" s="198">
        <f>ROUND(I140*H140,2)</f>
        <v>0</v>
      </c>
      <c r="K140" s="194" t="s">
        <v>2696</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110</v>
      </c>
      <c r="AT140" s="203" t="s">
        <v>241</v>
      </c>
      <c r="AU140" s="203" t="s">
        <v>84</v>
      </c>
      <c r="AY140" s="18" t="s">
        <v>239</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110</v>
      </c>
      <c r="BM140" s="203" t="s">
        <v>150</v>
      </c>
    </row>
    <row r="141" spans="1:65" s="2" customFormat="1" ht="19.5">
      <c r="A141" s="35"/>
      <c r="B141" s="36"/>
      <c r="C141" s="37"/>
      <c r="D141" s="207" t="s">
        <v>284</v>
      </c>
      <c r="E141" s="37"/>
      <c r="F141" s="216" t="s">
        <v>3266</v>
      </c>
      <c r="G141" s="37"/>
      <c r="H141" s="37"/>
      <c r="I141" s="217"/>
      <c r="J141" s="37"/>
      <c r="K141" s="37"/>
      <c r="L141" s="40"/>
      <c r="M141" s="218"/>
      <c r="N141" s="219"/>
      <c r="O141" s="72"/>
      <c r="P141" s="72"/>
      <c r="Q141" s="72"/>
      <c r="R141" s="72"/>
      <c r="S141" s="72"/>
      <c r="T141" s="73"/>
      <c r="U141" s="35"/>
      <c r="V141" s="35"/>
      <c r="W141" s="35"/>
      <c r="X141" s="35"/>
      <c r="Y141" s="35"/>
      <c r="Z141" s="35"/>
      <c r="AA141" s="35"/>
      <c r="AB141" s="35"/>
      <c r="AC141" s="35"/>
      <c r="AD141" s="35"/>
      <c r="AE141" s="35"/>
      <c r="AT141" s="18" t="s">
        <v>284</v>
      </c>
      <c r="AU141" s="18" t="s">
        <v>84</v>
      </c>
    </row>
    <row r="142" spans="1:65" s="2" customFormat="1" ht="16.5" customHeight="1">
      <c r="A142" s="35"/>
      <c r="B142" s="36"/>
      <c r="C142" s="192" t="s">
        <v>110</v>
      </c>
      <c r="D142" s="192" t="s">
        <v>241</v>
      </c>
      <c r="E142" s="193" t="s">
        <v>3267</v>
      </c>
      <c r="F142" s="194" t="s">
        <v>3268</v>
      </c>
      <c r="G142" s="195" t="s">
        <v>1736</v>
      </c>
      <c r="H142" s="196">
        <v>1</v>
      </c>
      <c r="I142" s="197"/>
      <c r="J142" s="198">
        <f>ROUND(I142*H142,2)</f>
        <v>0</v>
      </c>
      <c r="K142" s="194" t="s">
        <v>2696</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110</v>
      </c>
      <c r="AT142" s="203" t="s">
        <v>241</v>
      </c>
      <c r="AU142" s="203" t="s">
        <v>84</v>
      </c>
      <c r="AY142" s="18" t="s">
        <v>239</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110</v>
      </c>
      <c r="BM142" s="203" t="s">
        <v>156</v>
      </c>
    </row>
    <row r="143" spans="1:65" s="2" customFormat="1" ht="19.5">
      <c r="A143" s="35"/>
      <c r="B143" s="36"/>
      <c r="C143" s="37"/>
      <c r="D143" s="207" t="s">
        <v>284</v>
      </c>
      <c r="E143" s="37"/>
      <c r="F143" s="216" t="s">
        <v>3266</v>
      </c>
      <c r="G143" s="37"/>
      <c r="H143" s="37"/>
      <c r="I143" s="217"/>
      <c r="J143" s="37"/>
      <c r="K143" s="37"/>
      <c r="L143" s="40"/>
      <c r="M143" s="218"/>
      <c r="N143" s="219"/>
      <c r="O143" s="72"/>
      <c r="P143" s="72"/>
      <c r="Q143" s="72"/>
      <c r="R143" s="72"/>
      <c r="S143" s="72"/>
      <c r="T143" s="73"/>
      <c r="U143" s="35"/>
      <c r="V143" s="35"/>
      <c r="W143" s="35"/>
      <c r="X143" s="35"/>
      <c r="Y143" s="35"/>
      <c r="Z143" s="35"/>
      <c r="AA143" s="35"/>
      <c r="AB143" s="35"/>
      <c r="AC143" s="35"/>
      <c r="AD143" s="35"/>
      <c r="AE143" s="35"/>
      <c r="AT143" s="18" t="s">
        <v>284</v>
      </c>
      <c r="AU143" s="18" t="s">
        <v>84</v>
      </c>
    </row>
    <row r="144" spans="1:65" s="2" customFormat="1" ht="16.5" customHeight="1">
      <c r="A144" s="35"/>
      <c r="B144" s="36"/>
      <c r="C144" s="192" t="s">
        <v>134</v>
      </c>
      <c r="D144" s="192" t="s">
        <v>241</v>
      </c>
      <c r="E144" s="193" t="s">
        <v>3269</v>
      </c>
      <c r="F144" s="194" t="s">
        <v>3270</v>
      </c>
      <c r="G144" s="195" t="s">
        <v>1736</v>
      </c>
      <c r="H144" s="196">
        <v>1</v>
      </c>
      <c r="I144" s="197"/>
      <c r="J144" s="198">
        <f>ROUND(I144*H144,2)</f>
        <v>0</v>
      </c>
      <c r="K144" s="194" t="s">
        <v>2696</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110</v>
      </c>
      <c r="AT144" s="203" t="s">
        <v>241</v>
      </c>
      <c r="AU144" s="203" t="s">
        <v>84</v>
      </c>
      <c r="AY144" s="18" t="s">
        <v>239</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110</v>
      </c>
      <c r="BM144" s="203" t="s">
        <v>162</v>
      </c>
    </row>
    <row r="145" spans="1:65" s="2" customFormat="1" ht="19.5">
      <c r="A145" s="35"/>
      <c r="B145" s="36"/>
      <c r="C145" s="37"/>
      <c r="D145" s="207" t="s">
        <v>284</v>
      </c>
      <c r="E145" s="37"/>
      <c r="F145" s="216" t="s">
        <v>3266</v>
      </c>
      <c r="G145" s="37"/>
      <c r="H145" s="37"/>
      <c r="I145" s="217"/>
      <c r="J145" s="37"/>
      <c r="K145" s="37"/>
      <c r="L145" s="40"/>
      <c r="M145" s="218"/>
      <c r="N145" s="219"/>
      <c r="O145" s="72"/>
      <c r="P145" s="72"/>
      <c r="Q145" s="72"/>
      <c r="R145" s="72"/>
      <c r="S145" s="72"/>
      <c r="T145" s="73"/>
      <c r="U145" s="35"/>
      <c r="V145" s="35"/>
      <c r="W145" s="35"/>
      <c r="X145" s="35"/>
      <c r="Y145" s="35"/>
      <c r="Z145" s="35"/>
      <c r="AA145" s="35"/>
      <c r="AB145" s="35"/>
      <c r="AC145" s="35"/>
      <c r="AD145" s="35"/>
      <c r="AE145" s="35"/>
      <c r="AT145" s="18" t="s">
        <v>284</v>
      </c>
      <c r="AU145" s="18" t="s">
        <v>84</v>
      </c>
    </row>
    <row r="146" spans="1:65" s="2" customFormat="1" ht="16.5" customHeight="1">
      <c r="A146" s="35"/>
      <c r="B146" s="36"/>
      <c r="C146" s="192" t="s">
        <v>150</v>
      </c>
      <c r="D146" s="192" t="s">
        <v>241</v>
      </c>
      <c r="E146" s="193" t="s">
        <v>3271</v>
      </c>
      <c r="F146" s="194" t="s">
        <v>3272</v>
      </c>
      <c r="G146" s="195" t="s">
        <v>1736</v>
      </c>
      <c r="H146" s="196">
        <v>3</v>
      </c>
      <c r="I146" s="197"/>
      <c r="J146" s="198">
        <f>ROUND(I146*H146,2)</f>
        <v>0</v>
      </c>
      <c r="K146" s="194" t="s">
        <v>2696</v>
      </c>
      <c r="L146" s="40"/>
      <c r="M146" s="199" t="s">
        <v>1</v>
      </c>
      <c r="N146" s="200" t="s">
        <v>41</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110</v>
      </c>
      <c r="AT146" s="203" t="s">
        <v>241</v>
      </c>
      <c r="AU146" s="203" t="s">
        <v>84</v>
      </c>
      <c r="AY146" s="18" t="s">
        <v>239</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110</v>
      </c>
      <c r="BM146" s="203" t="s">
        <v>8</v>
      </c>
    </row>
    <row r="147" spans="1:65" s="2" customFormat="1" ht="19.5">
      <c r="A147" s="35"/>
      <c r="B147" s="36"/>
      <c r="C147" s="37"/>
      <c r="D147" s="207" t="s">
        <v>284</v>
      </c>
      <c r="E147" s="37"/>
      <c r="F147" s="216" t="s">
        <v>3266</v>
      </c>
      <c r="G147" s="37"/>
      <c r="H147" s="37"/>
      <c r="I147" s="217"/>
      <c r="J147" s="37"/>
      <c r="K147" s="37"/>
      <c r="L147" s="40"/>
      <c r="M147" s="218"/>
      <c r="N147" s="219"/>
      <c r="O147" s="72"/>
      <c r="P147" s="72"/>
      <c r="Q147" s="72"/>
      <c r="R147" s="72"/>
      <c r="S147" s="72"/>
      <c r="T147" s="73"/>
      <c r="U147" s="35"/>
      <c r="V147" s="35"/>
      <c r="W147" s="35"/>
      <c r="X147" s="35"/>
      <c r="Y147" s="35"/>
      <c r="Z147" s="35"/>
      <c r="AA147" s="35"/>
      <c r="AB147" s="35"/>
      <c r="AC147" s="35"/>
      <c r="AD147" s="35"/>
      <c r="AE147" s="35"/>
      <c r="AT147" s="18" t="s">
        <v>284</v>
      </c>
      <c r="AU147" s="18" t="s">
        <v>84</v>
      </c>
    </row>
    <row r="148" spans="1:65" s="2" customFormat="1" ht="16.5" customHeight="1">
      <c r="A148" s="35"/>
      <c r="B148" s="36"/>
      <c r="C148" s="192" t="s">
        <v>153</v>
      </c>
      <c r="D148" s="192" t="s">
        <v>241</v>
      </c>
      <c r="E148" s="193" t="s">
        <v>3273</v>
      </c>
      <c r="F148" s="194" t="s">
        <v>3274</v>
      </c>
      <c r="G148" s="195" t="s">
        <v>1736</v>
      </c>
      <c r="H148" s="196">
        <v>1</v>
      </c>
      <c r="I148" s="197"/>
      <c r="J148" s="198">
        <f>ROUND(I148*H148,2)</f>
        <v>0</v>
      </c>
      <c r="K148" s="194" t="s">
        <v>2696</v>
      </c>
      <c r="L148" s="40"/>
      <c r="M148" s="199" t="s">
        <v>1</v>
      </c>
      <c r="N148" s="200" t="s">
        <v>41</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110</v>
      </c>
      <c r="AT148" s="203" t="s">
        <v>241</v>
      </c>
      <c r="AU148" s="203" t="s">
        <v>84</v>
      </c>
      <c r="AY148" s="18" t="s">
        <v>239</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110</v>
      </c>
      <c r="BM148" s="203" t="s">
        <v>296</v>
      </c>
    </row>
    <row r="149" spans="1:65" s="2" customFormat="1" ht="19.5">
      <c r="A149" s="35"/>
      <c r="B149" s="36"/>
      <c r="C149" s="37"/>
      <c r="D149" s="207" t="s">
        <v>284</v>
      </c>
      <c r="E149" s="37"/>
      <c r="F149" s="216" t="s">
        <v>3266</v>
      </c>
      <c r="G149" s="37"/>
      <c r="H149" s="37"/>
      <c r="I149" s="217"/>
      <c r="J149" s="37"/>
      <c r="K149" s="37"/>
      <c r="L149" s="40"/>
      <c r="M149" s="218"/>
      <c r="N149" s="219"/>
      <c r="O149" s="72"/>
      <c r="P149" s="72"/>
      <c r="Q149" s="72"/>
      <c r="R149" s="72"/>
      <c r="S149" s="72"/>
      <c r="T149" s="73"/>
      <c r="U149" s="35"/>
      <c r="V149" s="35"/>
      <c r="W149" s="35"/>
      <c r="X149" s="35"/>
      <c r="Y149" s="35"/>
      <c r="Z149" s="35"/>
      <c r="AA149" s="35"/>
      <c r="AB149" s="35"/>
      <c r="AC149" s="35"/>
      <c r="AD149" s="35"/>
      <c r="AE149" s="35"/>
      <c r="AT149" s="18" t="s">
        <v>284</v>
      </c>
      <c r="AU149" s="18" t="s">
        <v>84</v>
      </c>
    </row>
    <row r="150" spans="1:65" s="2" customFormat="1" ht="16.5" customHeight="1">
      <c r="A150" s="35"/>
      <c r="B150" s="36"/>
      <c r="C150" s="192" t="s">
        <v>156</v>
      </c>
      <c r="D150" s="192" t="s">
        <v>241</v>
      </c>
      <c r="E150" s="193" t="s">
        <v>3275</v>
      </c>
      <c r="F150" s="194" t="s">
        <v>3276</v>
      </c>
      <c r="G150" s="195" t="s">
        <v>1736</v>
      </c>
      <c r="H150" s="196">
        <v>1</v>
      </c>
      <c r="I150" s="197"/>
      <c r="J150" s="198">
        <f>ROUND(I150*H150,2)</f>
        <v>0</v>
      </c>
      <c r="K150" s="194" t="s">
        <v>2696</v>
      </c>
      <c r="L150" s="40"/>
      <c r="M150" s="199" t="s">
        <v>1</v>
      </c>
      <c r="N150" s="200" t="s">
        <v>41</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110</v>
      </c>
      <c r="AT150" s="203" t="s">
        <v>241</v>
      </c>
      <c r="AU150" s="203" t="s">
        <v>84</v>
      </c>
      <c r="AY150" s="18" t="s">
        <v>239</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110</v>
      </c>
      <c r="BM150" s="203" t="s">
        <v>306</v>
      </c>
    </row>
    <row r="151" spans="1:65" s="2" customFormat="1" ht="19.5">
      <c r="A151" s="35"/>
      <c r="B151" s="36"/>
      <c r="C151" s="37"/>
      <c r="D151" s="207" t="s">
        <v>284</v>
      </c>
      <c r="E151" s="37"/>
      <c r="F151" s="216" t="s">
        <v>3266</v>
      </c>
      <c r="G151" s="37"/>
      <c r="H151" s="37"/>
      <c r="I151" s="217"/>
      <c r="J151" s="37"/>
      <c r="K151" s="37"/>
      <c r="L151" s="40"/>
      <c r="M151" s="218"/>
      <c r="N151" s="219"/>
      <c r="O151" s="72"/>
      <c r="P151" s="72"/>
      <c r="Q151" s="72"/>
      <c r="R151" s="72"/>
      <c r="S151" s="72"/>
      <c r="T151" s="73"/>
      <c r="U151" s="35"/>
      <c r="V151" s="35"/>
      <c r="W151" s="35"/>
      <c r="X151" s="35"/>
      <c r="Y151" s="35"/>
      <c r="Z151" s="35"/>
      <c r="AA151" s="35"/>
      <c r="AB151" s="35"/>
      <c r="AC151" s="35"/>
      <c r="AD151" s="35"/>
      <c r="AE151" s="35"/>
      <c r="AT151" s="18" t="s">
        <v>284</v>
      </c>
      <c r="AU151" s="18" t="s">
        <v>84</v>
      </c>
    </row>
    <row r="152" spans="1:65" s="2" customFormat="1" ht="16.5" customHeight="1">
      <c r="A152" s="35"/>
      <c r="B152" s="36"/>
      <c r="C152" s="192" t="s">
        <v>159</v>
      </c>
      <c r="D152" s="192" t="s">
        <v>241</v>
      </c>
      <c r="E152" s="193" t="s">
        <v>3277</v>
      </c>
      <c r="F152" s="194" t="s">
        <v>3278</v>
      </c>
      <c r="G152" s="195" t="s">
        <v>1736</v>
      </c>
      <c r="H152" s="196">
        <v>8</v>
      </c>
      <c r="I152" s="197"/>
      <c r="J152" s="198">
        <f t="shared" ref="J152:J160" si="0">ROUND(I152*H152,2)</f>
        <v>0</v>
      </c>
      <c r="K152" s="194" t="s">
        <v>2696</v>
      </c>
      <c r="L152" s="40"/>
      <c r="M152" s="199" t="s">
        <v>1</v>
      </c>
      <c r="N152" s="200" t="s">
        <v>41</v>
      </c>
      <c r="O152" s="72"/>
      <c r="P152" s="201">
        <f t="shared" ref="P152:P160" si="1">O152*H152</f>
        <v>0</v>
      </c>
      <c r="Q152" s="201">
        <v>0</v>
      </c>
      <c r="R152" s="201">
        <f t="shared" ref="R152:R160" si="2">Q152*H152</f>
        <v>0</v>
      </c>
      <c r="S152" s="201">
        <v>0</v>
      </c>
      <c r="T152" s="202">
        <f t="shared" ref="T152:T160" si="3">S152*H152</f>
        <v>0</v>
      </c>
      <c r="U152" s="35"/>
      <c r="V152" s="35"/>
      <c r="W152" s="35"/>
      <c r="X152" s="35"/>
      <c r="Y152" s="35"/>
      <c r="Z152" s="35"/>
      <c r="AA152" s="35"/>
      <c r="AB152" s="35"/>
      <c r="AC152" s="35"/>
      <c r="AD152" s="35"/>
      <c r="AE152" s="35"/>
      <c r="AR152" s="203" t="s">
        <v>110</v>
      </c>
      <c r="AT152" s="203" t="s">
        <v>241</v>
      </c>
      <c r="AU152" s="203" t="s">
        <v>84</v>
      </c>
      <c r="AY152" s="18" t="s">
        <v>239</v>
      </c>
      <c r="BE152" s="204">
        <f t="shared" ref="BE152:BE160" si="4">IF(N152="základní",J152,0)</f>
        <v>0</v>
      </c>
      <c r="BF152" s="204">
        <f t="shared" ref="BF152:BF160" si="5">IF(N152="snížená",J152,0)</f>
        <v>0</v>
      </c>
      <c r="BG152" s="204">
        <f t="shared" ref="BG152:BG160" si="6">IF(N152="zákl. přenesená",J152,0)</f>
        <v>0</v>
      </c>
      <c r="BH152" s="204">
        <f t="shared" ref="BH152:BH160" si="7">IF(N152="sníž. přenesená",J152,0)</f>
        <v>0</v>
      </c>
      <c r="BI152" s="204">
        <f t="shared" ref="BI152:BI160" si="8">IF(N152="nulová",J152,0)</f>
        <v>0</v>
      </c>
      <c r="BJ152" s="18" t="s">
        <v>84</v>
      </c>
      <c r="BK152" s="204">
        <f t="shared" ref="BK152:BK160" si="9">ROUND(I152*H152,2)</f>
        <v>0</v>
      </c>
      <c r="BL152" s="18" t="s">
        <v>110</v>
      </c>
      <c r="BM152" s="203" t="s">
        <v>279</v>
      </c>
    </row>
    <row r="153" spans="1:65" s="2" customFormat="1" ht="16.5" customHeight="1">
      <c r="A153" s="35"/>
      <c r="B153" s="36"/>
      <c r="C153" s="192" t="s">
        <v>162</v>
      </c>
      <c r="D153" s="192" t="s">
        <v>241</v>
      </c>
      <c r="E153" s="193" t="s">
        <v>3279</v>
      </c>
      <c r="F153" s="194" t="s">
        <v>3280</v>
      </c>
      <c r="G153" s="195" t="s">
        <v>1736</v>
      </c>
      <c r="H153" s="196">
        <v>61</v>
      </c>
      <c r="I153" s="197"/>
      <c r="J153" s="198">
        <f t="shared" si="0"/>
        <v>0</v>
      </c>
      <c r="K153" s="194" t="s">
        <v>2696</v>
      </c>
      <c r="L153" s="40"/>
      <c r="M153" s="199" t="s">
        <v>1</v>
      </c>
      <c r="N153" s="200" t="s">
        <v>41</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110</v>
      </c>
      <c r="AT153" s="203" t="s">
        <v>241</v>
      </c>
      <c r="AU153" s="203" t="s">
        <v>84</v>
      </c>
      <c r="AY153" s="18" t="s">
        <v>239</v>
      </c>
      <c r="BE153" s="204">
        <f t="shared" si="4"/>
        <v>0</v>
      </c>
      <c r="BF153" s="204">
        <f t="shared" si="5"/>
        <v>0</v>
      </c>
      <c r="BG153" s="204">
        <f t="shared" si="6"/>
        <v>0</v>
      </c>
      <c r="BH153" s="204">
        <f t="shared" si="7"/>
        <v>0</v>
      </c>
      <c r="BI153" s="204">
        <f t="shared" si="8"/>
        <v>0</v>
      </c>
      <c r="BJ153" s="18" t="s">
        <v>84</v>
      </c>
      <c r="BK153" s="204">
        <f t="shared" si="9"/>
        <v>0</v>
      </c>
      <c r="BL153" s="18" t="s">
        <v>110</v>
      </c>
      <c r="BM153" s="203" t="s">
        <v>328</v>
      </c>
    </row>
    <row r="154" spans="1:65" s="2" customFormat="1" ht="16.5" customHeight="1">
      <c r="A154" s="35"/>
      <c r="B154" s="36"/>
      <c r="C154" s="192" t="s">
        <v>165</v>
      </c>
      <c r="D154" s="192" t="s">
        <v>241</v>
      </c>
      <c r="E154" s="193" t="s">
        <v>3281</v>
      </c>
      <c r="F154" s="194" t="s">
        <v>3282</v>
      </c>
      <c r="G154" s="195" t="s">
        <v>1736</v>
      </c>
      <c r="H154" s="196">
        <v>2</v>
      </c>
      <c r="I154" s="197"/>
      <c r="J154" s="198">
        <f t="shared" si="0"/>
        <v>0</v>
      </c>
      <c r="K154" s="194" t="s">
        <v>2696</v>
      </c>
      <c r="L154" s="40"/>
      <c r="M154" s="199" t="s">
        <v>1</v>
      </c>
      <c r="N154" s="200" t="s">
        <v>41</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110</v>
      </c>
      <c r="AT154" s="203" t="s">
        <v>241</v>
      </c>
      <c r="AU154" s="203" t="s">
        <v>84</v>
      </c>
      <c r="AY154" s="18" t="s">
        <v>239</v>
      </c>
      <c r="BE154" s="204">
        <f t="shared" si="4"/>
        <v>0</v>
      </c>
      <c r="BF154" s="204">
        <f t="shared" si="5"/>
        <v>0</v>
      </c>
      <c r="BG154" s="204">
        <f t="shared" si="6"/>
        <v>0</v>
      </c>
      <c r="BH154" s="204">
        <f t="shared" si="7"/>
        <v>0</v>
      </c>
      <c r="BI154" s="204">
        <f t="shared" si="8"/>
        <v>0</v>
      </c>
      <c r="BJ154" s="18" t="s">
        <v>84</v>
      </c>
      <c r="BK154" s="204">
        <f t="shared" si="9"/>
        <v>0</v>
      </c>
      <c r="BL154" s="18" t="s">
        <v>110</v>
      </c>
      <c r="BM154" s="203" t="s">
        <v>337</v>
      </c>
    </row>
    <row r="155" spans="1:65" s="2" customFormat="1" ht="16.5" customHeight="1">
      <c r="A155" s="35"/>
      <c r="B155" s="36"/>
      <c r="C155" s="192" t="s">
        <v>8</v>
      </c>
      <c r="D155" s="192" t="s">
        <v>241</v>
      </c>
      <c r="E155" s="193" t="s">
        <v>3283</v>
      </c>
      <c r="F155" s="194" t="s">
        <v>3284</v>
      </c>
      <c r="G155" s="195" t="s">
        <v>1736</v>
      </c>
      <c r="H155" s="196">
        <v>2</v>
      </c>
      <c r="I155" s="197"/>
      <c r="J155" s="198">
        <f t="shared" si="0"/>
        <v>0</v>
      </c>
      <c r="K155" s="194" t="s">
        <v>2696</v>
      </c>
      <c r="L155" s="40"/>
      <c r="M155" s="199" t="s">
        <v>1</v>
      </c>
      <c r="N155" s="200" t="s">
        <v>41</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110</v>
      </c>
      <c r="AT155" s="203" t="s">
        <v>241</v>
      </c>
      <c r="AU155" s="203" t="s">
        <v>84</v>
      </c>
      <c r="AY155" s="18" t="s">
        <v>239</v>
      </c>
      <c r="BE155" s="204">
        <f t="shared" si="4"/>
        <v>0</v>
      </c>
      <c r="BF155" s="204">
        <f t="shared" si="5"/>
        <v>0</v>
      </c>
      <c r="BG155" s="204">
        <f t="shared" si="6"/>
        <v>0</v>
      </c>
      <c r="BH155" s="204">
        <f t="shared" si="7"/>
        <v>0</v>
      </c>
      <c r="BI155" s="204">
        <f t="shared" si="8"/>
        <v>0</v>
      </c>
      <c r="BJ155" s="18" t="s">
        <v>84</v>
      </c>
      <c r="BK155" s="204">
        <f t="shared" si="9"/>
        <v>0</v>
      </c>
      <c r="BL155" s="18" t="s">
        <v>110</v>
      </c>
      <c r="BM155" s="203" t="s">
        <v>463</v>
      </c>
    </row>
    <row r="156" spans="1:65" s="2" customFormat="1" ht="16.5" customHeight="1">
      <c r="A156" s="35"/>
      <c r="B156" s="36"/>
      <c r="C156" s="192" t="s">
        <v>292</v>
      </c>
      <c r="D156" s="192" t="s">
        <v>241</v>
      </c>
      <c r="E156" s="193" t="s">
        <v>3285</v>
      </c>
      <c r="F156" s="194" t="s">
        <v>3286</v>
      </c>
      <c r="G156" s="195" t="s">
        <v>1736</v>
      </c>
      <c r="H156" s="196">
        <v>4</v>
      </c>
      <c r="I156" s="197"/>
      <c r="J156" s="198">
        <f t="shared" si="0"/>
        <v>0</v>
      </c>
      <c r="K156" s="194" t="s">
        <v>2696</v>
      </c>
      <c r="L156" s="40"/>
      <c r="M156" s="199" t="s">
        <v>1</v>
      </c>
      <c r="N156" s="200" t="s">
        <v>41</v>
      </c>
      <c r="O156" s="72"/>
      <c r="P156" s="201">
        <f t="shared" si="1"/>
        <v>0</v>
      </c>
      <c r="Q156" s="201">
        <v>0</v>
      </c>
      <c r="R156" s="201">
        <f t="shared" si="2"/>
        <v>0</v>
      </c>
      <c r="S156" s="201">
        <v>0</v>
      </c>
      <c r="T156" s="202">
        <f t="shared" si="3"/>
        <v>0</v>
      </c>
      <c r="U156" s="35"/>
      <c r="V156" s="35"/>
      <c r="W156" s="35"/>
      <c r="X156" s="35"/>
      <c r="Y156" s="35"/>
      <c r="Z156" s="35"/>
      <c r="AA156" s="35"/>
      <c r="AB156" s="35"/>
      <c r="AC156" s="35"/>
      <c r="AD156" s="35"/>
      <c r="AE156" s="35"/>
      <c r="AR156" s="203" t="s">
        <v>110</v>
      </c>
      <c r="AT156" s="203" t="s">
        <v>241</v>
      </c>
      <c r="AU156" s="203" t="s">
        <v>84</v>
      </c>
      <c r="AY156" s="18" t="s">
        <v>239</v>
      </c>
      <c r="BE156" s="204">
        <f t="shared" si="4"/>
        <v>0</v>
      </c>
      <c r="BF156" s="204">
        <f t="shared" si="5"/>
        <v>0</v>
      </c>
      <c r="BG156" s="204">
        <f t="shared" si="6"/>
        <v>0</v>
      </c>
      <c r="BH156" s="204">
        <f t="shared" si="7"/>
        <v>0</v>
      </c>
      <c r="BI156" s="204">
        <f t="shared" si="8"/>
        <v>0</v>
      </c>
      <c r="BJ156" s="18" t="s">
        <v>84</v>
      </c>
      <c r="BK156" s="204">
        <f t="shared" si="9"/>
        <v>0</v>
      </c>
      <c r="BL156" s="18" t="s">
        <v>110</v>
      </c>
      <c r="BM156" s="203" t="s">
        <v>473</v>
      </c>
    </row>
    <row r="157" spans="1:65" s="2" customFormat="1" ht="16.5" customHeight="1">
      <c r="A157" s="35"/>
      <c r="B157" s="36"/>
      <c r="C157" s="192" t="s">
        <v>296</v>
      </c>
      <c r="D157" s="192" t="s">
        <v>241</v>
      </c>
      <c r="E157" s="193" t="s">
        <v>3287</v>
      </c>
      <c r="F157" s="194" t="s">
        <v>3288</v>
      </c>
      <c r="G157" s="195" t="s">
        <v>1736</v>
      </c>
      <c r="H157" s="196">
        <v>1</v>
      </c>
      <c r="I157" s="197"/>
      <c r="J157" s="198">
        <f t="shared" si="0"/>
        <v>0</v>
      </c>
      <c r="K157" s="194" t="s">
        <v>2696</v>
      </c>
      <c r="L157" s="40"/>
      <c r="M157" s="199" t="s">
        <v>1</v>
      </c>
      <c r="N157" s="200" t="s">
        <v>41</v>
      </c>
      <c r="O157" s="72"/>
      <c r="P157" s="201">
        <f t="shared" si="1"/>
        <v>0</v>
      </c>
      <c r="Q157" s="201">
        <v>0</v>
      </c>
      <c r="R157" s="201">
        <f t="shared" si="2"/>
        <v>0</v>
      </c>
      <c r="S157" s="201">
        <v>0</v>
      </c>
      <c r="T157" s="202">
        <f t="shared" si="3"/>
        <v>0</v>
      </c>
      <c r="U157" s="35"/>
      <c r="V157" s="35"/>
      <c r="W157" s="35"/>
      <c r="X157" s="35"/>
      <c r="Y157" s="35"/>
      <c r="Z157" s="35"/>
      <c r="AA157" s="35"/>
      <c r="AB157" s="35"/>
      <c r="AC157" s="35"/>
      <c r="AD157" s="35"/>
      <c r="AE157" s="35"/>
      <c r="AR157" s="203" t="s">
        <v>110</v>
      </c>
      <c r="AT157" s="203" t="s">
        <v>241</v>
      </c>
      <c r="AU157" s="203" t="s">
        <v>84</v>
      </c>
      <c r="AY157" s="18" t="s">
        <v>239</v>
      </c>
      <c r="BE157" s="204">
        <f t="shared" si="4"/>
        <v>0</v>
      </c>
      <c r="BF157" s="204">
        <f t="shared" si="5"/>
        <v>0</v>
      </c>
      <c r="BG157" s="204">
        <f t="shared" si="6"/>
        <v>0</v>
      </c>
      <c r="BH157" s="204">
        <f t="shared" si="7"/>
        <v>0</v>
      </c>
      <c r="BI157" s="204">
        <f t="shared" si="8"/>
        <v>0</v>
      </c>
      <c r="BJ157" s="18" t="s">
        <v>84</v>
      </c>
      <c r="BK157" s="204">
        <f t="shared" si="9"/>
        <v>0</v>
      </c>
      <c r="BL157" s="18" t="s">
        <v>110</v>
      </c>
      <c r="BM157" s="203" t="s">
        <v>484</v>
      </c>
    </row>
    <row r="158" spans="1:65" s="2" customFormat="1" ht="16.5" customHeight="1">
      <c r="A158" s="35"/>
      <c r="B158" s="36"/>
      <c r="C158" s="192" t="s">
        <v>301</v>
      </c>
      <c r="D158" s="192" t="s">
        <v>241</v>
      </c>
      <c r="E158" s="193" t="s">
        <v>3289</v>
      </c>
      <c r="F158" s="194" t="s">
        <v>3290</v>
      </c>
      <c r="G158" s="195" t="s">
        <v>1736</v>
      </c>
      <c r="H158" s="196">
        <v>2</v>
      </c>
      <c r="I158" s="197"/>
      <c r="J158" s="198">
        <f t="shared" si="0"/>
        <v>0</v>
      </c>
      <c r="K158" s="194" t="s">
        <v>2696</v>
      </c>
      <c r="L158" s="40"/>
      <c r="M158" s="199" t="s">
        <v>1</v>
      </c>
      <c r="N158" s="200" t="s">
        <v>41</v>
      </c>
      <c r="O158" s="72"/>
      <c r="P158" s="201">
        <f t="shared" si="1"/>
        <v>0</v>
      </c>
      <c r="Q158" s="201">
        <v>0</v>
      </c>
      <c r="R158" s="201">
        <f t="shared" si="2"/>
        <v>0</v>
      </c>
      <c r="S158" s="201">
        <v>0</v>
      </c>
      <c r="T158" s="202">
        <f t="shared" si="3"/>
        <v>0</v>
      </c>
      <c r="U158" s="35"/>
      <c r="V158" s="35"/>
      <c r="W158" s="35"/>
      <c r="X158" s="35"/>
      <c r="Y158" s="35"/>
      <c r="Z158" s="35"/>
      <c r="AA158" s="35"/>
      <c r="AB158" s="35"/>
      <c r="AC158" s="35"/>
      <c r="AD158" s="35"/>
      <c r="AE158" s="35"/>
      <c r="AR158" s="203" t="s">
        <v>110</v>
      </c>
      <c r="AT158" s="203" t="s">
        <v>241</v>
      </c>
      <c r="AU158" s="203" t="s">
        <v>84</v>
      </c>
      <c r="AY158" s="18" t="s">
        <v>239</v>
      </c>
      <c r="BE158" s="204">
        <f t="shared" si="4"/>
        <v>0</v>
      </c>
      <c r="BF158" s="204">
        <f t="shared" si="5"/>
        <v>0</v>
      </c>
      <c r="BG158" s="204">
        <f t="shared" si="6"/>
        <v>0</v>
      </c>
      <c r="BH158" s="204">
        <f t="shared" si="7"/>
        <v>0</v>
      </c>
      <c r="BI158" s="204">
        <f t="shared" si="8"/>
        <v>0</v>
      </c>
      <c r="BJ158" s="18" t="s">
        <v>84</v>
      </c>
      <c r="BK158" s="204">
        <f t="shared" si="9"/>
        <v>0</v>
      </c>
      <c r="BL158" s="18" t="s">
        <v>110</v>
      </c>
      <c r="BM158" s="203" t="s">
        <v>495</v>
      </c>
    </row>
    <row r="159" spans="1:65" s="2" customFormat="1" ht="16.5" customHeight="1">
      <c r="A159" s="35"/>
      <c r="B159" s="36"/>
      <c r="C159" s="192" t="s">
        <v>306</v>
      </c>
      <c r="D159" s="192" t="s">
        <v>241</v>
      </c>
      <c r="E159" s="193" t="s">
        <v>3291</v>
      </c>
      <c r="F159" s="194" t="s">
        <v>3292</v>
      </c>
      <c r="G159" s="195" t="s">
        <v>1736</v>
      </c>
      <c r="H159" s="196">
        <v>8</v>
      </c>
      <c r="I159" s="197"/>
      <c r="J159" s="198">
        <f t="shared" si="0"/>
        <v>0</v>
      </c>
      <c r="K159" s="194" t="s">
        <v>2696</v>
      </c>
      <c r="L159" s="40"/>
      <c r="M159" s="199" t="s">
        <v>1</v>
      </c>
      <c r="N159" s="200" t="s">
        <v>41</v>
      </c>
      <c r="O159" s="72"/>
      <c r="P159" s="201">
        <f t="shared" si="1"/>
        <v>0</v>
      </c>
      <c r="Q159" s="201">
        <v>0</v>
      </c>
      <c r="R159" s="201">
        <f t="shared" si="2"/>
        <v>0</v>
      </c>
      <c r="S159" s="201">
        <v>0</v>
      </c>
      <c r="T159" s="202">
        <f t="shared" si="3"/>
        <v>0</v>
      </c>
      <c r="U159" s="35"/>
      <c r="V159" s="35"/>
      <c r="W159" s="35"/>
      <c r="X159" s="35"/>
      <c r="Y159" s="35"/>
      <c r="Z159" s="35"/>
      <c r="AA159" s="35"/>
      <c r="AB159" s="35"/>
      <c r="AC159" s="35"/>
      <c r="AD159" s="35"/>
      <c r="AE159" s="35"/>
      <c r="AR159" s="203" t="s">
        <v>110</v>
      </c>
      <c r="AT159" s="203" t="s">
        <v>241</v>
      </c>
      <c r="AU159" s="203" t="s">
        <v>84</v>
      </c>
      <c r="AY159" s="18" t="s">
        <v>239</v>
      </c>
      <c r="BE159" s="204">
        <f t="shared" si="4"/>
        <v>0</v>
      </c>
      <c r="BF159" s="204">
        <f t="shared" si="5"/>
        <v>0</v>
      </c>
      <c r="BG159" s="204">
        <f t="shared" si="6"/>
        <v>0</v>
      </c>
      <c r="BH159" s="204">
        <f t="shared" si="7"/>
        <v>0</v>
      </c>
      <c r="BI159" s="204">
        <f t="shared" si="8"/>
        <v>0</v>
      </c>
      <c r="BJ159" s="18" t="s">
        <v>84</v>
      </c>
      <c r="BK159" s="204">
        <f t="shared" si="9"/>
        <v>0</v>
      </c>
      <c r="BL159" s="18" t="s">
        <v>110</v>
      </c>
      <c r="BM159" s="203" t="s">
        <v>506</v>
      </c>
    </row>
    <row r="160" spans="1:65" s="2" customFormat="1" ht="16.5" customHeight="1">
      <c r="A160" s="35"/>
      <c r="B160" s="36"/>
      <c r="C160" s="192" t="s">
        <v>312</v>
      </c>
      <c r="D160" s="192" t="s">
        <v>241</v>
      </c>
      <c r="E160" s="193" t="s">
        <v>3293</v>
      </c>
      <c r="F160" s="194" t="s">
        <v>3294</v>
      </c>
      <c r="G160" s="195" t="s">
        <v>1736</v>
      </c>
      <c r="H160" s="196">
        <v>27</v>
      </c>
      <c r="I160" s="197"/>
      <c r="J160" s="198">
        <f t="shared" si="0"/>
        <v>0</v>
      </c>
      <c r="K160" s="194" t="s">
        <v>2696</v>
      </c>
      <c r="L160" s="40"/>
      <c r="M160" s="199" t="s">
        <v>1</v>
      </c>
      <c r="N160" s="200" t="s">
        <v>41</v>
      </c>
      <c r="O160" s="72"/>
      <c r="P160" s="201">
        <f t="shared" si="1"/>
        <v>0</v>
      </c>
      <c r="Q160" s="201">
        <v>0</v>
      </c>
      <c r="R160" s="201">
        <f t="shared" si="2"/>
        <v>0</v>
      </c>
      <c r="S160" s="201">
        <v>0</v>
      </c>
      <c r="T160" s="202">
        <f t="shared" si="3"/>
        <v>0</v>
      </c>
      <c r="U160" s="35"/>
      <c r="V160" s="35"/>
      <c r="W160" s="35"/>
      <c r="X160" s="35"/>
      <c r="Y160" s="35"/>
      <c r="Z160" s="35"/>
      <c r="AA160" s="35"/>
      <c r="AB160" s="35"/>
      <c r="AC160" s="35"/>
      <c r="AD160" s="35"/>
      <c r="AE160" s="35"/>
      <c r="AR160" s="203" t="s">
        <v>110</v>
      </c>
      <c r="AT160" s="203" t="s">
        <v>241</v>
      </c>
      <c r="AU160" s="203" t="s">
        <v>84</v>
      </c>
      <c r="AY160" s="18" t="s">
        <v>239</v>
      </c>
      <c r="BE160" s="204">
        <f t="shared" si="4"/>
        <v>0</v>
      </c>
      <c r="BF160" s="204">
        <f t="shared" si="5"/>
        <v>0</v>
      </c>
      <c r="BG160" s="204">
        <f t="shared" si="6"/>
        <v>0</v>
      </c>
      <c r="BH160" s="204">
        <f t="shared" si="7"/>
        <v>0</v>
      </c>
      <c r="BI160" s="204">
        <f t="shared" si="8"/>
        <v>0</v>
      </c>
      <c r="BJ160" s="18" t="s">
        <v>84</v>
      </c>
      <c r="BK160" s="204">
        <f t="shared" si="9"/>
        <v>0</v>
      </c>
      <c r="BL160" s="18" t="s">
        <v>110</v>
      </c>
      <c r="BM160" s="203" t="s">
        <v>517</v>
      </c>
    </row>
    <row r="161" spans="1:65" s="2" customFormat="1" ht="19.5">
      <c r="A161" s="35"/>
      <c r="B161" s="36"/>
      <c r="C161" s="37"/>
      <c r="D161" s="207" t="s">
        <v>284</v>
      </c>
      <c r="E161" s="37"/>
      <c r="F161" s="216" t="s">
        <v>3295</v>
      </c>
      <c r="G161" s="37"/>
      <c r="H161" s="37"/>
      <c r="I161" s="217"/>
      <c r="J161" s="37"/>
      <c r="K161" s="37"/>
      <c r="L161" s="40"/>
      <c r="M161" s="218"/>
      <c r="N161" s="219"/>
      <c r="O161" s="72"/>
      <c r="P161" s="72"/>
      <c r="Q161" s="72"/>
      <c r="R161" s="72"/>
      <c r="S161" s="72"/>
      <c r="T161" s="73"/>
      <c r="U161" s="35"/>
      <c r="V161" s="35"/>
      <c r="W161" s="35"/>
      <c r="X161" s="35"/>
      <c r="Y161" s="35"/>
      <c r="Z161" s="35"/>
      <c r="AA161" s="35"/>
      <c r="AB161" s="35"/>
      <c r="AC161" s="35"/>
      <c r="AD161" s="35"/>
      <c r="AE161" s="35"/>
      <c r="AT161" s="18" t="s">
        <v>284</v>
      </c>
      <c r="AU161" s="18" t="s">
        <v>84</v>
      </c>
    </row>
    <row r="162" spans="1:65" s="2" customFormat="1" ht="16.5" customHeight="1">
      <c r="A162" s="35"/>
      <c r="B162" s="36"/>
      <c r="C162" s="192" t="s">
        <v>279</v>
      </c>
      <c r="D162" s="192" t="s">
        <v>241</v>
      </c>
      <c r="E162" s="193" t="s">
        <v>3296</v>
      </c>
      <c r="F162" s="194" t="s">
        <v>3297</v>
      </c>
      <c r="G162" s="195" t="s">
        <v>1736</v>
      </c>
      <c r="H162" s="196">
        <v>4</v>
      </c>
      <c r="I162" s="197"/>
      <c r="J162" s="198">
        <f>ROUND(I162*H162,2)</f>
        <v>0</v>
      </c>
      <c r="K162" s="194" t="s">
        <v>2696</v>
      </c>
      <c r="L162" s="40"/>
      <c r="M162" s="199" t="s">
        <v>1</v>
      </c>
      <c r="N162" s="200" t="s">
        <v>41</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110</v>
      </c>
      <c r="AT162" s="203" t="s">
        <v>241</v>
      </c>
      <c r="AU162" s="203" t="s">
        <v>84</v>
      </c>
      <c r="AY162" s="18" t="s">
        <v>239</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110</v>
      </c>
      <c r="BM162" s="203" t="s">
        <v>525</v>
      </c>
    </row>
    <row r="163" spans="1:65" s="2" customFormat="1" ht="16.5" customHeight="1">
      <c r="A163" s="35"/>
      <c r="B163" s="36"/>
      <c r="C163" s="192" t="s">
        <v>321</v>
      </c>
      <c r="D163" s="192" t="s">
        <v>241</v>
      </c>
      <c r="E163" s="193" t="s">
        <v>3298</v>
      </c>
      <c r="F163" s="194" t="s">
        <v>3299</v>
      </c>
      <c r="G163" s="195" t="s">
        <v>1736</v>
      </c>
      <c r="H163" s="196">
        <v>7</v>
      </c>
      <c r="I163" s="197"/>
      <c r="J163" s="198">
        <f>ROUND(I163*H163,2)</f>
        <v>0</v>
      </c>
      <c r="K163" s="194" t="s">
        <v>2696</v>
      </c>
      <c r="L163" s="40"/>
      <c r="M163" s="199" t="s">
        <v>1</v>
      </c>
      <c r="N163" s="200" t="s">
        <v>41</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110</v>
      </c>
      <c r="AT163" s="203" t="s">
        <v>241</v>
      </c>
      <c r="AU163" s="203" t="s">
        <v>84</v>
      </c>
      <c r="AY163" s="18" t="s">
        <v>239</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110</v>
      </c>
      <c r="BM163" s="203" t="s">
        <v>533</v>
      </c>
    </row>
    <row r="164" spans="1:65" s="2" customFormat="1" ht="16.5" customHeight="1">
      <c r="A164" s="35"/>
      <c r="B164" s="36"/>
      <c r="C164" s="192" t="s">
        <v>328</v>
      </c>
      <c r="D164" s="192" t="s">
        <v>241</v>
      </c>
      <c r="E164" s="193" t="s">
        <v>3300</v>
      </c>
      <c r="F164" s="194" t="s">
        <v>3294</v>
      </c>
      <c r="G164" s="195" t="s">
        <v>1736</v>
      </c>
      <c r="H164" s="196">
        <v>21</v>
      </c>
      <c r="I164" s="197"/>
      <c r="J164" s="198">
        <f>ROUND(I164*H164,2)</f>
        <v>0</v>
      </c>
      <c r="K164" s="194" t="s">
        <v>2696</v>
      </c>
      <c r="L164" s="40"/>
      <c r="M164" s="199" t="s">
        <v>1</v>
      </c>
      <c r="N164" s="200" t="s">
        <v>41</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110</v>
      </c>
      <c r="AT164" s="203" t="s">
        <v>241</v>
      </c>
      <c r="AU164" s="203" t="s">
        <v>84</v>
      </c>
      <c r="AY164" s="18" t="s">
        <v>239</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110</v>
      </c>
      <c r="BM164" s="203" t="s">
        <v>541</v>
      </c>
    </row>
    <row r="165" spans="1:65" s="2" customFormat="1" ht="19.5">
      <c r="A165" s="35"/>
      <c r="B165" s="36"/>
      <c r="C165" s="37"/>
      <c r="D165" s="207" t="s">
        <v>284</v>
      </c>
      <c r="E165" s="37"/>
      <c r="F165" s="216" t="s">
        <v>3301</v>
      </c>
      <c r="G165" s="37"/>
      <c r="H165" s="37"/>
      <c r="I165" s="217"/>
      <c r="J165" s="37"/>
      <c r="K165" s="37"/>
      <c r="L165" s="40"/>
      <c r="M165" s="218"/>
      <c r="N165" s="219"/>
      <c r="O165" s="72"/>
      <c r="P165" s="72"/>
      <c r="Q165" s="72"/>
      <c r="R165" s="72"/>
      <c r="S165" s="72"/>
      <c r="T165" s="73"/>
      <c r="U165" s="35"/>
      <c r="V165" s="35"/>
      <c r="W165" s="35"/>
      <c r="X165" s="35"/>
      <c r="Y165" s="35"/>
      <c r="Z165" s="35"/>
      <c r="AA165" s="35"/>
      <c r="AB165" s="35"/>
      <c r="AC165" s="35"/>
      <c r="AD165" s="35"/>
      <c r="AE165" s="35"/>
      <c r="AT165" s="18" t="s">
        <v>284</v>
      </c>
      <c r="AU165" s="18" t="s">
        <v>84</v>
      </c>
    </row>
    <row r="166" spans="1:65" s="2" customFormat="1" ht="16.5" customHeight="1">
      <c r="A166" s="35"/>
      <c r="B166" s="36"/>
      <c r="C166" s="192" t="s">
        <v>7</v>
      </c>
      <c r="D166" s="192" t="s">
        <v>241</v>
      </c>
      <c r="E166" s="193" t="s">
        <v>3302</v>
      </c>
      <c r="F166" s="194" t="s">
        <v>3303</v>
      </c>
      <c r="G166" s="195" t="s">
        <v>1736</v>
      </c>
      <c r="H166" s="196">
        <v>2</v>
      </c>
      <c r="I166" s="197"/>
      <c r="J166" s="198">
        <f>ROUND(I166*H166,2)</f>
        <v>0</v>
      </c>
      <c r="K166" s="194" t="s">
        <v>2696</v>
      </c>
      <c r="L166" s="40"/>
      <c r="M166" s="199" t="s">
        <v>1</v>
      </c>
      <c r="N166" s="200" t="s">
        <v>41</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110</v>
      </c>
      <c r="AT166" s="203" t="s">
        <v>241</v>
      </c>
      <c r="AU166" s="203" t="s">
        <v>84</v>
      </c>
      <c r="AY166" s="18" t="s">
        <v>239</v>
      </c>
      <c r="BE166" s="204">
        <f>IF(N166="základní",J166,0)</f>
        <v>0</v>
      </c>
      <c r="BF166" s="204">
        <f>IF(N166="snížená",J166,0)</f>
        <v>0</v>
      </c>
      <c r="BG166" s="204">
        <f>IF(N166="zákl. přenesená",J166,0)</f>
        <v>0</v>
      </c>
      <c r="BH166" s="204">
        <f>IF(N166="sníž. přenesená",J166,0)</f>
        <v>0</v>
      </c>
      <c r="BI166" s="204">
        <f>IF(N166="nulová",J166,0)</f>
        <v>0</v>
      </c>
      <c r="BJ166" s="18" t="s">
        <v>84</v>
      </c>
      <c r="BK166" s="204">
        <f>ROUND(I166*H166,2)</f>
        <v>0</v>
      </c>
      <c r="BL166" s="18" t="s">
        <v>110</v>
      </c>
      <c r="BM166" s="203" t="s">
        <v>551</v>
      </c>
    </row>
    <row r="167" spans="1:65" s="2" customFormat="1" ht="19.5">
      <c r="A167" s="35"/>
      <c r="B167" s="36"/>
      <c r="C167" s="37"/>
      <c r="D167" s="207" t="s">
        <v>284</v>
      </c>
      <c r="E167" s="37"/>
      <c r="F167" s="216" t="s">
        <v>3304</v>
      </c>
      <c r="G167" s="37"/>
      <c r="H167" s="37"/>
      <c r="I167" s="217"/>
      <c r="J167" s="37"/>
      <c r="K167" s="37"/>
      <c r="L167" s="40"/>
      <c r="M167" s="218"/>
      <c r="N167" s="219"/>
      <c r="O167" s="72"/>
      <c r="P167" s="72"/>
      <c r="Q167" s="72"/>
      <c r="R167" s="72"/>
      <c r="S167" s="72"/>
      <c r="T167" s="73"/>
      <c r="U167" s="35"/>
      <c r="V167" s="35"/>
      <c r="W167" s="35"/>
      <c r="X167" s="35"/>
      <c r="Y167" s="35"/>
      <c r="Z167" s="35"/>
      <c r="AA167" s="35"/>
      <c r="AB167" s="35"/>
      <c r="AC167" s="35"/>
      <c r="AD167" s="35"/>
      <c r="AE167" s="35"/>
      <c r="AT167" s="18" t="s">
        <v>284</v>
      </c>
      <c r="AU167" s="18" t="s">
        <v>84</v>
      </c>
    </row>
    <row r="168" spans="1:65" s="2" customFormat="1" ht="16.5" customHeight="1">
      <c r="A168" s="35"/>
      <c r="B168" s="36"/>
      <c r="C168" s="192" t="s">
        <v>337</v>
      </c>
      <c r="D168" s="192" t="s">
        <v>241</v>
      </c>
      <c r="E168" s="193" t="s">
        <v>3305</v>
      </c>
      <c r="F168" s="194" t="s">
        <v>3306</v>
      </c>
      <c r="G168" s="195" t="s">
        <v>1736</v>
      </c>
      <c r="H168" s="196">
        <v>2</v>
      </c>
      <c r="I168" s="197"/>
      <c r="J168" s="198">
        <f>ROUND(I168*H168,2)</f>
        <v>0</v>
      </c>
      <c r="K168" s="194" t="s">
        <v>2696</v>
      </c>
      <c r="L168" s="40"/>
      <c r="M168" s="199" t="s">
        <v>1</v>
      </c>
      <c r="N168" s="200" t="s">
        <v>41</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110</v>
      </c>
      <c r="AT168" s="203" t="s">
        <v>241</v>
      </c>
      <c r="AU168" s="203" t="s">
        <v>84</v>
      </c>
      <c r="AY168" s="18" t="s">
        <v>239</v>
      </c>
      <c r="BE168" s="204">
        <f>IF(N168="základní",J168,0)</f>
        <v>0</v>
      </c>
      <c r="BF168" s="204">
        <f>IF(N168="snížená",J168,0)</f>
        <v>0</v>
      </c>
      <c r="BG168" s="204">
        <f>IF(N168="zákl. přenesená",J168,0)</f>
        <v>0</v>
      </c>
      <c r="BH168" s="204">
        <f>IF(N168="sníž. přenesená",J168,0)</f>
        <v>0</v>
      </c>
      <c r="BI168" s="204">
        <f>IF(N168="nulová",J168,0)</f>
        <v>0</v>
      </c>
      <c r="BJ168" s="18" t="s">
        <v>84</v>
      </c>
      <c r="BK168" s="204">
        <f>ROUND(I168*H168,2)</f>
        <v>0</v>
      </c>
      <c r="BL168" s="18" t="s">
        <v>110</v>
      </c>
      <c r="BM168" s="203" t="s">
        <v>561</v>
      </c>
    </row>
    <row r="169" spans="1:65" s="2" customFormat="1" ht="29.25">
      <c r="A169" s="35"/>
      <c r="B169" s="36"/>
      <c r="C169" s="37"/>
      <c r="D169" s="207" t="s">
        <v>284</v>
      </c>
      <c r="E169" s="37"/>
      <c r="F169" s="216" t="s">
        <v>3307</v>
      </c>
      <c r="G169" s="37"/>
      <c r="H169" s="37"/>
      <c r="I169" s="217"/>
      <c r="J169" s="37"/>
      <c r="K169" s="37"/>
      <c r="L169" s="40"/>
      <c r="M169" s="218"/>
      <c r="N169" s="219"/>
      <c r="O169" s="72"/>
      <c r="P169" s="72"/>
      <c r="Q169" s="72"/>
      <c r="R169" s="72"/>
      <c r="S169" s="72"/>
      <c r="T169" s="73"/>
      <c r="U169" s="35"/>
      <c r="V169" s="35"/>
      <c r="W169" s="35"/>
      <c r="X169" s="35"/>
      <c r="Y169" s="35"/>
      <c r="Z169" s="35"/>
      <c r="AA169" s="35"/>
      <c r="AB169" s="35"/>
      <c r="AC169" s="35"/>
      <c r="AD169" s="35"/>
      <c r="AE169" s="35"/>
      <c r="AT169" s="18" t="s">
        <v>284</v>
      </c>
      <c r="AU169" s="18" t="s">
        <v>84</v>
      </c>
    </row>
    <row r="170" spans="1:65" s="2" customFormat="1" ht="16.5" customHeight="1">
      <c r="A170" s="35"/>
      <c r="B170" s="36"/>
      <c r="C170" s="192" t="s">
        <v>342</v>
      </c>
      <c r="D170" s="192" t="s">
        <v>241</v>
      </c>
      <c r="E170" s="193" t="s">
        <v>3308</v>
      </c>
      <c r="F170" s="194" t="s">
        <v>3309</v>
      </c>
      <c r="G170" s="195" t="s">
        <v>1736</v>
      </c>
      <c r="H170" s="196">
        <v>1</v>
      </c>
      <c r="I170" s="197"/>
      <c r="J170" s="198">
        <f>ROUND(I170*H170,2)</f>
        <v>0</v>
      </c>
      <c r="K170" s="194" t="s">
        <v>2696</v>
      </c>
      <c r="L170" s="40"/>
      <c r="M170" s="199" t="s">
        <v>1</v>
      </c>
      <c r="N170" s="200" t="s">
        <v>41</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110</v>
      </c>
      <c r="AT170" s="203" t="s">
        <v>241</v>
      </c>
      <c r="AU170" s="203" t="s">
        <v>84</v>
      </c>
      <c r="AY170" s="18" t="s">
        <v>239</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110</v>
      </c>
      <c r="BM170" s="203" t="s">
        <v>570</v>
      </c>
    </row>
    <row r="171" spans="1:65" s="2" customFormat="1" ht="29.25">
      <c r="A171" s="35"/>
      <c r="B171" s="36"/>
      <c r="C171" s="37"/>
      <c r="D171" s="207" t="s">
        <v>284</v>
      </c>
      <c r="E171" s="37"/>
      <c r="F171" s="216" t="s">
        <v>3310</v>
      </c>
      <c r="G171" s="37"/>
      <c r="H171" s="37"/>
      <c r="I171" s="217"/>
      <c r="J171" s="37"/>
      <c r="K171" s="37"/>
      <c r="L171" s="40"/>
      <c r="M171" s="218"/>
      <c r="N171" s="219"/>
      <c r="O171" s="72"/>
      <c r="P171" s="72"/>
      <c r="Q171" s="72"/>
      <c r="R171" s="72"/>
      <c r="S171" s="72"/>
      <c r="T171" s="73"/>
      <c r="U171" s="35"/>
      <c r="V171" s="35"/>
      <c r="W171" s="35"/>
      <c r="X171" s="35"/>
      <c r="Y171" s="35"/>
      <c r="Z171" s="35"/>
      <c r="AA171" s="35"/>
      <c r="AB171" s="35"/>
      <c r="AC171" s="35"/>
      <c r="AD171" s="35"/>
      <c r="AE171" s="35"/>
      <c r="AT171" s="18" t="s">
        <v>284</v>
      </c>
      <c r="AU171" s="18" t="s">
        <v>84</v>
      </c>
    </row>
    <row r="172" spans="1:65" s="2" customFormat="1" ht="16.5" customHeight="1">
      <c r="A172" s="35"/>
      <c r="B172" s="36"/>
      <c r="C172" s="192" t="s">
        <v>463</v>
      </c>
      <c r="D172" s="192" t="s">
        <v>241</v>
      </c>
      <c r="E172" s="193" t="s">
        <v>3311</v>
      </c>
      <c r="F172" s="194" t="s">
        <v>3312</v>
      </c>
      <c r="G172" s="195" t="s">
        <v>1736</v>
      </c>
      <c r="H172" s="196">
        <v>1</v>
      </c>
      <c r="I172" s="197"/>
      <c r="J172" s="198">
        <f>ROUND(I172*H172,2)</f>
        <v>0</v>
      </c>
      <c r="K172" s="194" t="s">
        <v>2696</v>
      </c>
      <c r="L172" s="40"/>
      <c r="M172" s="199" t="s">
        <v>1</v>
      </c>
      <c r="N172" s="200" t="s">
        <v>41</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110</v>
      </c>
      <c r="AT172" s="203" t="s">
        <v>241</v>
      </c>
      <c r="AU172" s="203" t="s">
        <v>84</v>
      </c>
      <c r="AY172" s="18" t="s">
        <v>239</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110</v>
      </c>
      <c r="BM172" s="203" t="s">
        <v>580</v>
      </c>
    </row>
    <row r="173" spans="1:65" s="2" customFormat="1" ht="29.25">
      <c r="A173" s="35"/>
      <c r="B173" s="36"/>
      <c r="C173" s="37"/>
      <c r="D173" s="207" t="s">
        <v>284</v>
      </c>
      <c r="E173" s="37"/>
      <c r="F173" s="216" t="s">
        <v>3313</v>
      </c>
      <c r="G173" s="37"/>
      <c r="H173" s="37"/>
      <c r="I173" s="217"/>
      <c r="J173" s="37"/>
      <c r="K173" s="37"/>
      <c r="L173" s="40"/>
      <c r="M173" s="218"/>
      <c r="N173" s="219"/>
      <c r="O173" s="72"/>
      <c r="P173" s="72"/>
      <c r="Q173" s="72"/>
      <c r="R173" s="72"/>
      <c r="S173" s="72"/>
      <c r="T173" s="73"/>
      <c r="U173" s="35"/>
      <c r="V173" s="35"/>
      <c r="W173" s="35"/>
      <c r="X173" s="35"/>
      <c r="Y173" s="35"/>
      <c r="Z173" s="35"/>
      <c r="AA173" s="35"/>
      <c r="AB173" s="35"/>
      <c r="AC173" s="35"/>
      <c r="AD173" s="35"/>
      <c r="AE173" s="35"/>
      <c r="AT173" s="18" t="s">
        <v>284</v>
      </c>
      <c r="AU173" s="18" t="s">
        <v>84</v>
      </c>
    </row>
    <row r="174" spans="1:65" s="2" customFormat="1" ht="16.5" customHeight="1">
      <c r="A174" s="35"/>
      <c r="B174" s="36"/>
      <c r="C174" s="192" t="s">
        <v>468</v>
      </c>
      <c r="D174" s="192" t="s">
        <v>241</v>
      </c>
      <c r="E174" s="193" t="s">
        <v>3314</v>
      </c>
      <c r="F174" s="194" t="s">
        <v>3315</v>
      </c>
      <c r="G174" s="195" t="s">
        <v>1736</v>
      </c>
      <c r="H174" s="196">
        <v>1</v>
      </c>
      <c r="I174" s="197"/>
      <c r="J174" s="198">
        <f>ROUND(I174*H174,2)</f>
        <v>0</v>
      </c>
      <c r="K174" s="194" t="s">
        <v>2696</v>
      </c>
      <c r="L174" s="40"/>
      <c r="M174" s="199" t="s">
        <v>1</v>
      </c>
      <c r="N174" s="200" t="s">
        <v>41</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110</v>
      </c>
      <c r="AT174" s="203" t="s">
        <v>241</v>
      </c>
      <c r="AU174" s="203" t="s">
        <v>84</v>
      </c>
      <c r="AY174" s="18" t="s">
        <v>239</v>
      </c>
      <c r="BE174" s="204">
        <f>IF(N174="základní",J174,0)</f>
        <v>0</v>
      </c>
      <c r="BF174" s="204">
        <f>IF(N174="snížená",J174,0)</f>
        <v>0</v>
      </c>
      <c r="BG174" s="204">
        <f>IF(N174="zákl. přenesená",J174,0)</f>
        <v>0</v>
      </c>
      <c r="BH174" s="204">
        <f>IF(N174="sníž. přenesená",J174,0)</f>
        <v>0</v>
      </c>
      <c r="BI174" s="204">
        <f>IF(N174="nulová",J174,0)</f>
        <v>0</v>
      </c>
      <c r="BJ174" s="18" t="s">
        <v>84</v>
      </c>
      <c r="BK174" s="204">
        <f>ROUND(I174*H174,2)</f>
        <v>0</v>
      </c>
      <c r="BL174" s="18" t="s">
        <v>110</v>
      </c>
      <c r="BM174" s="203" t="s">
        <v>591</v>
      </c>
    </row>
    <row r="175" spans="1:65" s="2" customFormat="1" ht="29.25">
      <c r="A175" s="35"/>
      <c r="B175" s="36"/>
      <c r="C175" s="37"/>
      <c r="D175" s="207" t="s">
        <v>284</v>
      </c>
      <c r="E175" s="37"/>
      <c r="F175" s="216" t="s">
        <v>3316</v>
      </c>
      <c r="G175" s="37"/>
      <c r="H175" s="37"/>
      <c r="I175" s="217"/>
      <c r="J175" s="37"/>
      <c r="K175" s="37"/>
      <c r="L175" s="40"/>
      <c r="M175" s="218"/>
      <c r="N175" s="219"/>
      <c r="O175" s="72"/>
      <c r="P175" s="72"/>
      <c r="Q175" s="72"/>
      <c r="R175" s="72"/>
      <c r="S175" s="72"/>
      <c r="T175" s="73"/>
      <c r="U175" s="35"/>
      <c r="V175" s="35"/>
      <c r="W175" s="35"/>
      <c r="X175" s="35"/>
      <c r="Y175" s="35"/>
      <c r="Z175" s="35"/>
      <c r="AA175" s="35"/>
      <c r="AB175" s="35"/>
      <c r="AC175" s="35"/>
      <c r="AD175" s="35"/>
      <c r="AE175" s="35"/>
      <c r="AT175" s="18" t="s">
        <v>284</v>
      </c>
      <c r="AU175" s="18" t="s">
        <v>84</v>
      </c>
    </row>
    <row r="176" spans="1:65" s="2" customFormat="1" ht="16.5" customHeight="1">
      <c r="A176" s="35"/>
      <c r="B176" s="36"/>
      <c r="C176" s="192" t="s">
        <v>473</v>
      </c>
      <c r="D176" s="192" t="s">
        <v>241</v>
      </c>
      <c r="E176" s="193" t="s">
        <v>3317</v>
      </c>
      <c r="F176" s="194" t="s">
        <v>3318</v>
      </c>
      <c r="G176" s="195" t="s">
        <v>476</v>
      </c>
      <c r="H176" s="196">
        <v>54</v>
      </c>
      <c r="I176" s="197"/>
      <c r="J176" s="198">
        <f t="shared" ref="J176:J187" si="10">ROUND(I176*H176,2)</f>
        <v>0</v>
      </c>
      <c r="K176" s="194" t="s">
        <v>2696</v>
      </c>
      <c r="L176" s="40"/>
      <c r="M176" s="199" t="s">
        <v>1</v>
      </c>
      <c r="N176" s="200" t="s">
        <v>41</v>
      </c>
      <c r="O176" s="72"/>
      <c r="P176" s="201">
        <f t="shared" ref="P176:P187" si="11">O176*H176</f>
        <v>0</v>
      </c>
      <c r="Q176" s="201">
        <v>0</v>
      </c>
      <c r="R176" s="201">
        <f t="shared" ref="R176:R187" si="12">Q176*H176</f>
        <v>0</v>
      </c>
      <c r="S176" s="201">
        <v>0</v>
      </c>
      <c r="T176" s="202">
        <f t="shared" ref="T176:T187" si="13">S176*H176</f>
        <v>0</v>
      </c>
      <c r="U176" s="35"/>
      <c r="V176" s="35"/>
      <c r="W176" s="35"/>
      <c r="X176" s="35"/>
      <c r="Y176" s="35"/>
      <c r="Z176" s="35"/>
      <c r="AA176" s="35"/>
      <c r="AB176" s="35"/>
      <c r="AC176" s="35"/>
      <c r="AD176" s="35"/>
      <c r="AE176" s="35"/>
      <c r="AR176" s="203" t="s">
        <v>110</v>
      </c>
      <c r="AT176" s="203" t="s">
        <v>241</v>
      </c>
      <c r="AU176" s="203" t="s">
        <v>84</v>
      </c>
      <c r="AY176" s="18" t="s">
        <v>239</v>
      </c>
      <c r="BE176" s="204">
        <f t="shared" ref="BE176:BE187" si="14">IF(N176="základní",J176,0)</f>
        <v>0</v>
      </c>
      <c r="BF176" s="204">
        <f t="shared" ref="BF176:BF187" si="15">IF(N176="snížená",J176,0)</f>
        <v>0</v>
      </c>
      <c r="BG176" s="204">
        <f t="shared" ref="BG176:BG187" si="16">IF(N176="zákl. přenesená",J176,0)</f>
        <v>0</v>
      </c>
      <c r="BH176" s="204">
        <f t="shared" ref="BH176:BH187" si="17">IF(N176="sníž. přenesená",J176,0)</f>
        <v>0</v>
      </c>
      <c r="BI176" s="204">
        <f t="shared" ref="BI176:BI187" si="18">IF(N176="nulová",J176,0)</f>
        <v>0</v>
      </c>
      <c r="BJ176" s="18" t="s">
        <v>84</v>
      </c>
      <c r="BK176" s="204">
        <f t="shared" ref="BK176:BK187" si="19">ROUND(I176*H176,2)</f>
        <v>0</v>
      </c>
      <c r="BL176" s="18" t="s">
        <v>110</v>
      </c>
      <c r="BM176" s="203" t="s">
        <v>601</v>
      </c>
    </row>
    <row r="177" spans="1:65" s="2" customFormat="1" ht="16.5" customHeight="1">
      <c r="A177" s="35"/>
      <c r="B177" s="36"/>
      <c r="C177" s="192" t="s">
        <v>479</v>
      </c>
      <c r="D177" s="192" t="s">
        <v>241</v>
      </c>
      <c r="E177" s="193" t="s">
        <v>3319</v>
      </c>
      <c r="F177" s="194" t="s">
        <v>3320</v>
      </c>
      <c r="G177" s="195" t="s">
        <v>476</v>
      </c>
      <c r="H177" s="196">
        <v>90.5</v>
      </c>
      <c r="I177" s="197"/>
      <c r="J177" s="198">
        <f t="shared" si="10"/>
        <v>0</v>
      </c>
      <c r="K177" s="194" t="s">
        <v>2696</v>
      </c>
      <c r="L177" s="40"/>
      <c r="M177" s="199" t="s">
        <v>1</v>
      </c>
      <c r="N177" s="200" t="s">
        <v>41</v>
      </c>
      <c r="O177" s="72"/>
      <c r="P177" s="201">
        <f t="shared" si="11"/>
        <v>0</v>
      </c>
      <c r="Q177" s="201">
        <v>0</v>
      </c>
      <c r="R177" s="201">
        <f t="shared" si="12"/>
        <v>0</v>
      </c>
      <c r="S177" s="201">
        <v>0</v>
      </c>
      <c r="T177" s="202">
        <f t="shared" si="13"/>
        <v>0</v>
      </c>
      <c r="U177" s="35"/>
      <c r="V177" s="35"/>
      <c r="W177" s="35"/>
      <c r="X177" s="35"/>
      <c r="Y177" s="35"/>
      <c r="Z177" s="35"/>
      <c r="AA177" s="35"/>
      <c r="AB177" s="35"/>
      <c r="AC177" s="35"/>
      <c r="AD177" s="35"/>
      <c r="AE177" s="35"/>
      <c r="AR177" s="203" t="s">
        <v>110</v>
      </c>
      <c r="AT177" s="203" t="s">
        <v>241</v>
      </c>
      <c r="AU177" s="203" t="s">
        <v>84</v>
      </c>
      <c r="AY177" s="18" t="s">
        <v>239</v>
      </c>
      <c r="BE177" s="204">
        <f t="shared" si="14"/>
        <v>0</v>
      </c>
      <c r="BF177" s="204">
        <f t="shared" si="15"/>
        <v>0</v>
      </c>
      <c r="BG177" s="204">
        <f t="shared" si="16"/>
        <v>0</v>
      </c>
      <c r="BH177" s="204">
        <f t="shared" si="17"/>
        <v>0</v>
      </c>
      <c r="BI177" s="204">
        <f t="shared" si="18"/>
        <v>0</v>
      </c>
      <c r="BJ177" s="18" t="s">
        <v>84</v>
      </c>
      <c r="BK177" s="204">
        <f t="shared" si="19"/>
        <v>0</v>
      </c>
      <c r="BL177" s="18" t="s">
        <v>110</v>
      </c>
      <c r="BM177" s="203" t="s">
        <v>609</v>
      </c>
    </row>
    <row r="178" spans="1:65" s="2" customFormat="1" ht="16.5" customHeight="1">
      <c r="A178" s="35"/>
      <c r="B178" s="36"/>
      <c r="C178" s="192" t="s">
        <v>484</v>
      </c>
      <c r="D178" s="192" t="s">
        <v>241</v>
      </c>
      <c r="E178" s="193" t="s">
        <v>3321</v>
      </c>
      <c r="F178" s="194" t="s">
        <v>3322</v>
      </c>
      <c r="G178" s="195" t="s">
        <v>476</v>
      </c>
      <c r="H178" s="196">
        <v>3</v>
      </c>
      <c r="I178" s="197"/>
      <c r="J178" s="198">
        <f t="shared" si="10"/>
        <v>0</v>
      </c>
      <c r="K178" s="194" t="s">
        <v>2696</v>
      </c>
      <c r="L178" s="40"/>
      <c r="M178" s="199" t="s">
        <v>1</v>
      </c>
      <c r="N178" s="200" t="s">
        <v>41</v>
      </c>
      <c r="O178" s="72"/>
      <c r="P178" s="201">
        <f t="shared" si="11"/>
        <v>0</v>
      </c>
      <c r="Q178" s="201">
        <v>0</v>
      </c>
      <c r="R178" s="201">
        <f t="shared" si="12"/>
        <v>0</v>
      </c>
      <c r="S178" s="201">
        <v>0</v>
      </c>
      <c r="T178" s="202">
        <f t="shared" si="13"/>
        <v>0</v>
      </c>
      <c r="U178" s="35"/>
      <c r="V178" s="35"/>
      <c r="W178" s="35"/>
      <c r="X178" s="35"/>
      <c r="Y178" s="35"/>
      <c r="Z178" s="35"/>
      <c r="AA178" s="35"/>
      <c r="AB178" s="35"/>
      <c r="AC178" s="35"/>
      <c r="AD178" s="35"/>
      <c r="AE178" s="35"/>
      <c r="AR178" s="203" t="s">
        <v>110</v>
      </c>
      <c r="AT178" s="203" t="s">
        <v>241</v>
      </c>
      <c r="AU178" s="203" t="s">
        <v>84</v>
      </c>
      <c r="AY178" s="18" t="s">
        <v>239</v>
      </c>
      <c r="BE178" s="204">
        <f t="shared" si="14"/>
        <v>0</v>
      </c>
      <c r="BF178" s="204">
        <f t="shared" si="15"/>
        <v>0</v>
      </c>
      <c r="BG178" s="204">
        <f t="shared" si="16"/>
        <v>0</v>
      </c>
      <c r="BH178" s="204">
        <f t="shared" si="17"/>
        <v>0</v>
      </c>
      <c r="BI178" s="204">
        <f t="shared" si="18"/>
        <v>0</v>
      </c>
      <c r="BJ178" s="18" t="s">
        <v>84</v>
      </c>
      <c r="BK178" s="204">
        <f t="shared" si="19"/>
        <v>0</v>
      </c>
      <c r="BL178" s="18" t="s">
        <v>110</v>
      </c>
      <c r="BM178" s="203" t="s">
        <v>617</v>
      </c>
    </row>
    <row r="179" spans="1:65" s="2" customFormat="1" ht="16.5" customHeight="1">
      <c r="A179" s="35"/>
      <c r="B179" s="36"/>
      <c r="C179" s="192" t="s">
        <v>490</v>
      </c>
      <c r="D179" s="192" t="s">
        <v>241</v>
      </c>
      <c r="E179" s="193" t="s">
        <v>3323</v>
      </c>
      <c r="F179" s="194" t="s">
        <v>3324</v>
      </c>
      <c r="G179" s="195" t="s">
        <v>476</v>
      </c>
      <c r="H179" s="196">
        <v>7.5</v>
      </c>
      <c r="I179" s="197"/>
      <c r="J179" s="198">
        <f t="shared" si="10"/>
        <v>0</v>
      </c>
      <c r="K179" s="194" t="s">
        <v>2696</v>
      </c>
      <c r="L179" s="40"/>
      <c r="M179" s="199" t="s">
        <v>1</v>
      </c>
      <c r="N179" s="200" t="s">
        <v>41</v>
      </c>
      <c r="O179" s="72"/>
      <c r="P179" s="201">
        <f t="shared" si="11"/>
        <v>0</v>
      </c>
      <c r="Q179" s="201">
        <v>0</v>
      </c>
      <c r="R179" s="201">
        <f t="shared" si="12"/>
        <v>0</v>
      </c>
      <c r="S179" s="201">
        <v>0</v>
      </c>
      <c r="T179" s="202">
        <f t="shared" si="13"/>
        <v>0</v>
      </c>
      <c r="U179" s="35"/>
      <c r="V179" s="35"/>
      <c r="W179" s="35"/>
      <c r="X179" s="35"/>
      <c r="Y179" s="35"/>
      <c r="Z179" s="35"/>
      <c r="AA179" s="35"/>
      <c r="AB179" s="35"/>
      <c r="AC179" s="35"/>
      <c r="AD179" s="35"/>
      <c r="AE179" s="35"/>
      <c r="AR179" s="203" t="s">
        <v>110</v>
      </c>
      <c r="AT179" s="203" t="s">
        <v>241</v>
      </c>
      <c r="AU179" s="203" t="s">
        <v>84</v>
      </c>
      <c r="AY179" s="18" t="s">
        <v>239</v>
      </c>
      <c r="BE179" s="204">
        <f t="shared" si="14"/>
        <v>0</v>
      </c>
      <c r="BF179" s="204">
        <f t="shared" si="15"/>
        <v>0</v>
      </c>
      <c r="BG179" s="204">
        <f t="shared" si="16"/>
        <v>0</v>
      </c>
      <c r="BH179" s="204">
        <f t="shared" si="17"/>
        <v>0</v>
      </c>
      <c r="BI179" s="204">
        <f t="shared" si="18"/>
        <v>0</v>
      </c>
      <c r="BJ179" s="18" t="s">
        <v>84</v>
      </c>
      <c r="BK179" s="204">
        <f t="shared" si="19"/>
        <v>0</v>
      </c>
      <c r="BL179" s="18" t="s">
        <v>110</v>
      </c>
      <c r="BM179" s="203" t="s">
        <v>626</v>
      </c>
    </row>
    <row r="180" spans="1:65" s="2" customFormat="1" ht="16.5" customHeight="1">
      <c r="A180" s="35"/>
      <c r="B180" s="36"/>
      <c r="C180" s="192" t="s">
        <v>495</v>
      </c>
      <c r="D180" s="192" t="s">
        <v>241</v>
      </c>
      <c r="E180" s="193" t="s">
        <v>3325</v>
      </c>
      <c r="F180" s="194" t="s">
        <v>3326</v>
      </c>
      <c r="G180" s="195" t="s">
        <v>476</v>
      </c>
      <c r="H180" s="196">
        <v>101</v>
      </c>
      <c r="I180" s="197"/>
      <c r="J180" s="198">
        <f t="shared" si="10"/>
        <v>0</v>
      </c>
      <c r="K180" s="194" t="s">
        <v>2696</v>
      </c>
      <c r="L180" s="40"/>
      <c r="M180" s="199" t="s">
        <v>1</v>
      </c>
      <c r="N180" s="200" t="s">
        <v>41</v>
      </c>
      <c r="O180" s="72"/>
      <c r="P180" s="201">
        <f t="shared" si="11"/>
        <v>0</v>
      </c>
      <c r="Q180" s="201">
        <v>0</v>
      </c>
      <c r="R180" s="201">
        <f t="shared" si="12"/>
        <v>0</v>
      </c>
      <c r="S180" s="201">
        <v>0</v>
      </c>
      <c r="T180" s="202">
        <f t="shared" si="13"/>
        <v>0</v>
      </c>
      <c r="U180" s="35"/>
      <c r="V180" s="35"/>
      <c r="W180" s="35"/>
      <c r="X180" s="35"/>
      <c r="Y180" s="35"/>
      <c r="Z180" s="35"/>
      <c r="AA180" s="35"/>
      <c r="AB180" s="35"/>
      <c r="AC180" s="35"/>
      <c r="AD180" s="35"/>
      <c r="AE180" s="35"/>
      <c r="AR180" s="203" t="s">
        <v>110</v>
      </c>
      <c r="AT180" s="203" t="s">
        <v>241</v>
      </c>
      <c r="AU180" s="203" t="s">
        <v>84</v>
      </c>
      <c r="AY180" s="18" t="s">
        <v>239</v>
      </c>
      <c r="BE180" s="204">
        <f t="shared" si="14"/>
        <v>0</v>
      </c>
      <c r="BF180" s="204">
        <f t="shared" si="15"/>
        <v>0</v>
      </c>
      <c r="BG180" s="204">
        <f t="shared" si="16"/>
        <v>0</v>
      </c>
      <c r="BH180" s="204">
        <f t="shared" si="17"/>
        <v>0</v>
      </c>
      <c r="BI180" s="204">
        <f t="shared" si="18"/>
        <v>0</v>
      </c>
      <c r="BJ180" s="18" t="s">
        <v>84</v>
      </c>
      <c r="BK180" s="204">
        <f t="shared" si="19"/>
        <v>0</v>
      </c>
      <c r="BL180" s="18" t="s">
        <v>110</v>
      </c>
      <c r="BM180" s="203" t="s">
        <v>636</v>
      </c>
    </row>
    <row r="181" spans="1:65" s="2" customFormat="1" ht="16.5" customHeight="1">
      <c r="A181" s="35"/>
      <c r="B181" s="36"/>
      <c r="C181" s="192" t="s">
        <v>499</v>
      </c>
      <c r="D181" s="192" t="s">
        <v>241</v>
      </c>
      <c r="E181" s="193" t="s">
        <v>3327</v>
      </c>
      <c r="F181" s="194" t="s">
        <v>3328</v>
      </c>
      <c r="G181" s="195" t="s">
        <v>476</v>
      </c>
      <c r="H181" s="196">
        <v>4</v>
      </c>
      <c r="I181" s="197"/>
      <c r="J181" s="198">
        <f t="shared" si="10"/>
        <v>0</v>
      </c>
      <c r="K181" s="194" t="s">
        <v>2696</v>
      </c>
      <c r="L181" s="40"/>
      <c r="M181" s="199" t="s">
        <v>1</v>
      </c>
      <c r="N181" s="200" t="s">
        <v>41</v>
      </c>
      <c r="O181" s="72"/>
      <c r="P181" s="201">
        <f t="shared" si="11"/>
        <v>0</v>
      </c>
      <c r="Q181" s="201">
        <v>0</v>
      </c>
      <c r="R181" s="201">
        <f t="shared" si="12"/>
        <v>0</v>
      </c>
      <c r="S181" s="201">
        <v>0</v>
      </c>
      <c r="T181" s="202">
        <f t="shared" si="13"/>
        <v>0</v>
      </c>
      <c r="U181" s="35"/>
      <c r="V181" s="35"/>
      <c r="W181" s="35"/>
      <c r="X181" s="35"/>
      <c r="Y181" s="35"/>
      <c r="Z181" s="35"/>
      <c r="AA181" s="35"/>
      <c r="AB181" s="35"/>
      <c r="AC181" s="35"/>
      <c r="AD181" s="35"/>
      <c r="AE181" s="35"/>
      <c r="AR181" s="203" t="s">
        <v>110</v>
      </c>
      <c r="AT181" s="203" t="s">
        <v>241</v>
      </c>
      <c r="AU181" s="203" t="s">
        <v>84</v>
      </c>
      <c r="AY181" s="18" t="s">
        <v>239</v>
      </c>
      <c r="BE181" s="204">
        <f t="shared" si="14"/>
        <v>0</v>
      </c>
      <c r="BF181" s="204">
        <f t="shared" si="15"/>
        <v>0</v>
      </c>
      <c r="BG181" s="204">
        <f t="shared" si="16"/>
        <v>0</v>
      </c>
      <c r="BH181" s="204">
        <f t="shared" si="17"/>
        <v>0</v>
      </c>
      <c r="BI181" s="204">
        <f t="shared" si="18"/>
        <v>0</v>
      </c>
      <c r="BJ181" s="18" t="s">
        <v>84</v>
      </c>
      <c r="BK181" s="204">
        <f t="shared" si="19"/>
        <v>0</v>
      </c>
      <c r="BL181" s="18" t="s">
        <v>110</v>
      </c>
      <c r="BM181" s="203" t="s">
        <v>646</v>
      </c>
    </row>
    <row r="182" spans="1:65" s="2" customFormat="1" ht="21.75" customHeight="1">
      <c r="A182" s="35"/>
      <c r="B182" s="36"/>
      <c r="C182" s="192" t="s">
        <v>506</v>
      </c>
      <c r="D182" s="192" t="s">
        <v>241</v>
      </c>
      <c r="E182" s="193" t="s">
        <v>3329</v>
      </c>
      <c r="F182" s="194" t="s">
        <v>3330</v>
      </c>
      <c r="G182" s="195" t="s">
        <v>244</v>
      </c>
      <c r="H182" s="196">
        <v>625</v>
      </c>
      <c r="I182" s="197"/>
      <c r="J182" s="198">
        <f t="shared" si="10"/>
        <v>0</v>
      </c>
      <c r="K182" s="194" t="s">
        <v>2696</v>
      </c>
      <c r="L182" s="40"/>
      <c r="M182" s="199" t="s">
        <v>1</v>
      </c>
      <c r="N182" s="200" t="s">
        <v>41</v>
      </c>
      <c r="O182" s="72"/>
      <c r="P182" s="201">
        <f t="shared" si="11"/>
        <v>0</v>
      </c>
      <c r="Q182" s="201">
        <v>0</v>
      </c>
      <c r="R182" s="201">
        <f t="shared" si="12"/>
        <v>0</v>
      </c>
      <c r="S182" s="201">
        <v>0</v>
      </c>
      <c r="T182" s="202">
        <f t="shared" si="13"/>
        <v>0</v>
      </c>
      <c r="U182" s="35"/>
      <c r="V182" s="35"/>
      <c r="W182" s="35"/>
      <c r="X182" s="35"/>
      <c r="Y182" s="35"/>
      <c r="Z182" s="35"/>
      <c r="AA182" s="35"/>
      <c r="AB182" s="35"/>
      <c r="AC182" s="35"/>
      <c r="AD182" s="35"/>
      <c r="AE182" s="35"/>
      <c r="AR182" s="203" t="s">
        <v>110</v>
      </c>
      <c r="AT182" s="203" t="s">
        <v>241</v>
      </c>
      <c r="AU182" s="203" t="s">
        <v>84</v>
      </c>
      <c r="AY182" s="18" t="s">
        <v>239</v>
      </c>
      <c r="BE182" s="204">
        <f t="shared" si="14"/>
        <v>0</v>
      </c>
      <c r="BF182" s="204">
        <f t="shared" si="15"/>
        <v>0</v>
      </c>
      <c r="BG182" s="204">
        <f t="shared" si="16"/>
        <v>0</v>
      </c>
      <c r="BH182" s="204">
        <f t="shared" si="17"/>
        <v>0</v>
      </c>
      <c r="BI182" s="204">
        <f t="shared" si="18"/>
        <v>0</v>
      </c>
      <c r="BJ182" s="18" t="s">
        <v>84</v>
      </c>
      <c r="BK182" s="204">
        <f t="shared" si="19"/>
        <v>0</v>
      </c>
      <c r="BL182" s="18" t="s">
        <v>110</v>
      </c>
      <c r="BM182" s="203" t="s">
        <v>655</v>
      </c>
    </row>
    <row r="183" spans="1:65" s="2" customFormat="1" ht="21.75" customHeight="1">
      <c r="A183" s="35"/>
      <c r="B183" s="36"/>
      <c r="C183" s="192" t="s">
        <v>513</v>
      </c>
      <c r="D183" s="192" t="s">
        <v>241</v>
      </c>
      <c r="E183" s="193" t="s">
        <v>3331</v>
      </c>
      <c r="F183" s="194" t="s">
        <v>3332</v>
      </c>
      <c r="G183" s="195" t="s">
        <v>244</v>
      </c>
      <c r="H183" s="196">
        <v>464</v>
      </c>
      <c r="I183" s="197"/>
      <c r="J183" s="198">
        <f t="shared" si="10"/>
        <v>0</v>
      </c>
      <c r="K183" s="194" t="s">
        <v>2696</v>
      </c>
      <c r="L183" s="40"/>
      <c r="M183" s="199" t="s">
        <v>1</v>
      </c>
      <c r="N183" s="200" t="s">
        <v>41</v>
      </c>
      <c r="O183" s="72"/>
      <c r="P183" s="201">
        <f t="shared" si="11"/>
        <v>0</v>
      </c>
      <c r="Q183" s="201">
        <v>0</v>
      </c>
      <c r="R183" s="201">
        <f t="shared" si="12"/>
        <v>0</v>
      </c>
      <c r="S183" s="201">
        <v>0</v>
      </c>
      <c r="T183" s="202">
        <f t="shared" si="13"/>
        <v>0</v>
      </c>
      <c r="U183" s="35"/>
      <c r="V183" s="35"/>
      <c r="W183" s="35"/>
      <c r="X183" s="35"/>
      <c r="Y183" s="35"/>
      <c r="Z183" s="35"/>
      <c r="AA183" s="35"/>
      <c r="AB183" s="35"/>
      <c r="AC183" s="35"/>
      <c r="AD183" s="35"/>
      <c r="AE183" s="35"/>
      <c r="AR183" s="203" t="s">
        <v>110</v>
      </c>
      <c r="AT183" s="203" t="s">
        <v>241</v>
      </c>
      <c r="AU183" s="203" t="s">
        <v>84</v>
      </c>
      <c r="AY183" s="18" t="s">
        <v>239</v>
      </c>
      <c r="BE183" s="204">
        <f t="shared" si="14"/>
        <v>0</v>
      </c>
      <c r="BF183" s="204">
        <f t="shared" si="15"/>
        <v>0</v>
      </c>
      <c r="BG183" s="204">
        <f t="shared" si="16"/>
        <v>0</v>
      </c>
      <c r="BH183" s="204">
        <f t="shared" si="17"/>
        <v>0</v>
      </c>
      <c r="BI183" s="204">
        <f t="shared" si="18"/>
        <v>0</v>
      </c>
      <c r="BJ183" s="18" t="s">
        <v>84</v>
      </c>
      <c r="BK183" s="204">
        <f t="shared" si="19"/>
        <v>0</v>
      </c>
      <c r="BL183" s="18" t="s">
        <v>110</v>
      </c>
      <c r="BM183" s="203" t="s">
        <v>664</v>
      </c>
    </row>
    <row r="184" spans="1:65" s="2" customFormat="1" ht="21.75" customHeight="1">
      <c r="A184" s="35"/>
      <c r="B184" s="36"/>
      <c r="C184" s="192" t="s">
        <v>517</v>
      </c>
      <c r="D184" s="192" t="s">
        <v>241</v>
      </c>
      <c r="E184" s="193" t="s">
        <v>3333</v>
      </c>
      <c r="F184" s="194" t="s">
        <v>3334</v>
      </c>
      <c r="G184" s="195" t="s">
        <v>244</v>
      </c>
      <c r="H184" s="196">
        <v>44</v>
      </c>
      <c r="I184" s="197"/>
      <c r="J184" s="198">
        <f t="shared" si="10"/>
        <v>0</v>
      </c>
      <c r="K184" s="194" t="s">
        <v>2696</v>
      </c>
      <c r="L184" s="40"/>
      <c r="M184" s="199" t="s">
        <v>1</v>
      </c>
      <c r="N184" s="200" t="s">
        <v>41</v>
      </c>
      <c r="O184" s="72"/>
      <c r="P184" s="201">
        <f t="shared" si="11"/>
        <v>0</v>
      </c>
      <c r="Q184" s="201">
        <v>0</v>
      </c>
      <c r="R184" s="201">
        <f t="shared" si="12"/>
        <v>0</v>
      </c>
      <c r="S184" s="201">
        <v>0</v>
      </c>
      <c r="T184" s="202">
        <f t="shared" si="13"/>
        <v>0</v>
      </c>
      <c r="U184" s="35"/>
      <c r="V184" s="35"/>
      <c r="W184" s="35"/>
      <c r="X184" s="35"/>
      <c r="Y184" s="35"/>
      <c r="Z184" s="35"/>
      <c r="AA184" s="35"/>
      <c r="AB184" s="35"/>
      <c r="AC184" s="35"/>
      <c r="AD184" s="35"/>
      <c r="AE184" s="35"/>
      <c r="AR184" s="203" t="s">
        <v>110</v>
      </c>
      <c r="AT184" s="203" t="s">
        <v>241</v>
      </c>
      <c r="AU184" s="203" t="s">
        <v>84</v>
      </c>
      <c r="AY184" s="18" t="s">
        <v>239</v>
      </c>
      <c r="BE184" s="204">
        <f t="shared" si="14"/>
        <v>0</v>
      </c>
      <c r="BF184" s="204">
        <f t="shared" si="15"/>
        <v>0</v>
      </c>
      <c r="BG184" s="204">
        <f t="shared" si="16"/>
        <v>0</v>
      </c>
      <c r="BH184" s="204">
        <f t="shared" si="17"/>
        <v>0</v>
      </c>
      <c r="BI184" s="204">
        <f t="shared" si="18"/>
        <v>0</v>
      </c>
      <c r="BJ184" s="18" t="s">
        <v>84</v>
      </c>
      <c r="BK184" s="204">
        <f t="shared" si="19"/>
        <v>0</v>
      </c>
      <c r="BL184" s="18" t="s">
        <v>110</v>
      </c>
      <c r="BM184" s="203" t="s">
        <v>673</v>
      </c>
    </row>
    <row r="185" spans="1:65" s="2" customFormat="1" ht="16.5" customHeight="1">
      <c r="A185" s="35"/>
      <c r="B185" s="36"/>
      <c r="C185" s="192" t="s">
        <v>521</v>
      </c>
      <c r="D185" s="192" t="s">
        <v>241</v>
      </c>
      <c r="E185" s="193" t="s">
        <v>3335</v>
      </c>
      <c r="F185" s="194" t="s">
        <v>3336</v>
      </c>
      <c r="G185" s="195" t="s">
        <v>244</v>
      </c>
      <c r="H185" s="196">
        <v>44</v>
      </c>
      <c r="I185" s="197"/>
      <c r="J185" s="198">
        <f t="shared" si="10"/>
        <v>0</v>
      </c>
      <c r="K185" s="194" t="s">
        <v>2696</v>
      </c>
      <c r="L185" s="40"/>
      <c r="M185" s="199" t="s">
        <v>1</v>
      </c>
      <c r="N185" s="200" t="s">
        <v>41</v>
      </c>
      <c r="O185" s="72"/>
      <c r="P185" s="201">
        <f t="shared" si="11"/>
        <v>0</v>
      </c>
      <c r="Q185" s="201">
        <v>0</v>
      </c>
      <c r="R185" s="201">
        <f t="shared" si="12"/>
        <v>0</v>
      </c>
      <c r="S185" s="201">
        <v>0</v>
      </c>
      <c r="T185" s="202">
        <f t="shared" si="13"/>
        <v>0</v>
      </c>
      <c r="U185" s="35"/>
      <c r="V185" s="35"/>
      <c r="W185" s="35"/>
      <c r="X185" s="35"/>
      <c r="Y185" s="35"/>
      <c r="Z185" s="35"/>
      <c r="AA185" s="35"/>
      <c r="AB185" s="35"/>
      <c r="AC185" s="35"/>
      <c r="AD185" s="35"/>
      <c r="AE185" s="35"/>
      <c r="AR185" s="203" t="s">
        <v>110</v>
      </c>
      <c r="AT185" s="203" t="s">
        <v>241</v>
      </c>
      <c r="AU185" s="203" t="s">
        <v>84</v>
      </c>
      <c r="AY185" s="18" t="s">
        <v>239</v>
      </c>
      <c r="BE185" s="204">
        <f t="shared" si="14"/>
        <v>0</v>
      </c>
      <c r="BF185" s="204">
        <f t="shared" si="15"/>
        <v>0</v>
      </c>
      <c r="BG185" s="204">
        <f t="shared" si="16"/>
        <v>0</v>
      </c>
      <c r="BH185" s="204">
        <f t="shared" si="17"/>
        <v>0</v>
      </c>
      <c r="BI185" s="204">
        <f t="shared" si="18"/>
        <v>0</v>
      </c>
      <c r="BJ185" s="18" t="s">
        <v>84</v>
      </c>
      <c r="BK185" s="204">
        <f t="shared" si="19"/>
        <v>0</v>
      </c>
      <c r="BL185" s="18" t="s">
        <v>110</v>
      </c>
      <c r="BM185" s="203" t="s">
        <v>682</v>
      </c>
    </row>
    <row r="186" spans="1:65" s="2" customFormat="1" ht="16.5" customHeight="1">
      <c r="A186" s="35"/>
      <c r="B186" s="36"/>
      <c r="C186" s="192" t="s">
        <v>525</v>
      </c>
      <c r="D186" s="192" t="s">
        <v>241</v>
      </c>
      <c r="E186" s="193" t="s">
        <v>3337</v>
      </c>
      <c r="F186" s="194" t="s">
        <v>3338</v>
      </c>
      <c r="G186" s="195" t="s">
        <v>1736</v>
      </c>
      <c r="H186" s="196">
        <v>2</v>
      </c>
      <c r="I186" s="197"/>
      <c r="J186" s="198">
        <f t="shared" si="10"/>
        <v>0</v>
      </c>
      <c r="K186" s="194" t="s">
        <v>2696</v>
      </c>
      <c r="L186" s="40"/>
      <c r="M186" s="199" t="s">
        <v>1</v>
      </c>
      <c r="N186" s="200" t="s">
        <v>41</v>
      </c>
      <c r="O186" s="72"/>
      <c r="P186" s="201">
        <f t="shared" si="11"/>
        <v>0</v>
      </c>
      <c r="Q186" s="201">
        <v>0</v>
      </c>
      <c r="R186" s="201">
        <f t="shared" si="12"/>
        <v>0</v>
      </c>
      <c r="S186" s="201">
        <v>0</v>
      </c>
      <c r="T186" s="202">
        <f t="shared" si="13"/>
        <v>0</v>
      </c>
      <c r="U186" s="35"/>
      <c r="V186" s="35"/>
      <c r="W186" s="35"/>
      <c r="X186" s="35"/>
      <c r="Y186" s="35"/>
      <c r="Z186" s="35"/>
      <c r="AA186" s="35"/>
      <c r="AB186" s="35"/>
      <c r="AC186" s="35"/>
      <c r="AD186" s="35"/>
      <c r="AE186" s="35"/>
      <c r="AR186" s="203" t="s">
        <v>110</v>
      </c>
      <c r="AT186" s="203" t="s">
        <v>241</v>
      </c>
      <c r="AU186" s="203" t="s">
        <v>84</v>
      </c>
      <c r="AY186" s="18" t="s">
        <v>239</v>
      </c>
      <c r="BE186" s="204">
        <f t="shared" si="14"/>
        <v>0</v>
      </c>
      <c r="BF186" s="204">
        <f t="shared" si="15"/>
        <v>0</v>
      </c>
      <c r="BG186" s="204">
        <f t="shared" si="16"/>
        <v>0</v>
      </c>
      <c r="BH186" s="204">
        <f t="shared" si="17"/>
        <v>0</v>
      </c>
      <c r="BI186" s="204">
        <f t="shared" si="18"/>
        <v>0</v>
      </c>
      <c r="BJ186" s="18" t="s">
        <v>84</v>
      </c>
      <c r="BK186" s="204">
        <f t="shared" si="19"/>
        <v>0</v>
      </c>
      <c r="BL186" s="18" t="s">
        <v>110</v>
      </c>
      <c r="BM186" s="203" t="s">
        <v>690</v>
      </c>
    </row>
    <row r="187" spans="1:65" s="2" customFormat="1" ht="16.5" customHeight="1">
      <c r="A187" s="35"/>
      <c r="B187" s="36"/>
      <c r="C187" s="192" t="s">
        <v>529</v>
      </c>
      <c r="D187" s="192" t="s">
        <v>241</v>
      </c>
      <c r="E187" s="193" t="s">
        <v>3339</v>
      </c>
      <c r="F187" s="194" t="s">
        <v>3340</v>
      </c>
      <c r="G187" s="195" t="s">
        <v>1736</v>
      </c>
      <c r="H187" s="196">
        <v>2</v>
      </c>
      <c r="I187" s="197"/>
      <c r="J187" s="198">
        <f t="shared" si="10"/>
        <v>0</v>
      </c>
      <c r="K187" s="194" t="s">
        <v>2696</v>
      </c>
      <c r="L187" s="40"/>
      <c r="M187" s="199" t="s">
        <v>1</v>
      </c>
      <c r="N187" s="200" t="s">
        <v>41</v>
      </c>
      <c r="O187" s="72"/>
      <c r="P187" s="201">
        <f t="shared" si="11"/>
        <v>0</v>
      </c>
      <c r="Q187" s="201">
        <v>0</v>
      </c>
      <c r="R187" s="201">
        <f t="shared" si="12"/>
        <v>0</v>
      </c>
      <c r="S187" s="201">
        <v>0</v>
      </c>
      <c r="T187" s="202">
        <f t="shared" si="13"/>
        <v>0</v>
      </c>
      <c r="U187" s="35"/>
      <c r="V187" s="35"/>
      <c r="W187" s="35"/>
      <c r="X187" s="35"/>
      <c r="Y187" s="35"/>
      <c r="Z187" s="35"/>
      <c r="AA187" s="35"/>
      <c r="AB187" s="35"/>
      <c r="AC187" s="35"/>
      <c r="AD187" s="35"/>
      <c r="AE187" s="35"/>
      <c r="AR187" s="203" t="s">
        <v>110</v>
      </c>
      <c r="AT187" s="203" t="s">
        <v>241</v>
      </c>
      <c r="AU187" s="203" t="s">
        <v>84</v>
      </c>
      <c r="AY187" s="18" t="s">
        <v>239</v>
      </c>
      <c r="BE187" s="204">
        <f t="shared" si="14"/>
        <v>0</v>
      </c>
      <c r="BF187" s="204">
        <f t="shared" si="15"/>
        <v>0</v>
      </c>
      <c r="BG187" s="204">
        <f t="shared" si="16"/>
        <v>0</v>
      </c>
      <c r="BH187" s="204">
        <f t="shared" si="17"/>
        <v>0</v>
      </c>
      <c r="BI187" s="204">
        <f t="shared" si="18"/>
        <v>0</v>
      </c>
      <c r="BJ187" s="18" t="s">
        <v>84</v>
      </c>
      <c r="BK187" s="204">
        <f t="shared" si="19"/>
        <v>0</v>
      </c>
      <c r="BL187" s="18" t="s">
        <v>110</v>
      </c>
      <c r="BM187" s="203" t="s">
        <v>699</v>
      </c>
    </row>
    <row r="188" spans="1:65" s="2" customFormat="1" ht="29.25">
      <c r="A188" s="35"/>
      <c r="B188" s="36"/>
      <c r="C188" s="37"/>
      <c r="D188" s="207" t="s">
        <v>284</v>
      </c>
      <c r="E188" s="37"/>
      <c r="F188" s="216" t="s">
        <v>3341</v>
      </c>
      <c r="G188" s="37"/>
      <c r="H188" s="37"/>
      <c r="I188" s="217"/>
      <c r="J188" s="37"/>
      <c r="K188" s="37"/>
      <c r="L188" s="40"/>
      <c r="M188" s="218"/>
      <c r="N188" s="219"/>
      <c r="O188" s="72"/>
      <c r="P188" s="72"/>
      <c r="Q188" s="72"/>
      <c r="R188" s="72"/>
      <c r="S188" s="72"/>
      <c r="T188" s="73"/>
      <c r="U188" s="35"/>
      <c r="V188" s="35"/>
      <c r="W188" s="35"/>
      <c r="X188" s="35"/>
      <c r="Y188" s="35"/>
      <c r="Z188" s="35"/>
      <c r="AA188" s="35"/>
      <c r="AB188" s="35"/>
      <c r="AC188" s="35"/>
      <c r="AD188" s="35"/>
      <c r="AE188" s="35"/>
      <c r="AT188" s="18" t="s">
        <v>284</v>
      </c>
      <c r="AU188" s="18" t="s">
        <v>84</v>
      </c>
    </row>
    <row r="189" spans="1:65" s="2" customFormat="1" ht="16.5" customHeight="1">
      <c r="A189" s="35"/>
      <c r="B189" s="36"/>
      <c r="C189" s="192" t="s">
        <v>533</v>
      </c>
      <c r="D189" s="192" t="s">
        <v>241</v>
      </c>
      <c r="E189" s="193" t="s">
        <v>3342</v>
      </c>
      <c r="F189" s="194" t="s">
        <v>3343</v>
      </c>
      <c r="G189" s="195" t="s">
        <v>1736</v>
      </c>
      <c r="H189" s="196">
        <v>1</v>
      </c>
      <c r="I189" s="197"/>
      <c r="J189" s="198">
        <f>ROUND(I189*H189,2)</f>
        <v>0</v>
      </c>
      <c r="K189" s="194" t="s">
        <v>2696</v>
      </c>
      <c r="L189" s="40"/>
      <c r="M189" s="199" t="s">
        <v>1</v>
      </c>
      <c r="N189" s="200" t="s">
        <v>41</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110</v>
      </c>
      <c r="AT189" s="203" t="s">
        <v>241</v>
      </c>
      <c r="AU189" s="203" t="s">
        <v>84</v>
      </c>
      <c r="AY189" s="18" t="s">
        <v>239</v>
      </c>
      <c r="BE189" s="204">
        <f>IF(N189="základní",J189,0)</f>
        <v>0</v>
      </c>
      <c r="BF189" s="204">
        <f>IF(N189="snížená",J189,0)</f>
        <v>0</v>
      </c>
      <c r="BG189" s="204">
        <f>IF(N189="zákl. přenesená",J189,0)</f>
        <v>0</v>
      </c>
      <c r="BH189" s="204">
        <f>IF(N189="sníž. přenesená",J189,0)</f>
        <v>0</v>
      </c>
      <c r="BI189" s="204">
        <f>IF(N189="nulová",J189,0)</f>
        <v>0</v>
      </c>
      <c r="BJ189" s="18" t="s">
        <v>84</v>
      </c>
      <c r="BK189" s="204">
        <f>ROUND(I189*H189,2)</f>
        <v>0</v>
      </c>
      <c r="BL189" s="18" t="s">
        <v>110</v>
      </c>
      <c r="BM189" s="203" t="s">
        <v>708</v>
      </c>
    </row>
    <row r="190" spans="1:65" s="2" customFormat="1" ht="29.25">
      <c r="A190" s="35"/>
      <c r="B190" s="36"/>
      <c r="C190" s="37"/>
      <c r="D190" s="207" t="s">
        <v>284</v>
      </c>
      <c r="E190" s="37"/>
      <c r="F190" s="216" t="s">
        <v>3344</v>
      </c>
      <c r="G190" s="37"/>
      <c r="H190" s="37"/>
      <c r="I190" s="217"/>
      <c r="J190" s="37"/>
      <c r="K190" s="37"/>
      <c r="L190" s="40"/>
      <c r="M190" s="218"/>
      <c r="N190" s="219"/>
      <c r="O190" s="72"/>
      <c r="P190" s="72"/>
      <c r="Q190" s="72"/>
      <c r="R190" s="72"/>
      <c r="S190" s="72"/>
      <c r="T190" s="73"/>
      <c r="U190" s="35"/>
      <c r="V190" s="35"/>
      <c r="W190" s="35"/>
      <c r="X190" s="35"/>
      <c r="Y190" s="35"/>
      <c r="Z190" s="35"/>
      <c r="AA190" s="35"/>
      <c r="AB190" s="35"/>
      <c r="AC190" s="35"/>
      <c r="AD190" s="35"/>
      <c r="AE190" s="35"/>
      <c r="AT190" s="18" t="s">
        <v>284</v>
      </c>
      <c r="AU190" s="18" t="s">
        <v>84</v>
      </c>
    </row>
    <row r="191" spans="1:65" s="2" customFormat="1" ht="16.5" customHeight="1">
      <c r="A191" s="35"/>
      <c r="B191" s="36"/>
      <c r="C191" s="192" t="s">
        <v>537</v>
      </c>
      <c r="D191" s="192" t="s">
        <v>241</v>
      </c>
      <c r="E191" s="193" t="s">
        <v>3345</v>
      </c>
      <c r="F191" s="194" t="s">
        <v>3346</v>
      </c>
      <c r="G191" s="195" t="s">
        <v>1736</v>
      </c>
      <c r="H191" s="196">
        <v>1</v>
      </c>
      <c r="I191" s="197"/>
      <c r="J191" s="198">
        <f>ROUND(I191*H191,2)</f>
        <v>0</v>
      </c>
      <c r="K191" s="194" t="s">
        <v>2696</v>
      </c>
      <c r="L191" s="40"/>
      <c r="M191" s="199" t="s">
        <v>1</v>
      </c>
      <c r="N191" s="200" t="s">
        <v>41</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110</v>
      </c>
      <c r="AT191" s="203" t="s">
        <v>241</v>
      </c>
      <c r="AU191" s="203" t="s">
        <v>84</v>
      </c>
      <c r="AY191" s="18" t="s">
        <v>239</v>
      </c>
      <c r="BE191" s="204">
        <f>IF(N191="základní",J191,0)</f>
        <v>0</v>
      </c>
      <c r="BF191" s="204">
        <f>IF(N191="snížená",J191,0)</f>
        <v>0</v>
      </c>
      <c r="BG191" s="204">
        <f>IF(N191="zákl. přenesená",J191,0)</f>
        <v>0</v>
      </c>
      <c r="BH191" s="204">
        <f>IF(N191="sníž. přenesená",J191,0)</f>
        <v>0</v>
      </c>
      <c r="BI191" s="204">
        <f>IF(N191="nulová",J191,0)</f>
        <v>0</v>
      </c>
      <c r="BJ191" s="18" t="s">
        <v>84</v>
      </c>
      <c r="BK191" s="204">
        <f>ROUND(I191*H191,2)</f>
        <v>0</v>
      </c>
      <c r="BL191" s="18" t="s">
        <v>110</v>
      </c>
      <c r="BM191" s="203" t="s">
        <v>719</v>
      </c>
    </row>
    <row r="192" spans="1:65" s="2" customFormat="1" ht="29.25">
      <c r="A192" s="35"/>
      <c r="B192" s="36"/>
      <c r="C192" s="37"/>
      <c r="D192" s="207" t="s">
        <v>284</v>
      </c>
      <c r="E192" s="37"/>
      <c r="F192" s="216" t="s">
        <v>3347</v>
      </c>
      <c r="G192" s="37"/>
      <c r="H192" s="37"/>
      <c r="I192" s="217"/>
      <c r="J192" s="37"/>
      <c r="K192" s="37"/>
      <c r="L192" s="40"/>
      <c r="M192" s="218"/>
      <c r="N192" s="219"/>
      <c r="O192" s="72"/>
      <c r="P192" s="72"/>
      <c r="Q192" s="72"/>
      <c r="R192" s="72"/>
      <c r="S192" s="72"/>
      <c r="T192" s="73"/>
      <c r="U192" s="35"/>
      <c r="V192" s="35"/>
      <c r="W192" s="35"/>
      <c r="X192" s="35"/>
      <c r="Y192" s="35"/>
      <c r="Z192" s="35"/>
      <c r="AA192" s="35"/>
      <c r="AB192" s="35"/>
      <c r="AC192" s="35"/>
      <c r="AD192" s="35"/>
      <c r="AE192" s="35"/>
      <c r="AT192" s="18" t="s">
        <v>284</v>
      </c>
      <c r="AU192" s="18" t="s">
        <v>84</v>
      </c>
    </row>
    <row r="193" spans="1:65" s="2" customFormat="1" ht="16.5" customHeight="1">
      <c r="A193" s="35"/>
      <c r="B193" s="36"/>
      <c r="C193" s="192" t="s">
        <v>541</v>
      </c>
      <c r="D193" s="192" t="s">
        <v>241</v>
      </c>
      <c r="E193" s="193" t="s">
        <v>3348</v>
      </c>
      <c r="F193" s="194" t="s">
        <v>3349</v>
      </c>
      <c r="G193" s="195" t="s">
        <v>1736</v>
      </c>
      <c r="H193" s="196">
        <v>1</v>
      </c>
      <c r="I193" s="197"/>
      <c r="J193" s="198">
        <f>ROUND(I193*H193,2)</f>
        <v>0</v>
      </c>
      <c r="K193" s="194" t="s">
        <v>2696</v>
      </c>
      <c r="L193" s="40"/>
      <c r="M193" s="199" t="s">
        <v>1</v>
      </c>
      <c r="N193" s="200" t="s">
        <v>41</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110</v>
      </c>
      <c r="AT193" s="203" t="s">
        <v>241</v>
      </c>
      <c r="AU193" s="203" t="s">
        <v>84</v>
      </c>
      <c r="AY193" s="18" t="s">
        <v>239</v>
      </c>
      <c r="BE193" s="204">
        <f>IF(N193="základní",J193,0)</f>
        <v>0</v>
      </c>
      <c r="BF193" s="204">
        <f>IF(N193="snížená",J193,0)</f>
        <v>0</v>
      </c>
      <c r="BG193" s="204">
        <f>IF(N193="zákl. přenesená",J193,0)</f>
        <v>0</v>
      </c>
      <c r="BH193" s="204">
        <f>IF(N193="sníž. přenesená",J193,0)</f>
        <v>0</v>
      </c>
      <c r="BI193" s="204">
        <f>IF(N193="nulová",J193,0)</f>
        <v>0</v>
      </c>
      <c r="BJ193" s="18" t="s">
        <v>84</v>
      </c>
      <c r="BK193" s="204">
        <f>ROUND(I193*H193,2)</f>
        <v>0</v>
      </c>
      <c r="BL193" s="18" t="s">
        <v>110</v>
      </c>
      <c r="BM193" s="203" t="s">
        <v>725</v>
      </c>
    </row>
    <row r="194" spans="1:65" s="2" customFormat="1" ht="16.5" customHeight="1">
      <c r="A194" s="35"/>
      <c r="B194" s="36"/>
      <c r="C194" s="192" t="s">
        <v>546</v>
      </c>
      <c r="D194" s="192" t="s">
        <v>241</v>
      </c>
      <c r="E194" s="193" t="s">
        <v>3350</v>
      </c>
      <c r="F194" s="194" t="s">
        <v>3351</v>
      </c>
      <c r="G194" s="195" t="s">
        <v>1736</v>
      </c>
      <c r="H194" s="196">
        <v>1</v>
      </c>
      <c r="I194" s="197"/>
      <c r="J194" s="198">
        <f>ROUND(I194*H194,2)</f>
        <v>0</v>
      </c>
      <c r="K194" s="194" t="s">
        <v>2696</v>
      </c>
      <c r="L194" s="40"/>
      <c r="M194" s="199" t="s">
        <v>1</v>
      </c>
      <c r="N194" s="200" t="s">
        <v>41</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110</v>
      </c>
      <c r="AT194" s="203" t="s">
        <v>241</v>
      </c>
      <c r="AU194" s="203" t="s">
        <v>84</v>
      </c>
      <c r="AY194" s="18" t="s">
        <v>239</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110</v>
      </c>
      <c r="BM194" s="203" t="s">
        <v>734</v>
      </c>
    </row>
    <row r="195" spans="1:65" s="2" customFormat="1" ht="21.75" customHeight="1">
      <c r="A195" s="35"/>
      <c r="B195" s="36"/>
      <c r="C195" s="192" t="s">
        <v>551</v>
      </c>
      <c r="D195" s="192" t="s">
        <v>241</v>
      </c>
      <c r="E195" s="193" t="s">
        <v>3352</v>
      </c>
      <c r="F195" s="194" t="s">
        <v>3353</v>
      </c>
      <c r="G195" s="195" t="s">
        <v>1736</v>
      </c>
      <c r="H195" s="196">
        <v>1</v>
      </c>
      <c r="I195" s="197"/>
      <c r="J195" s="198">
        <f>ROUND(I195*H195,2)</f>
        <v>0</v>
      </c>
      <c r="K195" s="194" t="s">
        <v>2696</v>
      </c>
      <c r="L195" s="40"/>
      <c r="M195" s="199" t="s">
        <v>1</v>
      </c>
      <c r="N195" s="200" t="s">
        <v>41</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110</v>
      </c>
      <c r="AT195" s="203" t="s">
        <v>241</v>
      </c>
      <c r="AU195" s="203" t="s">
        <v>84</v>
      </c>
      <c r="AY195" s="18" t="s">
        <v>239</v>
      </c>
      <c r="BE195" s="204">
        <f>IF(N195="základní",J195,0)</f>
        <v>0</v>
      </c>
      <c r="BF195" s="204">
        <f>IF(N195="snížená",J195,0)</f>
        <v>0</v>
      </c>
      <c r="BG195" s="204">
        <f>IF(N195="zákl. přenesená",J195,0)</f>
        <v>0</v>
      </c>
      <c r="BH195" s="204">
        <f>IF(N195="sníž. přenesená",J195,0)</f>
        <v>0</v>
      </c>
      <c r="BI195" s="204">
        <f>IF(N195="nulová",J195,0)</f>
        <v>0</v>
      </c>
      <c r="BJ195" s="18" t="s">
        <v>84</v>
      </c>
      <c r="BK195" s="204">
        <f>ROUND(I195*H195,2)</f>
        <v>0</v>
      </c>
      <c r="BL195" s="18" t="s">
        <v>110</v>
      </c>
      <c r="BM195" s="203" t="s">
        <v>744</v>
      </c>
    </row>
    <row r="196" spans="1:65" s="2" customFormat="1" ht="19.5">
      <c r="A196" s="35"/>
      <c r="B196" s="36"/>
      <c r="C196" s="37"/>
      <c r="D196" s="207" t="s">
        <v>284</v>
      </c>
      <c r="E196" s="37"/>
      <c r="F196" s="216" t="s">
        <v>3354</v>
      </c>
      <c r="G196" s="37"/>
      <c r="H196" s="37"/>
      <c r="I196" s="217"/>
      <c r="J196" s="37"/>
      <c r="K196" s="37"/>
      <c r="L196" s="40"/>
      <c r="M196" s="218"/>
      <c r="N196" s="219"/>
      <c r="O196" s="72"/>
      <c r="P196" s="72"/>
      <c r="Q196" s="72"/>
      <c r="R196" s="72"/>
      <c r="S196" s="72"/>
      <c r="T196" s="73"/>
      <c r="U196" s="35"/>
      <c r="V196" s="35"/>
      <c r="W196" s="35"/>
      <c r="X196" s="35"/>
      <c r="Y196" s="35"/>
      <c r="Z196" s="35"/>
      <c r="AA196" s="35"/>
      <c r="AB196" s="35"/>
      <c r="AC196" s="35"/>
      <c r="AD196" s="35"/>
      <c r="AE196" s="35"/>
      <c r="AT196" s="18" t="s">
        <v>284</v>
      </c>
      <c r="AU196" s="18" t="s">
        <v>84</v>
      </c>
    </row>
    <row r="197" spans="1:65" s="2" customFormat="1" ht="16.5" customHeight="1">
      <c r="A197" s="35"/>
      <c r="B197" s="36"/>
      <c r="C197" s="192" t="s">
        <v>556</v>
      </c>
      <c r="D197" s="192" t="s">
        <v>241</v>
      </c>
      <c r="E197" s="193" t="s">
        <v>3355</v>
      </c>
      <c r="F197" s="194" t="s">
        <v>3356</v>
      </c>
      <c r="G197" s="195" t="s">
        <v>379</v>
      </c>
      <c r="H197" s="196">
        <v>16</v>
      </c>
      <c r="I197" s="197"/>
      <c r="J197" s="198">
        <f>ROUND(I197*H197,2)</f>
        <v>0</v>
      </c>
      <c r="K197" s="194" t="s">
        <v>2696</v>
      </c>
      <c r="L197" s="40"/>
      <c r="M197" s="199" t="s">
        <v>1</v>
      </c>
      <c r="N197" s="200" t="s">
        <v>41</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110</v>
      </c>
      <c r="AT197" s="203" t="s">
        <v>241</v>
      </c>
      <c r="AU197" s="203" t="s">
        <v>84</v>
      </c>
      <c r="AY197" s="18" t="s">
        <v>239</v>
      </c>
      <c r="BE197" s="204">
        <f>IF(N197="základní",J197,0)</f>
        <v>0</v>
      </c>
      <c r="BF197" s="204">
        <f>IF(N197="snížená",J197,0)</f>
        <v>0</v>
      </c>
      <c r="BG197" s="204">
        <f>IF(N197="zákl. přenesená",J197,0)</f>
        <v>0</v>
      </c>
      <c r="BH197" s="204">
        <f>IF(N197="sníž. přenesená",J197,0)</f>
        <v>0</v>
      </c>
      <c r="BI197" s="204">
        <f>IF(N197="nulová",J197,0)</f>
        <v>0</v>
      </c>
      <c r="BJ197" s="18" t="s">
        <v>84</v>
      </c>
      <c r="BK197" s="204">
        <f>ROUND(I197*H197,2)</f>
        <v>0</v>
      </c>
      <c r="BL197" s="18" t="s">
        <v>110</v>
      </c>
      <c r="BM197" s="203" t="s">
        <v>752</v>
      </c>
    </row>
    <row r="198" spans="1:65" s="12" customFormat="1" ht="25.9" customHeight="1">
      <c r="B198" s="176"/>
      <c r="C198" s="177"/>
      <c r="D198" s="178" t="s">
        <v>75</v>
      </c>
      <c r="E198" s="179" t="s">
        <v>3357</v>
      </c>
      <c r="F198" s="179" t="s">
        <v>3358</v>
      </c>
      <c r="G198" s="177"/>
      <c r="H198" s="177"/>
      <c r="I198" s="180"/>
      <c r="J198" s="181">
        <f>BK198</f>
        <v>0</v>
      </c>
      <c r="K198" s="177"/>
      <c r="L198" s="182"/>
      <c r="M198" s="183"/>
      <c r="N198" s="184"/>
      <c r="O198" s="184"/>
      <c r="P198" s="185">
        <f>SUM(P199:P256)</f>
        <v>0</v>
      </c>
      <c r="Q198" s="184"/>
      <c r="R198" s="185">
        <f>SUM(R199:R256)</f>
        <v>0</v>
      </c>
      <c r="S198" s="184"/>
      <c r="T198" s="186">
        <f>SUM(T199:T256)</f>
        <v>0</v>
      </c>
      <c r="AR198" s="187" t="s">
        <v>84</v>
      </c>
      <c r="AT198" s="188" t="s">
        <v>75</v>
      </c>
      <c r="AU198" s="188" t="s">
        <v>76</v>
      </c>
      <c r="AY198" s="187" t="s">
        <v>239</v>
      </c>
      <c r="BK198" s="189">
        <f>SUM(BK199:BK256)</f>
        <v>0</v>
      </c>
    </row>
    <row r="199" spans="1:65" s="2" customFormat="1" ht="16.5" customHeight="1">
      <c r="A199" s="35"/>
      <c r="B199" s="36"/>
      <c r="C199" s="192" t="s">
        <v>561</v>
      </c>
      <c r="D199" s="192" t="s">
        <v>241</v>
      </c>
      <c r="E199" s="193" t="s">
        <v>3359</v>
      </c>
      <c r="F199" s="194" t="s">
        <v>3259</v>
      </c>
      <c r="G199" s="195" t="s">
        <v>1736</v>
      </c>
      <c r="H199" s="196">
        <v>1</v>
      </c>
      <c r="I199" s="197"/>
      <c r="J199" s="198">
        <f>ROUND(I199*H199,2)</f>
        <v>0</v>
      </c>
      <c r="K199" s="194" t="s">
        <v>2696</v>
      </c>
      <c r="L199" s="40"/>
      <c r="M199" s="199" t="s">
        <v>1</v>
      </c>
      <c r="N199" s="200" t="s">
        <v>41</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110</v>
      </c>
      <c r="AT199" s="203" t="s">
        <v>241</v>
      </c>
      <c r="AU199" s="203" t="s">
        <v>84</v>
      </c>
      <c r="AY199" s="18" t="s">
        <v>239</v>
      </c>
      <c r="BE199" s="204">
        <f>IF(N199="základní",J199,0)</f>
        <v>0</v>
      </c>
      <c r="BF199" s="204">
        <f>IF(N199="snížená",J199,0)</f>
        <v>0</v>
      </c>
      <c r="BG199" s="204">
        <f>IF(N199="zákl. přenesená",J199,0)</f>
        <v>0</v>
      </c>
      <c r="BH199" s="204">
        <f>IF(N199="sníž. přenesená",J199,0)</f>
        <v>0</v>
      </c>
      <c r="BI199" s="204">
        <f>IF(N199="nulová",J199,0)</f>
        <v>0</v>
      </c>
      <c r="BJ199" s="18" t="s">
        <v>84</v>
      </c>
      <c r="BK199" s="204">
        <f>ROUND(I199*H199,2)</f>
        <v>0</v>
      </c>
      <c r="BL199" s="18" t="s">
        <v>110</v>
      </c>
      <c r="BM199" s="203" t="s">
        <v>761</v>
      </c>
    </row>
    <row r="200" spans="1:65" s="2" customFormat="1" ht="39">
      <c r="A200" s="35"/>
      <c r="B200" s="36"/>
      <c r="C200" s="37"/>
      <c r="D200" s="207" t="s">
        <v>284</v>
      </c>
      <c r="E200" s="37"/>
      <c r="F200" s="216" t="s">
        <v>3360</v>
      </c>
      <c r="G200" s="37"/>
      <c r="H200" s="37"/>
      <c r="I200" s="217"/>
      <c r="J200" s="37"/>
      <c r="K200" s="37"/>
      <c r="L200" s="40"/>
      <c r="M200" s="218"/>
      <c r="N200" s="219"/>
      <c r="O200" s="72"/>
      <c r="P200" s="72"/>
      <c r="Q200" s="72"/>
      <c r="R200" s="72"/>
      <c r="S200" s="72"/>
      <c r="T200" s="73"/>
      <c r="U200" s="35"/>
      <c r="V200" s="35"/>
      <c r="W200" s="35"/>
      <c r="X200" s="35"/>
      <c r="Y200" s="35"/>
      <c r="Z200" s="35"/>
      <c r="AA200" s="35"/>
      <c r="AB200" s="35"/>
      <c r="AC200" s="35"/>
      <c r="AD200" s="35"/>
      <c r="AE200" s="35"/>
      <c r="AT200" s="18" t="s">
        <v>284</v>
      </c>
      <c r="AU200" s="18" t="s">
        <v>84</v>
      </c>
    </row>
    <row r="201" spans="1:65" s="2" customFormat="1" ht="16.5" customHeight="1">
      <c r="A201" s="35"/>
      <c r="B201" s="36"/>
      <c r="C201" s="192" t="s">
        <v>566</v>
      </c>
      <c r="D201" s="192" t="s">
        <v>241</v>
      </c>
      <c r="E201" s="193" t="s">
        <v>3361</v>
      </c>
      <c r="F201" s="194" t="s">
        <v>3265</v>
      </c>
      <c r="G201" s="195" t="s">
        <v>1736</v>
      </c>
      <c r="H201" s="196">
        <v>7</v>
      </c>
      <c r="I201" s="197"/>
      <c r="J201" s="198">
        <f>ROUND(I201*H201,2)</f>
        <v>0</v>
      </c>
      <c r="K201" s="194" t="s">
        <v>2696</v>
      </c>
      <c r="L201" s="40"/>
      <c r="M201" s="199" t="s">
        <v>1</v>
      </c>
      <c r="N201" s="200" t="s">
        <v>41</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110</v>
      </c>
      <c r="AT201" s="203" t="s">
        <v>241</v>
      </c>
      <c r="AU201" s="203" t="s">
        <v>84</v>
      </c>
      <c r="AY201" s="18" t="s">
        <v>239</v>
      </c>
      <c r="BE201" s="204">
        <f>IF(N201="základní",J201,0)</f>
        <v>0</v>
      </c>
      <c r="BF201" s="204">
        <f>IF(N201="snížená",J201,0)</f>
        <v>0</v>
      </c>
      <c r="BG201" s="204">
        <f>IF(N201="zákl. přenesená",J201,0)</f>
        <v>0</v>
      </c>
      <c r="BH201" s="204">
        <f>IF(N201="sníž. přenesená",J201,0)</f>
        <v>0</v>
      </c>
      <c r="BI201" s="204">
        <f>IF(N201="nulová",J201,0)</f>
        <v>0</v>
      </c>
      <c r="BJ201" s="18" t="s">
        <v>84</v>
      </c>
      <c r="BK201" s="204">
        <f>ROUND(I201*H201,2)</f>
        <v>0</v>
      </c>
      <c r="BL201" s="18" t="s">
        <v>110</v>
      </c>
      <c r="BM201" s="203" t="s">
        <v>770</v>
      </c>
    </row>
    <row r="202" spans="1:65" s="2" customFormat="1" ht="19.5">
      <c r="A202" s="35"/>
      <c r="B202" s="36"/>
      <c r="C202" s="37"/>
      <c r="D202" s="207" t="s">
        <v>284</v>
      </c>
      <c r="E202" s="37"/>
      <c r="F202" s="216" t="s">
        <v>3266</v>
      </c>
      <c r="G202" s="37"/>
      <c r="H202" s="37"/>
      <c r="I202" s="217"/>
      <c r="J202" s="37"/>
      <c r="K202" s="37"/>
      <c r="L202" s="40"/>
      <c r="M202" s="218"/>
      <c r="N202" s="219"/>
      <c r="O202" s="72"/>
      <c r="P202" s="72"/>
      <c r="Q202" s="72"/>
      <c r="R202" s="72"/>
      <c r="S202" s="72"/>
      <c r="T202" s="73"/>
      <c r="U202" s="35"/>
      <c r="V202" s="35"/>
      <c r="W202" s="35"/>
      <c r="X202" s="35"/>
      <c r="Y202" s="35"/>
      <c r="Z202" s="35"/>
      <c r="AA202" s="35"/>
      <c r="AB202" s="35"/>
      <c r="AC202" s="35"/>
      <c r="AD202" s="35"/>
      <c r="AE202" s="35"/>
      <c r="AT202" s="18" t="s">
        <v>284</v>
      </c>
      <c r="AU202" s="18" t="s">
        <v>84</v>
      </c>
    </row>
    <row r="203" spans="1:65" s="2" customFormat="1" ht="16.5" customHeight="1">
      <c r="A203" s="35"/>
      <c r="B203" s="36"/>
      <c r="C203" s="192" t="s">
        <v>570</v>
      </c>
      <c r="D203" s="192" t="s">
        <v>241</v>
      </c>
      <c r="E203" s="193" t="s">
        <v>3362</v>
      </c>
      <c r="F203" s="194" t="s">
        <v>3363</v>
      </c>
      <c r="G203" s="195" t="s">
        <v>1736</v>
      </c>
      <c r="H203" s="196">
        <v>1</v>
      </c>
      <c r="I203" s="197"/>
      <c r="J203" s="198">
        <f>ROUND(I203*H203,2)</f>
        <v>0</v>
      </c>
      <c r="K203" s="194" t="s">
        <v>2696</v>
      </c>
      <c r="L203" s="40"/>
      <c r="M203" s="199" t="s">
        <v>1</v>
      </c>
      <c r="N203" s="200" t="s">
        <v>41</v>
      </c>
      <c r="O203" s="72"/>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110</v>
      </c>
      <c r="AT203" s="203" t="s">
        <v>241</v>
      </c>
      <c r="AU203" s="203" t="s">
        <v>84</v>
      </c>
      <c r="AY203" s="18" t="s">
        <v>239</v>
      </c>
      <c r="BE203" s="204">
        <f>IF(N203="základní",J203,0)</f>
        <v>0</v>
      </c>
      <c r="BF203" s="204">
        <f>IF(N203="snížená",J203,0)</f>
        <v>0</v>
      </c>
      <c r="BG203" s="204">
        <f>IF(N203="zákl. přenesená",J203,0)</f>
        <v>0</v>
      </c>
      <c r="BH203" s="204">
        <f>IF(N203="sníž. přenesená",J203,0)</f>
        <v>0</v>
      </c>
      <c r="BI203" s="204">
        <f>IF(N203="nulová",J203,0)</f>
        <v>0</v>
      </c>
      <c r="BJ203" s="18" t="s">
        <v>84</v>
      </c>
      <c r="BK203" s="204">
        <f>ROUND(I203*H203,2)</f>
        <v>0</v>
      </c>
      <c r="BL203" s="18" t="s">
        <v>110</v>
      </c>
      <c r="BM203" s="203" t="s">
        <v>781</v>
      </c>
    </row>
    <row r="204" spans="1:65" s="2" customFormat="1" ht="19.5">
      <c r="A204" s="35"/>
      <c r="B204" s="36"/>
      <c r="C204" s="37"/>
      <c r="D204" s="207" t="s">
        <v>284</v>
      </c>
      <c r="E204" s="37"/>
      <c r="F204" s="216" t="s">
        <v>3266</v>
      </c>
      <c r="G204" s="37"/>
      <c r="H204" s="37"/>
      <c r="I204" s="217"/>
      <c r="J204" s="37"/>
      <c r="K204" s="37"/>
      <c r="L204" s="40"/>
      <c r="M204" s="218"/>
      <c r="N204" s="219"/>
      <c r="O204" s="72"/>
      <c r="P204" s="72"/>
      <c r="Q204" s="72"/>
      <c r="R204" s="72"/>
      <c r="S204" s="72"/>
      <c r="T204" s="73"/>
      <c r="U204" s="35"/>
      <c r="V204" s="35"/>
      <c r="W204" s="35"/>
      <c r="X204" s="35"/>
      <c r="Y204" s="35"/>
      <c r="Z204" s="35"/>
      <c r="AA204" s="35"/>
      <c r="AB204" s="35"/>
      <c r="AC204" s="35"/>
      <c r="AD204" s="35"/>
      <c r="AE204" s="35"/>
      <c r="AT204" s="18" t="s">
        <v>284</v>
      </c>
      <c r="AU204" s="18" t="s">
        <v>84</v>
      </c>
    </row>
    <row r="205" spans="1:65" s="2" customFormat="1" ht="16.5" customHeight="1">
      <c r="A205" s="35"/>
      <c r="B205" s="36"/>
      <c r="C205" s="192" t="s">
        <v>575</v>
      </c>
      <c r="D205" s="192" t="s">
        <v>241</v>
      </c>
      <c r="E205" s="193" t="s">
        <v>3364</v>
      </c>
      <c r="F205" s="194" t="s">
        <v>3365</v>
      </c>
      <c r="G205" s="195" t="s">
        <v>1736</v>
      </c>
      <c r="H205" s="196">
        <v>1</v>
      </c>
      <c r="I205" s="197"/>
      <c r="J205" s="198">
        <f>ROUND(I205*H205,2)</f>
        <v>0</v>
      </c>
      <c r="K205" s="194" t="s">
        <v>2696</v>
      </c>
      <c r="L205" s="40"/>
      <c r="M205" s="199" t="s">
        <v>1</v>
      </c>
      <c r="N205" s="200" t="s">
        <v>41</v>
      </c>
      <c r="O205" s="72"/>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110</v>
      </c>
      <c r="AT205" s="203" t="s">
        <v>241</v>
      </c>
      <c r="AU205" s="203" t="s">
        <v>84</v>
      </c>
      <c r="AY205" s="18" t="s">
        <v>239</v>
      </c>
      <c r="BE205" s="204">
        <f>IF(N205="základní",J205,0)</f>
        <v>0</v>
      </c>
      <c r="BF205" s="204">
        <f>IF(N205="snížená",J205,0)</f>
        <v>0</v>
      </c>
      <c r="BG205" s="204">
        <f>IF(N205="zákl. přenesená",J205,0)</f>
        <v>0</v>
      </c>
      <c r="BH205" s="204">
        <f>IF(N205="sníž. přenesená",J205,0)</f>
        <v>0</v>
      </c>
      <c r="BI205" s="204">
        <f>IF(N205="nulová",J205,0)</f>
        <v>0</v>
      </c>
      <c r="BJ205" s="18" t="s">
        <v>84</v>
      </c>
      <c r="BK205" s="204">
        <f>ROUND(I205*H205,2)</f>
        <v>0</v>
      </c>
      <c r="BL205" s="18" t="s">
        <v>110</v>
      </c>
      <c r="BM205" s="203" t="s">
        <v>789</v>
      </c>
    </row>
    <row r="206" spans="1:65" s="2" customFormat="1" ht="19.5">
      <c r="A206" s="35"/>
      <c r="B206" s="36"/>
      <c r="C206" s="37"/>
      <c r="D206" s="207" t="s">
        <v>284</v>
      </c>
      <c r="E206" s="37"/>
      <c r="F206" s="216" t="s">
        <v>3266</v>
      </c>
      <c r="G206" s="37"/>
      <c r="H206" s="37"/>
      <c r="I206" s="217"/>
      <c r="J206" s="37"/>
      <c r="K206" s="37"/>
      <c r="L206" s="40"/>
      <c r="M206" s="218"/>
      <c r="N206" s="219"/>
      <c r="O206" s="72"/>
      <c r="P206" s="72"/>
      <c r="Q206" s="72"/>
      <c r="R206" s="72"/>
      <c r="S206" s="72"/>
      <c r="T206" s="73"/>
      <c r="U206" s="35"/>
      <c r="V206" s="35"/>
      <c r="W206" s="35"/>
      <c r="X206" s="35"/>
      <c r="Y206" s="35"/>
      <c r="Z206" s="35"/>
      <c r="AA206" s="35"/>
      <c r="AB206" s="35"/>
      <c r="AC206" s="35"/>
      <c r="AD206" s="35"/>
      <c r="AE206" s="35"/>
      <c r="AT206" s="18" t="s">
        <v>284</v>
      </c>
      <c r="AU206" s="18" t="s">
        <v>84</v>
      </c>
    </row>
    <row r="207" spans="1:65" s="2" customFormat="1" ht="16.5" customHeight="1">
      <c r="A207" s="35"/>
      <c r="B207" s="36"/>
      <c r="C207" s="192" t="s">
        <v>580</v>
      </c>
      <c r="D207" s="192" t="s">
        <v>241</v>
      </c>
      <c r="E207" s="193" t="s">
        <v>3366</v>
      </c>
      <c r="F207" s="194" t="s">
        <v>3268</v>
      </c>
      <c r="G207" s="195" t="s">
        <v>1736</v>
      </c>
      <c r="H207" s="196">
        <v>2</v>
      </c>
      <c r="I207" s="197"/>
      <c r="J207" s="198">
        <f>ROUND(I207*H207,2)</f>
        <v>0</v>
      </c>
      <c r="K207" s="194" t="s">
        <v>2696</v>
      </c>
      <c r="L207" s="40"/>
      <c r="M207" s="199" t="s">
        <v>1</v>
      </c>
      <c r="N207" s="200" t="s">
        <v>41</v>
      </c>
      <c r="O207" s="72"/>
      <c r="P207" s="201">
        <f>O207*H207</f>
        <v>0</v>
      </c>
      <c r="Q207" s="201">
        <v>0</v>
      </c>
      <c r="R207" s="201">
        <f>Q207*H207</f>
        <v>0</v>
      </c>
      <c r="S207" s="201">
        <v>0</v>
      </c>
      <c r="T207" s="202">
        <f>S207*H207</f>
        <v>0</v>
      </c>
      <c r="U207" s="35"/>
      <c r="V207" s="35"/>
      <c r="W207" s="35"/>
      <c r="X207" s="35"/>
      <c r="Y207" s="35"/>
      <c r="Z207" s="35"/>
      <c r="AA207" s="35"/>
      <c r="AB207" s="35"/>
      <c r="AC207" s="35"/>
      <c r="AD207" s="35"/>
      <c r="AE207" s="35"/>
      <c r="AR207" s="203" t="s">
        <v>110</v>
      </c>
      <c r="AT207" s="203" t="s">
        <v>241</v>
      </c>
      <c r="AU207" s="203" t="s">
        <v>84</v>
      </c>
      <c r="AY207" s="18" t="s">
        <v>239</v>
      </c>
      <c r="BE207" s="204">
        <f>IF(N207="základní",J207,0)</f>
        <v>0</v>
      </c>
      <c r="BF207" s="204">
        <f>IF(N207="snížená",J207,0)</f>
        <v>0</v>
      </c>
      <c r="BG207" s="204">
        <f>IF(N207="zákl. přenesená",J207,0)</f>
        <v>0</v>
      </c>
      <c r="BH207" s="204">
        <f>IF(N207="sníž. přenesená",J207,0)</f>
        <v>0</v>
      </c>
      <c r="BI207" s="204">
        <f>IF(N207="nulová",J207,0)</f>
        <v>0</v>
      </c>
      <c r="BJ207" s="18" t="s">
        <v>84</v>
      </c>
      <c r="BK207" s="204">
        <f>ROUND(I207*H207,2)</f>
        <v>0</v>
      </c>
      <c r="BL207" s="18" t="s">
        <v>110</v>
      </c>
      <c r="BM207" s="203" t="s">
        <v>794</v>
      </c>
    </row>
    <row r="208" spans="1:65" s="2" customFormat="1" ht="19.5">
      <c r="A208" s="35"/>
      <c r="B208" s="36"/>
      <c r="C208" s="37"/>
      <c r="D208" s="207" t="s">
        <v>284</v>
      </c>
      <c r="E208" s="37"/>
      <c r="F208" s="216" t="s">
        <v>3266</v>
      </c>
      <c r="G208" s="37"/>
      <c r="H208" s="37"/>
      <c r="I208" s="217"/>
      <c r="J208" s="37"/>
      <c r="K208" s="37"/>
      <c r="L208" s="40"/>
      <c r="M208" s="218"/>
      <c r="N208" s="219"/>
      <c r="O208" s="72"/>
      <c r="P208" s="72"/>
      <c r="Q208" s="72"/>
      <c r="R208" s="72"/>
      <c r="S208" s="72"/>
      <c r="T208" s="73"/>
      <c r="U208" s="35"/>
      <c r="V208" s="35"/>
      <c r="W208" s="35"/>
      <c r="X208" s="35"/>
      <c r="Y208" s="35"/>
      <c r="Z208" s="35"/>
      <c r="AA208" s="35"/>
      <c r="AB208" s="35"/>
      <c r="AC208" s="35"/>
      <c r="AD208" s="35"/>
      <c r="AE208" s="35"/>
      <c r="AT208" s="18" t="s">
        <v>284</v>
      </c>
      <c r="AU208" s="18" t="s">
        <v>84</v>
      </c>
    </row>
    <row r="209" spans="1:65" s="2" customFormat="1" ht="16.5" customHeight="1">
      <c r="A209" s="35"/>
      <c r="B209" s="36"/>
      <c r="C209" s="192" t="s">
        <v>585</v>
      </c>
      <c r="D209" s="192" t="s">
        <v>241</v>
      </c>
      <c r="E209" s="193" t="s">
        <v>3367</v>
      </c>
      <c r="F209" s="194" t="s">
        <v>3270</v>
      </c>
      <c r="G209" s="195" t="s">
        <v>1736</v>
      </c>
      <c r="H209" s="196">
        <v>3</v>
      </c>
      <c r="I209" s="197"/>
      <c r="J209" s="198">
        <f>ROUND(I209*H209,2)</f>
        <v>0</v>
      </c>
      <c r="K209" s="194" t="s">
        <v>2696</v>
      </c>
      <c r="L209" s="40"/>
      <c r="M209" s="199" t="s">
        <v>1</v>
      </c>
      <c r="N209" s="200" t="s">
        <v>41</v>
      </c>
      <c r="O209" s="72"/>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110</v>
      </c>
      <c r="AT209" s="203" t="s">
        <v>241</v>
      </c>
      <c r="AU209" s="203" t="s">
        <v>84</v>
      </c>
      <c r="AY209" s="18" t="s">
        <v>239</v>
      </c>
      <c r="BE209" s="204">
        <f>IF(N209="základní",J209,0)</f>
        <v>0</v>
      </c>
      <c r="BF209" s="204">
        <f>IF(N209="snížená",J209,0)</f>
        <v>0</v>
      </c>
      <c r="BG209" s="204">
        <f>IF(N209="zákl. přenesená",J209,0)</f>
        <v>0</v>
      </c>
      <c r="BH209" s="204">
        <f>IF(N209="sníž. přenesená",J209,0)</f>
        <v>0</v>
      </c>
      <c r="BI209" s="204">
        <f>IF(N209="nulová",J209,0)</f>
        <v>0</v>
      </c>
      <c r="BJ209" s="18" t="s">
        <v>84</v>
      </c>
      <c r="BK209" s="204">
        <f>ROUND(I209*H209,2)</f>
        <v>0</v>
      </c>
      <c r="BL209" s="18" t="s">
        <v>110</v>
      </c>
      <c r="BM209" s="203" t="s">
        <v>802</v>
      </c>
    </row>
    <row r="210" spans="1:65" s="2" customFormat="1" ht="19.5">
      <c r="A210" s="35"/>
      <c r="B210" s="36"/>
      <c r="C210" s="37"/>
      <c r="D210" s="207" t="s">
        <v>284</v>
      </c>
      <c r="E210" s="37"/>
      <c r="F210" s="216" t="s">
        <v>3266</v>
      </c>
      <c r="G210" s="37"/>
      <c r="H210" s="37"/>
      <c r="I210" s="217"/>
      <c r="J210" s="37"/>
      <c r="K210" s="37"/>
      <c r="L210" s="40"/>
      <c r="M210" s="218"/>
      <c r="N210" s="219"/>
      <c r="O210" s="72"/>
      <c r="P210" s="72"/>
      <c r="Q210" s="72"/>
      <c r="R210" s="72"/>
      <c r="S210" s="72"/>
      <c r="T210" s="73"/>
      <c r="U210" s="35"/>
      <c r="V210" s="35"/>
      <c r="W210" s="35"/>
      <c r="X210" s="35"/>
      <c r="Y210" s="35"/>
      <c r="Z210" s="35"/>
      <c r="AA210" s="35"/>
      <c r="AB210" s="35"/>
      <c r="AC210" s="35"/>
      <c r="AD210" s="35"/>
      <c r="AE210" s="35"/>
      <c r="AT210" s="18" t="s">
        <v>284</v>
      </c>
      <c r="AU210" s="18" t="s">
        <v>84</v>
      </c>
    </row>
    <row r="211" spans="1:65" s="2" customFormat="1" ht="16.5" customHeight="1">
      <c r="A211" s="35"/>
      <c r="B211" s="36"/>
      <c r="C211" s="192" t="s">
        <v>591</v>
      </c>
      <c r="D211" s="192" t="s">
        <v>241</v>
      </c>
      <c r="E211" s="193" t="s">
        <v>3368</v>
      </c>
      <c r="F211" s="194" t="s">
        <v>3369</v>
      </c>
      <c r="G211" s="195" t="s">
        <v>1736</v>
      </c>
      <c r="H211" s="196">
        <v>2</v>
      </c>
      <c r="I211" s="197"/>
      <c r="J211" s="198">
        <f>ROUND(I211*H211,2)</f>
        <v>0</v>
      </c>
      <c r="K211" s="194" t="s">
        <v>2696</v>
      </c>
      <c r="L211" s="40"/>
      <c r="M211" s="199" t="s">
        <v>1</v>
      </c>
      <c r="N211" s="200" t="s">
        <v>41</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110</v>
      </c>
      <c r="AT211" s="203" t="s">
        <v>241</v>
      </c>
      <c r="AU211" s="203" t="s">
        <v>84</v>
      </c>
      <c r="AY211" s="18" t="s">
        <v>239</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110</v>
      </c>
      <c r="BM211" s="203" t="s">
        <v>806</v>
      </c>
    </row>
    <row r="212" spans="1:65" s="2" customFormat="1" ht="19.5">
      <c r="A212" s="35"/>
      <c r="B212" s="36"/>
      <c r="C212" s="37"/>
      <c r="D212" s="207" t="s">
        <v>284</v>
      </c>
      <c r="E212" s="37"/>
      <c r="F212" s="216" t="s">
        <v>3266</v>
      </c>
      <c r="G212" s="37"/>
      <c r="H212" s="37"/>
      <c r="I212" s="217"/>
      <c r="J212" s="37"/>
      <c r="K212" s="37"/>
      <c r="L212" s="40"/>
      <c r="M212" s="218"/>
      <c r="N212" s="219"/>
      <c r="O212" s="72"/>
      <c r="P212" s="72"/>
      <c r="Q212" s="72"/>
      <c r="R212" s="72"/>
      <c r="S212" s="72"/>
      <c r="T212" s="73"/>
      <c r="U212" s="35"/>
      <c r="V212" s="35"/>
      <c r="W212" s="35"/>
      <c r="X212" s="35"/>
      <c r="Y212" s="35"/>
      <c r="Z212" s="35"/>
      <c r="AA212" s="35"/>
      <c r="AB212" s="35"/>
      <c r="AC212" s="35"/>
      <c r="AD212" s="35"/>
      <c r="AE212" s="35"/>
      <c r="AT212" s="18" t="s">
        <v>284</v>
      </c>
      <c r="AU212" s="18" t="s">
        <v>84</v>
      </c>
    </row>
    <row r="213" spans="1:65" s="2" customFormat="1" ht="16.5" customHeight="1">
      <c r="A213" s="35"/>
      <c r="B213" s="36"/>
      <c r="C213" s="192" t="s">
        <v>596</v>
      </c>
      <c r="D213" s="192" t="s">
        <v>241</v>
      </c>
      <c r="E213" s="193" t="s">
        <v>3370</v>
      </c>
      <c r="F213" s="194" t="s">
        <v>3371</v>
      </c>
      <c r="G213" s="195" t="s">
        <v>1736</v>
      </c>
      <c r="H213" s="196">
        <v>1</v>
      </c>
      <c r="I213" s="197"/>
      <c r="J213" s="198">
        <f>ROUND(I213*H213,2)</f>
        <v>0</v>
      </c>
      <c r="K213" s="194" t="s">
        <v>2696</v>
      </c>
      <c r="L213" s="40"/>
      <c r="M213" s="199" t="s">
        <v>1</v>
      </c>
      <c r="N213" s="200" t="s">
        <v>41</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110</v>
      </c>
      <c r="AT213" s="203" t="s">
        <v>241</v>
      </c>
      <c r="AU213" s="203" t="s">
        <v>84</v>
      </c>
      <c r="AY213" s="18" t="s">
        <v>239</v>
      </c>
      <c r="BE213" s="204">
        <f>IF(N213="základní",J213,0)</f>
        <v>0</v>
      </c>
      <c r="BF213" s="204">
        <f>IF(N213="snížená",J213,0)</f>
        <v>0</v>
      </c>
      <c r="BG213" s="204">
        <f>IF(N213="zákl. přenesená",J213,0)</f>
        <v>0</v>
      </c>
      <c r="BH213" s="204">
        <f>IF(N213="sníž. přenesená",J213,0)</f>
        <v>0</v>
      </c>
      <c r="BI213" s="204">
        <f>IF(N213="nulová",J213,0)</f>
        <v>0</v>
      </c>
      <c r="BJ213" s="18" t="s">
        <v>84</v>
      </c>
      <c r="BK213" s="204">
        <f>ROUND(I213*H213,2)</f>
        <v>0</v>
      </c>
      <c r="BL213" s="18" t="s">
        <v>110</v>
      </c>
      <c r="BM213" s="203" t="s">
        <v>815</v>
      </c>
    </row>
    <row r="214" spans="1:65" s="2" customFormat="1" ht="19.5">
      <c r="A214" s="35"/>
      <c r="B214" s="36"/>
      <c r="C214" s="37"/>
      <c r="D214" s="207" t="s">
        <v>284</v>
      </c>
      <c r="E214" s="37"/>
      <c r="F214" s="216" t="s">
        <v>3266</v>
      </c>
      <c r="G214" s="37"/>
      <c r="H214" s="37"/>
      <c r="I214" s="217"/>
      <c r="J214" s="37"/>
      <c r="K214" s="37"/>
      <c r="L214" s="40"/>
      <c r="M214" s="218"/>
      <c r="N214" s="219"/>
      <c r="O214" s="72"/>
      <c r="P214" s="72"/>
      <c r="Q214" s="72"/>
      <c r="R214" s="72"/>
      <c r="S214" s="72"/>
      <c r="T214" s="73"/>
      <c r="U214" s="35"/>
      <c r="V214" s="35"/>
      <c r="W214" s="35"/>
      <c r="X214" s="35"/>
      <c r="Y214" s="35"/>
      <c r="Z214" s="35"/>
      <c r="AA214" s="35"/>
      <c r="AB214" s="35"/>
      <c r="AC214" s="35"/>
      <c r="AD214" s="35"/>
      <c r="AE214" s="35"/>
      <c r="AT214" s="18" t="s">
        <v>284</v>
      </c>
      <c r="AU214" s="18" t="s">
        <v>84</v>
      </c>
    </row>
    <row r="215" spans="1:65" s="2" customFormat="1" ht="16.5" customHeight="1">
      <c r="A215" s="35"/>
      <c r="B215" s="36"/>
      <c r="C215" s="192" t="s">
        <v>601</v>
      </c>
      <c r="D215" s="192" t="s">
        <v>241</v>
      </c>
      <c r="E215" s="193" t="s">
        <v>3372</v>
      </c>
      <c r="F215" s="194" t="s">
        <v>3373</v>
      </c>
      <c r="G215" s="195" t="s">
        <v>1736</v>
      </c>
      <c r="H215" s="196">
        <v>2</v>
      </c>
      <c r="I215" s="197"/>
      <c r="J215" s="198">
        <f>ROUND(I215*H215,2)</f>
        <v>0</v>
      </c>
      <c r="K215" s="194" t="s">
        <v>2696</v>
      </c>
      <c r="L215" s="40"/>
      <c r="M215" s="199" t="s">
        <v>1</v>
      </c>
      <c r="N215" s="200" t="s">
        <v>41</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110</v>
      </c>
      <c r="AT215" s="203" t="s">
        <v>241</v>
      </c>
      <c r="AU215" s="203" t="s">
        <v>84</v>
      </c>
      <c r="AY215" s="18" t="s">
        <v>239</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110</v>
      </c>
      <c r="BM215" s="203" t="s">
        <v>822</v>
      </c>
    </row>
    <row r="216" spans="1:65" s="2" customFormat="1" ht="19.5">
      <c r="A216" s="35"/>
      <c r="B216" s="36"/>
      <c r="C216" s="37"/>
      <c r="D216" s="207" t="s">
        <v>284</v>
      </c>
      <c r="E216" s="37"/>
      <c r="F216" s="216" t="s">
        <v>3266</v>
      </c>
      <c r="G216" s="37"/>
      <c r="H216" s="37"/>
      <c r="I216" s="217"/>
      <c r="J216" s="37"/>
      <c r="K216" s="37"/>
      <c r="L216" s="40"/>
      <c r="M216" s="218"/>
      <c r="N216" s="219"/>
      <c r="O216" s="72"/>
      <c r="P216" s="72"/>
      <c r="Q216" s="72"/>
      <c r="R216" s="72"/>
      <c r="S216" s="72"/>
      <c r="T216" s="73"/>
      <c r="U216" s="35"/>
      <c r="V216" s="35"/>
      <c r="W216" s="35"/>
      <c r="X216" s="35"/>
      <c r="Y216" s="35"/>
      <c r="Z216" s="35"/>
      <c r="AA216" s="35"/>
      <c r="AB216" s="35"/>
      <c r="AC216" s="35"/>
      <c r="AD216" s="35"/>
      <c r="AE216" s="35"/>
      <c r="AT216" s="18" t="s">
        <v>284</v>
      </c>
      <c r="AU216" s="18" t="s">
        <v>84</v>
      </c>
    </row>
    <row r="217" spans="1:65" s="2" customFormat="1" ht="16.5" customHeight="1">
      <c r="A217" s="35"/>
      <c r="B217" s="36"/>
      <c r="C217" s="192" t="s">
        <v>605</v>
      </c>
      <c r="D217" s="192" t="s">
        <v>241</v>
      </c>
      <c r="E217" s="193" t="s">
        <v>3374</v>
      </c>
      <c r="F217" s="194" t="s">
        <v>3375</v>
      </c>
      <c r="G217" s="195" t="s">
        <v>1736</v>
      </c>
      <c r="H217" s="196">
        <v>2</v>
      </c>
      <c r="I217" s="197"/>
      <c r="J217" s="198">
        <f t="shared" ref="J217:J227" si="20">ROUND(I217*H217,2)</f>
        <v>0</v>
      </c>
      <c r="K217" s="194" t="s">
        <v>2696</v>
      </c>
      <c r="L217" s="40"/>
      <c r="M217" s="199" t="s">
        <v>1</v>
      </c>
      <c r="N217" s="200" t="s">
        <v>41</v>
      </c>
      <c r="O217" s="72"/>
      <c r="P217" s="201">
        <f t="shared" ref="P217:P227" si="21">O217*H217</f>
        <v>0</v>
      </c>
      <c r="Q217" s="201">
        <v>0</v>
      </c>
      <c r="R217" s="201">
        <f t="shared" ref="R217:R227" si="22">Q217*H217</f>
        <v>0</v>
      </c>
      <c r="S217" s="201">
        <v>0</v>
      </c>
      <c r="T217" s="202">
        <f t="shared" ref="T217:T227" si="23">S217*H217</f>
        <v>0</v>
      </c>
      <c r="U217" s="35"/>
      <c r="V217" s="35"/>
      <c r="W217" s="35"/>
      <c r="X217" s="35"/>
      <c r="Y217" s="35"/>
      <c r="Z217" s="35"/>
      <c r="AA217" s="35"/>
      <c r="AB217" s="35"/>
      <c r="AC217" s="35"/>
      <c r="AD217" s="35"/>
      <c r="AE217" s="35"/>
      <c r="AR217" s="203" t="s">
        <v>110</v>
      </c>
      <c r="AT217" s="203" t="s">
        <v>241</v>
      </c>
      <c r="AU217" s="203" t="s">
        <v>84</v>
      </c>
      <c r="AY217" s="18" t="s">
        <v>239</v>
      </c>
      <c r="BE217" s="204">
        <f t="shared" ref="BE217:BE227" si="24">IF(N217="základní",J217,0)</f>
        <v>0</v>
      </c>
      <c r="BF217" s="204">
        <f t="shared" ref="BF217:BF227" si="25">IF(N217="snížená",J217,0)</f>
        <v>0</v>
      </c>
      <c r="BG217" s="204">
        <f t="shared" ref="BG217:BG227" si="26">IF(N217="zákl. přenesená",J217,0)</f>
        <v>0</v>
      </c>
      <c r="BH217" s="204">
        <f t="shared" ref="BH217:BH227" si="27">IF(N217="sníž. přenesená",J217,0)</f>
        <v>0</v>
      </c>
      <c r="BI217" s="204">
        <f t="shared" ref="BI217:BI227" si="28">IF(N217="nulová",J217,0)</f>
        <v>0</v>
      </c>
      <c r="BJ217" s="18" t="s">
        <v>84</v>
      </c>
      <c r="BK217" s="204">
        <f t="shared" ref="BK217:BK227" si="29">ROUND(I217*H217,2)</f>
        <v>0</v>
      </c>
      <c r="BL217" s="18" t="s">
        <v>110</v>
      </c>
      <c r="BM217" s="203" t="s">
        <v>833</v>
      </c>
    </row>
    <row r="218" spans="1:65" s="2" customFormat="1" ht="16.5" customHeight="1">
      <c r="A218" s="35"/>
      <c r="B218" s="36"/>
      <c r="C218" s="192" t="s">
        <v>609</v>
      </c>
      <c r="D218" s="192" t="s">
        <v>241</v>
      </c>
      <c r="E218" s="193" t="s">
        <v>3376</v>
      </c>
      <c r="F218" s="194" t="s">
        <v>3278</v>
      </c>
      <c r="G218" s="195" t="s">
        <v>1736</v>
      </c>
      <c r="H218" s="196">
        <v>2</v>
      </c>
      <c r="I218" s="197"/>
      <c r="J218" s="198">
        <f t="shared" si="20"/>
        <v>0</v>
      </c>
      <c r="K218" s="194" t="s">
        <v>2696</v>
      </c>
      <c r="L218" s="40"/>
      <c r="M218" s="199" t="s">
        <v>1</v>
      </c>
      <c r="N218" s="200" t="s">
        <v>41</v>
      </c>
      <c r="O218" s="72"/>
      <c r="P218" s="201">
        <f t="shared" si="21"/>
        <v>0</v>
      </c>
      <c r="Q218" s="201">
        <v>0</v>
      </c>
      <c r="R218" s="201">
        <f t="shared" si="22"/>
        <v>0</v>
      </c>
      <c r="S218" s="201">
        <v>0</v>
      </c>
      <c r="T218" s="202">
        <f t="shared" si="23"/>
        <v>0</v>
      </c>
      <c r="U218" s="35"/>
      <c r="V218" s="35"/>
      <c r="W218" s="35"/>
      <c r="X218" s="35"/>
      <c r="Y218" s="35"/>
      <c r="Z218" s="35"/>
      <c r="AA218" s="35"/>
      <c r="AB218" s="35"/>
      <c r="AC218" s="35"/>
      <c r="AD218" s="35"/>
      <c r="AE218" s="35"/>
      <c r="AR218" s="203" t="s">
        <v>110</v>
      </c>
      <c r="AT218" s="203" t="s">
        <v>241</v>
      </c>
      <c r="AU218" s="203" t="s">
        <v>84</v>
      </c>
      <c r="AY218" s="18" t="s">
        <v>239</v>
      </c>
      <c r="BE218" s="204">
        <f t="shared" si="24"/>
        <v>0</v>
      </c>
      <c r="BF218" s="204">
        <f t="shared" si="25"/>
        <v>0</v>
      </c>
      <c r="BG218" s="204">
        <f t="shared" si="26"/>
        <v>0</v>
      </c>
      <c r="BH218" s="204">
        <f t="shared" si="27"/>
        <v>0</v>
      </c>
      <c r="BI218" s="204">
        <f t="shared" si="28"/>
        <v>0</v>
      </c>
      <c r="BJ218" s="18" t="s">
        <v>84</v>
      </c>
      <c r="BK218" s="204">
        <f t="shared" si="29"/>
        <v>0</v>
      </c>
      <c r="BL218" s="18" t="s">
        <v>110</v>
      </c>
      <c r="BM218" s="203" t="s">
        <v>844</v>
      </c>
    </row>
    <row r="219" spans="1:65" s="2" customFormat="1" ht="16.5" customHeight="1">
      <c r="A219" s="35"/>
      <c r="B219" s="36"/>
      <c r="C219" s="192" t="s">
        <v>613</v>
      </c>
      <c r="D219" s="192" t="s">
        <v>241</v>
      </c>
      <c r="E219" s="193" t="s">
        <v>3377</v>
      </c>
      <c r="F219" s="194" t="s">
        <v>3280</v>
      </c>
      <c r="G219" s="195" t="s">
        <v>1736</v>
      </c>
      <c r="H219" s="196">
        <v>1</v>
      </c>
      <c r="I219" s="197"/>
      <c r="J219" s="198">
        <f t="shared" si="20"/>
        <v>0</v>
      </c>
      <c r="K219" s="194" t="s">
        <v>2696</v>
      </c>
      <c r="L219" s="40"/>
      <c r="M219" s="199" t="s">
        <v>1</v>
      </c>
      <c r="N219" s="200" t="s">
        <v>41</v>
      </c>
      <c r="O219" s="72"/>
      <c r="P219" s="201">
        <f t="shared" si="21"/>
        <v>0</v>
      </c>
      <c r="Q219" s="201">
        <v>0</v>
      </c>
      <c r="R219" s="201">
        <f t="shared" si="22"/>
        <v>0</v>
      </c>
      <c r="S219" s="201">
        <v>0</v>
      </c>
      <c r="T219" s="202">
        <f t="shared" si="23"/>
        <v>0</v>
      </c>
      <c r="U219" s="35"/>
      <c r="V219" s="35"/>
      <c r="W219" s="35"/>
      <c r="X219" s="35"/>
      <c r="Y219" s="35"/>
      <c r="Z219" s="35"/>
      <c r="AA219" s="35"/>
      <c r="AB219" s="35"/>
      <c r="AC219" s="35"/>
      <c r="AD219" s="35"/>
      <c r="AE219" s="35"/>
      <c r="AR219" s="203" t="s">
        <v>110</v>
      </c>
      <c r="AT219" s="203" t="s">
        <v>241</v>
      </c>
      <c r="AU219" s="203" t="s">
        <v>84</v>
      </c>
      <c r="AY219" s="18" t="s">
        <v>239</v>
      </c>
      <c r="BE219" s="204">
        <f t="shared" si="24"/>
        <v>0</v>
      </c>
      <c r="BF219" s="204">
        <f t="shared" si="25"/>
        <v>0</v>
      </c>
      <c r="BG219" s="204">
        <f t="shared" si="26"/>
        <v>0</v>
      </c>
      <c r="BH219" s="204">
        <f t="shared" si="27"/>
        <v>0</v>
      </c>
      <c r="BI219" s="204">
        <f t="shared" si="28"/>
        <v>0</v>
      </c>
      <c r="BJ219" s="18" t="s">
        <v>84</v>
      </c>
      <c r="BK219" s="204">
        <f t="shared" si="29"/>
        <v>0</v>
      </c>
      <c r="BL219" s="18" t="s">
        <v>110</v>
      </c>
      <c r="BM219" s="203" t="s">
        <v>852</v>
      </c>
    </row>
    <row r="220" spans="1:65" s="2" customFormat="1" ht="16.5" customHeight="1">
      <c r="A220" s="35"/>
      <c r="B220" s="36"/>
      <c r="C220" s="192" t="s">
        <v>617</v>
      </c>
      <c r="D220" s="192" t="s">
        <v>241</v>
      </c>
      <c r="E220" s="193" t="s">
        <v>3378</v>
      </c>
      <c r="F220" s="194" t="s">
        <v>3284</v>
      </c>
      <c r="G220" s="195" t="s">
        <v>1736</v>
      </c>
      <c r="H220" s="196">
        <v>7</v>
      </c>
      <c r="I220" s="197"/>
      <c r="J220" s="198">
        <f t="shared" si="20"/>
        <v>0</v>
      </c>
      <c r="K220" s="194" t="s">
        <v>2696</v>
      </c>
      <c r="L220" s="40"/>
      <c r="M220" s="199" t="s">
        <v>1</v>
      </c>
      <c r="N220" s="200" t="s">
        <v>41</v>
      </c>
      <c r="O220" s="72"/>
      <c r="P220" s="201">
        <f t="shared" si="21"/>
        <v>0</v>
      </c>
      <c r="Q220" s="201">
        <v>0</v>
      </c>
      <c r="R220" s="201">
        <f t="shared" si="22"/>
        <v>0</v>
      </c>
      <c r="S220" s="201">
        <v>0</v>
      </c>
      <c r="T220" s="202">
        <f t="shared" si="23"/>
        <v>0</v>
      </c>
      <c r="U220" s="35"/>
      <c r="V220" s="35"/>
      <c r="W220" s="35"/>
      <c r="X220" s="35"/>
      <c r="Y220" s="35"/>
      <c r="Z220" s="35"/>
      <c r="AA220" s="35"/>
      <c r="AB220" s="35"/>
      <c r="AC220" s="35"/>
      <c r="AD220" s="35"/>
      <c r="AE220" s="35"/>
      <c r="AR220" s="203" t="s">
        <v>110</v>
      </c>
      <c r="AT220" s="203" t="s">
        <v>241</v>
      </c>
      <c r="AU220" s="203" t="s">
        <v>84</v>
      </c>
      <c r="AY220" s="18" t="s">
        <v>239</v>
      </c>
      <c r="BE220" s="204">
        <f t="shared" si="24"/>
        <v>0</v>
      </c>
      <c r="BF220" s="204">
        <f t="shared" si="25"/>
        <v>0</v>
      </c>
      <c r="BG220" s="204">
        <f t="shared" si="26"/>
        <v>0</v>
      </c>
      <c r="BH220" s="204">
        <f t="shared" si="27"/>
        <v>0</v>
      </c>
      <c r="BI220" s="204">
        <f t="shared" si="28"/>
        <v>0</v>
      </c>
      <c r="BJ220" s="18" t="s">
        <v>84</v>
      </c>
      <c r="BK220" s="204">
        <f t="shared" si="29"/>
        <v>0</v>
      </c>
      <c r="BL220" s="18" t="s">
        <v>110</v>
      </c>
      <c r="BM220" s="203" t="s">
        <v>861</v>
      </c>
    </row>
    <row r="221" spans="1:65" s="2" customFormat="1" ht="16.5" customHeight="1">
      <c r="A221" s="35"/>
      <c r="B221" s="36"/>
      <c r="C221" s="192" t="s">
        <v>622</v>
      </c>
      <c r="D221" s="192" t="s">
        <v>241</v>
      </c>
      <c r="E221" s="193" t="s">
        <v>3379</v>
      </c>
      <c r="F221" s="194" t="s">
        <v>3380</v>
      </c>
      <c r="G221" s="195" t="s">
        <v>1736</v>
      </c>
      <c r="H221" s="196">
        <v>1</v>
      </c>
      <c r="I221" s="197"/>
      <c r="J221" s="198">
        <f t="shared" si="20"/>
        <v>0</v>
      </c>
      <c r="K221" s="194" t="s">
        <v>2696</v>
      </c>
      <c r="L221" s="40"/>
      <c r="M221" s="199" t="s">
        <v>1</v>
      </c>
      <c r="N221" s="200" t="s">
        <v>41</v>
      </c>
      <c r="O221" s="72"/>
      <c r="P221" s="201">
        <f t="shared" si="21"/>
        <v>0</v>
      </c>
      <c r="Q221" s="201">
        <v>0</v>
      </c>
      <c r="R221" s="201">
        <f t="shared" si="22"/>
        <v>0</v>
      </c>
      <c r="S221" s="201">
        <v>0</v>
      </c>
      <c r="T221" s="202">
        <f t="shared" si="23"/>
        <v>0</v>
      </c>
      <c r="U221" s="35"/>
      <c r="V221" s="35"/>
      <c r="W221" s="35"/>
      <c r="X221" s="35"/>
      <c r="Y221" s="35"/>
      <c r="Z221" s="35"/>
      <c r="AA221" s="35"/>
      <c r="AB221" s="35"/>
      <c r="AC221" s="35"/>
      <c r="AD221" s="35"/>
      <c r="AE221" s="35"/>
      <c r="AR221" s="203" t="s">
        <v>110</v>
      </c>
      <c r="AT221" s="203" t="s">
        <v>241</v>
      </c>
      <c r="AU221" s="203" t="s">
        <v>84</v>
      </c>
      <c r="AY221" s="18" t="s">
        <v>239</v>
      </c>
      <c r="BE221" s="204">
        <f t="shared" si="24"/>
        <v>0</v>
      </c>
      <c r="BF221" s="204">
        <f t="shared" si="25"/>
        <v>0</v>
      </c>
      <c r="BG221" s="204">
        <f t="shared" si="26"/>
        <v>0</v>
      </c>
      <c r="BH221" s="204">
        <f t="shared" si="27"/>
        <v>0</v>
      </c>
      <c r="BI221" s="204">
        <f t="shared" si="28"/>
        <v>0</v>
      </c>
      <c r="BJ221" s="18" t="s">
        <v>84</v>
      </c>
      <c r="BK221" s="204">
        <f t="shared" si="29"/>
        <v>0</v>
      </c>
      <c r="BL221" s="18" t="s">
        <v>110</v>
      </c>
      <c r="BM221" s="203" t="s">
        <v>870</v>
      </c>
    </row>
    <row r="222" spans="1:65" s="2" customFormat="1" ht="16.5" customHeight="1">
      <c r="A222" s="35"/>
      <c r="B222" s="36"/>
      <c r="C222" s="192" t="s">
        <v>626</v>
      </c>
      <c r="D222" s="192" t="s">
        <v>241</v>
      </c>
      <c r="E222" s="193" t="s">
        <v>3381</v>
      </c>
      <c r="F222" s="194" t="s">
        <v>3288</v>
      </c>
      <c r="G222" s="195" t="s">
        <v>1736</v>
      </c>
      <c r="H222" s="196">
        <v>1</v>
      </c>
      <c r="I222" s="197"/>
      <c r="J222" s="198">
        <f t="shared" si="20"/>
        <v>0</v>
      </c>
      <c r="K222" s="194" t="s">
        <v>2696</v>
      </c>
      <c r="L222" s="40"/>
      <c r="M222" s="199" t="s">
        <v>1</v>
      </c>
      <c r="N222" s="200" t="s">
        <v>41</v>
      </c>
      <c r="O222" s="72"/>
      <c r="P222" s="201">
        <f t="shared" si="21"/>
        <v>0</v>
      </c>
      <c r="Q222" s="201">
        <v>0</v>
      </c>
      <c r="R222" s="201">
        <f t="shared" si="22"/>
        <v>0</v>
      </c>
      <c r="S222" s="201">
        <v>0</v>
      </c>
      <c r="T222" s="202">
        <f t="shared" si="23"/>
        <v>0</v>
      </c>
      <c r="U222" s="35"/>
      <c r="V222" s="35"/>
      <c r="W222" s="35"/>
      <c r="X222" s="35"/>
      <c r="Y222" s="35"/>
      <c r="Z222" s="35"/>
      <c r="AA222" s="35"/>
      <c r="AB222" s="35"/>
      <c r="AC222" s="35"/>
      <c r="AD222" s="35"/>
      <c r="AE222" s="35"/>
      <c r="AR222" s="203" t="s">
        <v>110</v>
      </c>
      <c r="AT222" s="203" t="s">
        <v>241</v>
      </c>
      <c r="AU222" s="203" t="s">
        <v>84</v>
      </c>
      <c r="AY222" s="18" t="s">
        <v>239</v>
      </c>
      <c r="BE222" s="204">
        <f t="shared" si="24"/>
        <v>0</v>
      </c>
      <c r="BF222" s="204">
        <f t="shared" si="25"/>
        <v>0</v>
      </c>
      <c r="BG222" s="204">
        <f t="shared" si="26"/>
        <v>0</v>
      </c>
      <c r="BH222" s="204">
        <f t="shared" si="27"/>
        <v>0</v>
      </c>
      <c r="BI222" s="204">
        <f t="shared" si="28"/>
        <v>0</v>
      </c>
      <c r="BJ222" s="18" t="s">
        <v>84</v>
      </c>
      <c r="BK222" s="204">
        <f t="shared" si="29"/>
        <v>0</v>
      </c>
      <c r="BL222" s="18" t="s">
        <v>110</v>
      </c>
      <c r="BM222" s="203" t="s">
        <v>880</v>
      </c>
    </row>
    <row r="223" spans="1:65" s="2" customFormat="1" ht="16.5" customHeight="1">
      <c r="A223" s="35"/>
      <c r="B223" s="36"/>
      <c r="C223" s="192" t="s">
        <v>631</v>
      </c>
      <c r="D223" s="192" t="s">
        <v>241</v>
      </c>
      <c r="E223" s="193" t="s">
        <v>3382</v>
      </c>
      <c r="F223" s="194" t="s">
        <v>3383</v>
      </c>
      <c r="G223" s="195" t="s">
        <v>1736</v>
      </c>
      <c r="H223" s="196">
        <v>1</v>
      </c>
      <c r="I223" s="197"/>
      <c r="J223" s="198">
        <f t="shared" si="20"/>
        <v>0</v>
      </c>
      <c r="K223" s="194" t="s">
        <v>2696</v>
      </c>
      <c r="L223" s="40"/>
      <c r="M223" s="199" t="s">
        <v>1</v>
      </c>
      <c r="N223" s="200" t="s">
        <v>41</v>
      </c>
      <c r="O223" s="72"/>
      <c r="P223" s="201">
        <f t="shared" si="21"/>
        <v>0</v>
      </c>
      <c r="Q223" s="201">
        <v>0</v>
      </c>
      <c r="R223" s="201">
        <f t="shared" si="22"/>
        <v>0</v>
      </c>
      <c r="S223" s="201">
        <v>0</v>
      </c>
      <c r="T223" s="202">
        <f t="shared" si="23"/>
        <v>0</v>
      </c>
      <c r="U223" s="35"/>
      <c r="V223" s="35"/>
      <c r="W223" s="35"/>
      <c r="X223" s="35"/>
      <c r="Y223" s="35"/>
      <c r="Z223" s="35"/>
      <c r="AA223" s="35"/>
      <c r="AB223" s="35"/>
      <c r="AC223" s="35"/>
      <c r="AD223" s="35"/>
      <c r="AE223" s="35"/>
      <c r="AR223" s="203" t="s">
        <v>110</v>
      </c>
      <c r="AT223" s="203" t="s">
        <v>241</v>
      </c>
      <c r="AU223" s="203" t="s">
        <v>84</v>
      </c>
      <c r="AY223" s="18" t="s">
        <v>239</v>
      </c>
      <c r="BE223" s="204">
        <f t="shared" si="24"/>
        <v>0</v>
      </c>
      <c r="BF223" s="204">
        <f t="shared" si="25"/>
        <v>0</v>
      </c>
      <c r="BG223" s="204">
        <f t="shared" si="26"/>
        <v>0</v>
      </c>
      <c r="BH223" s="204">
        <f t="shared" si="27"/>
        <v>0</v>
      </c>
      <c r="BI223" s="204">
        <f t="shared" si="28"/>
        <v>0</v>
      </c>
      <c r="BJ223" s="18" t="s">
        <v>84</v>
      </c>
      <c r="BK223" s="204">
        <f t="shared" si="29"/>
        <v>0</v>
      </c>
      <c r="BL223" s="18" t="s">
        <v>110</v>
      </c>
      <c r="BM223" s="203" t="s">
        <v>889</v>
      </c>
    </row>
    <row r="224" spans="1:65" s="2" customFormat="1" ht="16.5" customHeight="1">
      <c r="A224" s="35"/>
      <c r="B224" s="36"/>
      <c r="C224" s="192" t="s">
        <v>636</v>
      </c>
      <c r="D224" s="192" t="s">
        <v>241</v>
      </c>
      <c r="E224" s="193" t="s">
        <v>3384</v>
      </c>
      <c r="F224" s="194" t="s">
        <v>3385</v>
      </c>
      <c r="G224" s="195" t="s">
        <v>1736</v>
      </c>
      <c r="H224" s="196">
        <v>2</v>
      </c>
      <c r="I224" s="197"/>
      <c r="J224" s="198">
        <f t="shared" si="20"/>
        <v>0</v>
      </c>
      <c r="K224" s="194" t="s">
        <v>2696</v>
      </c>
      <c r="L224" s="40"/>
      <c r="M224" s="199" t="s">
        <v>1</v>
      </c>
      <c r="N224" s="200" t="s">
        <v>41</v>
      </c>
      <c r="O224" s="72"/>
      <c r="P224" s="201">
        <f t="shared" si="21"/>
        <v>0</v>
      </c>
      <c r="Q224" s="201">
        <v>0</v>
      </c>
      <c r="R224" s="201">
        <f t="shared" si="22"/>
        <v>0</v>
      </c>
      <c r="S224" s="201">
        <v>0</v>
      </c>
      <c r="T224" s="202">
        <f t="shared" si="23"/>
        <v>0</v>
      </c>
      <c r="U224" s="35"/>
      <c r="V224" s="35"/>
      <c r="W224" s="35"/>
      <c r="X224" s="35"/>
      <c r="Y224" s="35"/>
      <c r="Z224" s="35"/>
      <c r="AA224" s="35"/>
      <c r="AB224" s="35"/>
      <c r="AC224" s="35"/>
      <c r="AD224" s="35"/>
      <c r="AE224" s="35"/>
      <c r="AR224" s="203" t="s">
        <v>110</v>
      </c>
      <c r="AT224" s="203" t="s">
        <v>241</v>
      </c>
      <c r="AU224" s="203" t="s">
        <v>84</v>
      </c>
      <c r="AY224" s="18" t="s">
        <v>239</v>
      </c>
      <c r="BE224" s="204">
        <f t="shared" si="24"/>
        <v>0</v>
      </c>
      <c r="BF224" s="204">
        <f t="shared" si="25"/>
        <v>0</v>
      </c>
      <c r="BG224" s="204">
        <f t="shared" si="26"/>
        <v>0</v>
      </c>
      <c r="BH224" s="204">
        <f t="shared" si="27"/>
        <v>0</v>
      </c>
      <c r="BI224" s="204">
        <f t="shared" si="28"/>
        <v>0</v>
      </c>
      <c r="BJ224" s="18" t="s">
        <v>84</v>
      </c>
      <c r="BK224" s="204">
        <f t="shared" si="29"/>
        <v>0</v>
      </c>
      <c r="BL224" s="18" t="s">
        <v>110</v>
      </c>
      <c r="BM224" s="203" t="s">
        <v>898</v>
      </c>
    </row>
    <row r="225" spans="1:65" s="2" customFormat="1" ht="16.5" customHeight="1">
      <c r="A225" s="35"/>
      <c r="B225" s="36"/>
      <c r="C225" s="192" t="s">
        <v>642</v>
      </c>
      <c r="D225" s="192" t="s">
        <v>241</v>
      </c>
      <c r="E225" s="193" t="s">
        <v>3386</v>
      </c>
      <c r="F225" s="194" t="s">
        <v>3290</v>
      </c>
      <c r="G225" s="195" t="s">
        <v>1736</v>
      </c>
      <c r="H225" s="196">
        <v>22</v>
      </c>
      <c r="I225" s="197"/>
      <c r="J225" s="198">
        <f t="shared" si="20"/>
        <v>0</v>
      </c>
      <c r="K225" s="194" t="s">
        <v>2696</v>
      </c>
      <c r="L225" s="40"/>
      <c r="M225" s="199" t="s">
        <v>1</v>
      </c>
      <c r="N225" s="200" t="s">
        <v>41</v>
      </c>
      <c r="O225" s="72"/>
      <c r="P225" s="201">
        <f t="shared" si="21"/>
        <v>0</v>
      </c>
      <c r="Q225" s="201">
        <v>0</v>
      </c>
      <c r="R225" s="201">
        <f t="shared" si="22"/>
        <v>0</v>
      </c>
      <c r="S225" s="201">
        <v>0</v>
      </c>
      <c r="T225" s="202">
        <f t="shared" si="23"/>
        <v>0</v>
      </c>
      <c r="U225" s="35"/>
      <c r="V225" s="35"/>
      <c r="W225" s="35"/>
      <c r="X225" s="35"/>
      <c r="Y225" s="35"/>
      <c r="Z225" s="35"/>
      <c r="AA225" s="35"/>
      <c r="AB225" s="35"/>
      <c r="AC225" s="35"/>
      <c r="AD225" s="35"/>
      <c r="AE225" s="35"/>
      <c r="AR225" s="203" t="s">
        <v>110</v>
      </c>
      <c r="AT225" s="203" t="s">
        <v>241</v>
      </c>
      <c r="AU225" s="203" t="s">
        <v>84</v>
      </c>
      <c r="AY225" s="18" t="s">
        <v>239</v>
      </c>
      <c r="BE225" s="204">
        <f t="shared" si="24"/>
        <v>0</v>
      </c>
      <c r="BF225" s="204">
        <f t="shared" si="25"/>
        <v>0</v>
      </c>
      <c r="BG225" s="204">
        <f t="shared" si="26"/>
        <v>0</v>
      </c>
      <c r="BH225" s="204">
        <f t="shared" si="27"/>
        <v>0</v>
      </c>
      <c r="BI225" s="204">
        <f t="shared" si="28"/>
        <v>0</v>
      </c>
      <c r="BJ225" s="18" t="s">
        <v>84</v>
      </c>
      <c r="BK225" s="204">
        <f t="shared" si="29"/>
        <v>0</v>
      </c>
      <c r="BL225" s="18" t="s">
        <v>110</v>
      </c>
      <c r="BM225" s="203" t="s">
        <v>913</v>
      </c>
    </row>
    <row r="226" spans="1:65" s="2" customFormat="1" ht="16.5" customHeight="1">
      <c r="A226" s="35"/>
      <c r="B226" s="36"/>
      <c r="C226" s="192" t="s">
        <v>646</v>
      </c>
      <c r="D226" s="192" t="s">
        <v>241</v>
      </c>
      <c r="E226" s="193" t="s">
        <v>3387</v>
      </c>
      <c r="F226" s="194" t="s">
        <v>3292</v>
      </c>
      <c r="G226" s="195" t="s">
        <v>1736</v>
      </c>
      <c r="H226" s="196">
        <v>7</v>
      </c>
      <c r="I226" s="197"/>
      <c r="J226" s="198">
        <f t="shared" si="20"/>
        <v>0</v>
      </c>
      <c r="K226" s="194" t="s">
        <v>2696</v>
      </c>
      <c r="L226" s="40"/>
      <c r="M226" s="199" t="s">
        <v>1</v>
      </c>
      <c r="N226" s="200" t="s">
        <v>41</v>
      </c>
      <c r="O226" s="72"/>
      <c r="P226" s="201">
        <f t="shared" si="21"/>
        <v>0</v>
      </c>
      <c r="Q226" s="201">
        <v>0</v>
      </c>
      <c r="R226" s="201">
        <f t="shared" si="22"/>
        <v>0</v>
      </c>
      <c r="S226" s="201">
        <v>0</v>
      </c>
      <c r="T226" s="202">
        <f t="shared" si="23"/>
        <v>0</v>
      </c>
      <c r="U226" s="35"/>
      <c r="V226" s="35"/>
      <c r="W226" s="35"/>
      <c r="X226" s="35"/>
      <c r="Y226" s="35"/>
      <c r="Z226" s="35"/>
      <c r="AA226" s="35"/>
      <c r="AB226" s="35"/>
      <c r="AC226" s="35"/>
      <c r="AD226" s="35"/>
      <c r="AE226" s="35"/>
      <c r="AR226" s="203" t="s">
        <v>110</v>
      </c>
      <c r="AT226" s="203" t="s">
        <v>241</v>
      </c>
      <c r="AU226" s="203" t="s">
        <v>84</v>
      </c>
      <c r="AY226" s="18" t="s">
        <v>239</v>
      </c>
      <c r="BE226" s="204">
        <f t="shared" si="24"/>
        <v>0</v>
      </c>
      <c r="BF226" s="204">
        <f t="shared" si="25"/>
        <v>0</v>
      </c>
      <c r="BG226" s="204">
        <f t="shared" si="26"/>
        <v>0</v>
      </c>
      <c r="BH226" s="204">
        <f t="shared" si="27"/>
        <v>0</v>
      </c>
      <c r="BI226" s="204">
        <f t="shared" si="28"/>
        <v>0</v>
      </c>
      <c r="BJ226" s="18" t="s">
        <v>84</v>
      </c>
      <c r="BK226" s="204">
        <f t="shared" si="29"/>
        <v>0</v>
      </c>
      <c r="BL226" s="18" t="s">
        <v>110</v>
      </c>
      <c r="BM226" s="203" t="s">
        <v>924</v>
      </c>
    </row>
    <row r="227" spans="1:65" s="2" customFormat="1" ht="16.5" customHeight="1">
      <c r="A227" s="35"/>
      <c r="B227" s="36"/>
      <c r="C227" s="192" t="s">
        <v>650</v>
      </c>
      <c r="D227" s="192" t="s">
        <v>241</v>
      </c>
      <c r="E227" s="193" t="s">
        <v>3388</v>
      </c>
      <c r="F227" s="194" t="s">
        <v>3294</v>
      </c>
      <c r="G227" s="195" t="s">
        <v>1736</v>
      </c>
      <c r="H227" s="196">
        <v>11</v>
      </c>
      <c r="I227" s="197"/>
      <c r="J227" s="198">
        <f t="shared" si="20"/>
        <v>0</v>
      </c>
      <c r="K227" s="194" t="s">
        <v>2696</v>
      </c>
      <c r="L227" s="40"/>
      <c r="M227" s="199" t="s">
        <v>1</v>
      </c>
      <c r="N227" s="200" t="s">
        <v>41</v>
      </c>
      <c r="O227" s="72"/>
      <c r="P227" s="201">
        <f t="shared" si="21"/>
        <v>0</v>
      </c>
      <c r="Q227" s="201">
        <v>0</v>
      </c>
      <c r="R227" s="201">
        <f t="shared" si="22"/>
        <v>0</v>
      </c>
      <c r="S227" s="201">
        <v>0</v>
      </c>
      <c r="T227" s="202">
        <f t="shared" si="23"/>
        <v>0</v>
      </c>
      <c r="U227" s="35"/>
      <c r="V227" s="35"/>
      <c r="W227" s="35"/>
      <c r="X227" s="35"/>
      <c r="Y227" s="35"/>
      <c r="Z227" s="35"/>
      <c r="AA227" s="35"/>
      <c r="AB227" s="35"/>
      <c r="AC227" s="35"/>
      <c r="AD227" s="35"/>
      <c r="AE227" s="35"/>
      <c r="AR227" s="203" t="s">
        <v>110</v>
      </c>
      <c r="AT227" s="203" t="s">
        <v>241</v>
      </c>
      <c r="AU227" s="203" t="s">
        <v>84</v>
      </c>
      <c r="AY227" s="18" t="s">
        <v>239</v>
      </c>
      <c r="BE227" s="204">
        <f t="shared" si="24"/>
        <v>0</v>
      </c>
      <c r="BF227" s="204">
        <f t="shared" si="25"/>
        <v>0</v>
      </c>
      <c r="BG227" s="204">
        <f t="shared" si="26"/>
        <v>0</v>
      </c>
      <c r="BH227" s="204">
        <f t="shared" si="27"/>
        <v>0</v>
      </c>
      <c r="BI227" s="204">
        <f t="shared" si="28"/>
        <v>0</v>
      </c>
      <c r="BJ227" s="18" t="s">
        <v>84</v>
      </c>
      <c r="BK227" s="204">
        <f t="shared" si="29"/>
        <v>0</v>
      </c>
      <c r="BL227" s="18" t="s">
        <v>110</v>
      </c>
      <c r="BM227" s="203" t="s">
        <v>940</v>
      </c>
    </row>
    <row r="228" spans="1:65" s="2" customFormat="1" ht="19.5">
      <c r="A228" s="35"/>
      <c r="B228" s="36"/>
      <c r="C228" s="37"/>
      <c r="D228" s="207" t="s">
        <v>284</v>
      </c>
      <c r="E228" s="37"/>
      <c r="F228" s="216" t="s">
        <v>3295</v>
      </c>
      <c r="G228" s="37"/>
      <c r="H228" s="37"/>
      <c r="I228" s="217"/>
      <c r="J228" s="37"/>
      <c r="K228" s="37"/>
      <c r="L228" s="40"/>
      <c r="M228" s="218"/>
      <c r="N228" s="219"/>
      <c r="O228" s="72"/>
      <c r="P228" s="72"/>
      <c r="Q228" s="72"/>
      <c r="R228" s="72"/>
      <c r="S228" s="72"/>
      <c r="T228" s="73"/>
      <c r="U228" s="35"/>
      <c r="V228" s="35"/>
      <c r="W228" s="35"/>
      <c r="X228" s="35"/>
      <c r="Y228" s="35"/>
      <c r="Z228" s="35"/>
      <c r="AA228" s="35"/>
      <c r="AB228" s="35"/>
      <c r="AC228" s="35"/>
      <c r="AD228" s="35"/>
      <c r="AE228" s="35"/>
      <c r="AT228" s="18" t="s">
        <v>284</v>
      </c>
      <c r="AU228" s="18" t="s">
        <v>84</v>
      </c>
    </row>
    <row r="229" spans="1:65" s="2" customFormat="1" ht="16.5" customHeight="1">
      <c r="A229" s="35"/>
      <c r="B229" s="36"/>
      <c r="C229" s="192" t="s">
        <v>655</v>
      </c>
      <c r="D229" s="192" t="s">
        <v>241</v>
      </c>
      <c r="E229" s="193" t="s">
        <v>3389</v>
      </c>
      <c r="F229" s="194" t="s">
        <v>3390</v>
      </c>
      <c r="G229" s="195" t="s">
        <v>1736</v>
      </c>
      <c r="H229" s="196">
        <v>7</v>
      </c>
      <c r="I229" s="197"/>
      <c r="J229" s="198">
        <f>ROUND(I229*H229,2)</f>
        <v>0</v>
      </c>
      <c r="K229" s="194" t="s">
        <v>2696</v>
      </c>
      <c r="L229" s="40"/>
      <c r="M229" s="199" t="s">
        <v>1</v>
      </c>
      <c r="N229" s="200" t="s">
        <v>41</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110</v>
      </c>
      <c r="AT229" s="203" t="s">
        <v>241</v>
      </c>
      <c r="AU229" s="203" t="s">
        <v>84</v>
      </c>
      <c r="AY229" s="18" t="s">
        <v>239</v>
      </c>
      <c r="BE229" s="204">
        <f>IF(N229="základní",J229,0)</f>
        <v>0</v>
      </c>
      <c r="BF229" s="204">
        <f>IF(N229="snížená",J229,0)</f>
        <v>0</v>
      </c>
      <c r="BG229" s="204">
        <f>IF(N229="zákl. přenesená",J229,0)</f>
        <v>0</v>
      </c>
      <c r="BH229" s="204">
        <f>IF(N229="sníž. přenesená",J229,0)</f>
        <v>0</v>
      </c>
      <c r="BI229" s="204">
        <f>IF(N229="nulová",J229,0)</f>
        <v>0</v>
      </c>
      <c r="BJ229" s="18" t="s">
        <v>84</v>
      </c>
      <c r="BK229" s="204">
        <f>ROUND(I229*H229,2)</f>
        <v>0</v>
      </c>
      <c r="BL229" s="18" t="s">
        <v>110</v>
      </c>
      <c r="BM229" s="203" t="s">
        <v>949</v>
      </c>
    </row>
    <row r="230" spans="1:65" s="2" customFormat="1" ht="16.5" customHeight="1">
      <c r="A230" s="35"/>
      <c r="B230" s="36"/>
      <c r="C230" s="192" t="s">
        <v>659</v>
      </c>
      <c r="D230" s="192" t="s">
        <v>241</v>
      </c>
      <c r="E230" s="193" t="s">
        <v>3391</v>
      </c>
      <c r="F230" s="194" t="s">
        <v>3297</v>
      </c>
      <c r="G230" s="195" t="s">
        <v>1736</v>
      </c>
      <c r="H230" s="196">
        <v>27</v>
      </c>
      <c r="I230" s="197"/>
      <c r="J230" s="198">
        <f>ROUND(I230*H230,2)</f>
        <v>0</v>
      </c>
      <c r="K230" s="194" t="s">
        <v>2696</v>
      </c>
      <c r="L230" s="40"/>
      <c r="M230" s="199" t="s">
        <v>1</v>
      </c>
      <c r="N230" s="200" t="s">
        <v>41</v>
      </c>
      <c r="O230" s="72"/>
      <c r="P230" s="201">
        <f>O230*H230</f>
        <v>0</v>
      </c>
      <c r="Q230" s="201">
        <v>0</v>
      </c>
      <c r="R230" s="201">
        <f>Q230*H230</f>
        <v>0</v>
      </c>
      <c r="S230" s="201">
        <v>0</v>
      </c>
      <c r="T230" s="202">
        <f>S230*H230</f>
        <v>0</v>
      </c>
      <c r="U230" s="35"/>
      <c r="V230" s="35"/>
      <c r="W230" s="35"/>
      <c r="X230" s="35"/>
      <c r="Y230" s="35"/>
      <c r="Z230" s="35"/>
      <c r="AA230" s="35"/>
      <c r="AB230" s="35"/>
      <c r="AC230" s="35"/>
      <c r="AD230" s="35"/>
      <c r="AE230" s="35"/>
      <c r="AR230" s="203" t="s">
        <v>110</v>
      </c>
      <c r="AT230" s="203" t="s">
        <v>241</v>
      </c>
      <c r="AU230" s="203" t="s">
        <v>84</v>
      </c>
      <c r="AY230" s="18" t="s">
        <v>239</v>
      </c>
      <c r="BE230" s="204">
        <f>IF(N230="základní",J230,0)</f>
        <v>0</v>
      </c>
      <c r="BF230" s="204">
        <f>IF(N230="snížená",J230,0)</f>
        <v>0</v>
      </c>
      <c r="BG230" s="204">
        <f>IF(N230="zákl. přenesená",J230,0)</f>
        <v>0</v>
      </c>
      <c r="BH230" s="204">
        <f>IF(N230="sníž. přenesená",J230,0)</f>
        <v>0</v>
      </c>
      <c r="BI230" s="204">
        <f>IF(N230="nulová",J230,0)</f>
        <v>0</v>
      </c>
      <c r="BJ230" s="18" t="s">
        <v>84</v>
      </c>
      <c r="BK230" s="204">
        <f>ROUND(I230*H230,2)</f>
        <v>0</v>
      </c>
      <c r="BL230" s="18" t="s">
        <v>110</v>
      </c>
      <c r="BM230" s="203" t="s">
        <v>957</v>
      </c>
    </row>
    <row r="231" spans="1:65" s="2" customFormat="1" ht="16.5" customHeight="1">
      <c r="A231" s="35"/>
      <c r="B231" s="36"/>
      <c r="C231" s="192" t="s">
        <v>664</v>
      </c>
      <c r="D231" s="192" t="s">
        <v>241</v>
      </c>
      <c r="E231" s="193" t="s">
        <v>3392</v>
      </c>
      <c r="F231" s="194" t="s">
        <v>3299</v>
      </c>
      <c r="G231" s="195" t="s">
        <v>1736</v>
      </c>
      <c r="H231" s="196">
        <v>12</v>
      </c>
      <c r="I231" s="197"/>
      <c r="J231" s="198">
        <f>ROUND(I231*H231,2)</f>
        <v>0</v>
      </c>
      <c r="K231" s="194" t="s">
        <v>2696</v>
      </c>
      <c r="L231" s="40"/>
      <c r="M231" s="199" t="s">
        <v>1</v>
      </c>
      <c r="N231" s="200" t="s">
        <v>41</v>
      </c>
      <c r="O231" s="72"/>
      <c r="P231" s="201">
        <f>O231*H231</f>
        <v>0</v>
      </c>
      <c r="Q231" s="201">
        <v>0</v>
      </c>
      <c r="R231" s="201">
        <f>Q231*H231</f>
        <v>0</v>
      </c>
      <c r="S231" s="201">
        <v>0</v>
      </c>
      <c r="T231" s="202">
        <f>S231*H231</f>
        <v>0</v>
      </c>
      <c r="U231" s="35"/>
      <c r="V231" s="35"/>
      <c r="W231" s="35"/>
      <c r="X231" s="35"/>
      <c r="Y231" s="35"/>
      <c r="Z231" s="35"/>
      <c r="AA231" s="35"/>
      <c r="AB231" s="35"/>
      <c r="AC231" s="35"/>
      <c r="AD231" s="35"/>
      <c r="AE231" s="35"/>
      <c r="AR231" s="203" t="s">
        <v>110</v>
      </c>
      <c r="AT231" s="203" t="s">
        <v>241</v>
      </c>
      <c r="AU231" s="203" t="s">
        <v>84</v>
      </c>
      <c r="AY231" s="18" t="s">
        <v>239</v>
      </c>
      <c r="BE231" s="204">
        <f>IF(N231="základní",J231,0)</f>
        <v>0</v>
      </c>
      <c r="BF231" s="204">
        <f>IF(N231="snížená",J231,0)</f>
        <v>0</v>
      </c>
      <c r="BG231" s="204">
        <f>IF(N231="zákl. přenesená",J231,0)</f>
        <v>0</v>
      </c>
      <c r="BH231" s="204">
        <f>IF(N231="sníž. přenesená",J231,0)</f>
        <v>0</v>
      </c>
      <c r="BI231" s="204">
        <f>IF(N231="nulová",J231,0)</f>
        <v>0</v>
      </c>
      <c r="BJ231" s="18" t="s">
        <v>84</v>
      </c>
      <c r="BK231" s="204">
        <f>ROUND(I231*H231,2)</f>
        <v>0</v>
      </c>
      <c r="BL231" s="18" t="s">
        <v>110</v>
      </c>
      <c r="BM231" s="203" t="s">
        <v>966</v>
      </c>
    </row>
    <row r="232" spans="1:65" s="2" customFormat="1" ht="16.5" customHeight="1">
      <c r="A232" s="35"/>
      <c r="B232" s="36"/>
      <c r="C232" s="192" t="s">
        <v>668</v>
      </c>
      <c r="D232" s="192" t="s">
        <v>241</v>
      </c>
      <c r="E232" s="193" t="s">
        <v>3393</v>
      </c>
      <c r="F232" s="194" t="s">
        <v>3294</v>
      </c>
      <c r="G232" s="195" t="s">
        <v>1736</v>
      </c>
      <c r="H232" s="196">
        <v>4</v>
      </c>
      <c r="I232" s="197"/>
      <c r="J232" s="198">
        <f>ROUND(I232*H232,2)</f>
        <v>0</v>
      </c>
      <c r="K232" s="194" t="s">
        <v>2696</v>
      </c>
      <c r="L232" s="40"/>
      <c r="M232" s="199" t="s">
        <v>1</v>
      </c>
      <c r="N232" s="200" t="s">
        <v>41</v>
      </c>
      <c r="O232" s="72"/>
      <c r="P232" s="201">
        <f>O232*H232</f>
        <v>0</v>
      </c>
      <c r="Q232" s="201">
        <v>0</v>
      </c>
      <c r="R232" s="201">
        <f>Q232*H232</f>
        <v>0</v>
      </c>
      <c r="S232" s="201">
        <v>0</v>
      </c>
      <c r="T232" s="202">
        <f>S232*H232</f>
        <v>0</v>
      </c>
      <c r="U232" s="35"/>
      <c r="V232" s="35"/>
      <c r="W232" s="35"/>
      <c r="X232" s="35"/>
      <c r="Y232" s="35"/>
      <c r="Z232" s="35"/>
      <c r="AA232" s="35"/>
      <c r="AB232" s="35"/>
      <c r="AC232" s="35"/>
      <c r="AD232" s="35"/>
      <c r="AE232" s="35"/>
      <c r="AR232" s="203" t="s">
        <v>110</v>
      </c>
      <c r="AT232" s="203" t="s">
        <v>241</v>
      </c>
      <c r="AU232" s="203" t="s">
        <v>84</v>
      </c>
      <c r="AY232" s="18" t="s">
        <v>239</v>
      </c>
      <c r="BE232" s="204">
        <f>IF(N232="základní",J232,0)</f>
        <v>0</v>
      </c>
      <c r="BF232" s="204">
        <f>IF(N232="snížená",J232,0)</f>
        <v>0</v>
      </c>
      <c r="BG232" s="204">
        <f>IF(N232="zákl. přenesená",J232,0)</f>
        <v>0</v>
      </c>
      <c r="BH232" s="204">
        <f>IF(N232="sníž. přenesená",J232,0)</f>
        <v>0</v>
      </c>
      <c r="BI232" s="204">
        <f>IF(N232="nulová",J232,0)</f>
        <v>0</v>
      </c>
      <c r="BJ232" s="18" t="s">
        <v>84</v>
      </c>
      <c r="BK232" s="204">
        <f>ROUND(I232*H232,2)</f>
        <v>0</v>
      </c>
      <c r="BL232" s="18" t="s">
        <v>110</v>
      </c>
      <c r="BM232" s="203" t="s">
        <v>973</v>
      </c>
    </row>
    <row r="233" spans="1:65" s="2" customFormat="1" ht="19.5">
      <c r="A233" s="35"/>
      <c r="B233" s="36"/>
      <c r="C233" s="37"/>
      <c r="D233" s="207" t="s">
        <v>284</v>
      </c>
      <c r="E233" s="37"/>
      <c r="F233" s="216" t="s">
        <v>3301</v>
      </c>
      <c r="G233" s="37"/>
      <c r="H233" s="37"/>
      <c r="I233" s="217"/>
      <c r="J233" s="37"/>
      <c r="K233" s="37"/>
      <c r="L233" s="40"/>
      <c r="M233" s="218"/>
      <c r="N233" s="219"/>
      <c r="O233" s="72"/>
      <c r="P233" s="72"/>
      <c r="Q233" s="72"/>
      <c r="R233" s="72"/>
      <c r="S233" s="72"/>
      <c r="T233" s="73"/>
      <c r="U233" s="35"/>
      <c r="V233" s="35"/>
      <c r="W233" s="35"/>
      <c r="X233" s="35"/>
      <c r="Y233" s="35"/>
      <c r="Z233" s="35"/>
      <c r="AA233" s="35"/>
      <c r="AB233" s="35"/>
      <c r="AC233" s="35"/>
      <c r="AD233" s="35"/>
      <c r="AE233" s="35"/>
      <c r="AT233" s="18" t="s">
        <v>284</v>
      </c>
      <c r="AU233" s="18" t="s">
        <v>84</v>
      </c>
    </row>
    <row r="234" spans="1:65" s="2" customFormat="1" ht="16.5" customHeight="1">
      <c r="A234" s="35"/>
      <c r="B234" s="36"/>
      <c r="C234" s="192" t="s">
        <v>673</v>
      </c>
      <c r="D234" s="192" t="s">
        <v>241</v>
      </c>
      <c r="E234" s="193" t="s">
        <v>3394</v>
      </c>
      <c r="F234" s="194" t="s">
        <v>3395</v>
      </c>
      <c r="G234" s="195" t="s">
        <v>1736</v>
      </c>
      <c r="H234" s="196">
        <v>1</v>
      </c>
      <c r="I234" s="197"/>
      <c r="J234" s="198">
        <f>ROUND(I234*H234,2)</f>
        <v>0</v>
      </c>
      <c r="K234" s="194" t="s">
        <v>2696</v>
      </c>
      <c r="L234" s="40"/>
      <c r="M234" s="199" t="s">
        <v>1</v>
      </c>
      <c r="N234" s="200" t="s">
        <v>41</v>
      </c>
      <c r="O234" s="72"/>
      <c r="P234" s="201">
        <f>O234*H234</f>
        <v>0</v>
      </c>
      <c r="Q234" s="201">
        <v>0</v>
      </c>
      <c r="R234" s="201">
        <f>Q234*H234</f>
        <v>0</v>
      </c>
      <c r="S234" s="201">
        <v>0</v>
      </c>
      <c r="T234" s="202">
        <f>S234*H234</f>
        <v>0</v>
      </c>
      <c r="U234" s="35"/>
      <c r="V234" s="35"/>
      <c r="W234" s="35"/>
      <c r="X234" s="35"/>
      <c r="Y234" s="35"/>
      <c r="Z234" s="35"/>
      <c r="AA234" s="35"/>
      <c r="AB234" s="35"/>
      <c r="AC234" s="35"/>
      <c r="AD234" s="35"/>
      <c r="AE234" s="35"/>
      <c r="AR234" s="203" t="s">
        <v>110</v>
      </c>
      <c r="AT234" s="203" t="s">
        <v>241</v>
      </c>
      <c r="AU234" s="203" t="s">
        <v>84</v>
      </c>
      <c r="AY234" s="18" t="s">
        <v>239</v>
      </c>
      <c r="BE234" s="204">
        <f>IF(N234="základní",J234,0)</f>
        <v>0</v>
      </c>
      <c r="BF234" s="204">
        <f>IF(N234="snížená",J234,0)</f>
        <v>0</v>
      </c>
      <c r="BG234" s="204">
        <f>IF(N234="zákl. přenesená",J234,0)</f>
        <v>0</v>
      </c>
      <c r="BH234" s="204">
        <f>IF(N234="sníž. přenesená",J234,0)</f>
        <v>0</v>
      </c>
      <c r="BI234" s="204">
        <f>IF(N234="nulová",J234,0)</f>
        <v>0</v>
      </c>
      <c r="BJ234" s="18" t="s">
        <v>84</v>
      </c>
      <c r="BK234" s="204">
        <f>ROUND(I234*H234,2)</f>
        <v>0</v>
      </c>
      <c r="BL234" s="18" t="s">
        <v>110</v>
      </c>
      <c r="BM234" s="203" t="s">
        <v>979</v>
      </c>
    </row>
    <row r="235" spans="1:65" s="2" customFormat="1" ht="16.5" customHeight="1">
      <c r="A235" s="35"/>
      <c r="B235" s="36"/>
      <c r="C235" s="192" t="s">
        <v>677</v>
      </c>
      <c r="D235" s="192" t="s">
        <v>241</v>
      </c>
      <c r="E235" s="193" t="s">
        <v>3396</v>
      </c>
      <c r="F235" s="194" t="s">
        <v>3397</v>
      </c>
      <c r="G235" s="195" t="s">
        <v>1736</v>
      </c>
      <c r="H235" s="196">
        <v>1</v>
      </c>
      <c r="I235" s="197"/>
      <c r="J235" s="198">
        <f>ROUND(I235*H235,2)</f>
        <v>0</v>
      </c>
      <c r="K235" s="194" t="s">
        <v>2696</v>
      </c>
      <c r="L235" s="40"/>
      <c r="M235" s="199" t="s">
        <v>1</v>
      </c>
      <c r="N235" s="200" t="s">
        <v>41</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110</v>
      </c>
      <c r="AT235" s="203" t="s">
        <v>241</v>
      </c>
      <c r="AU235" s="203" t="s">
        <v>84</v>
      </c>
      <c r="AY235" s="18" t="s">
        <v>239</v>
      </c>
      <c r="BE235" s="204">
        <f>IF(N235="základní",J235,0)</f>
        <v>0</v>
      </c>
      <c r="BF235" s="204">
        <f>IF(N235="snížená",J235,0)</f>
        <v>0</v>
      </c>
      <c r="BG235" s="204">
        <f>IF(N235="zákl. přenesená",J235,0)</f>
        <v>0</v>
      </c>
      <c r="BH235" s="204">
        <f>IF(N235="sníž. přenesená",J235,0)</f>
        <v>0</v>
      </c>
      <c r="BI235" s="204">
        <f>IF(N235="nulová",J235,0)</f>
        <v>0</v>
      </c>
      <c r="BJ235" s="18" t="s">
        <v>84</v>
      </c>
      <c r="BK235" s="204">
        <f>ROUND(I235*H235,2)</f>
        <v>0</v>
      </c>
      <c r="BL235" s="18" t="s">
        <v>110</v>
      </c>
      <c r="BM235" s="203" t="s">
        <v>988</v>
      </c>
    </row>
    <row r="236" spans="1:65" s="2" customFormat="1" ht="29.25">
      <c r="A236" s="35"/>
      <c r="B236" s="36"/>
      <c r="C236" s="37"/>
      <c r="D236" s="207" t="s">
        <v>284</v>
      </c>
      <c r="E236" s="37"/>
      <c r="F236" s="216" t="s">
        <v>3398</v>
      </c>
      <c r="G236" s="37"/>
      <c r="H236" s="37"/>
      <c r="I236" s="217"/>
      <c r="J236" s="37"/>
      <c r="K236" s="37"/>
      <c r="L236" s="40"/>
      <c r="M236" s="218"/>
      <c r="N236" s="219"/>
      <c r="O236" s="72"/>
      <c r="P236" s="72"/>
      <c r="Q236" s="72"/>
      <c r="R236" s="72"/>
      <c r="S236" s="72"/>
      <c r="T236" s="73"/>
      <c r="U236" s="35"/>
      <c r="V236" s="35"/>
      <c r="W236" s="35"/>
      <c r="X236" s="35"/>
      <c r="Y236" s="35"/>
      <c r="Z236" s="35"/>
      <c r="AA236" s="35"/>
      <c r="AB236" s="35"/>
      <c r="AC236" s="35"/>
      <c r="AD236" s="35"/>
      <c r="AE236" s="35"/>
      <c r="AT236" s="18" t="s">
        <v>284</v>
      </c>
      <c r="AU236" s="18" t="s">
        <v>84</v>
      </c>
    </row>
    <row r="237" spans="1:65" s="2" customFormat="1" ht="16.5" customHeight="1">
      <c r="A237" s="35"/>
      <c r="B237" s="36"/>
      <c r="C237" s="192" t="s">
        <v>682</v>
      </c>
      <c r="D237" s="192" t="s">
        <v>241</v>
      </c>
      <c r="E237" s="193" t="s">
        <v>3399</v>
      </c>
      <c r="F237" s="194" t="s">
        <v>3400</v>
      </c>
      <c r="G237" s="195" t="s">
        <v>1736</v>
      </c>
      <c r="H237" s="196">
        <v>1</v>
      </c>
      <c r="I237" s="197"/>
      <c r="J237" s="198">
        <f>ROUND(I237*H237,2)</f>
        <v>0</v>
      </c>
      <c r="K237" s="194" t="s">
        <v>2696</v>
      </c>
      <c r="L237" s="40"/>
      <c r="M237" s="199" t="s">
        <v>1</v>
      </c>
      <c r="N237" s="200" t="s">
        <v>41</v>
      </c>
      <c r="O237" s="72"/>
      <c r="P237" s="201">
        <f>O237*H237</f>
        <v>0</v>
      </c>
      <c r="Q237" s="201">
        <v>0</v>
      </c>
      <c r="R237" s="201">
        <f>Q237*H237</f>
        <v>0</v>
      </c>
      <c r="S237" s="201">
        <v>0</v>
      </c>
      <c r="T237" s="202">
        <f>S237*H237</f>
        <v>0</v>
      </c>
      <c r="U237" s="35"/>
      <c r="V237" s="35"/>
      <c r="W237" s="35"/>
      <c r="X237" s="35"/>
      <c r="Y237" s="35"/>
      <c r="Z237" s="35"/>
      <c r="AA237" s="35"/>
      <c r="AB237" s="35"/>
      <c r="AC237" s="35"/>
      <c r="AD237" s="35"/>
      <c r="AE237" s="35"/>
      <c r="AR237" s="203" t="s">
        <v>110</v>
      </c>
      <c r="AT237" s="203" t="s">
        <v>241</v>
      </c>
      <c r="AU237" s="203" t="s">
        <v>84</v>
      </c>
      <c r="AY237" s="18" t="s">
        <v>239</v>
      </c>
      <c r="BE237" s="204">
        <f>IF(N237="základní",J237,0)</f>
        <v>0</v>
      </c>
      <c r="BF237" s="204">
        <f>IF(N237="snížená",J237,0)</f>
        <v>0</v>
      </c>
      <c r="BG237" s="204">
        <f>IF(N237="zákl. přenesená",J237,0)</f>
        <v>0</v>
      </c>
      <c r="BH237" s="204">
        <f>IF(N237="sníž. přenesená",J237,0)</f>
        <v>0</v>
      </c>
      <c r="BI237" s="204">
        <f>IF(N237="nulová",J237,0)</f>
        <v>0</v>
      </c>
      <c r="BJ237" s="18" t="s">
        <v>84</v>
      </c>
      <c r="BK237" s="204">
        <f>ROUND(I237*H237,2)</f>
        <v>0</v>
      </c>
      <c r="BL237" s="18" t="s">
        <v>110</v>
      </c>
      <c r="BM237" s="203" t="s">
        <v>996</v>
      </c>
    </row>
    <row r="238" spans="1:65" s="2" customFormat="1" ht="29.25">
      <c r="A238" s="35"/>
      <c r="B238" s="36"/>
      <c r="C238" s="37"/>
      <c r="D238" s="207" t="s">
        <v>284</v>
      </c>
      <c r="E238" s="37"/>
      <c r="F238" s="216" t="s">
        <v>3401</v>
      </c>
      <c r="G238" s="37"/>
      <c r="H238" s="37"/>
      <c r="I238" s="217"/>
      <c r="J238" s="37"/>
      <c r="K238" s="37"/>
      <c r="L238" s="40"/>
      <c r="M238" s="218"/>
      <c r="N238" s="219"/>
      <c r="O238" s="72"/>
      <c r="P238" s="72"/>
      <c r="Q238" s="72"/>
      <c r="R238" s="72"/>
      <c r="S238" s="72"/>
      <c r="T238" s="73"/>
      <c r="U238" s="35"/>
      <c r="V238" s="35"/>
      <c r="W238" s="35"/>
      <c r="X238" s="35"/>
      <c r="Y238" s="35"/>
      <c r="Z238" s="35"/>
      <c r="AA238" s="35"/>
      <c r="AB238" s="35"/>
      <c r="AC238" s="35"/>
      <c r="AD238" s="35"/>
      <c r="AE238" s="35"/>
      <c r="AT238" s="18" t="s">
        <v>284</v>
      </c>
      <c r="AU238" s="18" t="s">
        <v>84</v>
      </c>
    </row>
    <row r="239" spans="1:65" s="2" customFormat="1" ht="16.5" customHeight="1">
      <c r="A239" s="35"/>
      <c r="B239" s="36"/>
      <c r="C239" s="192" t="s">
        <v>686</v>
      </c>
      <c r="D239" s="192" t="s">
        <v>241</v>
      </c>
      <c r="E239" s="193" t="s">
        <v>3402</v>
      </c>
      <c r="F239" s="194" t="s">
        <v>3403</v>
      </c>
      <c r="G239" s="195" t="s">
        <v>1736</v>
      </c>
      <c r="H239" s="196">
        <v>1</v>
      </c>
      <c r="I239" s="197"/>
      <c r="J239" s="198">
        <f>ROUND(I239*H239,2)</f>
        <v>0</v>
      </c>
      <c r="K239" s="194" t="s">
        <v>2696</v>
      </c>
      <c r="L239" s="40"/>
      <c r="M239" s="199" t="s">
        <v>1</v>
      </c>
      <c r="N239" s="200" t="s">
        <v>41</v>
      </c>
      <c r="O239" s="72"/>
      <c r="P239" s="201">
        <f>O239*H239</f>
        <v>0</v>
      </c>
      <c r="Q239" s="201">
        <v>0</v>
      </c>
      <c r="R239" s="201">
        <f>Q239*H239</f>
        <v>0</v>
      </c>
      <c r="S239" s="201">
        <v>0</v>
      </c>
      <c r="T239" s="202">
        <f>S239*H239</f>
        <v>0</v>
      </c>
      <c r="U239" s="35"/>
      <c r="V239" s="35"/>
      <c r="W239" s="35"/>
      <c r="X239" s="35"/>
      <c r="Y239" s="35"/>
      <c r="Z239" s="35"/>
      <c r="AA239" s="35"/>
      <c r="AB239" s="35"/>
      <c r="AC239" s="35"/>
      <c r="AD239" s="35"/>
      <c r="AE239" s="35"/>
      <c r="AR239" s="203" t="s">
        <v>110</v>
      </c>
      <c r="AT239" s="203" t="s">
        <v>241</v>
      </c>
      <c r="AU239" s="203" t="s">
        <v>84</v>
      </c>
      <c r="AY239" s="18" t="s">
        <v>239</v>
      </c>
      <c r="BE239" s="204">
        <f>IF(N239="základní",J239,0)</f>
        <v>0</v>
      </c>
      <c r="BF239" s="204">
        <f>IF(N239="snížená",J239,0)</f>
        <v>0</v>
      </c>
      <c r="BG239" s="204">
        <f>IF(N239="zákl. přenesená",J239,0)</f>
        <v>0</v>
      </c>
      <c r="BH239" s="204">
        <f>IF(N239="sníž. přenesená",J239,0)</f>
        <v>0</v>
      </c>
      <c r="BI239" s="204">
        <f>IF(N239="nulová",J239,0)</f>
        <v>0</v>
      </c>
      <c r="BJ239" s="18" t="s">
        <v>84</v>
      </c>
      <c r="BK239" s="204">
        <f>ROUND(I239*H239,2)</f>
        <v>0</v>
      </c>
      <c r="BL239" s="18" t="s">
        <v>110</v>
      </c>
      <c r="BM239" s="203" t="s">
        <v>1004</v>
      </c>
    </row>
    <row r="240" spans="1:65" s="2" customFormat="1" ht="29.25">
      <c r="A240" s="35"/>
      <c r="B240" s="36"/>
      <c r="C240" s="37"/>
      <c r="D240" s="207" t="s">
        <v>284</v>
      </c>
      <c r="E240" s="37"/>
      <c r="F240" s="216" t="s">
        <v>3404</v>
      </c>
      <c r="G240" s="37"/>
      <c r="H240" s="37"/>
      <c r="I240" s="217"/>
      <c r="J240" s="37"/>
      <c r="K240" s="37"/>
      <c r="L240" s="40"/>
      <c r="M240" s="218"/>
      <c r="N240" s="219"/>
      <c r="O240" s="72"/>
      <c r="P240" s="72"/>
      <c r="Q240" s="72"/>
      <c r="R240" s="72"/>
      <c r="S240" s="72"/>
      <c r="T240" s="73"/>
      <c r="U240" s="35"/>
      <c r="V240" s="35"/>
      <c r="W240" s="35"/>
      <c r="X240" s="35"/>
      <c r="Y240" s="35"/>
      <c r="Z240" s="35"/>
      <c r="AA240" s="35"/>
      <c r="AB240" s="35"/>
      <c r="AC240" s="35"/>
      <c r="AD240" s="35"/>
      <c r="AE240" s="35"/>
      <c r="AT240" s="18" t="s">
        <v>284</v>
      </c>
      <c r="AU240" s="18" t="s">
        <v>84</v>
      </c>
    </row>
    <row r="241" spans="1:65" s="2" customFormat="1" ht="16.5" customHeight="1">
      <c r="A241" s="35"/>
      <c r="B241" s="36"/>
      <c r="C241" s="192" t="s">
        <v>690</v>
      </c>
      <c r="D241" s="192" t="s">
        <v>241</v>
      </c>
      <c r="E241" s="193" t="s">
        <v>3405</v>
      </c>
      <c r="F241" s="194" t="s">
        <v>3406</v>
      </c>
      <c r="G241" s="195" t="s">
        <v>1736</v>
      </c>
      <c r="H241" s="196">
        <v>1</v>
      </c>
      <c r="I241" s="197"/>
      <c r="J241" s="198">
        <f>ROUND(I241*H241,2)</f>
        <v>0</v>
      </c>
      <c r="K241" s="194" t="s">
        <v>2696</v>
      </c>
      <c r="L241" s="40"/>
      <c r="M241" s="199" t="s">
        <v>1</v>
      </c>
      <c r="N241" s="200" t="s">
        <v>41</v>
      </c>
      <c r="O241" s="72"/>
      <c r="P241" s="201">
        <f>O241*H241</f>
        <v>0</v>
      </c>
      <c r="Q241" s="201">
        <v>0</v>
      </c>
      <c r="R241" s="201">
        <f>Q241*H241</f>
        <v>0</v>
      </c>
      <c r="S241" s="201">
        <v>0</v>
      </c>
      <c r="T241" s="202">
        <f>S241*H241</f>
        <v>0</v>
      </c>
      <c r="U241" s="35"/>
      <c r="V241" s="35"/>
      <c r="W241" s="35"/>
      <c r="X241" s="35"/>
      <c r="Y241" s="35"/>
      <c r="Z241" s="35"/>
      <c r="AA241" s="35"/>
      <c r="AB241" s="35"/>
      <c r="AC241" s="35"/>
      <c r="AD241" s="35"/>
      <c r="AE241" s="35"/>
      <c r="AR241" s="203" t="s">
        <v>110</v>
      </c>
      <c r="AT241" s="203" t="s">
        <v>241</v>
      </c>
      <c r="AU241" s="203" t="s">
        <v>84</v>
      </c>
      <c r="AY241" s="18" t="s">
        <v>239</v>
      </c>
      <c r="BE241" s="204">
        <f>IF(N241="základní",J241,0)</f>
        <v>0</v>
      </c>
      <c r="BF241" s="204">
        <f>IF(N241="snížená",J241,0)</f>
        <v>0</v>
      </c>
      <c r="BG241" s="204">
        <f>IF(N241="zákl. přenesená",J241,0)</f>
        <v>0</v>
      </c>
      <c r="BH241" s="204">
        <f>IF(N241="sníž. přenesená",J241,0)</f>
        <v>0</v>
      </c>
      <c r="BI241" s="204">
        <f>IF(N241="nulová",J241,0)</f>
        <v>0</v>
      </c>
      <c r="BJ241" s="18" t="s">
        <v>84</v>
      </c>
      <c r="BK241" s="204">
        <f>ROUND(I241*H241,2)</f>
        <v>0</v>
      </c>
      <c r="BL241" s="18" t="s">
        <v>110</v>
      </c>
      <c r="BM241" s="203" t="s">
        <v>1014</v>
      </c>
    </row>
    <row r="242" spans="1:65" s="2" customFormat="1" ht="29.25">
      <c r="A242" s="35"/>
      <c r="B242" s="36"/>
      <c r="C242" s="37"/>
      <c r="D242" s="207" t="s">
        <v>284</v>
      </c>
      <c r="E242" s="37"/>
      <c r="F242" s="216" t="s">
        <v>3407</v>
      </c>
      <c r="G242" s="37"/>
      <c r="H242" s="37"/>
      <c r="I242" s="217"/>
      <c r="J242" s="37"/>
      <c r="K242" s="37"/>
      <c r="L242" s="40"/>
      <c r="M242" s="218"/>
      <c r="N242" s="219"/>
      <c r="O242" s="72"/>
      <c r="P242" s="72"/>
      <c r="Q242" s="72"/>
      <c r="R242" s="72"/>
      <c r="S242" s="72"/>
      <c r="T242" s="73"/>
      <c r="U242" s="35"/>
      <c r="V242" s="35"/>
      <c r="W242" s="35"/>
      <c r="X242" s="35"/>
      <c r="Y242" s="35"/>
      <c r="Z242" s="35"/>
      <c r="AA242" s="35"/>
      <c r="AB242" s="35"/>
      <c r="AC242" s="35"/>
      <c r="AD242" s="35"/>
      <c r="AE242" s="35"/>
      <c r="AT242" s="18" t="s">
        <v>284</v>
      </c>
      <c r="AU242" s="18" t="s">
        <v>84</v>
      </c>
    </row>
    <row r="243" spans="1:65" s="2" customFormat="1" ht="16.5" customHeight="1">
      <c r="A243" s="35"/>
      <c r="B243" s="36"/>
      <c r="C243" s="192" t="s">
        <v>695</v>
      </c>
      <c r="D243" s="192" t="s">
        <v>241</v>
      </c>
      <c r="E243" s="193" t="s">
        <v>3408</v>
      </c>
      <c r="F243" s="194" t="s">
        <v>3409</v>
      </c>
      <c r="G243" s="195" t="s">
        <v>1736</v>
      </c>
      <c r="H243" s="196">
        <v>1</v>
      </c>
      <c r="I243" s="197"/>
      <c r="J243" s="198">
        <f>ROUND(I243*H243,2)</f>
        <v>0</v>
      </c>
      <c r="K243" s="194" t="s">
        <v>2696</v>
      </c>
      <c r="L243" s="40"/>
      <c r="M243" s="199" t="s">
        <v>1</v>
      </c>
      <c r="N243" s="200" t="s">
        <v>41</v>
      </c>
      <c r="O243" s="72"/>
      <c r="P243" s="201">
        <f>O243*H243</f>
        <v>0</v>
      </c>
      <c r="Q243" s="201">
        <v>0</v>
      </c>
      <c r="R243" s="201">
        <f>Q243*H243</f>
        <v>0</v>
      </c>
      <c r="S243" s="201">
        <v>0</v>
      </c>
      <c r="T243" s="202">
        <f>S243*H243</f>
        <v>0</v>
      </c>
      <c r="U243" s="35"/>
      <c r="V243" s="35"/>
      <c r="W243" s="35"/>
      <c r="X243" s="35"/>
      <c r="Y243" s="35"/>
      <c r="Z243" s="35"/>
      <c r="AA243" s="35"/>
      <c r="AB243" s="35"/>
      <c r="AC243" s="35"/>
      <c r="AD243" s="35"/>
      <c r="AE243" s="35"/>
      <c r="AR243" s="203" t="s">
        <v>110</v>
      </c>
      <c r="AT243" s="203" t="s">
        <v>241</v>
      </c>
      <c r="AU243" s="203" t="s">
        <v>84</v>
      </c>
      <c r="AY243" s="18" t="s">
        <v>239</v>
      </c>
      <c r="BE243" s="204">
        <f>IF(N243="základní",J243,0)</f>
        <v>0</v>
      </c>
      <c r="BF243" s="204">
        <f>IF(N243="snížená",J243,0)</f>
        <v>0</v>
      </c>
      <c r="BG243" s="204">
        <f>IF(N243="zákl. přenesená",J243,0)</f>
        <v>0</v>
      </c>
      <c r="BH243" s="204">
        <f>IF(N243="sníž. přenesená",J243,0)</f>
        <v>0</v>
      </c>
      <c r="BI243" s="204">
        <f>IF(N243="nulová",J243,0)</f>
        <v>0</v>
      </c>
      <c r="BJ243" s="18" t="s">
        <v>84</v>
      </c>
      <c r="BK243" s="204">
        <f>ROUND(I243*H243,2)</f>
        <v>0</v>
      </c>
      <c r="BL243" s="18" t="s">
        <v>110</v>
      </c>
      <c r="BM243" s="203" t="s">
        <v>1024</v>
      </c>
    </row>
    <row r="244" spans="1:65" s="2" customFormat="1" ht="29.25">
      <c r="A244" s="35"/>
      <c r="B244" s="36"/>
      <c r="C244" s="37"/>
      <c r="D244" s="207" t="s">
        <v>284</v>
      </c>
      <c r="E244" s="37"/>
      <c r="F244" s="216" t="s">
        <v>3410</v>
      </c>
      <c r="G244" s="37"/>
      <c r="H244" s="37"/>
      <c r="I244" s="217"/>
      <c r="J244" s="37"/>
      <c r="K244" s="37"/>
      <c r="L244" s="40"/>
      <c r="M244" s="218"/>
      <c r="N244" s="219"/>
      <c r="O244" s="72"/>
      <c r="P244" s="72"/>
      <c r="Q244" s="72"/>
      <c r="R244" s="72"/>
      <c r="S244" s="72"/>
      <c r="T244" s="73"/>
      <c r="U244" s="35"/>
      <c r="V244" s="35"/>
      <c r="W244" s="35"/>
      <c r="X244" s="35"/>
      <c r="Y244" s="35"/>
      <c r="Z244" s="35"/>
      <c r="AA244" s="35"/>
      <c r="AB244" s="35"/>
      <c r="AC244" s="35"/>
      <c r="AD244" s="35"/>
      <c r="AE244" s="35"/>
      <c r="AT244" s="18" t="s">
        <v>284</v>
      </c>
      <c r="AU244" s="18" t="s">
        <v>84</v>
      </c>
    </row>
    <row r="245" spans="1:65" s="2" customFormat="1" ht="16.5" customHeight="1">
      <c r="A245" s="35"/>
      <c r="B245" s="36"/>
      <c r="C245" s="192" t="s">
        <v>699</v>
      </c>
      <c r="D245" s="192" t="s">
        <v>241</v>
      </c>
      <c r="E245" s="193" t="s">
        <v>3411</v>
      </c>
      <c r="F245" s="194" t="s">
        <v>3409</v>
      </c>
      <c r="G245" s="195" t="s">
        <v>1736</v>
      </c>
      <c r="H245" s="196">
        <v>1</v>
      </c>
      <c r="I245" s="197"/>
      <c r="J245" s="198">
        <f>ROUND(I245*H245,2)</f>
        <v>0</v>
      </c>
      <c r="K245" s="194" t="s">
        <v>2696</v>
      </c>
      <c r="L245" s="40"/>
      <c r="M245" s="199" t="s">
        <v>1</v>
      </c>
      <c r="N245" s="200" t="s">
        <v>41</v>
      </c>
      <c r="O245" s="72"/>
      <c r="P245" s="201">
        <f>O245*H245</f>
        <v>0</v>
      </c>
      <c r="Q245" s="201">
        <v>0</v>
      </c>
      <c r="R245" s="201">
        <f>Q245*H245</f>
        <v>0</v>
      </c>
      <c r="S245" s="201">
        <v>0</v>
      </c>
      <c r="T245" s="202">
        <f>S245*H245</f>
        <v>0</v>
      </c>
      <c r="U245" s="35"/>
      <c r="V245" s="35"/>
      <c r="W245" s="35"/>
      <c r="X245" s="35"/>
      <c r="Y245" s="35"/>
      <c r="Z245" s="35"/>
      <c r="AA245" s="35"/>
      <c r="AB245" s="35"/>
      <c r="AC245" s="35"/>
      <c r="AD245" s="35"/>
      <c r="AE245" s="35"/>
      <c r="AR245" s="203" t="s">
        <v>110</v>
      </c>
      <c r="AT245" s="203" t="s">
        <v>241</v>
      </c>
      <c r="AU245" s="203" t="s">
        <v>84</v>
      </c>
      <c r="AY245" s="18" t="s">
        <v>239</v>
      </c>
      <c r="BE245" s="204">
        <f>IF(N245="základní",J245,0)</f>
        <v>0</v>
      </c>
      <c r="BF245" s="204">
        <f>IF(N245="snížená",J245,0)</f>
        <v>0</v>
      </c>
      <c r="BG245" s="204">
        <f>IF(N245="zákl. přenesená",J245,0)</f>
        <v>0</v>
      </c>
      <c r="BH245" s="204">
        <f>IF(N245="sníž. přenesená",J245,0)</f>
        <v>0</v>
      </c>
      <c r="BI245" s="204">
        <f>IF(N245="nulová",J245,0)</f>
        <v>0</v>
      </c>
      <c r="BJ245" s="18" t="s">
        <v>84</v>
      </c>
      <c r="BK245" s="204">
        <f>ROUND(I245*H245,2)</f>
        <v>0</v>
      </c>
      <c r="BL245" s="18" t="s">
        <v>110</v>
      </c>
      <c r="BM245" s="203" t="s">
        <v>1033</v>
      </c>
    </row>
    <row r="246" spans="1:65" s="2" customFormat="1" ht="29.25">
      <c r="A246" s="35"/>
      <c r="B246" s="36"/>
      <c r="C246" s="37"/>
      <c r="D246" s="207" t="s">
        <v>284</v>
      </c>
      <c r="E246" s="37"/>
      <c r="F246" s="216" t="s">
        <v>3412</v>
      </c>
      <c r="G246" s="37"/>
      <c r="H246" s="37"/>
      <c r="I246" s="217"/>
      <c r="J246" s="37"/>
      <c r="K246" s="37"/>
      <c r="L246" s="40"/>
      <c r="M246" s="218"/>
      <c r="N246" s="219"/>
      <c r="O246" s="72"/>
      <c r="P246" s="72"/>
      <c r="Q246" s="72"/>
      <c r="R246" s="72"/>
      <c r="S246" s="72"/>
      <c r="T246" s="73"/>
      <c r="U246" s="35"/>
      <c r="V246" s="35"/>
      <c r="W246" s="35"/>
      <c r="X246" s="35"/>
      <c r="Y246" s="35"/>
      <c r="Z246" s="35"/>
      <c r="AA246" s="35"/>
      <c r="AB246" s="35"/>
      <c r="AC246" s="35"/>
      <c r="AD246" s="35"/>
      <c r="AE246" s="35"/>
      <c r="AT246" s="18" t="s">
        <v>284</v>
      </c>
      <c r="AU246" s="18" t="s">
        <v>84</v>
      </c>
    </row>
    <row r="247" spans="1:65" s="2" customFormat="1" ht="16.5" customHeight="1">
      <c r="A247" s="35"/>
      <c r="B247" s="36"/>
      <c r="C247" s="192" t="s">
        <v>703</v>
      </c>
      <c r="D247" s="192" t="s">
        <v>241</v>
      </c>
      <c r="E247" s="193" t="s">
        <v>3413</v>
      </c>
      <c r="F247" s="194" t="s">
        <v>3403</v>
      </c>
      <c r="G247" s="195" t="s">
        <v>1736</v>
      </c>
      <c r="H247" s="196">
        <v>1</v>
      </c>
      <c r="I247" s="197"/>
      <c r="J247" s="198">
        <f>ROUND(I247*H247,2)</f>
        <v>0</v>
      </c>
      <c r="K247" s="194" t="s">
        <v>2696</v>
      </c>
      <c r="L247" s="40"/>
      <c r="M247" s="199" t="s">
        <v>1</v>
      </c>
      <c r="N247" s="200" t="s">
        <v>41</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110</v>
      </c>
      <c r="AT247" s="203" t="s">
        <v>241</v>
      </c>
      <c r="AU247" s="203" t="s">
        <v>84</v>
      </c>
      <c r="AY247" s="18" t="s">
        <v>239</v>
      </c>
      <c r="BE247" s="204">
        <f>IF(N247="základní",J247,0)</f>
        <v>0</v>
      </c>
      <c r="BF247" s="204">
        <f>IF(N247="snížená",J247,0)</f>
        <v>0</v>
      </c>
      <c r="BG247" s="204">
        <f>IF(N247="zákl. přenesená",J247,0)</f>
        <v>0</v>
      </c>
      <c r="BH247" s="204">
        <f>IF(N247="sníž. přenesená",J247,0)</f>
        <v>0</v>
      </c>
      <c r="BI247" s="204">
        <f>IF(N247="nulová",J247,0)</f>
        <v>0</v>
      </c>
      <c r="BJ247" s="18" t="s">
        <v>84</v>
      </c>
      <c r="BK247" s="204">
        <f>ROUND(I247*H247,2)</f>
        <v>0</v>
      </c>
      <c r="BL247" s="18" t="s">
        <v>110</v>
      </c>
      <c r="BM247" s="203" t="s">
        <v>1044</v>
      </c>
    </row>
    <row r="248" spans="1:65" s="2" customFormat="1" ht="29.25">
      <c r="A248" s="35"/>
      <c r="B248" s="36"/>
      <c r="C248" s="37"/>
      <c r="D248" s="207" t="s">
        <v>284</v>
      </c>
      <c r="E248" s="37"/>
      <c r="F248" s="216" t="s">
        <v>3404</v>
      </c>
      <c r="G248" s="37"/>
      <c r="H248" s="37"/>
      <c r="I248" s="217"/>
      <c r="J248" s="37"/>
      <c r="K248" s="37"/>
      <c r="L248" s="40"/>
      <c r="M248" s="218"/>
      <c r="N248" s="219"/>
      <c r="O248" s="72"/>
      <c r="P248" s="72"/>
      <c r="Q248" s="72"/>
      <c r="R248" s="72"/>
      <c r="S248" s="72"/>
      <c r="T248" s="73"/>
      <c r="U248" s="35"/>
      <c r="V248" s="35"/>
      <c r="W248" s="35"/>
      <c r="X248" s="35"/>
      <c r="Y248" s="35"/>
      <c r="Z248" s="35"/>
      <c r="AA248" s="35"/>
      <c r="AB248" s="35"/>
      <c r="AC248" s="35"/>
      <c r="AD248" s="35"/>
      <c r="AE248" s="35"/>
      <c r="AT248" s="18" t="s">
        <v>284</v>
      </c>
      <c r="AU248" s="18" t="s">
        <v>84</v>
      </c>
    </row>
    <row r="249" spans="1:65" s="2" customFormat="1" ht="16.5" customHeight="1">
      <c r="A249" s="35"/>
      <c r="B249" s="36"/>
      <c r="C249" s="192" t="s">
        <v>708</v>
      </c>
      <c r="D249" s="192" t="s">
        <v>241</v>
      </c>
      <c r="E249" s="193" t="s">
        <v>3414</v>
      </c>
      <c r="F249" s="194" t="s">
        <v>3415</v>
      </c>
      <c r="G249" s="195" t="s">
        <v>476</v>
      </c>
      <c r="H249" s="196">
        <v>43.5</v>
      </c>
      <c r="I249" s="197"/>
      <c r="J249" s="198">
        <f t="shared" ref="J249:J256" si="30">ROUND(I249*H249,2)</f>
        <v>0</v>
      </c>
      <c r="K249" s="194" t="s">
        <v>2696</v>
      </c>
      <c r="L249" s="40"/>
      <c r="M249" s="199" t="s">
        <v>1</v>
      </c>
      <c r="N249" s="200" t="s">
        <v>41</v>
      </c>
      <c r="O249" s="72"/>
      <c r="P249" s="201">
        <f t="shared" ref="P249:P256" si="31">O249*H249</f>
        <v>0</v>
      </c>
      <c r="Q249" s="201">
        <v>0</v>
      </c>
      <c r="R249" s="201">
        <f t="shared" ref="R249:R256" si="32">Q249*H249</f>
        <v>0</v>
      </c>
      <c r="S249" s="201">
        <v>0</v>
      </c>
      <c r="T249" s="202">
        <f t="shared" ref="T249:T256" si="33">S249*H249</f>
        <v>0</v>
      </c>
      <c r="U249" s="35"/>
      <c r="V249" s="35"/>
      <c r="W249" s="35"/>
      <c r="X249" s="35"/>
      <c r="Y249" s="35"/>
      <c r="Z249" s="35"/>
      <c r="AA249" s="35"/>
      <c r="AB249" s="35"/>
      <c r="AC249" s="35"/>
      <c r="AD249" s="35"/>
      <c r="AE249" s="35"/>
      <c r="AR249" s="203" t="s">
        <v>110</v>
      </c>
      <c r="AT249" s="203" t="s">
        <v>241</v>
      </c>
      <c r="AU249" s="203" t="s">
        <v>84</v>
      </c>
      <c r="AY249" s="18" t="s">
        <v>239</v>
      </c>
      <c r="BE249" s="204">
        <f t="shared" ref="BE249:BE256" si="34">IF(N249="základní",J249,0)</f>
        <v>0</v>
      </c>
      <c r="BF249" s="204">
        <f t="shared" ref="BF249:BF256" si="35">IF(N249="snížená",J249,0)</f>
        <v>0</v>
      </c>
      <c r="BG249" s="204">
        <f t="shared" ref="BG249:BG256" si="36">IF(N249="zákl. přenesená",J249,0)</f>
        <v>0</v>
      </c>
      <c r="BH249" s="204">
        <f t="shared" ref="BH249:BH256" si="37">IF(N249="sníž. přenesená",J249,0)</f>
        <v>0</v>
      </c>
      <c r="BI249" s="204">
        <f t="shared" ref="BI249:BI256" si="38">IF(N249="nulová",J249,0)</f>
        <v>0</v>
      </c>
      <c r="BJ249" s="18" t="s">
        <v>84</v>
      </c>
      <c r="BK249" s="204">
        <f t="shared" ref="BK249:BK256" si="39">ROUND(I249*H249,2)</f>
        <v>0</v>
      </c>
      <c r="BL249" s="18" t="s">
        <v>110</v>
      </c>
      <c r="BM249" s="203" t="s">
        <v>1053</v>
      </c>
    </row>
    <row r="250" spans="1:65" s="2" customFormat="1" ht="16.5" customHeight="1">
      <c r="A250" s="35"/>
      <c r="B250" s="36"/>
      <c r="C250" s="192" t="s">
        <v>711</v>
      </c>
      <c r="D250" s="192" t="s">
        <v>241</v>
      </c>
      <c r="E250" s="193" t="s">
        <v>3416</v>
      </c>
      <c r="F250" s="194" t="s">
        <v>3318</v>
      </c>
      <c r="G250" s="195" t="s">
        <v>476</v>
      </c>
      <c r="H250" s="196">
        <v>102</v>
      </c>
      <c r="I250" s="197"/>
      <c r="J250" s="198">
        <f t="shared" si="30"/>
        <v>0</v>
      </c>
      <c r="K250" s="194" t="s">
        <v>2696</v>
      </c>
      <c r="L250" s="40"/>
      <c r="M250" s="199" t="s">
        <v>1</v>
      </c>
      <c r="N250" s="200" t="s">
        <v>41</v>
      </c>
      <c r="O250" s="72"/>
      <c r="P250" s="201">
        <f t="shared" si="31"/>
        <v>0</v>
      </c>
      <c r="Q250" s="201">
        <v>0</v>
      </c>
      <c r="R250" s="201">
        <f t="shared" si="32"/>
        <v>0</v>
      </c>
      <c r="S250" s="201">
        <v>0</v>
      </c>
      <c r="T250" s="202">
        <f t="shared" si="33"/>
        <v>0</v>
      </c>
      <c r="U250" s="35"/>
      <c r="V250" s="35"/>
      <c r="W250" s="35"/>
      <c r="X250" s="35"/>
      <c r="Y250" s="35"/>
      <c r="Z250" s="35"/>
      <c r="AA250" s="35"/>
      <c r="AB250" s="35"/>
      <c r="AC250" s="35"/>
      <c r="AD250" s="35"/>
      <c r="AE250" s="35"/>
      <c r="AR250" s="203" t="s">
        <v>110</v>
      </c>
      <c r="AT250" s="203" t="s">
        <v>241</v>
      </c>
      <c r="AU250" s="203" t="s">
        <v>84</v>
      </c>
      <c r="AY250" s="18" t="s">
        <v>239</v>
      </c>
      <c r="BE250" s="204">
        <f t="shared" si="34"/>
        <v>0</v>
      </c>
      <c r="BF250" s="204">
        <f t="shared" si="35"/>
        <v>0</v>
      </c>
      <c r="BG250" s="204">
        <f t="shared" si="36"/>
        <v>0</v>
      </c>
      <c r="BH250" s="204">
        <f t="shared" si="37"/>
        <v>0</v>
      </c>
      <c r="BI250" s="204">
        <f t="shared" si="38"/>
        <v>0</v>
      </c>
      <c r="BJ250" s="18" t="s">
        <v>84</v>
      </c>
      <c r="BK250" s="204">
        <f t="shared" si="39"/>
        <v>0</v>
      </c>
      <c r="BL250" s="18" t="s">
        <v>110</v>
      </c>
      <c r="BM250" s="203" t="s">
        <v>1059</v>
      </c>
    </row>
    <row r="251" spans="1:65" s="2" customFormat="1" ht="16.5" customHeight="1">
      <c r="A251" s="35"/>
      <c r="B251" s="36"/>
      <c r="C251" s="192" t="s">
        <v>719</v>
      </c>
      <c r="D251" s="192" t="s">
        <v>241</v>
      </c>
      <c r="E251" s="193" t="s">
        <v>3417</v>
      </c>
      <c r="F251" s="194" t="s">
        <v>3320</v>
      </c>
      <c r="G251" s="195" t="s">
        <v>476</v>
      </c>
      <c r="H251" s="196">
        <v>86</v>
      </c>
      <c r="I251" s="197"/>
      <c r="J251" s="198">
        <f t="shared" si="30"/>
        <v>0</v>
      </c>
      <c r="K251" s="194" t="s">
        <v>2696</v>
      </c>
      <c r="L251" s="40"/>
      <c r="M251" s="199" t="s">
        <v>1</v>
      </c>
      <c r="N251" s="200" t="s">
        <v>41</v>
      </c>
      <c r="O251" s="72"/>
      <c r="P251" s="201">
        <f t="shared" si="31"/>
        <v>0</v>
      </c>
      <c r="Q251" s="201">
        <v>0</v>
      </c>
      <c r="R251" s="201">
        <f t="shared" si="32"/>
        <v>0</v>
      </c>
      <c r="S251" s="201">
        <v>0</v>
      </c>
      <c r="T251" s="202">
        <f t="shared" si="33"/>
        <v>0</v>
      </c>
      <c r="U251" s="35"/>
      <c r="V251" s="35"/>
      <c r="W251" s="35"/>
      <c r="X251" s="35"/>
      <c r="Y251" s="35"/>
      <c r="Z251" s="35"/>
      <c r="AA251" s="35"/>
      <c r="AB251" s="35"/>
      <c r="AC251" s="35"/>
      <c r="AD251" s="35"/>
      <c r="AE251" s="35"/>
      <c r="AR251" s="203" t="s">
        <v>110</v>
      </c>
      <c r="AT251" s="203" t="s">
        <v>241</v>
      </c>
      <c r="AU251" s="203" t="s">
        <v>84</v>
      </c>
      <c r="AY251" s="18" t="s">
        <v>239</v>
      </c>
      <c r="BE251" s="204">
        <f t="shared" si="34"/>
        <v>0</v>
      </c>
      <c r="BF251" s="204">
        <f t="shared" si="35"/>
        <v>0</v>
      </c>
      <c r="BG251" s="204">
        <f t="shared" si="36"/>
        <v>0</v>
      </c>
      <c r="BH251" s="204">
        <f t="shared" si="37"/>
        <v>0</v>
      </c>
      <c r="BI251" s="204">
        <f t="shared" si="38"/>
        <v>0</v>
      </c>
      <c r="BJ251" s="18" t="s">
        <v>84</v>
      </c>
      <c r="BK251" s="204">
        <f t="shared" si="39"/>
        <v>0</v>
      </c>
      <c r="BL251" s="18" t="s">
        <v>110</v>
      </c>
      <c r="BM251" s="203" t="s">
        <v>1067</v>
      </c>
    </row>
    <row r="252" spans="1:65" s="2" customFormat="1" ht="16.5" customHeight="1">
      <c r="A252" s="35"/>
      <c r="B252" s="36"/>
      <c r="C252" s="192" t="s">
        <v>723</v>
      </c>
      <c r="D252" s="192" t="s">
        <v>241</v>
      </c>
      <c r="E252" s="193" t="s">
        <v>3418</v>
      </c>
      <c r="F252" s="194" t="s">
        <v>3419</v>
      </c>
      <c r="G252" s="195" t="s">
        <v>476</v>
      </c>
      <c r="H252" s="196">
        <v>11</v>
      </c>
      <c r="I252" s="197"/>
      <c r="J252" s="198">
        <f t="shared" si="30"/>
        <v>0</v>
      </c>
      <c r="K252" s="194" t="s">
        <v>2696</v>
      </c>
      <c r="L252" s="40"/>
      <c r="M252" s="199" t="s">
        <v>1</v>
      </c>
      <c r="N252" s="200" t="s">
        <v>41</v>
      </c>
      <c r="O252" s="72"/>
      <c r="P252" s="201">
        <f t="shared" si="31"/>
        <v>0</v>
      </c>
      <c r="Q252" s="201">
        <v>0</v>
      </c>
      <c r="R252" s="201">
        <f t="shared" si="32"/>
        <v>0</v>
      </c>
      <c r="S252" s="201">
        <v>0</v>
      </c>
      <c r="T252" s="202">
        <f t="shared" si="33"/>
        <v>0</v>
      </c>
      <c r="U252" s="35"/>
      <c r="V252" s="35"/>
      <c r="W252" s="35"/>
      <c r="X252" s="35"/>
      <c r="Y252" s="35"/>
      <c r="Z252" s="35"/>
      <c r="AA252" s="35"/>
      <c r="AB252" s="35"/>
      <c r="AC252" s="35"/>
      <c r="AD252" s="35"/>
      <c r="AE252" s="35"/>
      <c r="AR252" s="203" t="s">
        <v>110</v>
      </c>
      <c r="AT252" s="203" t="s">
        <v>241</v>
      </c>
      <c r="AU252" s="203" t="s">
        <v>84</v>
      </c>
      <c r="AY252" s="18" t="s">
        <v>239</v>
      </c>
      <c r="BE252" s="204">
        <f t="shared" si="34"/>
        <v>0</v>
      </c>
      <c r="BF252" s="204">
        <f t="shared" si="35"/>
        <v>0</v>
      </c>
      <c r="BG252" s="204">
        <f t="shared" si="36"/>
        <v>0</v>
      </c>
      <c r="BH252" s="204">
        <f t="shared" si="37"/>
        <v>0</v>
      </c>
      <c r="BI252" s="204">
        <f t="shared" si="38"/>
        <v>0</v>
      </c>
      <c r="BJ252" s="18" t="s">
        <v>84</v>
      </c>
      <c r="BK252" s="204">
        <f t="shared" si="39"/>
        <v>0</v>
      </c>
      <c r="BL252" s="18" t="s">
        <v>110</v>
      </c>
      <c r="BM252" s="203" t="s">
        <v>1076</v>
      </c>
    </row>
    <row r="253" spans="1:65" s="2" customFormat="1" ht="16.5" customHeight="1">
      <c r="A253" s="35"/>
      <c r="B253" s="36"/>
      <c r="C253" s="192" t="s">
        <v>725</v>
      </c>
      <c r="D253" s="192" t="s">
        <v>241</v>
      </c>
      <c r="E253" s="193" t="s">
        <v>3420</v>
      </c>
      <c r="F253" s="194" t="s">
        <v>3324</v>
      </c>
      <c r="G253" s="195" t="s">
        <v>476</v>
      </c>
      <c r="H253" s="196">
        <v>62</v>
      </c>
      <c r="I253" s="197"/>
      <c r="J253" s="198">
        <f t="shared" si="30"/>
        <v>0</v>
      </c>
      <c r="K253" s="194" t="s">
        <v>2696</v>
      </c>
      <c r="L253" s="40"/>
      <c r="M253" s="199" t="s">
        <v>1</v>
      </c>
      <c r="N253" s="200" t="s">
        <v>41</v>
      </c>
      <c r="O253" s="72"/>
      <c r="P253" s="201">
        <f t="shared" si="31"/>
        <v>0</v>
      </c>
      <c r="Q253" s="201">
        <v>0</v>
      </c>
      <c r="R253" s="201">
        <f t="shared" si="32"/>
        <v>0</v>
      </c>
      <c r="S253" s="201">
        <v>0</v>
      </c>
      <c r="T253" s="202">
        <f t="shared" si="33"/>
        <v>0</v>
      </c>
      <c r="U253" s="35"/>
      <c r="V253" s="35"/>
      <c r="W253" s="35"/>
      <c r="X253" s="35"/>
      <c r="Y253" s="35"/>
      <c r="Z253" s="35"/>
      <c r="AA253" s="35"/>
      <c r="AB253" s="35"/>
      <c r="AC253" s="35"/>
      <c r="AD253" s="35"/>
      <c r="AE253" s="35"/>
      <c r="AR253" s="203" t="s">
        <v>110</v>
      </c>
      <c r="AT253" s="203" t="s">
        <v>241</v>
      </c>
      <c r="AU253" s="203" t="s">
        <v>84</v>
      </c>
      <c r="AY253" s="18" t="s">
        <v>239</v>
      </c>
      <c r="BE253" s="204">
        <f t="shared" si="34"/>
        <v>0</v>
      </c>
      <c r="BF253" s="204">
        <f t="shared" si="35"/>
        <v>0</v>
      </c>
      <c r="BG253" s="204">
        <f t="shared" si="36"/>
        <v>0</v>
      </c>
      <c r="BH253" s="204">
        <f t="shared" si="37"/>
        <v>0</v>
      </c>
      <c r="BI253" s="204">
        <f t="shared" si="38"/>
        <v>0</v>
      </c>
      <c r="BJ253" s="18" t="s">
        <v>84</v>
      </c>
      <c r="BK253" s="204">
        <f t="shared" si="39"/>
        <v>0</v>
      </c>
      <c r="BL253" s="18" t="s">
        <v>110</v>
      </c>
      <c r="BM253" s="203" t="s">
        <v>1085</v>
      </c>
    </row>
    <row r="254" spans="1:65" s="2" customFormat="1" ht="16.5" customHeight="1">
      <c r="A254" s="35"/>
      <c r="B254" s="36"/>
      <c r="C254" s="192" t="s">
        <v>729</v>
      </c>
      <c r="D254" s="192" t="s">
        <v>241</v>
      </c>
      <c r="E254" s="193" t="s">
        <v>3421</v>
      </c>
      <c r="F254" s="194" t="s">
        <v>3326</v>
      </c>
      <c r="G254" s="195" t="s">
        <v>476</v>
      </c>
      <c r="H254" s="196">
        <v>53.5</v>
      </c>
      <c r="I254" s="197"/>
      <c r="J254" s="198">
        <f t="shared" si="30"/>
        <v>0</v>
      </c>
      <c r="K254" s="194" t="s">
        <v>2696</v>
      </c>
      <c r="L254" s="40"/>
      <c r="M254" s="199" t="s">
        <v>1</v>
      </c>
      <c r="N254" s="200" t="s">
        <v>41</v>
      </c>
      <c r="O254" s="72"/>
      <c r="P254" s="201">
        <f t="shared" si="31"/>
        <v>0</v>
      </c>
      <c r="Q254" s="201">
        <v>0</v>
      </c>
      <c r="R254" s="201">
        <f t="shared" si="32"/>
        <v>0</v>
      </c>
      <c r="S254" s="201">
        <v>0</v>
      </c>
      <c r="T254" s="202">
        <f t="shared" si="33"/>
        <v>0</v>
      </c>
      <c r="U254" s="35"/>
      <c r="V254" s="35"/>
      <c r="W254" s="35"/>
      <c r="X254" s="35"/>
      <c r="Y254" s="35"/>
      <c r="Z254" s="35"/>
      <c r="AA254" s="35"/>
      <c r="AB254" s="35"/>
      <c r="AC254" s="35"/>
      <c r="AD254" s="35"/>
      <c r="AE254" s="35"/>
      <c r="AR254" s="203" t="s">
        <v>110</v>
      </c>
      <c r="AT254" s="203" t="s">
        <v>241</v>
      </c>
      <c r="AU254" s="203" t="s">
        <v>84</v>
      </c>
      <c r="AY254" s="18" t="s">
        <v>239</v>
      </c>
      <c r="BE254" s="204">
        <f t="shared" si="34"/>
        <v>0</v>
      </c>
      <c r="BF254" s="204">
        <f t="shared" si="35"/>
        <v>0</v>
      </c>
      <c r="BG254" s="204">
        <f t="shared" si="36"/>
        <v>0</v>
      </c>
      <c r="BH254" s="204">
        <f t="shared" si="37"/>
        <v>0</v>
      </c>
      <c r="BI254" s="204">
        <f t="shared" si="38"/>
        <v>0</v>
      </c>
      <c r="BJ254" s="18" t="s">
        <v>84</v>
      </c>
      <c r="BK254" s="204">
        <f t="shared" si="39"/>
        <v>0</v>
      </c>
      <c r="BL254" s="18" t="s">
        <v>110</v>
      </c>
      <c r="BM254" s="203" t="s">
        <v>1093</v>
      </c>
    </row>
    <row r="255" spans="1:65" s="2" customFormat="1" ht="21.75" customHeight="1">
      <c r="A255" s="35"/>
      <c r="B255" s="36"/>
      <c r="C255" s="192" t="s">
        <v>734</v>
      </c>
      <c r="D255" s="192" t="s">
        <v>241</v>
      </c>
      <c r="E255" s="193" t="s">
        <v>3422</v>
      </c>
      <c r="F255" s="194" t="s">
        <v>3330</v>
      </c>
      <c r="G255" s="195" t="s">
        <v>244</v>
      </c>
      <c r="H255" s="196">
        <v>426</v>
      </c>
      <c r="I255" s="197"/>
      <c r="J255" s="198">
        <f t="shared" si="30"/>
        <v>0</v>
      </c>
      <c r="K255" s="194" t="s">
        <v>2696</v>
      </c>
      <c r="L255" s="40"/>
      <c r="M255" s="199" t="s">
        <v>1</v>
      </c>
      <c r="N255" s="200" t="s">
        <v>41</v>
      </c>
      <c r="O255" s="72"/>
      <c r="P255" s="201">
        <f t="shared" si="31"/>
        <v>0</v>
      </c>
      <c r="Q255" s="201">
        <v>0</v>
      </c>
      <c r="R255" s="201">
        <f t="shared" si="32"/>
        <v>0</v>
      </c>
      <c r="S255" s="201">
        <v>0</v>
      </c>
      <c r="T255" s="202">
        <f t="shared" si="33"/>
        <v>0</v>
      </c>
      <c r="U255" s="35"/>
      <c r="V255" s="35"/>
      <c r="W255" s="35"/>
      <c r="X255" s="35"/>
      <c r="Y255" s="35"/>
      <c r="Z255" s="35"/>
      <c r="AA255" s="35"/>
      <c r="AB255" s="35"/>
      <c r="AC255" s="35"/>
      <c r="AD255" s="35"/>
      <c r="AE255" s="35"/>
      <c r="AR255" s="203" t="s">
        <v>110</v>
      </c>
      <c r="AT255" s="203" t="s">
        <v>241</v>
      </c>
      <c r="AU255" s="203" t="s">
        <v>84</v>
      </c>
      <c r="AY255" s="18" t="s">
        <v>239</v>
      </c>
      <c r="BE255" s="204">
        <f t="shared" si="34"/>
        <v>0</v>
      </c>
      <c r="BF255" s="204">
        <f t="shared" si="35"/>
        <v>0</v>
      </c>
      <c r="BG255" s="204">
        <f t="shared" si="36"/>
        <v>0</v>
      </c>
      <c r="BH255" s="204">
        <f t="shared" si="37"/>
        <v>0</v>
      </c>
      <c r="BI255" s="204">
        <f t="shared" si="38"/>
        <v>0</v>
      </c>
      <c r="BJ255" s="18" t="s">
        <v>84</v>
      </c>
      <c r="BK255" s="204">
        <f t="shared" si="39"/>
        <v>0</v>
      </c>
      <c r="BL255" s="18" t="s">
        <v>110</v>
      </c>
      <c r="BM255" s="203" t="s">
        <v>1101</v>
      </c>
    </row>
    <row r="256" spans="1:65" s="2" customFormat="1" ht="21.75" customHeight="1">
      <c r="A256" s="35"/>
      <c r="B256" s="36"/>
      <c r="C256" s="192" t="s">
        <v>739</v>
      </c>
      <c r="D256" s="192" t="s">
        <v>241</v>
      </c>
      <c r="E256" s="193" t="s">
        <v>3423</v>
      </c>
      <c r="F256" s="194" t="s">
        <v>3332</v>
      </c>
      <c r="G256" s="195" t="s">
        <v>244</v>
      </c>
      <c r="H256" s="196">
        <v>349.5</v>
      </c>
      <c r="I256" s="197"/>
      <c r="J256" s="198">
        <f t="shared" si="30"/>
        <v>0</v>
      </c>
      <c r="K256" s="194" t="s">
        <v>2696</v>
      </c>
      <c r="L256" s="40"/>
      <c r="M256" s="199" t="s">
        <v>1</v>
      </c>
      <c r="N256" s="200" t="s">
        <v>41</v>
      </c>
      <c r="O256" s="72"/>
      <c r="P256" s="201">
        <f t="shared" si="31"/>
        <v>0</v>
      </c>
      <c r="Q256" s="201">
        <v>0</v>
      </c>
      <c r="R256" s="201">
        <f t="shared" si="32"/>
        <v>0</v>
      </c>
      <c r="S256" s="201">
        <v>0</v>
      </c>
      <c r="T256" s="202">
        <f t="shared" si="33"/>
        <v>0</v>
      </c>
      <c r="U256" s="35"/>
      <c r="V256" s="35"/>
      <c r="W256" s="35"/>
      <c r="X256" s="35"/>
      <c r="Y256" s="35"/>
      <c r="Z256" s="35"/>
      <c r="AA256" s="35"/>
      <c r="AB256" s="35"/>
      <c r="AC256" s="35"/>
      <c r="AD256" s="35"/>
      <c r="AE256" s="35"/>
      <c r="AR256" s="203" t="s">
        <v>110</v>
      </c>
      <c r="AT256" s="203" t="s">
        <v>241</v>
      </c>
      <c r="AU256" s="203" t="s">
        <v>84</v>
      </c>
      <c r="AY256" s="18" t="s">
        <v>239</v>
      </c>
      <c r="BE256" s="204">
        <f t="shared" si="34"/>
        <v>0</v>
      </c>
      <c r="BF256" s="204">
        <f t="shared" si="35"/>
        <v>0</v>
      </c>
      <c r="BG256" s="204">
        <f t="shared" si="36"/>
        <v>0</v>
      </c>
      <c r="BH256" s="204">
        <f t="shared" si="37"/>
        <v>0</v>
      </c>
      <c r="BI256" s="204">
        <f t="shared" si="38"/>
        <v>0</v>
      </c>
      <c r="BJ256" s="18" t="s">
        <v>84</v>
      </c>
      <c r="BK256" s="204">
        <f t="shared" si="39"/>
        <v>0</v>
      </c>
      <c r="BL256" s="18" t="s">
        <v>110</v>
      </c>
      <c r="BM256" s="203" t="s">
        <v>1111</v>
      </c>
    </row>
    <row r="257" spans="1:65" s="12" customFormat="1" ht="25.9" customHeight="1">
      <c r="B257" s="176"/>
      <c r="C257" s="177"/>
      <c r="D257" s="178" t="s">
        <v>75</v>
      </c>
      <c r="E257" s="179" t="s">
        <v>3424</v>
      </c>
      <c r="F257" s="179" t="s">
        <v>3425</v>
      </c>
      <c r="G257" s="177"/>
      <c r="H257" s="177"/>
      <c r="I257" s="180"/>
      <c r="J257" s="181">
        <f>BK257</f>
        <v>0</v>
      </c>
      <c r="K257" s="177"/>
      <c r="L257" s="182"/>
      <c r="M257" s="183"/>
      <c r="N257" s="184"/>
      <c r="O257" s="184"/>
      <c r="P257" s="185">
        <f>SUM(P258:P275)</f>
        <v>0</v>
      </c>
      <c r="Q257" s="184"/>
      <c r="R257" s="185">
        <f>SUM(R258:R275)</f>
        <v>0</v>
      </c>
      <c r="S257" s="184"/>
      <c r="T257" s="186">
        <f>SUM(T258:T275)</f>
        <v>0</v>
      </c>
      <c r="AR257" s="187" t="s">
        <v>84</v>
      </c>
      <c r="AT257" s="188" t="s">
        <v>75</v>
      </c>
      <c r="AU257" s="188" t="s">
        <v>76</v>
      </c>
      <c r="AY257" s="187" t="s">
        <v>239</v>
      </c>
      <c r="BK257" s="189">
        <f>SUM(BK258:BK275)</f>
        <v>0</v>
      </c>
    </row>
    <row r="258" spans="1:65" s="2" customFormat="1" ht="16.5" customHeight="1">
      <c r="A258" s="35"/>
      <c r="B258" s="36"/>
      <c r="C258" s="192" t="s">
        <v>744</v>
      </c>
      <c r="D258" s="192" t="s">
        <v>241</v>
      </c>
      <c r="E258" s="193" t="s">
        <v>3426</v>
      </c>
      <c r="F258" s="194" t="s">
        <v>3427</v>
      </c>
      <c r="G258" s="195" t="s">
        <v>1736</v>
      </c>
      <c r="H258" s="196">
        <v>1</v>
      </c>
      <c r="I258" s="197"/>
      <c r="J258" s="198">
        <f>ROUND(I258*H258,2)</f>
        <v>0</v>
      </c>
      <c r="K258" s="194" t="s">
        <v>2696</v>
      </c>
      <c r="L258" s="40"/>
      <c r="M258" s="199" t="s">
        <v>1</v>
      </c>
      <c r="N258" s="200" t="s">
        <v>41</v>
      </c>
      <c r="O258" s="72"/>
      <c r="P258" s="201">
        <f>O258*H258</f>
        <v>0</v>
      </c>
      <c r="Q258" s="201">
        <v>0</v>
      </c>
      <c r="R258" s="201">
        <f>Q258*H258</f>
        <v>0</v>
      </c>
      <c r="S258" s="201">
        <v>0</v>
      </c>
      <c r="T258" s="202">
        <f>S258*H258</f>
        <v>0</v>
      </c>
      <c r="U258" s="35"/>
      <c r="V258" s="35"/>
      <c r="W258" s="35"/>
      <c r="X258" s="35"/>
      <c r="Y258" s="35"/>
      <c r="Z258" s="35"/>
      <c r="AA258" s="35"/>
      <c r="AB258" s="35"/>
      <c r="AC258" s="35"/>
      <c r="AD258" s="35"/>
      <c r="AE258" s="35"/>
      <c r="AR258" s="203" t="s">
        <v>110</v>
      </c>
      <c r="AT258" s="203" t="s">
        <v>241</v>
      </c>
      <c r="AU258" s="203" t="s">
        <v>84</v>
      </c>
      <c r="AY258" s="18" t="s">
        <v>239</v>
      </c>
      <c r="BE258" s="204">
        <f>IF(N258="základní",J258,0)</f>
        <v>0</v>
      </c>
      <c r="BF258" s="204">
        <f>IF(N258="snížená",J258,0)</f>
        <v>0</v>
      </c>
      <c r="BG258" s="204">
        <f>IF(N258="zákl. přenesená",J258,0)</f>
        <v>0</v>
      </c>
      <c r="BH258" s="204">
        <f>IF(N258="sníž. přenesená",J258,0)</f>
        <v>0</v>
      </c>
      <c r="BI258" s="204">
        <f>IF(N258="nulová",J258,0)</f>
        <v>0</v>
      </c>
      <c r="BJ258" s="18" t="s">
        <v>84</v>
      </c>
      <c r="BK258" s="204">
        <f>ROUND(I258*H258,2)</f>
        <v>0</v>
      </c>
      <c r="BL258" s="18" t="s">
        <v>110</v>
      </c>
      <c r="BM258" s="203" t="s">
        <v>1121</v>
      </c>
    </row>
    <row r="259" spans="1:65" s="2" customFormat="1" ht="19.5">
      <c r="A259" s="35"/>
      <c r="B259" s="36"/>
      <c r="C259" s="37"/>
      <c r="D259" s="207" t="s">
        <v>284</v>
      </c>
      <c r="E259" s="37"/>
      <c r="F259" s="216" t="s">
        <v>3428</v>
      </c>
      <c r="G259" s="37"/>
      <c r="H259" s="37"/>
      <c r="I259" s="217"/>
      <c r="J259" s="37"/>
      <c r="K259" s="37"/>
      <c r="L259" s="40"/>
      <c r="M259" s="218"/>
      <c r="N259" s="219"/>
      <c r="O259" s="72"/>
      <c r="P259" s="72"/>
      <c r="Q259" s="72"/>
      <c r="R259" s="72"/>
      <c r="S259" s="72"/>
      <c r="T259" s="73"/>
      <c r="U259" s="35"/>
      <c r="V259" s="35"/>
      <c r="W259" s="35"/>
      <c r="X259" s="35"/>
      <c r="Y259" s="35"/>
      <c r="Z259" s="35"/>
      <c r="AA259" s="35"/>
      <c r="AB259" s="35"/>
      <c r="AC259" s="35"/>
      <c r="AD259" s="35"/>
      <c r="AE259" s="35"/>
      <c r="AT259" s="18" t="s">
        <v>284</v>
      </c>
      <c r="AU259" s="18" t="s">
        <v>84</v>
      </c>
    </row>
    <row r="260" spans="1:65" s="2" customFormat="1" ht="16.5" customHeight="1">
      <c r="A260" s="35"/>
      <c r="B260" s="36"/>
      <c r="C260" s="192" t="s">
        <v>749</v>
      </c>
      <c r="D260" s="192" t="s">
        <v>241</v>
      </c>
      <c r="E260" s="193" t="s">
        <v>3429</v>
      </c>
      <c r="F260" s="194" t="s">
        <v>3430</v>
      </c>
      <c r="G260" s="195" t="s">
        <v>1736</v>
      </c>
      <c r="H260" s="196">
        <v>2</v>
      </c>
      <c r="I260" s="197"/>
      <c r="J260" s="198">
        <f>ROUND(I260*H260,2)</f>
        <v>0</v>
      </c>
      <c r="K260" s="194" t="s">
        <v>2696</v>
      </c>
      <c r="L260" s="40"/>
      <c r="M260" s="199" t="s">
        <v>1</v>
      </c>
      <c r="N260" s="200" t="s">
        <v>41</v>
      </c>
      <c r="O260" s="72"/>
      <c r="P260" s="201">
        <f>O260*H260</f>
        <v>0</v>
      </c>
      <c r="Q260" s="201">
        <v>0</v>
      </c>
      <c r="R260" s="201">
        <f>Q260*H260</f>
        <v>0</v>
      </c>
      <c r="S260" s="201">
        <v>0</v>
      </c>
      <c r="T260" s="202">
        <f>S260*H260</f>
        <v>0</v>
      </c>
      <c r="U260" s="35"/>
      <c r="V260" s="35"/>
      <c r="W260" s="35"/>
      <c r="X260" s="35"/>
      <c r="Y260" s="35"/>
      <c r="Z260" s="35"/>
      <c r="AA260" s="35"/>
      <c r="AB260" s="35"/>
      <c r="AC260" s="35"/>
      <c r="AD260" s="35"/>
      <c r="AE260" s="35"/>
      <c r="AR260" s="203" t="s">
        <v>110</v>
      </c>
      <c r="AT260" s="203" t="s">
        <v>241</v>
      </c>
      <c r="AU260" s="203" t="s">
        <v>84</v>
      </c>
      <c r="AY260" s="18" t="s">
        <v>239</v>
      </c>
      <c r="BE260" s="204">
        <f>IF(N260="základní",J260,0)</f>
        <v>0</v>
      </c>
      <c r="BF260" s="204">
        <f>IF(N260="snížená",J260,0)</f>
        <v>0</v>
      </c>
      <c r="BG260" s="204">
        <f>IF(N260="zákl. přenesená",J260,0)</f>
        <v>0</v>
      </c>
      <c r="BH260" s="204">
        <f>IF(N260="sníž. přenesená",J260,0)</f>
        <v>0</v>
      </c>
      <c r="BI260" s="204">
        <f>IF(N260="nulová",J260,0)</f>
        <v>0</v>
      </c>
      <c r="BJ260" s="18" t="s">
        <v>84</v>
      </c>
      <c r="BK260" s="204">
        <f>ROUND(I260*H260,2)</f>
        <v>0</v>
      </c>
      <c r="BL260" s="18" t="s">
        <v>110</v>
      </c>
      <c r="BM260" s="203" t="s">
        <v>1130</v>
      </c>
    </row>
    <row r="261" spans="1:65" s="2" customFormat="1" ht="16.5" customHeight="1">
      <c r="A261" s="35"/>
      <c r="B261" s="36"/>
      <c r="C261" s="192" t="s">
        <v>752</v>
      </c>
      <c r="D261" s="192" t="s">
        <v>241</v>
      </c>
      <c r="E261" s="193" t="s">
        <v>3431</v>
      </c>
      <c r="F261" s="194" t="s">
        <v>3432</v>
      </c>
      <c r="G261" s="195" t="s">
        <v>1736</v>
      </c>
      <c r="H261" s="196">
        <v>1</v>
      </c>
      <c r="I261" s="197"/>
      <c r="J261" s="198">
        <f>ROUND(I261*H261,2)</f>
        <v>0</v>
      </c>
      <c r="K261" s="194" t="s">
        <v>2696</v>
      </c>
      <c r="L261" s="40"/>
      <c r="M261" s="199" t="s">
        <v>1</v>
      </c>
      <c r="N261" s="200" t="s">
        <v>41</v>
      </c>
      <c r="O261" s="72"/>
      <c r="P261" s="201">
        <f>O261*H261</f>
        <v>0</v>
      </c>
      <c r="Q261" s="201">
        <v>0</v>
      </c>
      <c r="R261" s="201">
        <f>Q261*H261</f>
        <v>0</v>
      </c>
      <c r="S261" s="201">
        <v>0</v>
      </c>
      <c r="T261" s="202">
        <f>S261*H261</f>
        <v>0</v>
      </c>
      <c r="U261" s="35"/>
      <c r="V261" s="35"/>
      <c r="W261" s="35"/>
      <c r="X261" s="35"/>
      <c r="Y261" s="35"/>
      <c r="Z261" s="35"/>
      <c r="AA261" s="35"/>
      <c r="AB261" s="35"/>
      <c r="AC261" s="35"/>
      <c r="AD261" s="35"/>
      <c r="AE261" s="35"/>
      <c r="AR261" s="203" t="s">
        <v>110</v>
      </c>
      <c r="AT261" s="203" t="s">
        <v>241</v>
      </c>
      <c r="AU261" s="203" t="s">
        <v>84</v>
      </c>
      <c r="AY261" s="18" t="s">
        <v>239</v>
      </c>
      <c r="BE261" s="204">
        <f>IF(N261="základní",J261,0)</f>
        <v>0</v>
      </c>
      <c r="BF261" s="204">
        <f>IF(N261="snížená",J261,0)</f>
        <v>0</v>
      </c>
      <c r="BG261" s="204">
        <f>IF(N261="zákl. přenesená",J261,0)</f>
        <v>0</v>
      </c>
      <c r="BH261" s="204">
        <f>IF(N261="sníž. přenesená",J261,0)</f>
        <v>0</v>
      </c>
      <c r="BI261" s="204">
        <f>IF(N261="nulová",J261,0)</f>
        <v>0</v>
      </c>
      <c r="BJ261" s="18" t="s">
        <v>84</v>
      </c>
      <c r="BK261" s="204">
        <f>ROUND(I261*H261,2)</f>
        <v>0</v>
      </c>
      <c r="BL261" s="18" t="s">
        <v>110</v>
      </c>
      <c r="BM261" s="203" t="s">
        <v>1139</v>
      </c>
    </row>
    <row r="262" spans="1:65" s="2" customFormat="1" ht="16.5" customHeight="1">
      <c r="A262" s="35"/>
      <c r="B262" s="36"/>
      <c r="C262" s="192" t="s">
        <v>756</v>
      </c>
      <c r="D262" s="192" t="s">
        <v>241</v>
      </c>
      <c r="E262" s="193" t="s">
        <v>3433</v>
      </c>
      <c r="F262" s="194" t="s">
        <v>3434</v>
      </c>
      <c r="G262" s="195" t="s">
        <v>1736</v>
      </c>
      <c r="H262" s="196">
        <v>1</v>
      </c>
      <c r="I262" s="197"/>
      <c r="J262" s="198">
        <f>ROUND(I262*H262,2)</f>
        <v>0</v>
      </c>
      <c r="K262" s="194" t="s">
        <v>2696</v>
      </c>
      <c r="L262" s="40"/>
      <c r="M262" s="199" t="s">
        <v>1</v>
      </c>
      <c r="N262" s="200" t="s">
        <v>41</v>
      </c>
      <c r="O262" s="72"/>
      <c r="P262" s="201">
        <f>O262*H262</f>
        <v>0</v>
      </c>
      <c r="Q262" s="201">
        <v>0</v>
      </c>
      <c r="R262" s="201">
        <f>Q262*H262</f>
        <v>0</v>
      </c>
      <c r="S262" s="201">
        <v>0</v>
      </c>
      <c r="T262" s="202">
        <f>S262*H262</f>
        <v>0</v>
      </c>
      <c r="U262" s="35"/>
      <c r="V262" s="35"/>
      <c r="W262" s="35"/>
      <c r="X262" s="35"/>
      <c r="Y262" s="35"/>
      <c r="Z262" s="35"/>
      <c r="AA262" s="35"/>
      <c r="AB262" s="35"/>
      <c r="AC262" s="35"/>
      <c r="AD262" s="35"/>
      <c r="AE262" s="35"/>
      <c r="AR262" s="203" t="s">
        <v>110</v>
      </c>
      <c r="AT262" s="203" t="s">
        <v>241</v>
      </c>
      <c r="AU262" s="203" t="s">
        <v>84</v>
      </c>
      <c r="AY262" s="18" t="s">
        <v>239</v>
      </c>
      <c r="BE262" s="204">
        <f>IF(N262="základní",J262,0)</f>
        <v>0</v>
      </c>
      <c r="BF262" s="204">
        <f>IF(N262="snížená",J262,0)</f>
        <v>0</v>
      </c>
      <c r="BG262" s="204">
        <f>IF(N262="zákl. přenesená",J262,0)</f>
        <v>0</v>
      </c>
      <c r="BH262" s="204">
        <f>IF(N262="sníž. přenesená",J262,0)</f>
        <v>0</v>
      </c>
      <c r="BI262" s="204">
        <f>IF(N262="nulová",J262,0)</f>
        <v>0</v>
      </c>
      <c r="BJ262" s="18" t="s">
        <v>84</v>
      </c>
      <c r="BK262" s="204">
        <f>ROUND(I262*H262,2)</f>
        <v>0</v>
      </c>
      <c r="BL262" s="18" t="s">
        <v>110</v>
      </c>
      <c r="BM262" s="203" t="s">
        <v>1149</v>
      </c>
    </row>
    <row r="263" spans="1:65" s="2" customFormat="1" ht="19.5">
      <c r="A263" s="35"/>
      <c r="B263" s="36"/>
      <c r="C263" s="37"/>
      <c r="D263" s="207" t="s">
        <v>284</v>
      </c>
      <c r="E263" s="37"/>
      <c r="F263" s="216" t="s">
        <v>3266</v>
      </c>
      <c r="G263" s="37"/>
      <c r="H263" s="37"/>
      <c r="I263" s="217"/>
      <c r="J263" s="37"/>
      <c r="K263" s="37"/>
      <c r="L263" s="40"/>
      <c r="M263" s="218"/>
      <c r="N263" s="219"/>
      <c r="O263" s="72"/>
      <c r="P263" s="72"/>
      <c r="Q263" s="72"/>
      <c r="R263" s="72"/>
      <c r="S263" s="72"/>
      <c r="T263" s="73"/>
      <c r="U263" s="35"/>
      <c r="V263" s="35"/>
      <c r="W263" s="35"/>
      <c r="X263" s="35"/>
      <c r="Y263" s="35"/>
      <c r="Z263" s="35"/>
      <c r="AA263" s="35"/>
      <c r="AB263" s="35"/>
      <c r="AC263" s="35"/>
      <c r="AD263" s="35"/>
      <c r="AE263" s="35"/>
      <c r="AT263" s="18" t="s">
        <v>284</v>
      </c>
      <c r="AU263" s="18" t="s">
        <v>84</v>
      </c>
    </row>
    <row r="264" spans="1:65" s="2" customFormat="1" ht="16.5" customHeight="1">
      <c r="A264" s="35"/>
      <c r="B264" s="36"/>
      <c r="C264" s="192" t="s">
        <v>761</v>
      </c>
      <c r="D264" s="192" t="s">
        <v>241</v>
      </c>
      <c r="E264" s="193" t="s">
        <v>3435</v>
      </c>
      <c r="F264" s="194" t="s">
        <v>3290</v>
      </c>
      <c r="G264" s="195" t="s">
        <v>1736</v>
      </c>
      <c r="H264" s="196">
        <v>2</v>
      </c>
      <c r="I264" s="197"/>
      <c r="J264" s="198">
        <f>ROUND(I264*H264,2)</f>
        <v>0</v>
      </c>
      <c r="K264" s="194" t="s">
        <v>2696</v>
      </c>
      <c r="L264" s="40"/>
      <c r="M264" s="199" t="s">
        <v>1</v>
      </c>
      <c r="N264" s="200" t="s">
        <v>41</v>
      </c>
      <c r="O264" s="72"/>
      <c r="P264" s="201">
        <f>O264*H264</f>
        <v>0</v>
      </c>
      <c r="Q264" s="201">
        <v>0</v>
      </c>
      <c r="R264" s="201">
        <f>Q264*H264</f>
        <v>0</v>
      </c>
      <c r="S264" s="201">
        <v>0</v>
      </c>
      <c r="T264" s="202">
        <f>S264*H264</f>
        <v>0</v>
      </c>
      <c r="U264" s="35"/>
      <c r="V264" s="35"/>
      <c r="W264" s="35"/>
      <c r="X264" s="35"/>
      <c r="Y264" s="35"/>
      <c r="Z264" s="35"/>
      <c r="AA264" s="35"/>
      <c r="AB264" s="35"/>
      <c r="AC264" s="35"/>
      <c r="AD264" s="35"/>
      <c r="AE264" s="35"/>
      <c r="AR264" s="203" t="s">
        <v>110</v>
      </c>
      <c r="AT264" s="203" t="s">
        <v>241</v>
      </c>
      <c r="AU264" s="203" t="s">
        <v>84</v>
      </c>
      <c r="AY264" s="18" t="s">
        <v>239</v>
      </c>
      <c r="BE264" s="204">
        <f>IF(N264="základní",J264,0)</f>
        <v>0</v>
      </c>
      <c r="BF264" s="204">
        <f>IF(N264="snížená",J264,0)</f>
        <v>0</v>
      </c>
      <c r="BG264" s="204">
        <f>IF(N264="zákl. přenesená",J264,0)</f>
        <v>0</v>
      </c>
      <c r="BH264" s="204">
        <f>IF(N264="sníž. přenesená",J264,0)</f>
        <v>0</v>
      </c>
      <c r="BI264" s="204">
        <f>IF(N264="nulová",J264,0)</f>
        <v>0</v>
      </c>
      <c r="BJ264" s="18" t="s">
        <v>84</v>
      </c>
      <c r="BK264" s="204">
        <f>ROUND(I264*H264,2)</f>
        <v>0</v>
      </c>
      <c r="BL264" s="18" t="s">
        <v>110</v>
      </c>
      <c r="BM264" s="203" t="s">
        <v>1158</v>
      </c>
    </row>
    <row r="265" spans="1:65" s="2" customFormat="1" ht="16.5" customHeight="1">
      <c r="A265" s="35"/>
      <c r="B265" s="36"/>
      <c r="C265" s="192" t="s">
        <v>765</v>
      </c>
      <c r="D265" s="192" t="s">
        <v>241</v>
      </c>
      <c r="E265" s="193" t="s">
        <v>3436</v>
      </c>
      <c r="F265" s="194" t="s">
        <v>3297</v>
      </c>
      <c r="G265" s="195" t="s">
        <v>1736</v>
      </c>
      <c r="H265" s="196">
        <v>6</v>
      </c>
      <c r="I265" s="197"/>
      <c r="J265" s="198">
        <f>ROUND(I265*H265,2)</f>
        <v>0</v>
      </c>
      <c r="K265" s="194" t="s">
        <v>2696</v>
      </c>
      <c r="L265" s="40"/>
      <c r="M265" s="199" t="s">
        <v>1</v>
      </c>
      <c r="N265" s="200" t="s">
        <v>41</v>
      </c>
      <c r="O265" s="72"/>
      <c r="P265" s="201">
        <f>O265*H265</f>
        <v>0</v>
      </c>
      <c r="Q265" s="201">
        <v>0</v>
      </c>
      <c r="R265" s="201">
        <f>Q265*H265</f>
        <v>0</v>
      </c>
      <c r="S265" s="201">
        <v>0</v>
      </c>
      <c r="T265" s="202">
        <f>S265*H265</f>
        <v>0</v>
      </c>
      <c r="U265" s="35"/>
      <c r="V265" s="35"/>
      <c r="W265" s="35"/>
      <c r="X265" s="35"/>
      <c r="Y265" s="35"/>
      <c r="Z265" s="35"/>
      <c r="AA265" s="35"/>
      <c r="AB265" s="35"/>
      <c r="AC265" s="35"/>
      <c r="AD265" s="35"/>
      <c r="AE265" s="35"/>
      <c r="AR265" s="203" t="s">
        <v>110</v>
      </c>
      <c r="AT265" s="203" t="s">
        <v>241</v>
      </c>
      <c r="AU265" s="203" t="s">
        <v>84</v>
      </c>
      <c r="AY265" s="18" t="s">
        <v>239</v>
      </c>
      <c r="BE265" s="204">
        <f>IF(N265="základní",J265,0)</f>
        <v>0</v>
      </c>
      <c r="BF265" s="204">
        <f>IF(N265="snížená",J265,0)</f>
        <v>0</v>
      </c>
      <c r="BG265" s="204">
        <f>IF(N265="zákl. přenesená",J265,0)</f>
        <v>0</v>
      </c>
      <c r="BH265" s="204">
        <f>IF(N265="sníž. přenesená",J265,0)</f>
        <v>0</v>
      </c>
      <c r="BI265" s="204">
        <f>IF(N265="nulová",J265,0)</f>
        <v>0</v>
      </c>
      <c r="BJ265" s="18" t="s">
        <v>84</v>
      </c>
      <c r="BK265" s="204">
        <f>ROUND(I265*H265,2)</f>
        <v>0</v>
      </c>
      <c r="BL265" s="18" t="s">
        <v>110</v>
      </c>
      <c r="BM265" s="203" t="s">
        <v>1163</v>
      </c>
    </row>
    <row r="266" spans="1:65" s="2" customFormat="1" ht="16.5" customHeight="1">
      <c r="A266" s="35"/>
      <c r="B266" s="36"/>
      <c r="C266" s="192" t="s">
        <v>770</v>
      </c>
      <c r="D266" s="192" t="s">
        <v>241</v>
      </c>
      <c r="E266" s="193" t="s">
        <v>3437</v>
      </c>
      <c r="F266" s="194" t="s">
        <v>3438</v>
      </c>
      <c r="G266" s="195" t="s">
        <v>1736</v>
      </c>
      <c r="H266" s="196">
        <v>2</v>
      </c>
      <c r="I266" s="197"/>
      <c r="J266" s="198">
        <f>ROUND(I266*H266,2)</f>
        <v>0</v>
      </c>
      <c r="K266" s="194" t="s">
        <v>2696</v>
      </c>
      <c r="L266" s="40"/>
      <c r="M266" s="199" t="s">
        <v>1</v>
      </c>
      <c r="N266" s="200" t="s">
        <v>41</v>
      </c>
      <c r="O266" s="72"/>
      <c r="P266" s="201">
        <f>O266*H266</f>
        <v>0</v>
      </c>
      <c r="Q266" s="201">
        <v>0</v>
      </c>
      <c r="R266" s="201">
        <f>Q266*H266</f>
        <v>0</v>
      </c>
      <c r="S266" s="201">
        <v>0</v>
      </c>
      <c r="T266" s="202">
        <f>S266*H266</f>
        <v>0</v>
      </c>
      <c r="U266" s="35"/>
      <c r="V266" s="35"/>
      <c r="W266" s="35"/>
      <c r="X266" s="35"/>
      <c r="Y266" s="35"/>
      <c r="Z266" s="35"/>
      <c r="AA266" s="35"/>
      <c r="AB266" s="35"/>
      <c r="AC266" s="35"/>
      <c r="AD266" s="35"/>
      <c r="AE266" s="35"/>
      <c r="AR266" s="203" t="s">
        <v>110</v>
      </c>
      <c r="AT266" s="203" t="s">
        <v>241</v>
      </c>
      <c r="AU266" s="203" t="s">
        <v>84</v>
      </c>
      <c r="AY266" s="18" t="s">
        <v>239</v>
      </c>
      <c r="BE266" s="204">
        <f>IF(N266="základní",J266,0)</f>
        <v>0</v>
      </c>
      <c r="BF266" s="204">
        <f>IF(N266="snížená",J266,0)</f>
        <v>0</v>
      </c>
      <c r="BG266" s="204">
        <f>IF(N266="zákl. přenesená",J266,0)</f>
        <v>0</v>
      </c>
      <c r="BH266" s="204">
        <f>IF(N266="sníž. přenesená",J266,0)</f>
        <v>0</v>
      </c>
      <c r="BI266" s="204">
        <f>IF(N266="nulová",J266,0)</f>
        <v>0</v>
      </c>
      <c r="BJ266" s="18" t="s">
        <v>84</v>
      </c>
      <c r="BK266" s="204">
        <f>ROUND(I266*H266,2)</f>
        <v>0</v>
      </c>
      <c r="BL266" s="18" t="s">
        <v>110</v>
      </c>
      <c r="BM266" s="203" t="s">
        <v>1172</v>
      </c>
    </row>
    <row r="267" spans="1:65" s="2" customFormat="1" ht="19.5">
      <c r="A267" s="35"/>
      <c r="B267" s="36"/>
      <c r="C267" s="37"/>
      <c r="D267" s="207" t="s">
        <v>284</v>
      </c>
      <c r="E267" s="37"/>
      <c r="F267" s="216" t="s">
        <v>3439</v>
      </c>
      <c r="G267" s="37"/>
      <c r="H267" s="37"/>
      <c r="I267" s="217"/>
      <c r="J267" s="37"/>
      <c r="K267" s="37"/>
      <c r="L267" s="40"/>
      <c r="M267" s="218"/>
      <c r="N267" s="219"/>
      <c r="O267" s="72"/>
      <c r="P267" s="72"/>
      <c r="Q267" s="72"/>
      <c r="R267" s="72"/>
      <c r="S267" s="72"/>
      <c r="T267" s="73"/>
      <c r="U267" s="35"/>
      <c r="V267" s="35"/>
      <c r="W267" s="35"/>
      <c r="X267" s="35"/>
      <c r="Y267" s="35"/>
      <c r="Z267" s="35"/>
      <c r="AA267" s="35"/>
      <c r="AB267" s="35"/>
      <c r="AC267" s="35"/>
      <c r="AD267" s="35"/>
      <c r="AE267" s="35"/>
      <c r="AT267" s="18" t="s">
        <v>284</v>
      </c>
      <c r="AU267" s="18" t="s">
        <v>84</v>
      </c>
    </row>
    <row r="268" spans="1:65" s="2" customFormat="1" ht="16.5" customHeight="1">
      <c r="A268" s="35"/>
      <c r="B268" s="36"/>
      <c r="C268" s="192" t="s">
        <v>776</v>
      </c>
      <c r="D268" s="192" t="s">
        <v>241</v>
      </c>
      <c r="E268" s="193" t="s">
        <v>3440</v>
      </c>
      <c r="F268" s="194" t="s">
        <v>3441</v>
      </c>
      <c r="G268" s="195" t="s">
        <v>1736</v>
      </c>
      <c r="H268" s="196">
        <v>1</v>
      </c>
      <c r="I268" s="197"/>
      <c r="J268" s="198">
        <f t="shared" ref="J268:J275" si="40">ROUND(I268*H268,2)</f>
        <v>0</v>
      </c>
      <c r="K268" s="194" t="s">
        <v>2696</v>
      </c>
      <c r="L268" s="40"/>
      <c r="M268" s="199" t="s">
        <v>1</v>
      </c>
      <c r="N268" s="200" t="s">
        <v>41</v>
      </c>
      <c r="O268" s="72"/>
      <c r="P268" s="201">
        <f t="shared" ref="P268:P275" si="41">O268*H268</f>
        <v>0</v>
      </c>
      <c r="Q268" s="201">
        <v>0</v>
      </c>
      <c r="R268" s="201">
        <f t="shared" ref="R268:R275" si="42">Q268*H268</f>
        <v>0</v>
      </c>
      <c r="S268" s="201">
        <v>0</v>
      </c>
      <c r="T268" s="202">
        <f t="shared" ref="T268:T275" si="43">S268*H268</f>
        <v>0</v>
      </c>
      <c r="U268" s="35"/>
      <c r="V268" s="35"/>
      <c r="W268" s="35"/>
      <c r="X268" s="35"/>
      <c r="Y268" s="35"/>
      <c r="Z268" s="35"/>
      <c r="AA268" s="35"/>
      <c r="AB268" s="35"/>
      <c r="AC268" s="35"/>
      <c r="AD268" s="35"/>
      <c r="AE268" s="35"/>
      <c r="AR268" s="203" t="s">
        <v>110</v>
      </c>
      <c r="AT268" s="203" t="s">
        <v>241</v>
      </c>
      <c r="AU268" s="203" t="s">
        <v>84</v>
      </c>
      <c r="AY268" s="18" t="s">
        <v>239</v>
      </c>
      <c r="BE268" s="204">
        <f t="shared" ref="BE268:BE275" si="44">IF(N268="základní",J268,0)</f>
        <v>0</v>
      </c>
      <c r="BF268" s="204">
        <f t="shared" ref="BF268:BF275" si="45">IF(N268="snížená",J268,0)</f>
        <v>0</v>
      </c>
      <c r="BG268" s="204">
        <f t="shared" ref="BG268:BG275" si="46">IF(N268="zákl. přenesená",J268,0)</f>
        <v>0</v>
      </c>
      <c r="BH268" s="204">
        <f t="shared" ref="BH268:BH275" si="47">IF(N268="sníž. přenesená",J268,0)</f>
        <v>0</v>
      </c>
      <c r="BI268" s="204">
        <f t="shared" ref="BI268:BI275" si="48">IF(N268="nulová",J268,0)</f>
        <v>0</v>
      </c>
      <c r="BJ268" s="18" t="s">
        <v>84</v>
      </c>
      <c r="BK268" s="204">
        <f t="shared" ref="BK268:BK275" si="49">ROUND(I268*H268,2)</f>
        <v>0</v>
      </c>
      <c r="BL268" s="18" t="s">
        <v>110</v>
      </c>
      <c r="BM268" s="203" t="s">
        <v>1186</v>
      </c>
    </row>
    <row r="269" spans="1:65" s="2" customFormat="1" ht="16.5" customHeight="1">
      <c r="A269" s="35"/>
      <c r="B269" s="36"/>
      <c r="C269" s="192" t="s">
        <v>781</v>
      </c>
      <c r="D269" s="192" t="s">
        <v>241</v>
      </c>
      <c r="E269" s="193" t="s">
        <v>3442</v>
      </c>
      <c r="F269" s="194" t="s">
        <v>3338</v>
      </c>
      <c r="G269" s="195" t="s">
        <v>1736</v>
      </c>
      <c r="H269" s="196">
        <v>1</v>
      </c>
      <c r="I269" s="197"/>
      <c r="J269" s="198">
        <f t="shared" si="40"/>
        <v>0</v>
      </c>
      <c r="K269" s="194" t="s">
        <v>2696</v>
      </c>
      <c r="L269" s="40"/>
      <c r="M269" s="199" t="s">
        <v>1</v>
      </c>
      <c r="N269" s="200" t="s">
        <v>41</v>
      </c>
      <c r="O269" s="72"/>
      <c r="P269" s="201">
        <f t="shared" si="41"/>
        <v>0</v>
      </c>
      <c r="Q269" s="201">
        <v>0</v>
      </c>
      <c r="R269" s="201">
        <f t="shared" si="42"/>
        <v>0</v>
      </c>
      <c r="S269" s="201">
        <v>0</v>
      </c>
      <c r="T269" s="202">
        <f t="shared" si="43"/>
        <v>0</v>
      </c>
      <c r="U269" s="35"/>
      <c r="V269" s="35"/>
      <c r="W269" s="35"/>
      <c r="X269" s="35"/>
      <c r="Y269" s="35"/>
      <c r="Z269" s="35"/>
      <c r="AA269" s="35"/>
      <c r="AB269" s="35"/>
      <c r="AC269" s="35"/>
      <c r="AD269" s="35"/>
      <c r="AE269" s="35"/>
      <c r="AR269" s="203" t="s">
        <v>110</v>
      </c>
      <c r="AT269" s="203" t="s">
        <v>241</v>
      </c>
      <c r="AU269" s="203" t="s">
        <v>84</v>
      </c>
      <c r="AY269" s="18" t="s">
        <v>239</v>
      </c>
      <c r="BE269" s="204">
        <f t="shared" si="44"/>
        <v>0</v>
      </c>
      <c r="BF269" s="204">
        <f t="shared" si="45"/>
        <v>0</v>
      </c>
      <c r="BG269" s="204">
        <f t="shared" si="46"/>
        <v>0</v>
      </c>
      <c r="BH269" s="204">
        <f t="shared" si="47"/>
        <v>0</v>
      </c>
      <c r="BI269" s="204">
        <f t="shared" si="48"/>
        <v>0</v>
      </c>
      <c r="BJ269" s="18" t="s">
        <v>84</v>
      </c>
      <c r="BK269" s="204">
        <f t="shared" si="49"/>
        <v>0</v>
      </c>
      <c r="BL269" s="18" t="s">
        <v>110</v>
      </c>
      <c r="BM269" s="203" t="s">
        <v>1196</v>
      </c>
    </row>
    <row r="270" spans="1:65" s="2" customFormat="1" ht="16.5" customHeight="1">
      <c r="A270" s="35"/>
      <c r="B270" s="36"/>
      <c r="C270" s="192" t="s">
        <v>785</v>
      </c>
      <c r="D270" s="192" t="s">
        <v>241</v>
      </c>
      <c r="E270" s="193" t="s">
        <v>3443</v>
      </c>
      <c r="F270" s="194" t="s">
        <v>3444</v>
      </c>
      <c r="G270" s="195" t="s">
        <v>476</v>
      </c>
      <c r="H270" s="196">
        <v>12.5</v>
      </c>
      <c r="I270" s="197"/>
      <c r="J270" s="198">
        <f t="shared" si="40"/>
        <v>0</v>
      </c>
      <c r="K270" s="194" t="s">
        <v>2696</v>
      </c>
      <c r="L270" s="40"/>
      <c r="M270" s="199" t="s">
        <v>1</v>
      </c>
      <c r="N270" s="200" t="s">
        <v>41</v>
      </c>
      <c r="O270" s="72"/>
      <c r="P270" s="201">
        <f t="shared" si="41"/>
        <v>0</v>
      </c>
      <c r="Q270" s="201">
        <v>0</v>
      </c>
      <c r="R270" s="201">
        <f t="shared" si="42"/>
        <v>0</v>
      </c>
      <c r="S270" s="201">
        <v>0</v>
      </c>
      <c r="T270" s="202">
        <f t="shared" si="43"/>
        <v>0</v>
      </c>
      <c r="U270" s="35"/>
      <c r="V270" s="35"/>
      <c r="W270" s="35"/>
      <c r="X270" s="35"/>
      <c r="Y270" s="35"/>
      <c r="Z270" s="35"/>
      <c r="AA270" s="35"/>
      <c r="AB270" s="35"/>
      <c r="AC270" s="35"/>
      <c r="AD270" s="35"/>
      <c r="AE270" s="35"/>
      <c r="AR270" s="203" t="s">
        <v>110</v>
      </c>
      <c r="AT270" s="203" t="s">
        <v>241</v>
      </c>
      <c r="AU270" s="203" t="s">
        <v>84</v>
      </c>
      <c r="AY270" s="18" t="s">
        <v>239</v>
      </c>
      <c r="BE270" s="204">
        <f t="shared" si="44"/>
        <v>0</v>
      </c>
      <c r="BF270" s="204">
        <f t="shared" si="45"/>
        <v>0</v>
      </c>
      <c r="BG270" s="204">
        <f t="shared" si="46"/>
        <v>0</v>
      </c>
      <c r="BH270" s="204">
        <f t="shared" si="47"/>
        <v>0</v>
      </c>
      <c r="BI270" s="204">
        <f t="shared" si="48"/>
        <v>0</v>
      </c>
      <c r="BJ270" s="18" t="s">
        <v>84</v>
      </c>
      <c r="BK270" s="204">
        <f t="shared" si="49"/>
        <v>0</v>
      </c>
      <c r="BL270" s="18" t="s">
        <v>110</v>
      </c>
      <c r="BM270" s="203" t="s">
        <v>1204</v>
      </c>
    </row>
    <row r="271" spans="1:65" s="2" customFormat="1" ht="16.5" customHeight="1">
      <c r="A271" s="35"/>
      <c r="B271" s="36"/>
      <c r="C271" s="192" t="s">
        <v>789</v>
      </c>
      <c r="D271" s="192" t="s">
        <v>241</v>
      </c>
      <c r="E271" s="193" t="s">
        <v>3445</v>
      </c>
      <c r="F271" s="194" t="s">
        <v>3322</v>
      </c>
      <c r="G271" s="195" t="s">
        <v>476</v>
      </c>
      <c r="H271" s="196">
        <v>6</v>
      </c>
      <c r="I271" s="197"/>
      <c r="J271" s="198">
        <f t="shared" si="40"/>
        <v>0</v>
      </c>
      <c r="K271" s="194" t="s">
        <v>2696</v>
      </c>
      <c r="L271" s="40"/>
      <c r="M271" s="199" t="s">
        <v>1</v>
      </c>
      <c r="N271" s="200" t="s">
        <v>41</v>
      </c>
      <c r="O271" s="72"/>
      <c r="P271" s="201">
        <f t="shared" si="41"/>
        <v>0</v>
      </c>
      <c r="Q271" s="201">
        <v>0</v>
      </c>
      <c r="R271" s="201">
        <f t="shared" si="42"/>
        <v>0</v>
      </c>
      <c r="S271" s="201">
        <v>0</v>
      </c>
      <c r="T271" s="202">
        <f t="shared" si="43"/>
        <v>0</v>
      </c>
      <c r="U271" s="35"/>
      <c r="V271" s="35"/>
      <c r="W271" s="35"/>
      <c r="X271" s="35"/>
      <c r="Y271" s="35"/>
      <c r="Z271" s="35"/>
      <c r="AA271" s="35"/>
      <c r="AB271" s="35"/>
      <c r="AC271" s="35"/>
      <c r="AD271" s="35"/>
      <c r="AE271" s="35"/>
      <c r="AR271" s="203" t="s">
        <v>110</v>
      </c>
      <c r="AT271" s="203" t="s">
        <v>241</v>
      </c>
      <c r="AU271" s="203" t="s">
        <v>84</v>
      </c>
      <c r="AY271" s="18" t="s">
        <v>239</v>
      </c>
      <c r="BE271" s="204">
        <f t="shared" si="44"/>
        <v>0</v>
      </c>
      <c r="BF271" s="204">
        <f t="shared" si="45"/>
        <v>0</v>
      </c>
      <c r="BG271" s="204">
        <f t="shared" si="46"/>
        <v>0</v>
      </c>
      <c r="BH271" s="204">
        <f t="shared" si="47"/>
        <v>0</v>
      </c>
      <c r="BI271" s="204">
        <f t="shared" si="48"/>
        <v>0</v>
      </c>
      <c r="BJ271" s="18" t="s">
        <v>84</v>
      </c>
      <c r="BK271" s="204">
        <f t="shared" si="49"/>
        <v>0</v>
      </c>
      <c r="BL271" s="18" t="s">
        <v>110</v>
      </c>
      <c r="BM271" s="203" t="s">
        <v>1212</v>
      </c>
    </row>
    <row r="272" spans="1:65" s="2" customFormat="1" ht="16.5" customHeight="1">
      <c r="A272" s="35"/>
      <c r="B272" s="36"/>
      <c r="C272" s="192" t="s">
        <v>319</v>
      </c>
      <c r="D272" s="192" t="s">
        <v>241</v>
      </c>
      <c r="E272" s="193" t="s">
        <v>3446</v>
      </c>
      <c r="F272" s="194" t="s">
        <v>3324</v>
      </c>
      <c r="G272" s="195" t="s">
        <v>476</v>
      </c>
      <c r="H272" s="196">
        <v>12</v>
      </c>
      <c r="I272" s="197"/>
      <c r="J272" s="198">
        <f t="shared" si="40"/>
        <v>0</v>
      </c>
      <c r="K272" s="194" t="s">
        <v>2696</v>
      </c>
      <c r="L272" s="40"/>
      <c r="M272" s="199" t="s">
        <v>1</v>
      </c>
      <c r="N272" s="200" t="s">
        <v>41</v>
      </c>
      <c r="O272" s="72"/>
      <c r="P272" s="201">
        <f t="shared" si="41"/>
        <v>0</v>
      </c>
      <c r="Q272" s="201">
        <v>0</v>
      </c>
      <c r="R272" s="201">
        <f t="shared" si="42"/>
        <v>0</v>
      </c>
      <c r="S272" s="201">
        <v>0</v>
      </c>
      <c r="T272" s="202">
        <f t="shared" si="43"/>
        <v>0</v>
      </c>
      <c r="U272" s="35"/>
      <c r="V272" s="35"/>
      <c r="W272" s="35"/>
      <c r="X272" s="35"/>
      <c r="Y272" s="35"/>
      <c r="Z272" s="35"/>
      <c r="AA272" s="35"/>
      <c r="AB272" s="35"/>
      <c r="AC272" s="35"/>
      <c r="AD272" s="35"/>
      <c r="AE272" s="35"/>
      <c r="AR272" s="203" t="s">
        <v>110</v>
      </c>
      <c r="AT272" s="203" t="s">
        <v>241</v>
      </c>
      <c r="AU272" s="203" t="s">
        <v>84</v>
      </c>
      <c r="AY272" s="18" t="s">
        <v>239</v>
      </c>
      <c r="BE272" s="204">
        <f t="shared" si="44"/>
        <v>0</v>
      </c>
      <c r="BF272" s="204">
        <f t="shared" si="45"/>
        <v>0</v>
      </c>
      <c r="BG272" s="204">
        <f t="shared" si="46"/>
        <v>0</v>
      </c>
      <c r="BH272" s="204">
        <f t="shared" si="47"/>
        <v>0</v>
      </c>
      <c r="BI272" s="204">
        <f t="shared" si="48"/>
        <v>0</v>
      </c>
      <c r="BJ272" s="18" t="s">
        <v>84</v>
      </c>
      <c r="BK272" s="204">
        <f t="shared" si="49"/>
        <v>0</v>
      </c>
      <c r="BL272" s="18" t="s">
        <v>110</v>
      </c>
      <c r="BM272" s="203" t="s">
        <v>1218</v>
      </c>
    </row>
    <row r="273" spans="1:65" s="2" customFormat="1" ht="21.75" customHeight="1">
      <c r="A273" s="35"/>
      <c r="B273" s="36"/>
      <c r="C273" s="192" t="s">
        <v>794</v>
      </c>
      <c r="D273" s="192" t="s">
        <v>241</v>
      </c>
      <c r="E273" s="193" t="s">
        <v>3447</v>
      </c>
      <c r="F273" s="194" t="s">
        <v>3334</v>
      </c>
      <c r="G273" s="195" t="s">
        <v>244</v>
      </c>
      <c r="H273" s="196">
        <v>1</v>
      </c>
      <c r="I273" s="197"/>
      <c r="J273" s="198">
        <f t="shared" si="40"/>
        <v>0</v>
      </c>
      <c r="K273" s="194" t="s">
        <v>2696</v>
      </c>
      <c r="L273" s="40"/>
      <c r="M273" s="199" t="s">
        <v>1</v>
      </c>
      <c r="N273" s="200" t="s">
        <v>41</v>
      </c>
      <c r="O273" s="72"/>
      <c r="P273" s="201">
        <f t="shared" si="41"/>
        <v>0</v>
      </c>
      <c r="Q273" s="201">
        <v>0</v>
      </c>
      <c r="R273" s="201">
        <f t="shared" si="42"/>
        <v>0</v>
      </c>
      <c r="S273" s="201">
        <v>0</v>
      </c>
      <c r="T273" s="202">
        <f t="shared" si="43"/>
        <v>0</v>
      </c>
      <c r="U273" s="35"/>
      <c r="V273" s="35"/>
      <c r="W273" s="35"/>
      <c r="X273" s="35"/>
      <c r="Y273" s="35"/>
      <c r="Z273" s="35"/>
      <c r="AA273" s="35"/>
      <c r="AB273" s="35"/>
      <c r="AC273" s="35"/>
      <c r="AD273" s="35"/>
      <c r="AE273" s="35"/>
      <c r="AR273" s="203" t="s">
        <v>110</v>
      </c>
      <c r="AT273" s="203" t="s">
        <v>241</v>
      </c>
      <c r="AU273" s="203" t="s">
        <v>84</v>
      </c>
      <c r="AY273" s="18" t="s">
        <v>239</v>
      </c>
      <c r="BE273" s="204">
        <f t="shared" si="44"/>
        <v>0</v>
      </c>
      <c r="BF273" s="204">
        <f t="shared" si="45"/>
        <v>0</v>
      </c>
      <c r="BG273" s="204">
        <f t="shared" si="46"/>
        <v>0</v>
      </c>
      <c r="BH273" s="204">
        <f t="shared" si="47"/>
        <v>0</v>
      </c>
      <c r="BI273" s="204">
        <f t="shared" si="48"/>
        <v>0</v>
      </c>
      <c r="BJ273" s="18" t="s">
        <v>84</v>
      </c>
      <c r="BK273" s="204">
        <f t="shared" si="49"/>
        <v>0</v>
      </c>
      <c r="BL273" s="18" t="s">
        <v>110</v>
      </c>
      <c r="BM273" s="203" t="s">
        <v>1226</v>
      </c>
    </row>
    <row r="274" spans="1:65" s="2" customFormat="1" ht="16.5" customHeight="1">
      <c r="A274" s="35"/>
      <c r="B274" s="36"/>
      <c r="C274" s="192" t="s">
        <v>798</v>
      </c>
      <c r="D274" s="192" t="s">
        <v>241</v>
      </c>
      <c r="E274" s="193" t="s">
        <v>3448</v>
      </c>
      <c r="F274" s="194" t="s">
        <v>3336</v>
      </c>
      <c r="G274" s="195" t="s">
        <v>244</v>
      </c>
      <c r="H274" s="196">
        <v>1</v>
      </c>
      <c r="I274" s="197"/>
      <c r="J274" s="198">
        <f t="shared" si="40"/>
        <v>0</v>
      </c>
      <c r="K274" s="194" t="s">
        <v>2696</v>
      </c>
      <c r="L274" s="40"/>
      <c r="M274" s="199" t="s">
        <v>1</v>
      </c>
      <c r="N274" s="200" t="s">
        <v>41</v>
      </c>
      <c r="O274" s="72"/>
      <c r="P274" s="201">
        <f t="shared" si="41"/>
        <v>0</v>
      </c>
      <c r="Q274" s="201">
        <v>0</v>
      </c>
      <c r="R274" s="201">
        <f t="shared" si="42"/>
        <v>0</v>
      </c>
      <c r="S274" s="201">
        <v>0</v>
      </c>
      <c r="T274" s="202">
        <f t="shared" si="43"/>
        <v>0</v>
      </c>
      <c r="U274" s="35"/>
      <c r="V274" s="35"/>
      <c r="W274" s="35"/>
      <c r="X274" s="35"/>
      <c r="Y274" s="35"/>
      <c r="Z274" s="35"/>
      <c r="AA274" s="35"/>
      <c r="AB274" s="35"/>
      <c r="AC274" s="35"/>
      <c r="AD274" s="35"/>
      <c r="AE274" s="35"/>
      <c r="AR274" s="203" t="s">
        <v>110</v>
      </c>
      <c r="AT274" s="203" t="s">
        <v>241</v>
      </c>
      <c r="AU274" s="203" t="s">
        <v>84</v>
      </c>
      <c r="AY274" s="18" t="s">
        <v>239</v>
      </c>
      <c r="BE274" s="204">
        <f t="shared" si="44"/>
        <v>0</v>
      </c>
      <c r="BF274" s="204">
        <f t="shared" si="45"/>
        <v>0</v>
      </c>
      <c r="BG274" s="204">
        <f t="shared" si="46"/>
        <v>0</v>
      </c>
      <c r="BH274" s="204">
        <f t="shared" si="47"/>
        <v>0</v>
      </c>
      <c r="BI274" s="204">
        <f t="shared" si="48"/>
        <v>0</v>
      </c>
      <c r="BJ274" s="18" t="s">
        <v>84</v>
      </c>
      <c r="BK274" s="204">
        <f t="shared" si="49"/>
        <v>0</v>
      </c>
      <c r="BL274" s="18" t="s">
        <v>110</v>
      </c>
      <c r="BM274" s="203" t="s">
        <v>1233</v>
      </c>
    </row>
    <row r="275" spans="1:65" s="2" customFormat="1" ht="24.2" customHeight="1">
      <c r="A275" s="35"/>
      <c r="B275" s="36"/>
      <c r="C275" s="192" t="s">
        <v>802</v>
      </c>
      <c r="D275" s="192" t="s">
        <v>241</v>
      </c>
      <c r="E275" s="193" t="s">
        <v>3449</v>
      </c>
      <c r="F275" s="194" t="s">
        <v>3450</v>
      </c>
      <c r="G275" s="195" t="s">
        <v>244</v>
      </c>
      <c r="H275" s="196">
        <v>2</v>
      </c>
      <c r="I275" s="197"/>
      <c r="J275" s="198">
        <f t="shared" si="40"/>
        <v>0</v>
      </c>
      <c r="K275" s="194" t="s">
        <v>2696</v>
      </c>
      <c r="L275" s="40"/>
      <c r="M275" s="199" t="s">
        <v>1</v>
      </c>
      <c r="N275" s="200" t="s">
        <v>41</v>
      </c>
      <c r="O275" s="72"/>
      <c r="P275" s="201">
        <f t="shared" si="41"/>
        <v>0</v>
      </c>
      <c r="Q275" s="201">
        <v>0</v>
      </c>
      <c r="R275" s="201">
        <f t="shared" si="42"/>
        <v>0</v>
      </c>
      <c r="S275" s="201">
        <v>0</v>
      </c>
      <c r="T275" s="202">
        <f t="shared" si="43"/>
        <v>0</v>
      </c>
      <c r="U275" s="35"/>
      <c r="V275" s="35"/>
      <c r="W275" s="35"/>
      <c r="X275" s="35"/>
      <c r="Y275" s="35"/>
      <c r="Z275" s="35"/>
      <c r="AA275" s="35"/>
      <c r="AB275" s="35"/>
      <c r="AC275" s="35"/>
      <c r="AD275" s="35"/>
      <c r="AE275" s="35"/>
      <c r="AR275" s="203" t="s">
        <v>110</v>
      </c>
      <c r="AT275" s="203" t="s">
        <v>241</v>
      </c>
      <c r="AU275" s="203" t="s">
        <v>84</v>
      </c>
      <c r="AY275" s="18" t="s">
        <v>239</v>
      </c>
      <c r="BE275" s="204">
        <f t="shared" si="44"/>
        <v>0</v>
      </c>
      <c r="BF275" s="204">
        <f t="shared" si="45"/>
        <v>0</v>
      </c>
      <c r="BG275" s="204">
        <f t="shared" si="46"/>
        <v>0</v>
      </c>
      <c r="BH275" s="204">
        <f t="shared" si="47"/>
        <v>0</v>
      </c>
      <c r="BI275" s="204">
        <f t="shared" si="48"/>
        <v>0</v>
      </c>
      <c r="BJ275" s="18" t="s">
        <v>84</v>
      </c>
      <c r="BK275" s="204">
        <f t="shared" si="49"/>
        <v>0</v>
      </c>
      <c r="BL275" s="18" t="s">
        <v>110</v>
      </c>
      <c r="BM275" s="203" t="s">
        <v>1240</v>
      </c>
    </row>
    <row r="276" spans="1:65" s="12" customFormat="1" ht="25.9" customHeight="1">
      <c r="B276" s="176"/>
      <c r="C276" s="177"/>
      <c r="D276" s="178" t="s">
        <v>75</v>
      </c>
      <c r="E276" s="179" t="s">
        <v>3451</v>
      </c>
      <c r="F276" s="179" t="s">
        <v>3452</v>
      </c>
      <c r="G276" s="177"/>
      <c r="H276" s="177"/>
      <c r="I276" s="180"/>
      <c r="J276" s="181">
        <f>BK276</f>
        <v>0</v>
      </c>
      <c r="K276" s="177"/>
      <c r="L276" s="182"/>
      <c r="M276" s="183"/>
      <c r="N276" s="184"/>
      <c r="O276" s="184"/>
      <c r="P276" s="185">
        <f>SUM(P277:P294)</f>
        <v>0</v>
      </c>
      <c r="Q276" s="184"/>
      <c r="R276" s="185">
        <f>SUM(R277:R294)</f>
        <v>0</v>
      </c>
      <c r="S276" s="184"/>
      <c r="T276" s="186">
        <f>SUM(T277:T294)</f>
        <v>0</v>
      </c>
      <c r="AR276" s="187" t="s">
        <v>84</v>
      </c>
      <c r="AT276" s="188" t="s">
        <v>75</v>
      </c>
      <c r="AU276" s="188" t="s">
        <v>76</v>
      </c>
      <c r="AY276" s="187" t="s">
        <v>239</v>
      </c>
      <c r="BK276" s="189">
        <f>SUM(BK277:BK294)</f>
        <v>0</v>
      </c>
    </row>
    <row r="277" spans="1:65" s="2" customFormat="1" ht="16.5" customHeight="1">
      <c r="A277" s="35"/>
      <c r="B277" s="36"/>
      <c r="C277" s="192" t="s">
        <v>804</v>
      </c>
      <c r="D277" s="192" t="s">
        <v>241</v>
      </c>
      <c r="E277" s="193" t="s">
        <v>3453</v>
      </c>
      <c r="F277" s="194" t="s">
        <v>3427</v>
      </c>
      <c r="G277" s="195" t="s">
        <v>1736</v>
      </c>
      <c r="H277" s="196">
        <v>1</v>
      </c>
      <c r="I277" s="197"/>
      <c r="J277" s="198">
        <f>ROUND(I277*H277,2)</f>
        <v>0</v>
      </c>
      <c r="K277" s="194" t="s">
        <v>2696</v>
      </c>
      <c r="L277" s="40"/>
      <c r="M277" s="199" t="s">
        <v>1</v>
      </c>
      <c r="N277" s="200" t="s">
        <v>41</v>
      </c>
      <c r="O277" s="72"/>
      <c r="P277" s="201">
        <f>O277*H277</f>
        <v>0</v>
      </c>
      <c r="Q277" s="201">
        <v>0</v>
      </c>
      <c r="R277" s="201">
        <f>Q277*H277</f>
        <v>0</v>
      </c>
      <c r="S277" s="201">
        <v>0</v>
      </c>
      <c r="T277" s="202">
        <f>S277*H277</f>
        <v>0</v>
      </c>
      <c r="U277" s="35"/>
      <c r="V277" s="35"/>
      <c r="W277" s="35"/>
      <c r="X277" s="35"/>
      <c r="Y277" s="35"/>
      <c r="Z277" s="35"/>
      <c r="AA277" s="35"/>
      <c r="AB277" s="35"/>
      <c r="AC277" s="35"/>
      <c r="AD277" s="35"/>
      <c r="AE277" s="35"/>
      <c r="AR277" s="203" t="s">
        <v>110</v>
      </c>
      <c r="AT277" s="203" t="s">
        <v>241</v>
      </c>
      <c r="AU277" s="203" t="s">
        <v>84</v>
      </c>
      <c r="AY277" s="18" t="s">
        <v>239</v>
      </c>
      <c r="BE277" s="204">
        <f>IF(N277="základní",J277,0)</f>
        <v>0</v>
      </c>
      <c r="BF277" s="204">
        <f>IF(N277="snížená",J277,0)</f>
        <v>0</v>
      </c>
      <c r="BG277" s="204">
        <f>IF(N277="zákl. přenesená",J277,0)</f>
        <v>0</v>
      </c>
      <c r="BH277" s="204">
        <f>IF(N277="sníž. přenesená",J277,0)</f>
        <v>0</v>
      </c>
      <c r="BI277" s="204">
        <f>IF(N277="nulová",J277,0)</f>
        <v>0</v>
      </c>
      <c r="BJ277" s="18" t="s">
        <v>84</v>
      </c>
      <c r="BK277" s="204">
        <f>ROUND(I277*H277,2)</f>
        <v>0</v>
      </c>
      <c r="BL277" s="18" t="s">
        <v>110</v>
      </c>
      <c r="BM277" s="203" t="s">
        <v>1246</v>
      </c>
    </row>
    <row r="278" spans="1:65" s="2" customFormat="1" ht="19.5">
      <c r="A278" s="35"/>
      <c r="B278" s="36"/>
      <c r="C278" s="37"/>
      <c r="D278" s="207" t="s">
        <v>284</v>
      </c>
      <c r="E278" s="37"/>
      <c r="F278" s="216" t="s">
        <v>3454</v>
      </c>
      <c r="G278" s="37"/>
      <c r="H278" s="37"/>
      <c r="I278" s="217"/>
      <c r="J278" s="37"/>
      <c r="K278" s="37"/>
      <c r="L278" s="40"/>
      <c r="M278" s="218"/>
      <c r="N278" s="219"/>
      <c r="O278" s="72"/>
      <c r="P278" s="72"/>
      <c r="Q278" s="72"/>
      <c r="R278" s="72"/>
      <c r="S278" s="72"/>
      <c r="T278" s="73"/>
      <c r="U278" s="35"/>
      <c r="V278" s="35"/>
      <c r="W278" s="35"/>
      <c r="X278" s="35"/>
      <c r="Y278" s="35"/>
      <c r="Z278" s="35"/>
      <c r="AA278" s="35"/>
      <c r="AB278" s="35"/>
      <c r="AC278" s="35"/>
      <c r="AD278" s="35"/>
      <c r="AE278" s="35"/>
      <c r="AT278" s="18" t="s">
        <v>284</v>
      </c>
      <c r="AU278" s="18" t="s">
        <v>84</v>
      </c>
    </row>
    <row r="279" spans="1:65" s="2" customFormat="1" ht="16.5" customHeight="1">
      <c r="A279" s="35"/>
      <c r="B279" s="36"/>
      <c r="C279" s="192" t="s">
        <v>806</v>
      </c>
      <c r="D279" s="192" t="s">
        <v>241</v>
      </c>
      <c r="E279" s="193" t="s">
        <v>3455</v>
      </c>
      <c r="F279" s="194" t="s">
        <v>3430</v>
      </c>
      <c r="G279" s="195" t="s">
        <v>1736</v>
      </c>
      <c r="H279" s="196">
        <v>2</v>
      </c>
      <c r="I279" s="197"/>
      <c r="J279" s="198">
        <f>ROUND(I279*H279,2)</f>
        <v>0</v>
      </c>
      <c r="K279" s="194" t="s">
        <v>2696</v>
      </c>
      <c r="L279" s="40"/>
      <c r="M279" s="199" t="s">
        <v>1</v>
      </c>
      <c r="N279" s="200" t="s">
        <v>41</v>
      </c>
      <c r="O279" s="72"/>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110</v>
      </c>
      <c r="AT279" s="203" t="s">
        <v>241</v>
      </c>
      <c r="AU279" s="203" t="s">
        <v>84</v>
      </c>
      <c r="AY279" s="18" t="s">
        <v>239</v>
      </c>
      <c r="BE279" s="204">
        <f>IF(N279="základní",J279,0)</f>
        <v>0</v>
      </c>
      <c r="BF279" s="204">
        <f>IF(N279="snížená",J279,0)</f>
        <v>0</v>
      </c>
      <c r="BG279" s="204">
        <f>IF(N279="zákl. přenesená",J279,0)</f>
        <v>0</v>
      </c>
      <c r="BH279" s="204">
        <f>IF(N279="sníž. přenesená",J279,0)</f>
        <v>0</v>
      </c>
      <c r="BI279" s="204">
        <f>IF(N279="nulová",J279,0)</f>
        <v>0</v>
      </c>
      <c r="BJ279" s="18" t="s">
        <v>84</v>
      </c>
      <c r="BK279" s="204">
        <f>ROUND(I279*H279,2)</f>
        <v>0</v>
      </c>
      <c r="BL279" s="18" t="s">
        <v>110</v>
      </c>
      <c r="BM279" s="203" t="s">
        <v>1251</v>
      </c>
    </row>
    <row r="280" spans="1:65" s="2" customFormat="1" ht="16.5" customHeight="1">
      <c r="A280" s="35"/>
      <c r="B280" s="36"/>
      <c r="C280" s="192" t="s">
        <v>811</v>
      </c>
      <c r="D280" s="192" t="s">
        <v>241</v>
      </c>
      <c r="E280" s="193" t="s">
        <v>3456</v>
      </c>
      <c r="F280" s="194" t="s">
        <v>3432</v>
      </c>
      <c r="G280" s="195" t="s">
        <v>1736</v>
      </c>
      <c r="H280" s="196">
        <v>1</v>
      </c>
      <c r="I280" s="197"/>
      <c r="J280" s="198">
        <f>ROUND(I280*H280,2)</f>
        <v>0</v>
      </c>
      <c r="K280" s="194" t="s">
        <v>2696</v>
      </c>
      <c r="L280" s="40"/>
      <c r="M280" s="199" t="s">
        <v>1</v>
      </c>
      <c r="N280" s="200" t="s">
        <v>41</v>
      </c>
      <c r="O280" s="72"/>
      <c r="P280" s="201">
        <f>O280*H280</f>
        <v>0</v>
      </c>
      <c r="Q280" s="201">
        <v>0</v>
      </c>
      <c r="R280" s="201">
        <f>Q280*H280</f>
        <v>0</v>
      </c>
      <c r="S280" s="201">
        <v>0</v>
      </c>
      <c r="T280" s="202">
        <f>S280*H280</f>
        <v>0</v>
      </c>
      <c r="U280" s="35"/>
      <c r="V280" s="35"/>
      <c r="W280" s="35"/>
      <c r="X280" s="35"/>
      <c r="Y280" s="35"/>
      <c r="Z280" s="35"/>
      <c r="AA280" s="35"/>
      <c r="AB280" s="35"/>
      <c r="AC280" s="35"/>
      <c r="AD280" s="35"/>
      <c r="AE280" s="35"/>
      <c r="AR280" s="203" t="s">
        <v>110</v>
      </c>
      <c r="AT280" s="203" t="s">
        <v>241</v>
      </c>
      <c r="AU280" s="203" t="s">
        <v>84</v>
      </c>
      <c r="AY280" s="18" t="s">
        <v>239</v>
      </c>
      <c r="BE280" s="204">
        <f>IF(N280="základní",J280,0)</f>
        <v>0</v>
      </c>
      <c r="BF280" s="204">
        <f>IF(N280="snížená",J280,0)</f>
        <v>0</v>
      </c>
      <c r="BG280" s="204">
        <f>IF(N280="zákl. přenesená",J280,0)</f>
        <v>0</v>
      </c>
      <c r="BH280" s="204">
        <f>IF(N280="sníž. přenesená",J280,0)</f>
        <v>0</v>
      </c>
      <c r="BI280" s="204">
        <f>IF(N280="nulová",J280,0)</f>
        <v>0</v>
      </c>
      <c r="BJ280" s="18" t="s">
        <v>84</v>
      </c>
      <c r="BK280" s="204">
        <f>ROUND(I280*H280,2)</f>
        <v>0</v>
      </c>
      <c r="BL280" s="18" t="s">
        <v>110</v>
      </c>
      <c r="BM280" s="203" t="s">
        <v>1256</v>
      </c>
    </row>
    <row r="281" spans="1:65" s="2" customFormat="1" ht="16.5" customHeight="1">
      <c r="A281" s="35"/>
      <c r="B281" s="36"/>
      <c r="C281" s="192" t="s">
        <v>815</v>
      </c>
      <c r="D281" s="192" t="s">
        <v>241</v>
      </c>
      <c r="E281" s="193" t="s">
        <v>3457</v>
      </c>
      <c r="F281" s="194" t="s">
        <v>3434</v>
      </c>
      <c r="G281" s="195" t="s">
        <v>1736</v>
      </c>
      <c r="H281" s="196">
        <v>1</v>
      </c>
      <c r="I281" s="197"/>
      <c r="J281" s="198">
        <f>ROUND(I281*H281,2)</f>
        <v>0</v>
      </c>
      <c r="K281" s="194" t="s">
        <v>2696</v>
      </c>
      <c r="L281" s="40"/>
      <c r="M281" s="199" t="s">
        <v>1</v>
      </c>
      <c r="N281" s="200" t="s">
        <v>41</v>
      </c>
      <c r="O281" s="72"/>
      <c r="P281" s="201">
        <f>O281*H281</f>
        <v>0</v>
      </c>
      <c r="Q281" s="201">
        <v>0</v>
      </c>
      <c r="R281" s="201">
        <f>Q281*H281</f>
        <v>0</v>
      </c>
      <c r="S281" s="201">
        <v>0</v>
      </c>
      <c r="T281" s="202">
        <f>S281*H281</f>
        <v>0</v>
      </c>
      <c r="U281" s="35"/>
      <c r="V281" s="35"/>
      <c r="W281" s="35"/>
      <c r="X281" s="35"/>
      <c r="Y281" s="35"/>
      <c r="Z281" s="35"/>
      <c r="AA281" s="35"/>
      <c r="AB281" s="35"/>
      <c r="AC281" s="35"/>
      <c r="AD281" s="35"/>
      <c r="AE281" s="35"/>
      <c r="AR281" s="203" t="s">
        <v>110</v>
      </c>
      <c r="AT281" s="203" t="s">
        <v>241</v>
      </c>
      <c r="AU281" s="203" t="s">
        <v>84</v>
      </c>
      <c r="AY281" s="18" t="s">
        <v>239</v>
      </c>
      <c r="BE281" s="204">
        <f>IF(N281="základní",J281,0)</f>
        <v>0</v>
      </c>
      <c r="BF281" s="204">
        <f>IF(N281="snížená",J281,0)</f>
        <v>0</v>
      </c>
      <c r="BG281" s="204">
        <f>IF(N281="zákl. přenesená",J281,0)</f>
        <v>0</v>
      </c>
      <c r="BH281" s="204">
        <f>IF(N281="sníž. přenesená",J281,0)</f>
        <v>0</v>
      </c>
      <c r="BI281" s="204">
        <f>IF(N281="nulová",J281,0)</f>
        <v>0</v>
      </c>
      <c r="BJ281" s="18" t="s">
        <v>84</v>
      </c>
      <c r="BK281" s="204">
        <f>ROUND(I281*H281,2)</f>
        <v>0</v>
      </c>
      <c r="BL281" s="18" t="s">
        <v>110</v>
      </c>
      <c r="BM281" s="203" t="s">
        <v>1264</v>
      </c>
    </row>
    <row r="282" spans="1:65" s="2" customFormat="1" ht="19.5">
      <c r="A282" s="35"/>
      <c r="B282" s="36"/>
      <c r="C282" s="37"/>
      <c r="D282" s="207" t="s">
        <v>284</v>
      </c>
      <c r="E282" s="37"/>
      <c r="F282" s="216" t="s">
        <v>3266</v>
      </c>
      <c r="G282" s="37"/>
      <c r="H282" s="37"/>
      <c r="I282" s="217"/>
      <c r="J282" s="37"/>
      <c r="K282" s="37"/>
      <c r="L282" s="40"/>
      <c r="M282" s="218"/>
      <c r="N282" s="219"/>
      <c r="O282" s="72"/>
      <c r="P282" s="72"/>
      <c r="Q282" s="72"/>
      <c r="R282" s="72"/>
      <c r="S282" s="72"/>
      <c r="T282" s="73"/>
      <c r="U282" s="35"/>
      <c r="V282" s="35"/>
      <c r="W282" s="35"/>
      <c r="X282" s="35"/>
      <c r="Y282" s="35"/>
      <c r="Z282" s="35"/>
      <c r="AA282" s="35"/>
      <c r="AB282" s="35"/>
      <c r="AC282" s="35"/>
      <c r="AD282" s="35"/>
      <c r="AE282" s="35"/>
      <c r="AT282" s="18" t="s">
        <v>284</v>
      </c>
      <c r="AU282" s="18" t="s">
        <v>84</v>
      </c>
    </row>
    <row r="283" spans="1:65" s="2" customFormat="1" ht="16.5" customHeight="1">
      <c r="A283" s="35"/>
      <c r="B283" s="36"/>
      <c r="C283" s="192" t="s">
        <v>817</v>
      </c>
      <c r="D283" s="192" t="s">
        <v>241</v>
      </c>
      <c r="E283" s="193" t="s">
        <v>3458</v>
      </c>
      <c r="F283" s="194" t="s">
        <v>3292</v>
      </c>
      <c r="G283" s="195" t="s">
        <v>1736</v>
      </c>
      <c r="H283" s="196">
        <v>2</v>
      </c>
      <c r="I283" s="197"/>
      <c r="J283" s="198">
        <f>ROUND(I283*H283,2)</f>
        <v>0</v>
      </c>
      <c r="K283" s="194" t="s">
        <v>2696</v>
      </c>
      <c r="L283" s="40"/>
      <c r="M283" s="199" t="s">
        <v>1</v>
      </c>
      <c r="N283" s="200" t="s">
        <v>41</v>
      </c>
      <c r="O283" s="72"/>
      <c r="P283" s="201">
        <f>O283*H283</f>
        <v>0</v>
      </c>
      <c r="Q283" s="201">
        <v>0</v>
      </c>
      <c r="R283" s="201">
        <f>Q283*H283</f>
        <v>0</v>
      </c>
      <c r="S283" s="201">
        <v>0</v>
      </c>
      <c r="T283" s="202">
        <f>S283*H283</f>
        <v>0</v>
      </c>
      <c r="U283" s="35"/>
      <c r="V283" s="35"/>
      <c r="W283" s="35"/>
      <c r="X283" s="35"/>
      <c r="Y283" s="35"/>
      <c r="Z283" s="35"/>
      <c r="AA283" s="35"/>
      <c r="AB283" s="35"/>
      <c r="AC283" s="35"/>
      <c r="AD283" s="35"/>
      <c r="AE283" s="35"/>
      <c r="AR283" s="203" t="s">
        <v>110</v>
      </c>
      <c r="AT283" s="203" t="s">
        <v>241</v>
      </c>
      <c r="AU283" s="203" t="s">
        <v>84</v>
      </c>
      <c r="AY283" s="18" t="s">
        <v>239</v>
      </c>
      <c r="BE283" s="204">
        <f>IF(N283="základní",J283,0)</f>
        <v>0</v>
      </c>
      <c r="BF283" s="204">
        <f>IF(N283="snížená",J283,0)</f>
        <v>0</v>
      </c>
      <c r="BG283" s="204">
        <f>IF(N283="zákl. přenesená",J283,0)</f>
        <v>0</v>
      </c>
      <c r="BH283" s="204">
        <f>IF(N283="sníž. přenesená",J283,0)</f>
        <v>0</v>
      </c>
      <c r="BI283" s="204">
        <f>IF(N283="nulová",J283,0)</f>
        <v>0</v>
      </c>
      <c r="BJ283" s="18" t="s">
        <v>84</v>
      </c>
      <c r="BK283" s="204">
        <f>ROUND(I283*H283,2)</f>
        <v>0</v>
      </c>
      <c r="BL283" s="18" t="s">
        <v>110</v>
      </c>
      <c r="BM283" s="203" t="s">
        <v>1269</v>
      </c>
    </row>
    <row r="284" spans="1:65" s="2" customFormat="1" ht="16.5" customHeight="1">
      <c r="A284" s="35"/>
      <c r="B284" s="36"/>
      <c r="C284" s="192" t="s">
        <v>822</v>
      </c>
      <c r="D284" s="192" t="s">
        <v>241</v>
      </c>
      <c r="E284" s="193" t="s">
        <v>3459</v>
      </c>
      <c r="F284" s="194" t="s">
        <v>3299</v>
      </c>
      <c r="G284" s="195" t="s">
        <v>1736</v>
      </c>
      <c r="H284" s="196">
        <v>4</v>
      </c>
      <c r="I284" s="197"/>
      <c r="J284" s="198">
        <f>ROUND(I284*H284,2)</f>
        <v>0</v>
      </c>
      <c r="K284" s="194" t="s">
        <v>2696</v>
      </c>
      <c r="L284" s="40"/>
      <c r="M284" s="199" t="s">
        <v>1</v>
      </c>
      <c r="N284" s="200" t="s">
        <v>41</v>
      </c>
      <c r="O284" s="72"/>
      <c r="P284" s="201">
        <f>O284*H284</f>
        <v>0</v>
      </c>
      <c r="Q284" s="201">
        <v>0</v>
      </c>
      <c r="R284" s="201">
        <f>Q284*H284</f>
        <v>0</v>
      </c>
      <c r="S284" s="201">
        <v>0</v>
      </c>
      <c r="T284" s="202">
        <f>S284*H284</f>
        <v>0</v>
      </c>
      <c r="U284" s="35"/>
      <c r="V284" s="35"/>
      <c r="W284" s="35"/>
      <c r="X284" s="35"/>
      <c r="Y284" s="35"/>
      <c r="Z284" s="35"/>
      <c r="AA284" s="35"/>
      <c r="AB284" s="35"/>
      <c r="AC284" s="35"/>
      <c r="AD284" s="35"/>
      <c r="AE284" s="35"/>
      <c r="AR284" s="203" t="s">
        <v>110</v>
      </c>
      <c r="AT284" s="203" t="s">
        <v>241</v>
      </c>
      <c r="AU284" s="203" t="s">
        <v>84</v>
      </c>
      <c r="AY284" s="18" t="s">
        <v>239</v>
      </c>
      <c r="BE284" s="204">
        <f>IF(N284="základní",J284,0)</f>
        <v>0</v>
      </c>
      <c r="BF284" s="204">
        <f>IF(N284="snížená",J284,0)</f>
        <v>0</v>
      </c>
      <c r="BG284" s="204">
        <f>IF(N284="zákl. přenesená",J284,0)</f>
        <v>0</v>
      </c>
      <c r="BH284" s="204">
        <f>IF(N284="sníž. přenesená",J284,0)</f>
        <v>0</v>
      </c>
      <c r="BI284" s="204">
        <f>IF(N284="nulová",J284,0)</f>
        <v>0</v>
      </c>
      <c r="BJ284" s="18" t="s">
        <v>84</v>
      </c>
      <c r="BK284" s="204">
        <f>ROUND(I284*H284,2)</f>
        <v>0</v>
      </c>
      <c r="BL284" s="18" t="s">
        <v>110</v>
      </c>
      <c r="BM284" s="203" t="s">
        <v>1275</v>
      </c>
    </row>
    <row r="285" spans="1:65" s="2" customFormat="1" ht="16.5" customHeight="1">
      <c r="A285" s="35"/>
      <c r="B285" s="36"/>
      <c r="C285" s="192" t="s">
        <v>828</v>
      </c>
      <c r="D285" s="192" t="s">
        <v>241</v>
      </c>
      <c r="E285" s="193" t="s">
        <v>3460</v>
      </c>
      <c r="F285" s="194" t="s">
        <v>3438</v>
      </c>
      <c r="G285" s="195" t="s">
        <v>1736</v>
      </c>
      <c r="H285" s="196">
        <v>2</v>
      </c>
      <c r="I285" s="197"/>
      <c r="J285" s="198">
        <f>ROUND(I285*H285,2)</f>
        <v>0</v>
      </c>
      <c r="K285" s="194" t="s">
        <v>2696</v>
      </c>
      <c r="L285" s="40"/>
      <c r="M285" s="199" t="s">
        <v>1</v>
      </c>
      <c r="N285" s="200" t="s">
        <v>41</v>
      </c>
      <c r="O285" s="72"/>
      <c r="P285" s="201">
        <f>O285*H285</f>
        <v>0</v>
      </c>
      <c r="Q285" s="201">
        <v>0</v>
      </c>
      <c r="R285" s="201">
        <f>Q285*H285</f>
        <v>0</v>
      </c>
      <c r="S285" s="201">
        <v>0</v>
      </c>
      <c r="T285" s="202">
        <f>S285*H285</f>
        <v>0</v>
      </c>
      <c r="U285" s="35"/>
      <c r="V285" s="35"/>
      <c r="W285" s="35"/>
      <c r="X285" s="35"/>
      <c r="Y285" s="35"/>
      <c r="Z285" s="35"/>
      <c r="AA285" s="35"/>
      <c r="AB285" s="35"/>
      <c r="AC285" s="35"/>
      <c r="AD285" s="35"/>
      <c r="AE285" s="35"/>
      <c r="AR285" s="203" t="s">
        <v>110</v>
      </c>
      <c r="AT285" s="203" t="s">
        <v>241</v>
      </c>
      <c r="AU285" s="203" t="s">
        <v>84</v>
      </c>
      <c r="AY285" s="18" t="s">
        <v>239</v>
      </c>
      <c r="BE285" s="204">
        <f>IF(N285="základní",J285,0)</f>
        <v>0</v>
      </c>
      <c r="BF285" s="204">
        <f>IF(N285="snížená",J285,0)</f>
        <v>0</v>
      </c>
      <c r="BG285" s="204">
        <f>IF(N285="zákl. přenesená",J285,0)</f>
        <v>0</v>
      </c>
      <c r="BH285" s="204">
        <f>IF(N285="sníž. přenesená",J285,0)</f>
        <v>0</v>
      </c>
      <c r="BI285" s="204">
        <f>IF(N285="nulová",J285,0)</f>
        <v>0</v>
      </c>
      <c r="BJ285" s="18" t="s">
        <v>84</v>
      </c>
      <c r="BK285" s="204">
        <f>ROUND(I285*H285,2)</f>
        <v>0</v>
      </c>
      <c r="BL285" s="18" t="s">
        <v>110</v>
      </c>
      <c r="BM285" s="203" t="s">
        <v>1286</v>
      </c>
    </row>
    <row r="286" spans="1:65" s="2" customFormat="1" ht="19.5">
      <c r="A286" s="35"/>
      <c r="B286" s="36"/>
      <c r="C286" s="37"/>
      <c r="D286" s="207" t="s">
        <v>284</v>
      </c>
      <c r="E286" s="37"/>
      <c r="F286" s="216" t="s">
        <v>3439</v>
      </c>
      <c r="G286" s="37"/>
      <c r="H286" s="37"/>
      <c r="I286" s="217"/>
      <c r="J286" s="37"/>
      <c r="K286" s="37"/>
      <c r="L286" s="40"/>
      <c r="M286" s="218"/>
      <c r="N286" s="219"/>
      <c r="O286" s="72"/>
      <c r="P286" s="72"/>
      <c r="Q286" s="72"/>
      <c r="R286" s="72"/>
      <c r="S286" s="72"/>
      <c r="T286" s="73"/>
      <c r="U286" s="35"/>
      <c r="V286" s="35"/>
      <c r="W286" s="35"/>
      <c r="X286" s="35"/>
      <c r="Y286" s="35"/>
      <c r="Z286" s="35"/>
      <c r="AA286" s="35"/>
      <c r="AB286" s="35"/>
      <c r="AC286" s="35"/>
      <c r="AD286" s="35"/>
      <c r="AE286" s="35"/>
      <c r="AT286" s="18" t="s">
        <v>284</v>
      </c>
      <c r="AU286" s="18" t="s">
        <v>84</v>
      </c>
    </row>
    <row r="287" spans="1:65" s="2" customFormat="1" ht="16.5" customHeight="1">
      <c r="A287" s="35"/>
      <c r="B287" s="36"/>
      <c r="C287" s="192" t="s">
        <v>833</v>
      </c>
      <c r="D287" s="192" t="s">
        <v>241</v>
      </c>
      <c r="E287" s="193" t="s">
        <v>3461</v>
      </c>
      <c r="F287" s="194" t="s">
        <v>3441</v>
      </c>
      <c r="G287" s="195" t="s">
        <v>1736</v>
      </c>
      <c r="H287" s="196">
        <v>1</v>
      </c>
      <c r="I287" s="197"/>
      <c r="J287" s="198">
        <f t="shared" ref="J287:J294" si="50">ROUND(I287*H287,2)</f>
        <v>0</v>
      </c>
      <c r="K287" s="194" t="s">
        <v>2696</v>
      </c>
      <c r="L287" s="40"/>
      <c r="M287" s="199" t="s">
        <v>1</v>
      </c>
      <c r="N287" s="200" t="s">
        <v>41</v>
      </c>
      <c r="O287" s="72"/>
      <c r="P287" s="201">
        <f t="shared" ref="P287:P294" si="51">O287*H287</f>
        <v>0</v>
      </c>
      <c r="Q287" s="201">
        <v>0</v>
      </c>
      <c r="R287" s="201">
        <f t="shared" ref="R287:R294" si="52">Q287*H287</f>
        <v>0</v>
      </c>
      <c r="S287" s="201">
        <v>0</v>
      </c>
      <c r="T287" s="202">
        <f t="shared" ref="T287:T294" si="53">S287*H287</f>
        <v>0</v>
      </c>
      <c r="U287" s="35"/>
      <c r="V287" s="35"/>
      <c r="W287" s="35"/>
      <c r="X287" s="35"/>
      <c r="Y287" s="35"/>
      <c r="Z287" s="35"/>
      <c r="AA287" s="35"/>
      <c r="AB287" s="35"/>
      <c r="AC287" s="35"/>
      <c r="AD287" s="35"/>
      <c r="AE287" s="35"/>
      <c r="AR287" s="203" t="s">
        <v>110</v>
      </c>
      <c r="AT287" s="203" t="s">
        <v>241</v>
      </c>
      <c r="AU287" s="203" t="s">
        <v>84</v>
      </c>
      <c r="AY287" s="18" t="s">
        <v>239</v>
      </c>
      <c r="BE287" s="204">
        <f t="shared" ref="BE287:BE294" si="54">IF(N287="základní",J287,0)</f>
        <v>0</v>
      </c>
      <c r="BF287" s="204">
        <f t="shared" ref="BF287:BF294" si="55">IF(N287="snížená",J287,0)</f>
        <v>0</v>
      </c>
      <c r="BG287" s="204">
        <f t="shared" ref="BG287:BG294" si="56">IF(N287="zákl. přenesená",J287,0)</f>
        <v>0</v>
      </c>
      <c r="BH287" s="204">
        <f t="shared" ref="BH287:BH294" si="57">IF(N287="sníž. přenesená",J287,0)</f>
        <v>0</v>
      </c>
      <c r="BI287" s="204">
        <f t="shared" ref="BI287:BI294" si="58">IF(N287="nulová",J287,0)</f>
        <v>0</v>
      </c>
      <c r="BJ287" s="18" t="s">
        <v>84</v>
      </c>
      <c r="BK287" s="204">
        <f t="shared" ref="BK287:BK294" si="59">ROUND(I287*H287,2)</f>
        <v>0</v>
      </c>
      <c r="BL287" s="18" t="s">
        <v>110</v>
      </c>
      <c r="BM287" s="203" t="s">
        <v>1295</v>
      </c>
    </row>
    <row r="288" spans="1:65" s="2" customFormat="1" ht="16.5" customHeight="1">
      <c r="A288" s="35"/>
      <c r="B288" s="36"/>
      <c r="C288" s="192" t="s">
        <v>838</v>
      </c>
      <c r="D288" s="192" t="s">
        <v>241</v>
      </c>
      <c r="E288" s="193" t="s">
        <v>3462</v>
      </c>
      <c r="F288" s="194" t="s">
        <v>3338</v>
      </c>
      <c r="G288" s="195" t="s">
        <v>1736</v>
      </c>
      <c r="H288" s="196">
        <v>1</v>
      </c>
      <c r="I288" s="197"/>
      <c r="J288" s="198">
        <f t="shared" si="50"/>
        <v>0</v>
      </c>
      <c r="K288" s="194" t="s">
        <v>2696</v>
      </c>
      <c r="L288" s="40"/>
      <c r="M288" s="199" t="s">
        <v>1</v>
      </c>
      <c r="N288" s="200" t="s">
        <v>41</v>
      </c>
      <c r="O288" s="72"/>
      <c r="P288" s="201">
        <f t="shared" si="51"/>
        <v>0</v>
      </c>
      <c r="Q288" s="201">
        <v>0</v>
      </c>
      <c r="R288" s="201">
        <f t="shared" si="52"/>
        <v>0</v>
      </c>
      <c r="S288" s="201">
        <v>0</v>
      </c>
      <c r="T288" s="202">
        <f t="shared" si="53"/>
        <v>0</v>
      </c>
      <c r="U288" s="35"/>
      <c r="V288" s="35"/>
      <c r="W288" s="35"/>
      <c r="X288" s="35"/>
      <c r="Y288" s="35"/>
      <c r="Z288" s="35"/>
      <c r="AA288" s="35"/>
      <c r="AB288" s="35"/>
      <c r="AC288" s="35"/>
      <c r="AD288" s="35"/>
      <c r="AE288" s="35"/>
      <c r="AR288" s="203" t="s">
        <v>110</v>
      </c>
      <c r="AT288" s="203" t="s">
        <v>241</v>
      </c>
      <c r="AU288" s="203" t="s">
        <v>84</v>
      </c>
      <c r="AY288" s="18" t="s">
        <v>239</v>
      </c>
      <c r="BE288" s="204">
        <f t="shared" si="54"/>
        <v>0</v>
      </c>
      <c r="BF288" s="204">
        <f t="shared" si="55"/>
        <v>0</v>
      </c>
      <c r="BG288" s="204">
        <f t="shared" si="56"/>
        <v>0</v>
      </c>
      <c r="BH288" s="204">
        <f t="shared" si="57"/>
        <v>0</v>
      </c>
      <c r="BI288" s="204">
        <f t="shared" si="58"/>
        <v>0</v>
      </c>
      <c r="BJ288" s="18" t="s">
        <v>84</v>
      </c>
      <c r="BK288" s="204">
        <f t="shared" si="59"/>
        <v>0</v>
      </c>
      <c r="BL288" s="18" t="s">
        <v>110</v>
      </c>
      <c r="BM288" s="203" t="s">
        <v>1305</v>
      </c>
    </row>
    <row r="289" spans="1:65" s="2" customFormat="1" ht="16.5" customHeight="1">
      <c r="A289" s="35"/>
      <c r="B289" s="36"/>
      <c r="C289" s="192" t="s">
        <v>844</v>
      </c>
      <c r="D289" s="192" t="s">
        <v>241</v>
      </c>
      <c r="E289" s="193" t="s">
        <v>3463</v>
      </c>
      <c r="F289" s="194" t="s">
        <v>3444</v>
      </c>
      <c r="G289" s="195" t="s">
        <v>476</v>
      </c>
      <c r="H289" s="196">
        <v>7</v>
      </c>
      <c r="I289" s="197"/>
      <c r="J289" s="198">
        <f t="shared" si="50"/>
        <v>0</v>
      </c>
      <c r="K289" s="194" t="s">
        <v>2696</v>
      </c>
      <c r="L289" s="40"/>
      <c r="M289" s="199" t="s">
        <v>1</v>
      </c>
      <c r="N289" s="200" t="s">
        <v>41</v>
      </c>
      <c r="O289" s="72"/>
      <c r="P289" s="201">
        <f t="shared" si="51"/>
        <v>0</v>
      </c>
      <c r="Q289" s="201">
        <v>0</v>
      </c>
      <c r="R289" s="201">
        <f t="shared" si="52"/>
        <v>0</v>
      </c>
      <c r="S289" s="201">
        <v>0</v>
      </c>
      <c r="T289" s="202">
        <f t="shared" si="53"/>
        <v>0</v>
      </c>
      <c r="U289" s="35"/>
      <c r="V289" s="35"/>
      <c r="W289" s="35"/>
      <c r="X289" s="35"/>
      <c r="Y289" s="35"/>
      <c r="Z289" s="35"/>
      <c r="AA289" s="35"/>
      <c r="AB289" s="35"/>
      <c r="AC289" s="35"/>
      <c r="AD289" s="35"/>
      <c r="AE289" s="35"/>
      <c r="AR289" s="203" t="s">
        <v>110</v>
      </c>
      <c r="AT289" s="203" t="s">
        <v>241</v>
      </c>
      <c r="AU289" s="203" t="s">
        <v>84</v>
      </c>
      <c r="AY289" s="18" t="s">
        <v>239</v>
      </c>
      <c r="BE289" s="204">
        <f t="shared" si="54"/>
        <v>0</v>
      </c>
      <c r="BF289" s="204">
        <f t="shared" si="55"/>
        <v>0</v>
      </c>
      <c r="BG289" s="204">
        <f t="shared" si="56"/>
        <v>0</v>
      </c>
      <c r="BH289" s="204">
        <f t="shared" si="57"/>
        <v>0</v>
      </c>
      <c r="BI289" s="204">
        <f t="shared" si="58"/>
        <v>0</v>
      </c>
      <c r="BJ289" s="18" t="s">
        <v>84</v>
      </c>
      <c r="BK289" s="204">
        <f t="shared" si="59"/>
        <v>0</v>
      </c>
      <c r="BL289" s="18" t="s">
        <v>110</v>
      </c>
      <c r="BM289" s="203" t="s">
        <v>1313</v>
      </c>
    </row>
    <row r="290" spans="1:65" s="2" customFormat="1" ht="16.5" customHeight="1">
      <c r="A290" s="35"/>
      <c r="B290" s="36"/>
      <c r="C290" s="192" t="s">
        <v>848</v>
      </c>
      <c r="D290" s="192" t="s">
        <v>241</v>
      </c>
      <c r="E290" s="193" t="s">
        <v>3464</v>
      </c>
      <c r="F290" s="194" t="s">
        <v>3465</v>
      </c>
      <c r="G290" s="195" t="s">
        <v>476</v>
      </c>
      <c r="H290" s="196">
        <v>3.5</v>
      </c>
      <c r="I290" s="197"/>
      <c r="J290" s="198">
        <f t="shared" si="50"/>
        <v>0</v>
      </c>
      <c r="K290" s="194" t="s">
        <v>2696</v>
      </c>
      <c r="L290" s="40"/>
      <c r="M290" s="199" t="s">
        <v>1</v>
      </c>
      <c r="N290" s="200" t="s">
        <v>41</v>
      </c>
      <c r="O290" s="72"/>
      <c r="P290" s="201">
        <f t="shared" si="51"/>
        <v>0</v>
      </c>
      <c r="Q290" s="201">
        <v>0</v>
      </c>
      <c r="R290" s="201">
        <f t="shared" si="52"/>
        <v>0</v>
      </c>
      <c r="S290" s="201">
        <v>0</v>
      </c>
      <c r="T290" s="202">
        <f t="shared" si="53"/>
        <v>0</v>
      </c>
      <c r="U290" s="35"/>
      <c r="V290" s="35"/>
      <c r="W290" s="35"/>
      <c r="X290" s="35"/>
      <c r="Y290" s="35"/>
      <c r="Z290" s="35"/>
      <c r="AA290" s="35"/>
      <c r="AB290" s="35"/>
      <c r="AC290" s="35"/>
      <c r="AD290" s="35"/>
      <c r="AE290" s="35"/>
      <c r="AR290" s="203" t="s">
        <v>110</v>
      </c>
      <c r="AT290" s="203" t="s">
        <v>241</v>
      </c>
      <c r="AU290" s="203" t="s">
        <v>84</v>
      </c>
      <c r="AY290" s="18" t="s">
        <v>239</v>
      </c>
      <c r="BE290" s="204">
        <f t="shared" si="54"/>
        <v>0</v>
      </c>
      <c r="BF290" s="204">
        <f t="shared" si="55"/>
        <v>0</v>
      </c>
      <c r="BG290" s="204">
        <f t="shared" si="56"/>
        <v>0</v>
      </c>
      <c r="BH290" s="204">
        <f t="shared" si="57"/>
        <v>0</v>
      </c>
      <c r="BI290" s="204">
        <f t="shared" si="58"/>
        <v>0</v>
      </c>
      <c r="BJ290" s="18" t="s">
        <v>84</v>
      </c>
      <c r="BK290" s="204">
        <f t="shared" si="59"/>
        <v>0</v>
      </c>
      <c r="BL290" s="18" t="s">
        <v>110</v>
      </c>
      <c r="BM290" s="203" t="s">
        <v>1324</v>
      </c>
    </row>
    <row r="291" spans="1:65" s="2" customFormat="1" ht="16.5" customHeight="1">
      <c r="A291" s="35"/>
      <c r="B291" s="36"/>
      <c r="C291" s="192" t="s">
        <v>852</v>
      </c>
      <c r="D291" s="192" t="s">
        <v>241</v>
      </c>
      <c r="E291" s="193" t="s">
        <v>3466</v>
      </c>
      <c r="F291" s="194" t="s">
        <v>3322</v>
      </c>
      <c r="G291" s="195" t="s">
        <v>476</v>
      </c>
      <c r="H291" s="196">
        <v>6.5</v>
      </c>
      <c r="I291" s="197"/>
      <c r="J291" s="198">
        <f t="shared" si="50"/>
        <v>0</v>
      </c>
      <c r="K291" s="194" t="s">
        <v>2696</v>
      </c>
      <c r="L291" s="40"/>
      <c r="M291" s="199" t="s">
        <v>1</v>
      </c>
      <c r="N291" s="200" t="s">
        <v>41</v>
      </c>
      <c r="O291" s="72"/>
      <c r="P291" s="201">
        <f t="shared" si="51"/>
        <v>0</v>
      </c>
      <c r="Q291" s="201">
        <v>0</v>
      </c>
      <c r="R291" s="201">
        <f t="shared" si="52"/>
        <v>0</v>
      </c>
      <c r="S291" s="201">
        <v>0</v>
      </c>
      <c r="T291" s="202">
        <f t="shared" si="53"/>
        <v>0</v>
      </c>
      <c r="U291" s="35"/>
      <c r="V291" s="35"/>
      <c r="W291" s="35"/>
      <c r="X291" s="35"/>
      <c r="Y291" s="35"/>
      <c r="Z291" s="35"/>
      <c r="AA291" s="35"/>
      <c r="AB291" s="35"/>
      <c r="AC291" s="35"/>
      <c r="AD291" s="35"/>
      <c r="AE291" s="35"/>
      <c r="AR291" s="203" t="s">
        <v>110</v>
      </c>
      <c r="AT291" s="203" t="s">
        <v>241</v>
      </c>
      <c r="AU291" s="203" t="s">
        <v>84</v>
      </c>
      <c r="AY291" s="18" t="s">
        <v>239</v>
      </c>
      <c r="BE291" s="204">
        <f t="shared" si="54"/>
        <v>0</v>
      </c>
      <c r="BF291" s="204">
        <f t="shared" si="55"/>
        <v>0</v>
      </c>
      <c r="BG291" s="204">
        <f t="shared" si="56"/>
        <v>0</v>
      </c>
      <c r="BH291" s="204">
        <f t="shared" si="57"/>
        <v>0</v>
      </c>
      <c r="BI291" s="204">
        <f t="shared" si="58"/>
        <v>0</v>
      </c>
      <c r="BJ291" s="18" t="s">
        <v>84</v>
      </c>
      <c r="BK291" s="204">
        <f t="shared" si="59"/>
        <v>0</v>
      </c>
      <c r="BL291" s="18" t="s">
        <v>110</v>
      </c>
      <c r="BM291" s="203" t="s">
        <v>1331</v>
      </c>
    </row>
    <row r="292" spans="1:65" s="2" customFormat="1" ht="16.5" customHeight="1">
      <c r="A292" s="35"/>
      <c r="B292" s="36"/>
      <c r="C292" s="192" t="s">
        <v>856</v>
      </c>
      <c r="D292" s="192" t="s">
        <v>241</v>
      </c>
      <c r="E292" s="193" t="s">
        <v>3467</v>
      </c>
      <c r="F292" s="194" t="s">
        <v>3326</v>
      </c>
      <c r="G292" s="195" t="s">
        <v>476</v>
      </c>
      <c r="H292" s="196">
        <v>10</v>
      </c>
      <c r="I292" s="197"/>
      <c r="J292" s="198">
        <f t="shared" si="50"/>
        <v>0</v>
      </c>
      <c r="K292" s="194" t="s">
        <v>2696</v>
      </c>
      <c r="L292" s="40"/>
      <c r="M292" s="199" t="s">
        <v>1</v>
      </c>
      <c r="N292" s="200" t="s">
        <v>41</v>
      </c>
      <c r="O292" s="72"/>
      <c r="P292" s="201">
        <f t="shared" si="51"/>
        <v>0</v>
      </c>
      <c r="Q292" s="201">
        <v>0</v>
      </c>
      <c r="R292" s="201">
        <f t="shared" si="52"/>
        <v>0</v>
      </c>
      <c r="S292" s="201">
        <v>0</v>
      </c>
      <c r="T292" s="202">
        <f t="shared" si="53"/>
        <v>0</v>
      </c>
      <c r="U292" s="35"/>
      <c r="V292" s="35"/>
      <c r="W292" s="35"/>
      <c r="X292" s="35"/>
      <c r="Y292" s="35"/>
      <c r="Z292" s="35"/>
      <c r="AA292" s="35"/>
      <c r="AB292" s="35"/>
      <c r="AC292" s="35"/>
      <c r="AD292" s="35"/>
      <c r="AE292" s="35"/>
      <c r="AR292" s="203" t="s">
        <v>110</v>
      </c>
      <c r="AT292" s="203" t="s">
        <v>241</v>
      </c>
      <c r="AU292" s="203" t="s">
        <v>84</v>
      </c>
      <c r="AY292" s="18" t="s">
        <v>239</v>
      </c>
      <c r="BE292" s="204">
        <f t="shared" si="54"/>
        <v>0</v>
      </c>
      <c r="BF292" s="204">
        <f t="shared" si="55"/>
        <v>0</v>
      </c>
      <c r="BG292" s="204">
        <f t="shared" si="56"/>
        <v>0</v>
      </c>
      <c r="BH292" s="204">
        <f t="shared" si="57"/>
        <v>0</v>
      </c>
      <c r="BI292" s="204">
        <f t="shared" si="58"/>
        <v>0</v>
      </c>
      <c r="BJ292" s="18" t="s">
        <v>84</v>
      </c>
      <c r="BK292" s="204">
        <f t="shared" si="59"/>
        <v>0</v>
      </c>
      <c r="BL292" s="18" t="s">
        <v>110</v>
      </c>
      <c r="BM292" s="203" t="s">
        <v>1340</v>
      </c>
    </row>
    <row r="293" spans="1:65" s="2" customFormat="1" ht="21.75" customHeight="1">
      <c r="A293" s="35"/>
      <c r="B293" s="36"/>
      <c r="C293" s="192" t="s">
        <v>861</v>
      </c>
      <c r="D293" s="192" t="s">
        <v>241</v>
      </c>
      <c r="E293" s="193" t="s">
        <v>3468</v>
      </c>
      <c r="F293" s="194" t="s">
        <v>3334</v>
      </c>
      <c r="G293" s="195" t="s">
        <v>244</v>
      </c>
      <c r="H293" s="196">
        <v>1</v>
      </c>
      <c r="I293" s="197"/>
      <c r="J293" s="198">
        <f t="shared" si="50"/>
        <v>0</v>
      </c>
      <c r="K293" s="194" t="s">
        <v>2696</v>
      </c>
      <c r="L293" s="40"/>
      <c r="M293" s="199" t="s">
        <v>1</v>
      </c>
      <c r="N293" s="200" t="s">
        <v>41</v>
      </c>
      <c r="O293" s="72"/>
      <c r="P293" s="201">
        <f t="shared" si="51"/>
        <v>0</v>
      </c>
      <c r="Q293" s="201">
        <v>0</v>
      </c>
      <c r="R293" s="201">
        <f t="shared" si="52"/>
        <v>0</v>
      </c>
      <c r="S293" s="201">
        <v>0</v>
      </c>
      <c r="T293" s="202">
        <f t="shared" si="53"/>
        <v>0</v>
      </c>
      <c r="U293" s="35"/>
      <c r="V293" s="35"/>
      <c r="W293" s="35"/>
      <c r="X293" s="35"/>
      <c r="Y293" s="35"/>
      <c r="Z293" s="35"/>
      <c r="AA293" s="35"/>
      <c r="AB293" s="35"/>
      <c r="AC293" s="35"/>
      <c r="AD293" s="35"/>
      <c r="AE293" s="35"/>
      <c r="AR293" s="203" t="s">
        <v>110</v>
      </c>
      <c r="AT293" s="203" t="s">
        <v>241</v>
      </c>
      <c r="AU293" s="203" t="s">
        <v>84</v>
      </c>
      <c r="AY293" s="18" t="s">
        <v>239</v>
      </c>
      <c r="BE293" s="204">
        <f t="shared" si="54"/>
        <v>0</v>
      </c>
      <c r="BF293" s="204">
        <f t="shared" si="55"/>
        <v>0</v>
      </c>
      <c r="BG293" s="204">
        <f t="shared" si="56"/>
        <v>0</v>
      </c>
      <c r="BH293" s="204">
        <f t="shared" si="57"/>
        <v>0</v>
      </c>
      <c r="BI293" s="204">
        <f t="shared" si="58"/>
        <v>0</v>
      </c>
      <c r="BJ293" s="18" t="s">
        <v>84</v>
      </c>
      <c r="BK293" s="204">
        <f t="shared" si="59"/>
        <v>0</v>
      </c>
      <c r="BL293" s="18" t="s">
        <v>110</v>
      </c>
      <c r="BM293" s="203" t="s">
        <v>1349</v>
      </c>
    </row>
    <row r="294" spans="1:65" s="2" customFormat="1" ht="16.5" customHeight="1">
      <c r="A294" s="35"/>
      <c r="B294" s="36"/>
      <c r="C294" s="192" t="s">
        <v>866</v>
      </c>
      <c r="D294" s="192" t="s">
        <v>241</v>
      </c>
      <c r="E294" s="193" t="s">
        <v>3469</v>
      </c>
      <c r="F294" s="194" t="s">
        <v>3336</v>
      </c>
      <c r="G294" s="195" t="s">
        <v>244</v>
      </c>
      <c r="H294" s="196">
        <v>1</v>
      </c>
      <c r="I294" s="197"/>
      <c r="J294" s="198">
        <f t="shared" si="50"/>
        <v>0</v>
      </c>
      <c r="K294" s="194" t="s">
        <v>2696</v>
      </c>
      <c r="L294" s="40"/>
      <c r="M294" s="199" t="s">
        <v>1</v>
      </c>
      <c r="N294" s="200" t="s">
        <v>41</v>
      </c>
      <c r="O294" s="72"/>
      <c r="P294" s="201">
        <f t="shared" si="51"/>
        <v>0</v>
      </c>
      <c r="Q294" s="201">
        <v>0</v>
      </c>
      <c r="R294" s="201">
        <f t="shared" si="52"/>
        <v>0</v>
      </c>
      <c r="S294" s="201">
        <v>0</v>
      </c>
      <c r="T294" s="202">
        <f t="shared" si="53"/>
        <v>0</v>
      </c>
      <c r="U294" s="35"/>
      <c r="V294" s="35"/>
      <c r="W294" s="35"/>
      <c r="X294" s="35"/>
      <c r="Y294" s="35"/>
      <c r="Z294" s="35"/>
      <c r="AA294" s="35"/>
      <c r="AB294" s="35"/>
      <c r="AC294" s="35"/>
      <c r="AD294" s="35"/>
      <c r="AE294" s="35"/>
      <c r="AR294" s="203" t="s">
        <v>110</v>
      </c>
      <c r="AT294" s="203" t="s">
        <v>241</v>
      </c>
      <c r="AU294" s="203" t="s">
        <v>84</v>
      </c>
      <c r="AY294" s="18" t="s">
        <v>239</v>
      </c>
      <c r="BE294" s="204">
        <f t="shared" si="54"/>
        <v>0</v>
      </c>
      <c r="BF294" s="204">
        <f t="shared" si="55"/>
        <v>0</v>
      </c>
      <c r="BG294" s="204">
        <f t="shared" si="56"/>
        <v>0</v>
      </c>
      <c r="BH294" s="204">
        <f t="shared" si="57"/>
        <v>0</v>
      </c>
      <c r="BI294" s="204">
        <f t="shared" si="58"/>
        <v>0</v>
      </c>
      <c r="BJ294" s="18" t="s">
        <v>84</v>
      </c>
      <c r="BK294" s="204">
        <f t="shared" si="59"/>
        <v>0</v>
      </c>
      <c r="BL294" s="18" t="s">
        <v>110</v>
      </c>
      <c r="BM294" s="203" t="s">
        <v>1356</v>
      </c>
    </row>
    <row r="295" spans="1:65" s="12" customFormat="1" ht="25.9" customHeight="1">
      <c r="B295" s="176"/>
      <c r="C295" s="177"/>
      <c r="D295" s="178" t="s">
        <v>75</v>
      </c>
      <c r="E295" s="179" t="s">
        <v>3470</v>
      </c>
      <c r="F295" s="179" t="s">
        <v>3471</v>
      </c>
      <c r="G295" s="177"/>
      <c r="H295" s="177"/>
      <c r="I295" s="180"/>
      <c r="J295" s="181">
        <f>BK295</f>
        <v>0</v>
      </c>
      <c r="K295" s="177"/>
      <c r="L295" s="182"/>
      <c r="M295" s="183"/>
      <c r="N295" s="184"/>
      <c r="O295" s="184"/>
      <c r="P295" s="185">
        <f>SUM(P296:P327)</f>
        <v>0</v>
      </c>
      <c r="Q295" s="184"/>
      <c r="R295" s="185">
        <f>SUM(R296:R327)</f>
        <v>0</v>
      </c>
      <c r="S295" s="184"/>
      <c r="T295" s="186">
        <f>SUM(T296:T327)</f>
        <v>0</v>
      </c>
      <c r="AR295" s="187" t="s">
        <v>84</v>
      </c>
      <c r="AT295" s="188" t="s">
        <v>75</v>
      </c>
      <c r="AU295" s="188" t="s">
        <v>76</v>
      </c>
      <c r="AY295" s="187" t="s">
        <v>239</v>
      </c>
      <c r="BK295" s="189">
        <f>SUM(BK296:BK327)</f>
        <v>0</v>
      </c>
    </row>
    <row r="296" spans="1:65" s="2" customFormat="1" ht="16.5" customHeight="1">
      <c r="A296" s="35"/>
      <c r="B296" s="36"/>
      <c r="C296" s="192" t="s">
        <v>870</v>
      </c>
      <c r="D296" s="192" t="s">
        <v>241</v>
      </c>
      <c r="E296" s="193" t="s">
        <v>3472</v>
      </c>
      <c r="F296" s="194" t="s">
        <v>3473</v>
      </c>
      <c r="G296" s="195" t="s">
        <v>1736</v>
      </c>
      <c r="H296" s="196">
        <v>7</v>
      </c>
      <c r="I296" s="197"/>
      <c r="J296" s="198">
        <f>ROUND(I296*H296,2)</f>
        <v>0</v>
      </c>
      <c r="K296" s="194" t="s">
        <v>2696</v>
      </c>
      <c r="L296" s="40"/>
      <c r="M296" s="199" t="s">
        <v>1</v>
      </c>
      <c r="N296" s="200" t="s">
        <v>41</v>
      </c>
      <c r="O296" s="72"/>
      <c r="P296" s="201">
        <f>O296*H296</f>
        <v>0</v>
      </c>
      <c r="Q296" s="201">
        <v>0</v>
      </c>
      <c r="R296" s="201">
        <f>Q296*H296</f>
        <v>0</v>
      </c>
      <c r="S296" s="201">
        <v>0</v>
      </c>
      <c r="T296" s="202">
        <f>S296*H296</f>
        <v>0</v>
      </c>
      <c r="U296" s="35"/>
      <c r="V296" s="35"/>
      <c r="W296" s="35"/>
      <c r="X296" s="35"/>
      <c r="Y296" s="35"/>
      <c r="Z296" s="35"/>
      <c r="AA296" s="35"/>
      <c r="AB296" s="35"/>
      <c r="AC296" s="35"/>
      <c r="AD296" s="35"/>
      <c r="AE296" s="35"/>
      <c r="AR296" s="203" t="s">
        <v>110</v>
      </c>
      <c r="AT296" s="203" t="s">
        <v>241</v>
      </c>
      <c r="AU296" s="203" t="s">
        <v>84</v>
      </c>
      <c r="AY296" s="18" t="s">
        <v>239</v>
      </c>
      <c r="BE296" s="204">
        <f>IF(N296="základní",J296,0)</f>
        <v>0</v>
      </c>
      <c r="BF296" s="204">
        <f>IF(N296="snížená",J296,0)</f>
        <v>0</v>
      </c>
      <c r="BG296" s="204">
        <f>IF(N296="zákl. přenesená",J296,0)</f>
        <v>0</v>
      </c>
      <c r="BH296" s="204">
        <f>IF(N296="sníž. přenesená",J296,0)</f>
        <v>0</v>
      </c>
      <c r="BI296" s="204">
        <f>IF(N296="nulová",J296,0)</f>
        <v>0</v>
      </c>
      <c r="BJ296" s="18" t="s">
        <v>84</v>
      </c>
      <c r="BK296" s="204">
        <f>ROUND(I296*H296,2)</f>
        <v>0</v>
      </c>
      <c r="BL296" s="18" t="s">
        <v>110</v>
      </c>
      <c r="BM296" s="203" t="s">
        <v>1363</v>
      </c>
    </row>
    <row r="297" spans="1:65" s="2" customFormat="1" ht="19.5">
      <c r="A297" s="35"/>
      <c r="B297" s="36"/>
      <c r="C297" s="37"/>
      <c r="D297" s="207" t="s">
        <v>284</v>
      </c>
      <c r="E297" s="37"/>
      <c r="F297" s="216" t="s">
        <v>3474</v>
      </c>
      <c r="G297" s="37"/>
      <c r="H297" s="37"/>
      <c r="I297" s="217"/>
      <c r="J297" s="37"/>
      <c r="K297" s="37"/>
      <c r="L297" s="40"/>
      <c r="M297" s="218"/>
      <c r="N297" s="219"/>
      <c r="O297" s="72"/>
      <c r="P297" s="72"/>
      <c r="Q297" s="72"/>
      <c r="R297" s="72"/>
      <c r="S297" s="72"/>
      <c r="T297" s="73"/>
      <c r="U297" s="35"/>
      <c r="V297" s="35"/>
      <c r="W297" s="35"/>
      <c r="X297" s="35"/>
      <c r="Y297" s="35"/>
      <c r="Z297" s="35"/>
      <c r="AA297" s="35"/>
      <c r="AB297" s="35"/>
      <c r="AC297" s="35"/>
      <c r="AD297" s="35"/>
      <c r="AE297" s="35"/>
      <c r="AT297" s="18" t="s">
        <v>284</v>
      </c>
      <c r="AU297" s="18" t="s">
        <v>84</v>
      </c>
    </row>
    <row r="298" spans="1:65" s="2" customFormat="1" ht="16.5" customHeight="1">
      <c r="A298" s="35"/>
      <c r="B298" s="36"/>
      <c r="C298" s="192" t="s">
        <v>875</v>
      </c>
      <c r="D298" s="192" t="s">
        <v>241</v>
      </c>
      <c r="E298" s="193" t="s">
        <v>3475</v>
      </c>
      <c r="F298" s="194" t="s">
        <v>3476</v>
      </c>
      <c r="G298" s="195" t="s">
        <v>1736</v>
      </c>
      <c r="H298" s="196">
        <v>15</v>
      </c>
      <c r="I298" s="197"/>
      <c r="J298" s="198">
        <f>ROUND(I298*H298,2)</f>
        <v>0</v>
      </c>
      <c r="K298" s="194" t="s">
        <v>2696</v>
      </c>
      <c r="L298" s="40"/>
      <c r="M298" s="199" t="s">
        <v>1</v>
      </c>
      <c r="N298" s="200" t="s">
        <v>41</v>
      </c>
      <c r="O298" s="72"/>
      <c r="P298" s="201">
        <f>O298*H298</f>
        <v>0</v>
      </c>
      <c r="Q298" s="201">
        <v>0</v>
      </c>
      <c r="R298" s="201">
        <f>Q298*H298</f>
        <v>0</v>
      </c>
      <c r="S298" s="201">
        <v>0</v>
      </c>
      <c r="T298" s="202">
        <f>S298*H298</f>
        <v>0</v>
      </c>
      <c r="U298" s="35"/>
      <c r="V298" s="35"/>
      <c r="W298" s="35"/>
      <c r="X298" s="35"/>
      <c r="Y298" s="35"/>
      <c r="Z298" s="35"/>
      <c r="AA298" s="35"/>
      <c r="AB298" s="35"/>
      <c r="AC298" s="35"/>
      <c r="AD298" s="35"/>
      <c r="AE298" s="35"/>
      <c r="AR298" s="203" t="s">
        <v>110</v>
      </c>
      <c r="AT298" s="203" t="s">
        <v>241</v>
      </c>
      <c r="AU298" s="203" t="s">
        <v>84</v>
      </c>
      <c r="AY298" s="18" t="s">
        <v>239</v>
      </c>
      <c r="BE298" s="204">
        <f>IF(N298="základní",J298,0)</f>
        <v>0</v>
      </c>
      <c r="BF298" s="204">
        <f>IF(N298="snížená",J298,0)</f>
        <v>0</v>
      </c>
      <c r="BG298" s="204">
        <f>IF(N298="zákl. přenesená",J298,0)</f>
        <v>0</v>
      </c>
      <c r="BH298" s="204">
        <f>IF(N298="sníž. přenesená",J298,0)</f>
        <v>0</v>
      </c>
      <c r="BI298" s="204">
        <f>IF(N298="nulová",J298,0)</f>
        <v>0</v>
      </c>
      <c r="BJ298" s="18" t="s">
        <v>84</v>
      </c>
      <c r="BK298" s="204">
        <f>ROUND(I298*H298,2)</f>
        <v>0</v>
      </c>
      <c r="BL298" s="18" t="s">
        <v>110</v>
      </c>
      <c r="BM298" s="203" t="s">
        <v>1370</v>
      </c>
    </row>
    <row r="299" spans="1:65" s="2" customFormat="1" ht="19.5">
      <c r="A299" s="35"/>
      <c r="B299" s="36"/>
      <c r="C299" s="37"/>
      <c r="D299" s="207" t="s">
        <v>284</v>
      </c>
      <c r="E299" s="37"/>
      <c r="F299" s="216" t="s">
        <v>3474</v>
      </c>
      <c r="G299" s="37"/>
      <c r="H299" s="37"/>
      <c r="I299" s="217"/>
      <c r="J299" s="37"/>
      <c r="K299" s="37"/>
      <c r="L299" s="40"/>
      <c r="M299" s="218"/>
      <c r="N299" s="219"/>
      <c r="O299" s="72"/>
      <c r="P299" s="72"/>
      <c r="Q299" s="72"/>
      <c r="R299" s="72"/>
      <c r="S299" s="72"/>
      <c r="T299" s="73"/>
      <c r="U299" s="35"/>
      <c r="V299" s="35"/>
      <c r="W299" s="35"/>
      <c r="X299" s="35"/>
      <c r="Y299" s="35"/>
      <c r="Z299" s="35"/>
      <c r="AA299" s="35"/>
      <c r="AB299" s="35"/>
      <c r="AC299" s="35"/>
      <c r="AD299" s="35"/>
      <c r="AE299" s="35"/>
      <c r="AT299" s="18" t="s">
        <v>284</v>
      </c>
      <c r="AU299" s="18" t="s">
        <v>84</v>
      </c>
    </row>
    <row r="300" spans="1:65" s="2" customFormat="1" ht="16.5" customHeight="1">
      <c r="A300" s="35"/>
      <c r="B300" s="36"/>
      <c r="C300" s="192" t="s">
        <v>880</v>
      </c>
      <c r="D300" s="192" t="s">
        <v>241</v>
      </c>
      <c r="E300" s="193" t="s">
        <v>3477</v>
      </c>
      <c r="F300" s="194" t="s">
        <v>3478</v>
      </c>
      <c r="G300" s="195" t="s">
        <v>1736</v>
      </c>
      <c r="H300" s="196">
        <v>8</v>
      </c>
      <c r="I300" s="197"/>
      <c r="J300" s="198">
        <f>ROUND(I300*H300,2)</f>
        <v>0</v>
      </c>
      <c r="K300" s="194" t="s">
        <v>2696</v>
      </c>
      <c r="L300" s="40"/>
      <c r="M300" s="199" t="s">
        <v>1</v>
      </c>
      <c r="N300" s="200" t="s">
        <v>41</v>
      </c>
      <c r="O300" s="72"/>
      <c r="P300" s="201">
        <f>O300*H300</f>
        <v>0</v>
      </c>
      <c r="Q300" s="201">
        <v>0</v>
      </c>
      <c r="R300" s="201">
        <f>Q300*H300</f>
        <v>0</v>
      </c>
      <c r="S300" s="201">
        <v>0</v>
      </c>
      <c r="T300" s="202">
        <f>S300*H300</f>
        <v>0</v>
      </c>
      <c r="U300" s="35"/>
      <c r="V300" s="35"/>
      <c r="W300" s="35"/>
      <c r="X300" s="35"/>
      <c r="Y300" s="35"/>
      <c r="Z300" s="35"/>
      <c r="AA300" s="35"/>
      <c r="AB300" s="35"/>
      <c r="AC300" s="35"/>
      <c r="AD300" s="35"/>
      <c r="AE300" s="35"/>
      <c r="AR300" s="203" t="s">
        <v>110</v>
      </c>
      <c r="AT300" s="203" t="s">
        <v>241</v>
      </c>
      <c r="AU300" s="203" t="s">
        <v>84</v>
      </c>
      <c r="AY300" s="18" t="s">
        <v>239</v>
      </c>
      <c r="BE300" s="204">
        <f>IF(N300="základní",J300,0)</f>
        <v>0</v>
      </c>
      <c r="BF300" s="204">
        <f>IF(N300="snížená",J300,0)</f>
        <v>0</v>
      </c>
      <c r="BG300" s="204">
        <f>IF(N300="zákl. přenesená",J300,0)</f>
        <v>0</v>
      </c>
      <c r="BH300" s="204">
        <f>IF(N300="sníž. přenesená",J300,0)</f>
        <v>0</v>
      </c>
      <c r="BI300" s="204">
        <f>IF(N300="nulová",J300,0)</f>
        <v>0</v>
      </c>
      <c r="BJ300" s="18" t="s">
        <v>84</v>
      </c>
      <c r="BK300" s="204">
        <f>ROUND(I300*H300,2)</f>
        <v>0</v>
      </c>
      <c r="BL300" s="18" t="s">
        <v>110</v>
      </c>
      <c r="BM300" s="203" t="s">
        <v>1380</v>
      </c>
    </row>
    <row r="301" spans="1:65" s="2" customFormat="1" ht="19.5">
      <c r="A301" s="35"/>
      <c r="B301" s="36"/>
      <c r="C301" s="37"/>
      <c r="D301" s="207" t="s">
        <v>284</v>
      </c>
      <c r="E301" s="37"/>
      <c r="F301" s="216" t="s">
        <v>3474</v>
      </c>
      <c r="G301" s="37"/>
      <c r="H301" s="37"/>
      <c r="I301" s="217"/>
      <c r="J301" s="37"/>
      <c r="K301" s="37"/>
      <c r="L301" s="40"/>
      <c r="M301" s="218"/>
      <c r="N301" s="219"/>
      <c r="O301" s="72"/>
      <c r="P301" s="72"/>
      <c r="Q301" s="72"/>
      <c r="R301" s="72"/>
      <c r="S301" s="72"/>
      <c r="T301" s="73"/>
      <c r="U301" s="35"/>
      <c r="V301" s="35"/>
      <c r="W301" s="35"/>
      <c r="X301" s="35"/>
      <c r="Y301" s="35"/>
      <c r="Z301" s="35"/>
      <c r="AA301" s="35"/>
      <c r="AB301" s="35"/>
      <c r="AC301" s="35"/>
      <c r="AD301" s="35"/>
      <c r="AE301" s="35"/>
      <c r="AT301" s="18" t="s">
        <v>284</v>
      </c>
      <c r="AU301" s="18" t="s">
        <v>84</v>
      </c>
    </row>
    <row r="302" spans="1:65" s="2" customFormat="1" ht="16.5" customHeight="1">
      <c r="A302" s="35"/>
      <c r="B302" s="36"/>
      <c r="C302" s="192" t="s">
        <v>884</v>
      </c>
      <c r="D302" s="192" t="s">
        <v>241</v>
      </c>
      <c r="E302" s="193" t="s">
        <v>3479</v>
      </c>
      <c r="F302" s="194" t="s">
        <v>3480</v>
      </c>
      <c r="G302" s="195" t="s">
        <v>1736</v>
      </c>
      <c r="H302" s="196">
        <v>2</v>
      </c>
      <c r="I302" s="197"/>
      <c r="J302" s="198">
        <f>ROUND(I302*H302,2)</f>
        <v>0</v>
      </c>
      <c r="K302" s="194" t="s">
        <v>2696</v>
      </c>
      <c r="L302" s="40"/>
      <c r="M302" s="199" t="s">
        <v>1</v>
      </c>
      <c r="N302" s="200" t="s">
        <v>41</v>
      </c>
      <c r="O302" s="72"/>
      <c r="P302" s="201">
        <f>O302*H302</f>
        <v>0</v>
      </c>
      <c r="Q302" s="201">
        <v>0</v>
      </c>
      <c r="R302" s="201">
        <f>Q302*H302</f>
        <v>0</v>
      </c>
      <c r="S302" s="201">
        <v>0</v>
      </c>
      <c r="T302" s="202">
        <f>S302*H302</f>
        <v>0</v>
      </c>
      <c r="U302" s="35"/>
      <c r="V302" s="35"/>
      <c r="W302" s="35"/>
      <c r="X302" s="35"/>
      <c r="Y302" s="35"/>
      <c r="Z302" s="35"/>
      <c r="AA302" s="35"/>
      <c r="AB302" s="35"/>
      <c r="AC302" s="35"/>
      <c r="AD302" s="35"/>
      <c r="AE302" s="35"/>
      <c r="AR302" s="203" t="s">
        <v>110</v>
      </c>
      <c r="AT302" s="203" t="s">
        <v>241</v>
      </c>
      <c r="AU302" s="203" t="s">
        <v>84</v>
      </c>
      <c r="AY302" s="18" t="s">
        <v>239</v>
      </c>
      <c r="BE302" s="204">
        <f>IF(N302="základní",J302,0)</f>
        <v>0</v>
      </c>
      <c r="BF302" s="204">
        <f>IF(N302="snížená",J302,0)</f>
        <v>0</v>
      </c>
      <c r="BG302" s="204">
        <f>IF(N302="zákl. přenesená",J302,0)</f>
        <v>0</v>
      </c>
      <c r="BH302" s="204">
        <f>IF(N302="sníž. přenesená",J302,0)</f>
        <v>0</v>
      </c>
      <c r="BI302" s="204">
        <f>IF(N302="nulová",J302,0)</f>
        <v>0</v>
      </c>
      <c r="BJ302" s="18" t="s">
        <v>84</v>
      </c>
      <c r="BK302" s="204">
        <f>ROUND(I302*H302,2)</f>
        <v>0</v>
      </c>
      <c r="BL302" s="18" t="s">
        <v>110</v>
      </c>
      <c r="BM302" s="203" t="s">
        <v>1387</v>
      </c>
    </row>
    <row r="303" spans="1:65" s="2" customFormat="1" ht="19.5">
      <c r="A303" s="35"/>
      <c r="B303" s="36"/>
      <c r="C303" s="37"/>
      <c r="D303" s="207" t="s">
        <v>284</v>
      </c>
      <c r="E303" s="37"/>
      <c r="F303" s="216" t="s">
        <v>3474</v>
      </c>
      <c r="G303" s="37"/>
      <c r="H303" s="37"/>
      <c r="I303" s="217"/>
      <c r="J303" s="37"/>
      <c r="K303" s="37"/>
      <c r="L303" s="40"/>
      <c r="M303" s="218"/>
      <c r="N303" s="219"/>
      <c r="O303" s="72"/>
      <c r="P303" s="72"/>
      <c r="Q303" s="72"/>
      <c r="R303" s="72"/>
      <c r="S303" s="72"/>
      <c r="T303" s="73"/>
      <c r="U303" s="35"/>
      <c r="V303" s="35"/>
      <c r="W303" s="35"/>
      <c r="X303" s="35"/>
      <c r="Y303" s="35"/>
      <c r="Z303" s="35"/>
      <c r="AA303" s="35"/>
      <c r="AB303" s="35"/>
      <c r="AC303" s="35"/>
      <c r="AD303" s="35"/>
      <c r="AE303" s="35"/>
      <c r="AT303" s="18" t="s">
        <v>284</v>
      </c>
      <c r="AU303" s="18" t="s">
        <v>84</v>
      </c>
    </row>
    <row r="304" spans="1:65" s="2" customFormat="1" ht="16.5" customHeight="1">
      <c r="A304" s="35"/>
      <c r="B304" s="36"/>
      <c r="C304" s="192" t="s">
        <v>889</v>
      </c>
      <c r="D304" s="192" t="s">
        <v>241</v>
      </c>
      <c r="E304" s="193" t="s">
        <v>3481</v>
      </c>
      <c r="F304" s="194" t="s">
        <v>3482</v>
      </c>
      <c r="G304" s="195" t="s">
        <v>1736</v>
      </c>
      <c r="H304" s="196">
        <v>2</v>
      </c>
      <c r="I304" s="197"/>
      <c r="J304" s="198">
        <f>ROUND(I304*H304,2)</f>
        <v>0</v>
      </c>
      <c r="K304" s="194" t="s">
        <v>2696</v>
      </c>
      <c r="L304" s="40"/>
      <c r="M304" s="199" t="s">
        <v>1</v>
      </c>
      <c r="N304" s="200" t="s">
        <v>41</v>
      </c>
      <c r="O304" s="72"/>
      <c r="P304" s="201">
        <f>O304*H304</f>
        <v>0</v>
      </c>
      <c r="Q304" s="201">
        <v>0</v>
      </c>
      <c r="R304" s="201">
        <f>Q304*H304</f>
        <v>0</v>
      </c>
      <c r="S304" s="201">
        <v>0</v>
      </c>
      <c r="T304" s="202">
        <f>S304*H304</f>
        <v>0</v>
      </c>
      <c r="U304" s="35"/>
      <c r="V304" s="35"/>
      <c r="W304" s="35"/>
      <c r="X304" s="35"/>
      <c r="Y304" s="35"/>
      <c r="Z304" s="35"/>
      <c r="AA304" s="35"/>
      <c r="AB304" s="35"/>
      <c r="AC304" s="35"/>
      <c r="AD304" s="35"/>
      <c r="AE304" s="35"/>
      <c r="AR304" s="203" t="s">
        <v>110</v>
      </c>
      <c r="AT304" s="203" t="s">
        <v>241</v>
      </c>
      <c r="AU304" s="203" t="s">
        <v>84</v>
      </c>
      <c r="AY304" s="18" t="s">
        <v>239</v>
      </c>
      <c r="BE304" s="204">
        <f>IF(N304="základní",J304,0)</f>
        <v>0</v>
      </c>
      <c r="BF304" s="204">
        <f>IF(N304="snížená",J304,0)</f>
        <v>0</v>
      </c>
      <c r="BG304" s="204">
        <f>IF(N304="zákl. přenesená",J304,0)</f>
        <v>0</v>
      </c>
      <c r="BH304" s="204">
        <f>IF(N304="sníž. přenesená",J304,0)</f>
        <v>0</v>
      </c>
      <c r="BI304" s="204">
        <f>IF(N304="nulová",J304,0)</f>
        <v>0</v>
      </c>
      <c r="BJ304" s="18" t="s">
        <v>84</v>
      </c>
      <c r="BK304" s="204">
        <f>ROUND(I304*H304,2)</f>
        <v>0</v>
      </c>
      <c r="BL304" s="18" t="s">
        <v>110</v>
      </c>
      <c r="BM304" s="203" t="s">
        <v>1394</v>
      </c>
    </row>
    <row r="305" spans="1:65" s="2" customFormat="1" ht="19.5">
      <c r="A305" s="35"/>
      <c r="B305" s="36"/>
      <c r="C305" s="37"/>
      <c r="D305" s="207" t="s">
        <v>284</v>
      </c>
      <c r="E305" s="37"/>
      <c r="F305" s="216" t="s">
        <v>3474</v>
      </c>
      <c r="G305" s="37"/>
      <c r="H305" s="37"/>
      <c r="I305" s="217"/>
      <c r="J305" s="37"/>
      <c r="K305" s="37"/>
      <c r="L305" s="40"/>
      <c r="M305" s="218"/>
      <c r="N305" s="219"/>
      <c r="O305" s="72"/>
      <c r="P305" s="72"/>
      <c r="Q305" s="72"/>
      <c r="R305" s="72"/>
      <c r="S305" s="72"/>
      <c r="T305" s="73"/>
      <c r="U305" s="35"/>
      <c r="V305" s="35"/>
      <c r="W305" s="35"/>
      <c r="X305" s="35"/>
      <c r="Y305" s="35"/>
      <c r="Z305" s="35"/>
      <c r="AA305" s="35"/>
      <c r="AB305" s="35"/>
      <c r="AC305" s="35"/>
      <c r="AD305" s="35"/>
      <c r="AE305" s="35"/>
      <c r="AT305" s="18" t="s">
        <v>284</v>
      </c>
      <c r="AU305" s="18" t="s">
        <v>84</v>
      </c>
    </row>
    <row r="306" spans="1:65" s="2" customFormat="1" ht="16.5" customHeight="1">
      <c r="A306" s="35"/>
      <c r="B306" s="36"/>
      <c r="C306" s="192" t="s">
        <v>893</v>
      </c>
      <c r="D306" s="192" t="s">
        <v>241</v>
      </c>
      <c r="E306" s="193" t="s">
        <v>3483</v>
      </c>
      <c r="F306" s="194" t="s">
        <v>3484</v>
      </c>
      <c r="G306" s="195" t="s">
        <v>1736</v>
      </c>
      <c r="H306" s="196">
        <v>32</v>
      </c>
      <c r="I306" s="197"/>
      <c r="J306" s="198">
        <f>ROUND(I306*H306,2)</f>
        <v>0</v>
      </c>
      <c r="K306" s="194" t="s">
        <v>2696</v>
      </c>
      <c r="L306" s="40"/>
      <c r="M306" s="199" t="s">
        <v>1</v>
      </c>
      <c r="N306" s="200" t="s">
        <v>41</v>
      </c>
      <c r="O306" s="72"/>
      <c r="P306" s="201">
        <f>O306*H306</f>
        <v>0</v>
      </c>
      <c r="Q306" s="201">
        <v>0</v>
      </c>
      <c r="R306" s="201">
        <f>Q306*H306</f>
        <v>0</v>
      </c>
      <c r="S306" s="201">
        <v>0</v>
      </c>
      <c r="T306" s="202">
        <f>S306*H306</f>
        <v>0</v>
      </c>
      <c r="U306" s="35"/>
      <c r="V306" s="35"/>
      <c r="W306" s="35"/>
      <c r="X306" s="35"/>
      <c r="Y306" s="35"/>
      <c r="Z306" s="35"/>
      <c r="AA306" s="35"/>
      <c r="AB306" s="35"/>
      <c r="AC306" s="35"/>
      <c r="AD306" s="35"/>
      <c r="AE306" s="35"/>
      <c r="AR306" s="203" t="s">
        <v>110</v>
      </c>
      <c r="AT306" s="203" t="s">
        <v>241</v>
      </c>
      <c r="AU306" s="203" t="s">
        <v>84</v>
      </c>
      <c r="AY306" s="18" t="s">
        <v>239</v>
      </c>
      <c r="BE306" s="204">
        <f>IF(N306="základní",J306,0)</f>
        <v>0</v>
      </c>
      <c r="BF306" s="204">
        <f>IF(N306="snížená",J306,0)</f>
        <v>0</v>
      </c>
      <c r="BG306" s="204">
        <f>IF(N306="zákl. přenesená",J306,0)</f>
        <v>0</v>
      </c>
      <c r="BH306" s="204">
        <f>IF(N306="sníž. přenesená",J306,0)</f>
        <v>0</v>
      </c>
      <c r="BI306" s="204">
        <f>IF(N306="nulová",J306,0)</f>
        <v>0</v>
      </c>
      <c r="BJ306" s="18" t="s">
        <v>84</v>
      </c>
      <c r="BK306" s="204">
        <f>ROUND(I306*H306,2)</f>
        <v>0</v>
      </c>
      <c r="BL306" s="18" t="s">
        <v>110</v>
      </c>
      <c r="BM306" s="203" t="s">
        <v>1403</v>
      </c>
    </row>
    <row r="307" spans="1:65" s="2" customFormat="1" ht="16.5" customHeight="1">
      <c r="A307" s="35"/>
      <c r="B307" s="36"/>
      <c r="C307" s="192" t="s">
        <v>898</v>
      </c>
      <c r="D307" s="192" t="s">
        <v>241</v>
      </c>
      <c r="E307" s="193" t="s">
        <v>3485</v>
      </c>
      <c r="F307" s="194" t="s">
        <v>3486</v>
      </c>
      <c r="G307" s="195" t="s">
        <v>1736</v>
      </c>
      <c r="H307" s="196">
        <v>1</v>
      </c>
      <c r="I307" s="197"/>
      <c r="J307" s="198">
        <f>ROUND(I307*H307,2)</f>
        <v>0</v>
      </c>
      <c r="K307" s="194" t="s">
        <v>2696</v>
      </c>
      <c r="L307" s="40"/>
      <c r="M307" s="199" t="s">
        <v>1</v>
      </c>
      <c r="N307" s="200" t="s">
        <v>41</v>
      </c>
      <c r="O307" s="72"/>
      <c r="P307" s="201">
        <f>O307*H307</f>
        <v>0</v>
      </c>
      <c r="Q307" s="201">
        <v>0</v>
      </c>
      <c r="R307" s="201">
        <f>Q307*H307</f>
        <v>0</v>
      </c>
      <c r="S307" s="201">
        <v>0</v>
      </c>
      <c r="T307" s="202">
        <f>S307*H307</f>
        <v>0</v>
      </c>
      <c r="U307" s="35"/>
      <c r="V307" s="35"/>
      <c r="W307" s="35"/>
      <c r="X307" s="35"/>
      <c r="Y307" s="35"/>
      <c r="Z307" s="35"/>
      <c r="AA307" s="35"/>
      <c r="AB307" s="35"/>
      <c r="AC307" s="35"/>
      <c r="AD307" s="35"/>
      <c r="AE307" s="35"/>
      <c r="AR307" s="203" t="s">
        <v>110</v>
      </c>
      <c r="AT307" s="203" t="s">
        <v>241</v>
      </c>
      <c r="AU307" s="203" t="s">
        <v>84</v>
      </c>
      <c r="AY307" s="18" t="s">
        <v>239</v>
      </c>
      <c r="BE307" s="204">
        <f>IF(N307="základní",J307,0)</f>
        <v>0</v>
      </c>
      <c r="BF307" s="204">
        <f>IF(N307="snížená",J307,0)</f>
        <v>0</v>
      </c>
      <c r="BG307" s="204">
        <f>IF(N307="zákl. přenesená",J307,0)</f>
        <v>0</v>
      </c>
      <c r="BH307" s="204">
        <f>IF(N307="sníž. přenesená",J307,0)</f>
        <v>0</v>
      </c>
      <c r="BI307" s="204">
        <f>IF(N307="nulová",J307,0)</f>
        <v>0</v>
      </c>
      <c r="BJ307" s="18" t="s">
        <v>84</v>
      </c>
      <c r="BK307" s="204">
        <f>ROUND(I307*H307,2)</f>
        <v>0</v>
      </c>
      <c r="BL307" s="18" t="s">
        <v>110</v>
      </c>
      <c r="BM307" s="203" t="s">
        <v>1409</v>
      </c>
    </row>
    <row r="308" spans="1:65" s="2" customFormat="1" ht="29.25">
      <c r="A308" s="35"/>
      <c r="B308" s="36"/>
      <c r="C308" s="37"/>
      <c r="D308" s="207" t="s">
        <v>284</v>
      </c>
      <c r="E308" s="37"/>
      <c r="F308" s="216" t="s">
        <v>3487</v>
      </c>
      <c r="G308" s="37"/>
      <c r="H308" s="37"/>
      <c r="I308" s="217"/>
      <c r="J308" s="37"/>
      <c r="K308" s="37"/>
      <c r="L308" s="40"/>
      <c r="M308" s="218"/>
      <c r="N308" s="219"/>
      <c r="O308" s="72"/>
      <c r="P308" s="72"/>
      <c r="Q308" s="72"/>
      <c r="R308" s="72"/>
      <c r="S308" s="72"/>
      <c r="T308" s="73"/>
      <c r="U308" s="35"/>
      <c r="V308" s="35"/>
      <c r="W308" s="35"/>
      <c r="X308" s="35"/>
      <c r="Y308" s="35"/>
      <c r="Z308" s="35"/>
      <c r="AA308" s="35"/>
      <c r="AB308" s="35"/>
      <c r="AC308" s="35"/>
      <c r="AD308" s="35"/>
      <c r="AE308" s="35"/>
      <c r="AT308" s="18" t="s">
        <v>284</v>
      </c>
      <c r="AU308" s="18" t="s">
        <v>84</v>
      </c>
    </row>
    <row r="309" spans="1:65" s="2" customFormat="1" ht="16.5" customHeight="1">
      <c r="A309" s="35"/>
      <c r="B309" s="36"/>
      <c r="C309" s="192" t="s">
        <v>905</v>
      </c>
      <c r="D309" s="192" t="s">
        <v>241</v>
      </c>
      <c r="E309" s="193" t="s">
        <v>3488</v>
      </c>
      <c r="F309" s="194" t="s">
        <v>3489</v>
      </c>
      <c r="G309" s="195" t="s">
        <v>1736</v>
      </c>
      <c r="H309" s="196">
        <v>1</v>
      </c>
      <c r="I309" s="197"/>
      <c r="J309" s="198">
        <f t="shared" ref="J309:J314" si="60">ROUND(I309*H309,2)</f>
        <v>0</v>
      </c>
      <c r="K309" s="194" t="s">
        <v>2696</v>
      </c>
      <c r="L309" s="40"/>
      <c r="M309" s="199" t="s">
        <v>1</v>
      </c>
      <c r="N309" s="200" t="s">
        <v>41</v>
      </c>
      <c r="O309" s="72"/>
      <c r="P309" s="201">
        <f t="shared" ref="P309:P314" si="61">O309*H309</f>
        <v>0</v>
      </c>
      <c r="Q309" s="201">
        <v>0</v>
      </c>
      <c r="R309" s="201">
        <f t="shared" ref="R309:R314" si="62">Q309*H309</f>
        <v>0</v>
      </c>
      <c r="S309" s="201">
        <v>0</v>
      </c>
      <c r="T309" s="202">
        <f t="shared" ref="T309:T314" si="63">S309*H309</f>
        <v>0</v>
      </c>
      <c r="U309" s="35"/>
      <c r="V309" s="35"/>
      <c r="W309" s="35"/>
      <c r="X309" s="35"/>
      <c r="Y309" s="35"/>
      <c r="Z309" s="35"/>
      <c r="AA309" s="35"/>
      <c r="AB309" s="35"/>
      <c r="AC309" s="35"/>
      <c r="AD309" s="35"/>
      <c r="AE309" s="35"/>
      <c r="AR309" s="203" t="s">
        <v>110</v>
      </c>
      <c r="AT309" s="203" t="s">
        <v>241</v>
      </c>
      <c r="AU309" s="203" t="s">
        <v>84</v>
      </c>
      <c r="AY309" s="18" t="s">
        <v>239</v>
      </c>
      <c r="BE309" s="204">
        <f t="shared" ref="BE309:BE314" si="64">IF(N309="základní",J309,0)</f>
        <v>0</v>
      </c>
      <c r="BF309" s="204">
        <f t="shared" ref="BF309:BF314" si="65">IF(N309="snížená",J309,0)</f>
        <v>0</v>
      </c>
      <c r="BG309" s="204">
        <f t="shared" ref="BG309:BG314" si="66">IF(N309="zákl. přenesená",J309,0)</f>
        <v>0</v>
      </c>
      <c r="BH309" s="204">
        <f t="shared" ref="BH309:BH314" si="67">IF(N309="sníž. přenesená",J309,0)</f>
        <v>0</v>
      </c>
      <c r="BI309" s="204">
        <f t="shared" ref="BI309:BI314" si="68">IF(N309="nulová",J309,0)</f>
        <v>0</v>
      </c>
      <c r="BJ309" s="18" t="s">
        <v>84</v>
      </c>
      <c r="BK309" s="204">
        <f t="shared" ref="BK309:BK314" si="69">ROUND(I309*H309,2)</f>
        <v>0</v>
      </c>
      <c r="BL309" s="18" t="s">
        <v>110</v>
      </c>
      <c r="BM309" s="203" t="s">
        <v>1418</v>
      </c>
    </row>
    <row r="310" spans="1:65" s="2" customFormat="1" ht="16.5" customHeight="1">
      <c r="A310" s="35"/>
      <c r="B310" s="36"/>
      <c r="C310" s="192" t="s">
        <v>913</v>
      </c>
      <c r="D310" s="192" t="s">
        <v>241</v>
      </c>
      <c r="E310" s="193" t="s">
        <v>3490</v>
      </c>
      <c r="F310" s="194" t="s">
        <v>3491</v>
      </c>
      <c r="G310" s="195" t="s">
        <v>1736</v>
      </c>
      <c r="H310" s="196">
        <v>22</v>
      </c>
      <c r="I310" s="197"/>
      <c r="J310" s="198">
        <f t="shared" si="60"/>
        <v>0</v>
      </c>
      <c r="K310" s="194" t="s">
        <v>2696</v>
      </c>
      <c r="L310" s="40"/>
      <c r="M310" s="199" t="s">
        <v>1</v>
      </c>
      <c r="N310" s="200" t="s">
        <v>41</v>
      </c>
      <c r="O310" s="72"/>
      <c r="P310" s="201">
        <f t="shared" si="61"/>
        <v>0</v>
      </c>
      <c r="Q310" s="201">
        <v>0</v>
      </c>
      <c r="R310" s="201">
        <f t="shared" si="62"/>
        <v>0</v>
      </c>
      <c r="S310" s="201">
        <v>0</v>
      </c>
      <c r="T310" s="202">
        <f t="shared" si="63"/>
        <v>0</v>
      </c>
      <c r="U310" s="35"/>
      <c r="V310" s="35"/>
      <c r="W310" s="35"/>
      <c r="X310" s="35"/>
      <c r="Y310" s="35"/>
      <c r="Z310" s="35"/>
      <c r="AA310" s="35"/>
      <c r="AB310" s="35"/>
      <c r="AC310" s="35"/>
      <c r="AD310" s="35"/>
      <c r="AE310" s="35"/>
      <c r="AR310" s="203" t="s">
        <v>110</v>
      </c>
      <c r="AT310" s="203" t="s">
        <v>241</v>
      </c>
      <c r="AU310" s="203" t="s">
        <v>84</v>
      </c>
      <c r="AY310" s="18" t="s">
        <v>239</v>
      </c>
      <c r="BE310" s="204">
        <f t="shared" si="64"/>
        <v>0</v>
      </c>
      <c r="BF310" s="204">
        <f t="shared" si="65"/>
        <v>0</v>
      </c>
      <c r="BG310" s="204">
        <f t="shared" si="66"/>
        <v>0</v>
      </c>
      <c r="BH310" s="204">
        <f t="shared" si="67"/>
        <v>0</v>
      </c>
      <c r="BI310" s="204">
        <f t="shared" si="68"/>
        <v>0</v>
      </c>
      <c r="BJ310" s="18" t="s">
        <v>84</v>
      </c>
      <c r="BK310" s="204">
        <f t="shared" si="69"/>
        <v>0</v>
      </c>
      <c r="BL310" s="18" t="s">
        <v>110</v>
      </c>
      <c r="BM310" s="203" t="s">
        <v>1425</v>
      </c>
    </row>
    <row r="311" spans="1:65" s="2" customFormat="1" ht="16.5" customHeight="1">
      <c r="A311" s="35"/>
      <c r="B311" s="36"/>
      <c r="C311" s="192" t="s">
        <v>918</v>
      </c>
      <c r="D311" s="192" t="s">
        <v>241</v>
      </c>
      <c r="E311" s="193" t="s">
        <v>3492</v>
      </c>
      <c r="F311" s="194" t="s">
        <v>3493</v>
      </c>
      <c r="G311" s="195" t="s">
        <v>1736</v>
      </c>
      <c r="H311" s="196">
        <v>9</v>
      </c>
      <c r="I311" s="197"/>
      <c r="J311" s="198">
        <f t="shared" si="60"/>
        <v>0</v>
      </c>
      <c r="K311" s="194" t="s">
        <v>2696</v>
      </c>
      <c r="L311" s="40"/>
      <c r="M311" s="199" t="s">
        <v>1</v>
      </c>
      <c r="N311" s="200" t="s">
        <v>41</v>
      </c>
      <c r="O311" s="72"/>
      <c r="P311" s="201">
        <f t="shared" si="61"/>
        <v>0</v>
      </c>
      <c r="Q311" s="201">
        <v>0</v>
      </c>
      <c r="R311" s="201">
        <f t="shared" si="62"/>
        <v>0</v>
      </c>
      <c r="S311" s="201">
        <v>0</v>
      </c>
      <c r="T311" s="202">
        <f t="shared" si="63"/>
        <v>0</v>
      </c>
      <c r="U311" s="35"/>
      <c r="V311" s="35"/>
      <c r="W311" s="35"/>
      <c r="X311" s="35"/>
      <c r="Y311" s="35"/>
      <c r="Z311" s="35"/>
      <c r="AA311" s="35"/>
      <c r="AB311" s="35"/>
      <c r="AC311" s="35"/>
      <c r="AD311" s="35"/>
      <c r="AE311" s="35"/>
      <c r="AR311" s="203" t="s">
        <v>110</v>
      </c>
      <c r="AT311" s="203" t="s">
        <v>241</v>
      </c>
      <c r="AU311" s="203" t="s">
        <v>84</v>
      </c>
      <c r="AY311" s="18" t="s">
        <v>239</v>
      </c>
      <c r="BE311" s="204">
        <f t="shared" si="64"/>
        <v>0</v>
      </c>
      <c r="BF311" s="204">
        <f t="shared" si="65"/>
        <v>0</v>
      </c>
      <c r="BG311" s="204">
        <f t="shared" si="66"/>
        <v>0</v>
      </c>
      <c r="BH311" s="204">
        <f t="shared" si="67"/>
        <v>0</v>
      </c>
      <c r="BI311" s="204">
        <f t="shared" si="68"/>
        <v>0</v>
      </c>
      <c r="BJ311" s="18" t="s">
        <v>84</v>
      </c>
      <c r="BK311" s="204">
        <f t="shared" si="69"/>
        <v>0</v>
      </c>
      <c r="BL311" s="18" t="s">
        <v>110</v>
      </c>
      <c r="BM311" s="203" t="s">
        <v>1435</v>
      </c>
    </row>
    <row r="312" spans="1:65" s="2" customFormat="1" ht="16.5" customHeight="1">
      <c r="A312" s="35"/>
      <c r="B312" s="36"/>
      <c r="C312" s="192" t="s">
        <v>924</v>
      </c>
      <c r="D312" s="192" t="s">
        <v>241</v>
      </c>
      <c r="E312" s="193" t="s">
        <v>3494</v>
      </c>
      <c r="F312" s="194" t="s">
        <v>3495</v>
      </c>
      <c r="G312" s="195" t="s">
        <v>1736</v>
      </c>
      <c r="H312" s="196">
        <v>2</v>
      </c>
      <c r="I312" s="197"/>
      <c r="J312" s="198">
        <f t="shared" si="60"/>
        <v>0</v>
      </c>
      <c r="K312" s="194" t="s">
        <v>2696</v>
      </c>
      <c r="L312" s="40"/>
      <c r="M312" s="199" t="s">
        <v>1</v>
      </c>
      <c r="N312" s="200" t="s">
        <v>41</v>
      </c>
      <c r="O312" s="72"/>
      <c r="P312" s="201">
        <f t="shared" si="61"/>
        <v>0</v>
      </c>
      <c r="Q312" s="201">
        <v>0</v>
      </c>
      <c r="R312" s="201">
        <f t="shared" si="62"/>
        <v>0</v>
      </c>
      <c r="S312" s="201">
        <v>0</v>
      </c>
      <c r="T312" s="202">
        <f t="shared" si="63"/>
        <v>0</v>
      </c>
      <c r="U312" s="35"/>
      <c r="V312" s="35"/>
      <c r="W312" s="35"/>
      <c r="X312" s="35"/>
      <c r="Y312" s="35"/>
      <c r="Z312" s="35"/>
      <c r="AA312" s="35"/>
      <c r="AB312" s="35"/>
      <c r="AC312" s="35"/>
      <c r="AD312" s="35"/>
      <c r="AE312" s="35"/>
      <c r="AR312" s="203" t="s">
        <v>110</v>
      </c>
      <c r="AT312" s="203" t="s">
        <v>241</v>
      </c>
      <c r="AU312" s="203" t="s">
        <v>84</v>
      </c>
      <c r="AY312" s="18" t="s">
        <v>239</v>
      </c>
      <c r="BE312" s="204">
        <f t="shared" si="64"/>
        <v>0</v>
      </c>
      <c r="BF312" s="204">
        <f t="shared" si="65"/>
        <v>0</v>
      </c>
      <c r="BG312" s="204">
        <f t="shared" si="66"/>
        <v>0</v>
      </c>
      <c r="BH312" s="204">
        <f t="shared" si="67"/>
        <v>0</v>
      </c>
      <c r="BI312" s="204">
        <f t="shared" si="68"/>
        <v>0</v>
      </c>
      <c r="BJ312" s="18" t="s">
        <v>84</v>
      </c>
      <c r="BK312" s="204">
        <f t="shared" si="69"/>
        <v>0</v>
      </c>
      <c r="BL312" s="18" t="s">
        <v>110</v>
      </c>
      <c r="BM312" s="203" t="s">
        <v>1441</v>
      </c>
    </row>
    <row r="313" spans="1:65" s="2" customFormat="1" ht="16.5" customHeight="1">
      <c r="A313" s="35"/>
      <c r="B313" s="36"/>
      <c r="C313" s="192" t="s">
        <v>931</v>
      </c>
      <c r="D313" s="192" t="s">
        <v>241</v>
      </c>
      <c r="E313" s="193" t="s">
        <v>3496</v>
      </c>
      <c r="F313" s="194" t="s">
        <v>3497</v>
      </c>
      <c r="G313" s="195" t="s">
        <v>1736</v>
      </c>
      <c r="H313" s="196">
        <v>4</v>
      </c>
      <c r="I313" s="197"/>
      <c r="J313" s="198">
        <f t="shared" si="60"/>
        <v>0</v>
      </c>
      <c r="K313" s="194" t="s">
        <v>2696</v>
      </c>
      <c r="L313" s="40"/>
      <c r="M313" s="199" t="s">
        <v>1</v>
      </c>
      <c r="N313" s="200" t="s">
        <v>41</v>
      </c>
      <c r="O313" s="72"/>
      <c r="P313" s="201">
        <f t="shared" si="61"/>
        <v>0</v>
      </c>
      <c r="Q313" s="201">
        <v>0</v>
      </c>
      <c r="R313" s="201">
        <f t="shared" si="62"/>
        <v>0</v>
      </c>
      <c r="S313" s="201">
        <v>0</v>
      </c>
      <c r="T313" s="202">
        <f t="shared" si="63"/>
        <v>0</v>
      </c>
      <c r="U313" s="35"/>
      <c r="V313" s="35"/>
      <c r="W313" s="35"/>
      <c r="X313" s="35"/>
      <c r="Y313" s="35"/>
      <c r="Z313" s="35"/>
      <c r="AA313" s="35"/>
      <c r="AB313" s="35"/>
      <c r="AC313" s="35"/>
      <c r="AD313" s="35"/>
      <c r="AE313" s="35"/>
      <c r="AR313" s="203" t="s">
        <v>110</v>
      </c>
      <c r="AT313" s="203" t="s">
        <v>241</v>
      </c>
      <c r="AU313" s="203" t="s">
        <v>84</v>
      </c>
      <c r="AY313" s="18" t="s">
        <v>239</v>
      </c>
      <c r="BE313" s="204">
        <f t="shared" si="64"/>
        <v>0</v>
      </c>
      <c r="BF313" s="204">
        <f t="shared" si="65"/>
        <v>0</v>
      </c>
      <c r="BG313" s="204">
        <f t="shared" si="66"/>
        <v>0</v>
      </c>
      <c r="BH313" s="204">
        <f t="shared" si="67"/>
        <v>0</v>
      </c>
      <c r="BI313" s="204">
        <f t="shared" si="68"/>
        <v>0</v>
      </c>
      <c r="BJ313" s="18" t="s">
        <v>84</v>
      </c>
      <c r="BK313" s="204">
        <f t="shared" si="69"/>
        <v>0</v>
      </c>
      <c r="BL313" s="18" t="s">
        <v>110</v>
      </c>
      <c r="BM313" s="203" t="s">
        <v>1449</v>
      </c>
    </row>
    <row r="314" spans="1:65" s="2" customFormat="1" ht="16.5" customHeight="1">
      <c r="A314" s="35"/>
      <c r="B314" s="36"/>
      <c r="C314" s="192" t="s">
        <v>940</v>
      </c>
      <c r="D314" s="192" t="s">
        <v>241</v>
      </c>
      <c r="E314" s="193" t="s">
        <v>3498</v>
      </c>
      <c r="F314" s="194" t="s">
        <v>3499</v>
      </c>
      <c r="G314" s="195" t="s">
        <v>1736</v>
      </c>
      <c r="H314" s="196">
        <v>1</v>
      </c>
      <c r="I314" s="197"/>
      <c r="J314" s="198">
        <f t="shared" si="60"/>
        <v>0</v>
      </c>
      <c r="K314" s="194" t="s">
        <v>2696</v>
      </c>
      <c r="L314" s="40"/>
      <c r="M314" s="199" t="s">
        <v>1</v>
      </c>
      <c r="N314" s="200" t="s">
        <v>41</v>
      </c>
      <c r="O314" s="72"/>
      <c r="P314" s="201">
        <f t="shared" si="61"/>
        <v>0</v>
      </c>
      <c r="Q314" s="201">
        <v>0</v>
      </c>
      <c r="R314" s="201">
        <f t="shared" si="62"/>
        <v>0</v>
      </c>
      <c r="S314" s="201">
        <v>0</v>
      </c>
      <c r="T314" s="202">
        <f t="shared" si="63"/>
        <v>0</v>
      </c>
      <c r="U314" s="35"/>
      <c r="V314" s="35"/>
      <c r="W314" s="35"/>
      <c r="X314" s="35"/>
      <c r="Y314" s="35"/>
      <c r="Z314" s="35"/>
      <c r="AA314" s="35"/>
      <c r="AB314" s="35"/>
      <c r="AC314" s="35"/>
      <c r="AD314" s="35"/>
      <c r="AE314" s="35"/>
      <c r="AR314" s="203" t="s">
        <v>110</v>
      </c>
      <c r="AT314" s="203" t="s">
        <v>241</v>
      </c>
      <c r="AU314" s="203" t="s">
        <v>84</v>
      </c>
      <c r="AY314" s="18" t="s">
        <v>239</v>
      </c>
      <c r="BE314" s="204">
        <f t="shared" si="64"/>
        <v>0</v>
      </c>
      <c r="BF314" s="204">
        <f t="shared" si="65"/>
        <v>0</v>
      </c>
      <c r="BG314" s="204">
        <f t="shared" si="66"/>
        <v>0</v>
      </c>
      <c r="BH314" s="204">
        <f t="shared" si="67"/>
        <v>0</v>
      </c>
      <c r="BI314" s="204">
        <f t="shared" si="68"/>
        <v>0</v>
      </c>
      <c r="BJ314" s="18" t="s">
        <v>84</v>
      </c>
      <c r="BK314" s="204">
        <f t="shared" si="69"/>
        <v>0</v>
      </c>
      <c r="BL314" s="18" t="s">
        <v>110</v>
      </c>
      <c r="BM314" s="203" t="s">
        <v>1457</v>
      </c>
    </row>
    <row r="315" spans="1:65" s="2" customFormat="1" ht="19.5">
      <c r="A315" s="35"/>
      <c r="B315" s="36"/>
      <c r="C315" s="37"/>
      <c r="D315" s="207" t="s">
        <v>284</v>
      </c>
      <c r="E315" s="37"/>
      <c r="F315" s="216" t="s">
        <v>3500</v>
      </c>
      <c r="G315" s="37"/>
      <c r="H315" s="37"/>
      <c r="I315" s="217"/>
      <c r="J315" s="37"/>
      <c r="K315" s="37"/>
      <c r="L315" s="40"/>
      <c r="M315" s="218"/>
      <c r="N315" s="219"/>
      <c r="O315" s="72"/>
      <c r="P315" s="72"/>
      <c r="Q315" s="72"/>
      <c r="R315" s="72"/>
      <c r="S315" s="72"/>
      <c r="T315" s="73"/>
      <c r="U315" s="35"/>
      <c r="V315" s="35"/>
      <c r="W315" s="35"/>
      <c r="X315" s="35"/>
      <c r="Y315" s="35"/>
      <c r="Z315" s="35"/>
      <c r="AA315" s="35"/>
      <c r="AB315" s="35"/>
      <c r="AC315" s="35"/>
      <c r="AD315" s="35"/>
      <c r="AE315" s="35"/>
      <c r="AT315" s="18" t="s">
        <v>284</v>
      </c>
      <c r="AU315" s="18" t="s">
        <v>84</v>
      </c>
    </row>
    <row r="316" spans="1:65" s="2" customFormat="1" ht="21.75" customHeight="1">
      <c r="A316" s="35"/>
      <c r="B316" s="36"/>
      <c r="C316" s="192" t="s">
        <v>945</v>
      </c>
      <c r="D316" s="192" t="s">
        <v>241</v>
      </c>
      <c r="E316" s="193" t="s">
        <v>3501</v>
      </c>
      <c r="F316" s="194" t="s">
        <v>3502</v>
      </c>
      <c r="G316" s="195" t="s">
        <v>476</v>
      </c>
      <c r="H316" s="196">
        <v>196</v>
      </c>
      <c r="I316" s="197"/>
      <c r="J316" s="198">
        <f t="shared" ref="J316:J327" si="70">ROUND(I316*H316,2)</f>
        <v>0</v>
      </c>
      <c r="K316" s="194" t="s">
        <v>2696</v>
      </c>
      <c r="L316" s="40"/>
      <c r="M316" s="199" t="s">
        <v>1</v>
      </c>
      <c r="N316" s="200" t="s">
        <v>41</v>
      </c>
      <c r="O316" s="72"/>
      <c r="P316" s="201">
        <f t="shared" ref="P316:P327" si="71">O316*H316</f>
        <v>0</v>
      </c>
      <c r="Q316" s="201">
        <v>0</v>
      </c>
      <c r="R316" s="201">
        <f t="shared" ref="R316:R327" si="72">Q316*H316</f>
        <v>0</v>
      </c>
      <c r="S316" s="201">
        <v>0</v>
      </c>
      <c r="T316" s="202">
        <f t="shared" ref="T316:T327" si="73">S316*H316</f>
        <v>0</v>
      </c>
      <c r="U316" s="35"/>
      <c r="V316" s="35"/>
      <c r="W316" s="35"/>
      <c r="X316" s="35"/>
      <c r="Y316" s="35"/>
      <c r="Z316" s="35"/>
      <c r="AA316" s="35"/>
      <c r="AB316" s="35"/>
      <c r="AC316" s="35"/>
      <c r="AD316" s="35"/>
      <c r="AE316" s="35"/>
      <c r="AR316" s="203" t="s">
        <v>110</v>
      </c>
      <c r="AT316" s="203" t="s">
        <v>241</v>
      </c>
      <c r="AU316" s="203" t="s">
        <v>84</v>
      </c>
      <c r="AY316" s="18" t="s">
        <v>239</v>
      </c>
      <c r="BE316" s="204">
        <f t="shared" ref="BE316:BE327" si="74">IF(N316="základní",J316,0)</f>
        <v>0</v>
      </c>
      <c r="BF316" s="204">
        <f t="shared" ref="BF316:BF327" si="75">IF(N316="snížená",J316,0)</f>
        <v>0</v>
      </c>
      <c r="BG316" s="204">
        <f t="shared" ref="BG316:BG327" si="76">IF(N316="zákl. přenesená",J316,0)</f>
        <v>0</v>
      </c>
      <c r="BH316" s="204">
        <f t="shared" ref="BH316:BH327" si="77">IF(N316="sníž. přenesená",J316,0)</f>
        <v>0</v>
      </c>
      <c r="BI316" s="204">
        <f t="shared" ref="BI316:BI327" si="78">IF(N316="nulová",J316,0)</f>
        <v>0</v>
      </c>
      <c r="BJ316" s="18" t="s">
        <v>84</v>
      </c>
      <c r="BK316" s="204">
        <f t="shared" ref="BK316:BK327" si="79">ROUND(I316*H316,2)</f>
        <v>0</v>
      </c>
      <c r="BL316" s="18" t="s">
        <v>110</v>
      </c>
      <c r="BM316" s="203" t="s">
        <v>1465</v>
      </c>
    </row>
    <row r="317" spans="1:65" s="2" customFormat="1" ht="21.75" customHeight="1">
      <c r="A317" s="35"/>
      <c r="B317" s="36"/>
      <c r="C317" s="192" t="s">
        <v>949</v>
      </c>
      <c r="D317" s="192" t="s">
        <v>241</v>
      </c>
      <c r="E317" s="193" t="s">
        <v>3503</v>
      </c>
      <c r="F317" s="194" t="s">
        <v>3504</v>
      </c>
      <c r="G317" s="195" t="s">
        <v>476</v>
      </c>
      <c r="H317" s="196">
        <v>43</v>
      </c>
      <c r="I317" s="197"/>
      <c r="J317" s="198">
        <f t="shared" si="70"/>
        <v>0</v>
      </c>
      <c r="K317" s="194" t="s">
        <v>2696</v>
      </c>
      <c r="L317" s="40"/>
      <c r="M317" s="199" t="s">
        <v>1</v>
      </c>
      <c r="N317" s="200" t="s">
        <v>41</v>
      </c>
      <c r="O317" s="72"/>
      <c r="P317" s="201">
        <f t="shared" si="71"/>
        <v>0</v>
      </c>
      <c r="Q317" s="201">
        <v>0</v>
      </c>
      <c r="R317" s="201">
        <f t="shared" si="72"/>
        <v>0</v>
      </c>
      <c r="S317" s="201">
        <v>0</v>
      </c>
      <c r="T317" s="202">
        <f t="shared" si="73"/>
        <v>0</v>
      </c>
      <c r="U317" s="35"/>
      <c r="V317" s="35"/>
      <c r="W317" s="35"/>
      <c r="X317" s="35"/>
      <c r="Y317" s="35"/>
      <c r="Z317" s="35"/>
      <c r="AA317" s="35"/>
      <c r="AB317" s="35"/>
      <c r="AC317" s="35"/>
      <c r="AD317" s="35"/>
      <c r="AE317" s="35"/>
      <c r="AR317" s="203" t="s">
        <v>110</v>
      </c>
      <c r="AT317" s="203" t="s">
        <v>241</v>
      </c>
      <c r="AU317" s="203" t="s">
        <v>84</v>
      </c>
      <c r="AY317" s="18" t="s">
        <v>239</v>
      </c>
      <c r="BE317" s="204">
        <f t="shared" si="74"/>
        <v>0</v>
      </c>
      <c r="BF317" s="204">
        <f t="shared" si="75"/>
        <v>0</v>
      </c>
      <c r="BG317" s="204">
        <f t="shared" si="76"/>
        <v>0</v>
      </c>
      <c r="BH317" s="204">
        <f t="shared" si="77"/>
        <v>0</v>
      </c>
      <c r="BI317" s="204">
        <f t="shared" si="78"/>
        <v>0</v>
      </c>
      <c r="BJ317" s="18" t="s">
        <v>84</v>
      </c>
      <c r="BK317" s="204">
        <f t="shared" si="79"/>
        <v>0</v>
      </c>
      <c r="BL317" s="18" t="s">
        <v>110</v>
      </c>
      <c r="BM317" s="203" t="s">
        <v>1471</v>
      </c>
    </row>
    <row r="318" spans="1:65" s="2" customFormat="1" ht="21.75" customHeight="1">
      <c r="A318" s="35"/>
      <c r="B318" s="36"/>
      <c r="C318" s="192" t="s">
        <v>953</v>
      </c>
      <c r="D318" s="192" t="s">
        <v>241</v>
      </c>
      <c r="E318" s="193" t="s">
        <v>3505</v>
      </c>
      <c r="F318" s="194" t="s">
        <v>3506</v>
      </c>
      <c r="G318" s="195" t="s">
        <v>476</v>
      </c>
      <c r="H318" s="196">
        <v>350</v>
      </c>
      <c r="I318" s="197"/>
      <c r="J318" s="198">
        <f t="shared" si="70"/>
        <v>0</v>
      </c>
      <c r="K318" s="194" t="s">
        <v>2696</v>
      </c>
      <c r="L318" s="40"/>
      <c r="M318" s="199" t="s">
        <v>1</v>
      </c>
      <c r="N318" s="200" t="s">
        <v>41</v>
      </c>
      <c r="O318" s="72"/>
      <c r="P318" s="201">
        <f t="shared" si="71"/>
        <v>0</v>
      </c>
      <c r="Q318" s="201">
        <v>0</v>
      </c>
      <c r="R318" s="201">
        <f t="shared" si="72"/>
        <v>0</v>
      </c>
      <c r="S318" s="201">
        <v>0</v>
      </c>
      <c r="T318" s="202">
        <f t="shared" si="73"/>
        <v>0</v>
      </c>
      <c r="U318" s="35"/>
      <c r="V318" s="35"/>
      <c r="W318" s="35"/>
      <c r="X318" s="35"/>
      <c r="Y318" s="35"/>
      <c r="Z318" s="35"/>
      <c r="AA318" s="35"/>
      <c r="AB318" s="35"/>
      <c r="AC318" s="35"/>
      <c r="AD318" s="35"/>
      <c r="AE318" s="35"/>
      <c r="AR318" s="203" t="s">
        <v>110</v>
      </c>
      <c r="AT318" s="203" t="s">
        <v>241</v>
      </c>
      <c r="AU318" s="203" t="s">
        <v>84</v>
      </c>
      <c r="AY318" s="18" t="s">
        <v>239</v>
      </c>
      <c r="BE318" s="204">
        <f t="shared" si="74"/>
        <v>0</v>
      </c>
      <c r="BF318" s="204">
        <f t="shared" si="75"/>
        <v>0</v>
      </c>
      <c r="BG318" s="204">
        <f t="shared" si="76"/>
        <v>0</v>
      </c>
      <c r="BH318" s="204">
        <f t="shared" si="77"/>
        <v>0</v>
      </c>
      <c r="BI318" s="204">
        <f t="shared" si="78"/>
        <v>0</v>
      </c>
      <c r="BJ318" s="18" t="s">
        <v>84</v>
      </c>
      <c r="BK318" s="204">
        <f t="shared" si="79"/>
        <v>0</v>
      </c>
      <c r="BL318" s="18" t="s">
        <v>110</v>
      </c>
      <c r="BM318" s="203" t="s">
        <v>1486</v>
      </c>
    </row>
    <row r="319" spans="1:65" s="2" customFormat="1" ht="21.75" customHeight="1">
      <c r="A319" s="35"/>
      <c r="B319" s="36"/>
      <c r="C319" s="192" t="s">
        <v>957</v>
      </c>
      <c r="D319" s="192" t="s">
        <v>241</v>
      </c>
      <c r="E319" s="193" t="s">
        <v>3507</v>
      </c>
      <c r="F319" s="194" t="s">
        <v>3508</v>
      </c>
      <c r="G319" s="195" t="s">
        <v>476</v>
      </c>
      <c r="H319" s="196">
        <v>87</v>
      </c>
      <c r="I319" s="197"/>
      <c r="J319" s="198">
        <f t="shared" si="70"/>
        <v>0</v>
      </c>
      <c r="K319" s="194" t="s">
        <v>2696</v>
      </c>
      <c r="L319" s="40"/>
      <c r="M319" s="199" t="s">
        <v>1</v>
      </c>
      <c r="N319" s="200" t="s">
        <v>41</v>
      </c>
      <c r="O319" s="72"/>
      <c r="P319" s="201">
        <f t="shared" si="71"/>
        <v>0</v>
      </c>
      <c r="Q319" s="201">
        <v>0</v>
      </c>
      <c r="R319" s="201">
        <f t="shared" si="72"/>
        <v>0</v>
      </c>
      <c r="S319" s="201">
        <v>0</v>
      </c>
      <c r="T319" s="202">
        <f t="shared" si="73"/>
        <v>0</v>
      </c>
      <c r="U319" s="35"/>
      <c r="V319" s="35"/>
      <c r="W319" s="35"/>
      <c r="X319" s="35"/>
      <c r="Y319" s="35"/>
      <c r="Z319" s="35"/>
      <c r="AA319" s="35"/>
      <c r="AB319" s="35"/>
      <c r="AC319" s="35"/>
      <c r="AD319" s="35"/>
      <c r="AE319" s="35"/>
      <c r="AR319" s="203" t="s">
        <v>110</v>
      </c>
      <c r="AT319" s="203" t="s">
        <v>241</v>
      </c>
      <c r="AU319" s="203" t="s">
        <v>84</v>
      </c>
      <c r="AY319" s="18" t="s">
        <v>239</v>
      </c>
      <c r="BE319" s="204">
        <f t="shared" si="74"/>
        <v>0</v>
      </c>
      <c r="BF319" s="204">
        <f t="shared" si="75"/>
        <v>0</v>
      </c>
      <c r="BG319" s="204">
        <f t="shared" si="76"/>
        <v>0</v>
      </c>
      <c r="BH319" s="204">
        <f t="shared" si="77"/>
        <v>0</v>
      </c>
      <c r="BI319" s="204">
        <f t="shared" si="78"/>
        <v>0</v>
      </c>
      <c r="BJ319" s="18" t="s">
        <v>84</v>
      </c>
      <c r="BK319" s="204">
        <f t="shared" si="79"/>
        <v>0</v>
      </c>
      <c r="BL319" s="18" t="s">
        <v>110</v>
      </c>
      <c r="BM319" s="203" t="s">
        <v>1494</v>
      </c>
    </row>
    <row r="320" spans="1:65" s="2" customFormat="1" ht="21.75" customHeight="1">
      <c r="A320" s="35"/>
      <c r="B320" s="36"/>
      <c r="C320" s="192" t="s">
        <v>961</v>
      </c>
      <c r="D320" s="192" t="s">
        <v>241</v>
      </c>
      <c r="E320" s="193" t="s">
        <v>3509</v>
      </c>
      <c r="F320" s="194" t="s">
        <v>3510</v>
      </c>
      <c r="G320" s="195" t="s">
        <v>476</v>
      </c>
      <c r="H320" s="196">
        <v>71</v>
      </c>
      <c r="I320" s="197"/>
      <c r="J320" s="198">
        <f t="shared" si="70"/>
        <v>0</v>
      </c>
      <c r="K320" s="194" t="s">
        <v>2696</v>
      </c>
      <c r="L320" s="40"/>
      <c r="M320" s="199" t="s">
        <v>1</v>
      </c>
      <c r="N320" s="200" t="s">
        <v>41</v>
      </c>
      <c r="O320" s="72"/>
      <c r="P320" s="201">
        <f t="shared" si="71"/>
        <v>0</v>
      </c>
      <c r="Q320" s="201">
        <v>0</v>
      </c>
      <c r="R320" s="201">
        <f t="shared" si="72"/>
        <v>0</v>
      </c>
      <c r="S320" s="201">
        <v>0</v>
      </c>
      <c r="T320" s="202">
        <f t="shared" si="73"/>
        <v>0</v>
      </c>
      <c r="U320" s="35"/>
      <c r="V320" s="35"/>
      <c r="W320" s="35"/>
      <c r="X320" s="35"/>
      <c r="Y320" s="35"/>
      <c r="Z320" s="35"/>
      <c r="AA320" s="35"/>
      <c r="AB320" s="35"/>
      <c r="AC320" s="35"/>
      <c r="AD320" s="35"/>
      <c r="AE320" s="35"/>
      <c r="AR320" s="203" t="s">
        <v>110</v>
      </c>
      <c r="AT320" s="203" t="s">
        <v>241</v>
      </c>
      <c r="AU320" s="203" t="s">
        <v>84</v>
      </c>
      <c r="AY320" s="18" t="s">
        <v>239</v>
      </c>
      <c r="BE320" s="204">
        <f t="shared" si="74"/>
        <v>0</v>
      </c>
      <c r="BF320" s="204">
        <f t="shared" si="75"/>
        <v>0</v>
      </c>
      <c r="BG320" s="204">
        <f t="shared" si="76"/>
        <v>0</v>
      </c>
      <c r="BH320" s="204">
        <f t="shared" si="77"/>
        <v>0</v>
      </c>
      <c r="BI320" s="204">
        <f t="shared" si="78"/>
        <v>0</v>
      </c>
      <c r="BJ320" s="18" t="s">
        <v>84</v>
      </c>
      <c r="BK320" s="204">
        <f t="shared" si="79"/>
        <v>0</v>
      </c>
      <c r="BL320" s="18" t="s">
        <v>110</v>
      </c>
      <c r="BM320" s="203" t="s">
        <v>1502</v>
      </c>
    </row>
    <row r="321" spans="1:65" s="2" customFormat="1" ht="21.75" customHeight="1">
      <c r="A321" s="35"/>
      <c r="B321" s="36"/>
      <c r="C321" s="192" t="s">
        <v>966</v>
      </c>
      <c r="D321" s="192" t="s">
        <v>241</v>
      </c>
      <c r="E321" s="193" t="s">
        <v>3511</v>
      </c>
      <c r="F321" s="194" t="s">
        <v>3512</v>
      </c>
      <c r="G321" s="195" t="s">
        <v>476</v>
      </c>
      <c r="H321" s="196">
        <v>17</v>
      </c>
      <c r="I321" s="197"/>
      <c r="J321" s="198">
        <f t="shared" si="70"/>
        <v>0</v>
      </c>
      <c r="K321" s="194" t="s">
        <v>2696</v>
      </c>
      <c r="L321" s="40"/>
      <c r="M321" s="199" t="s">
        <v>1</v>
      </c>
      <c r="N321" s="200" t="s">
        <v>41</v>
      </c>
      <c r="O321" s="72"/>
      <c r="P321" s="201">
        <f t="shared" si="71"/>
        <v>0</v>
      </c>
      <c r="Q321" s="201">
        <v>0</v>
      </c>
      <c r="R321" s="201">
        <f t="shared" si="72"/>
        <v>0</v>
      </c>
      <c r="S321" s="201">
        <v>0</v>
      </c>
      <c r="T321" s="202">
        <f t="shared" si="73"/>
        <v>0</v>
      </c>
      <c r="U321" s="35"/>
      <c r="V321" s="35"/>
      <c r="W321" s="35"/>
      <c r="X321" s="35"/>
      <c r="Y321" s="35"/>
      <c r="Z321" s="35"/>
      <c r="AA321" s="35"/>
      <c r="AB321" s="35"/>
      <c r="AC321" s="35"/>
      <c r="AD321" s="35"/>
      <c r="AE321" s="35"/>
      <c r="AR321" s="203" t="s">
        <v>110</v>
      </c>
      <c r="AT321" s="203" t="s">
        <v>241</v>
      </c>
      <c r="AU321" s="203" t="s">
        <v>84</v>
      </c>
      <c r="AY321" s="18" t="s">
        <v>239</v>
      </c>
      <c r="BE321" s="204">
        <f t="shared" si="74"/>
        <v>0</v>
      </c>
      <c r="BF321" s="204">
        <f t="shared" si="75"/>
        <v>0</v>
      </c>
      <c r="BG321" s="204">
        <f t="shared" si="76"/>
        <v>0</v>
      </c>
      <c r="BH321" s="204">
        <f t="shared" si="77"/>
        <v>0</v>
      </c>
      <c r="BI321" s="204">
        <f t="shared" si="78"/>
        <v>0</v>
      </c>
      <c r="BJ321" s="18" t="s">
        <v>84</v>
      </c>
      <c r="BK321" s="204">
        <f t="shared" si="79"/>
        <v>0</v>
      </c>
      <c r="BL321" s="18" t="s">
        <v>110</v>
      </c>
      <c r="BM321" s="203" t="s">
        <v>1514</v>
      </c>
    </row>
    <row r="322" spans="1:65" s="2" customFormat="1" ht="21.75" customHeight="1">
      <c r="A322" s="35"/>
      <c r="B322" s="36"/>
      <c r="C322" s="192" t="s">
        <v>969</v>
      </c>
      <c r="D322" s="192" t="s">
        <v>241</v>
      </c>
      <c r="E322" s="193" t="s">
        <v>3513</v>
      </c>
      <c r="F322" s="194" t="s">
        <v>3514</v>
      </c>
      <c r="G322" s="195" t="s">
        <v>476</v>
      </c>
      <c r="H322" s="196">
        <v>60</v>
      </c>
      <c r="I322" s="197"/>
      <c r="J322" s="198">
        <f t="shared" si="70"/>
        <v>0</v>
      </c>
      <c r="K322" s="194" t="s">
        <v>2696</v>
      </c>
      <c r="L322" s="40"/>
      <c r="M322" s="199" t="s">
        <v>1</v>
      </c>
      <c r="N322" s="200" t="s">
        <v>41</v>
      </c>
      <c r="O322" s="72"/>
      <c r="P322" s="201">
        <f t="shared" si="71"/>
        <v>0</v>
      </c>
      <c r="Q322" s="201">
        <v>0</v>
      </c>
      <c r="R322" s="201">
        <f t="shared" si="72"/>
        <v>0</v>
      </c>
      <c r="S322" s="201">
        <v>0</v>
      </c>
      <c r="T322" s="202">
        <f t="shared" si="73"/>
        <v>0</v>
      </c>
      <c r="U322" s="35"/>
      <c r="V322" s="35"/>
      <c r="W322" s="35"/>
      <c r="X322" s="35"/>
      <c r="Y322" s="35"/>
      <c r="Z322" s="35"/>
      <c r="AA322" s="35"/>
      <c r="AB322" s="35"/>
      <c r="AC322" s="35"/>
      <c r="AD322" s="35"/>
      <c r="AE322" s="35"/>
      <c r="AR322" s="203" t="s">
        <v>110</v>
      </c>
      <c r="AT322" s="203" t="s">
        <v>241</v>
      </c>
      <c r="AU322" s="203" t="s">
        <v>84</v>
      </c>
      <c r="AY322" s="18" t="s">
        <v>239</v>
      </c>
      <c r="BE322" s="204">
        <f t="shared" si="74"/>
        <v>0</v>
      </c>
      <c r="BF322" s="204">
        <f t="shared" si="75"/>
        <v>0</v>
      </c>
      <c r="BG322" s="204">
        <f t="shared" si="76"/>
        <v>0</v>
      </c>
      <c r="BH322" s="204">
        <f t="shared" si="77"/>
        <v>0</v>
      </c>
      <c r="BI322" s="204">
        <f t="shared" si="78"/>
        <v>0</v>
      </c>
      <c r="BJ322" s="18" t="s">
        <v>84</v>
      </c>
      <c r="BK322" s="204">
        <f t="shared" si="79"/>
        <v>0</v>
      </c>
      <c r="BL322" s="18" t="s">
        <v>110</v>
      </c>
      <c r="BM322" s="203" t="s">
        <v>1523</v>
      </c>
    </row>
    <row r="323" spans="1:65" s="2" customFormat="1" ht="16.5" customHeight="1">
      <c r="A323" s="35"/>
      <c r="B323" s="36"/>
      <c r="C323" s="192" t="s">
        <v>973</v>
      </c>
      <c r="D323" s="192" t="s">
        <v>241</v>
      </c>
      <c r="E323" s="193" t="s">
        <v>3515</v>
      </c>
      <c r="F323" s="194" t="s">
        <v>3516</v>
      </c>
      <c r="G323" s="195" t="s">
        <v>476</v>
      </c>
      <c r="H323" s="196">
        <v>45</v>
      </c>
      <c r="I323" s="197"/>
      <c r="J323" s="198">
        <f t="shared" si="70"/>
        <v>0</v>
      </c>
      <c r="K323" s="194" t="s">
        <v>2696</v>
      </c>
      <c r="L323" s="40"/>
      <c r="M323" s="199" t="s">
        <v>1</v>
      </c>
      <c r="N323" s="200" t="s">
        <v>41</v>
      </c>
      <c r="O323" s="72"/>
      <c r="P323" s="201">
        <f t="shared" si="71"/>
        <v>0</v>
      </c>
      <c r="Q323" s="201">
        <v>0</v>
      </c>
      <c r="R323" s="201">
        <f t="shared" si="72"/>
        <v>0</v>
      </c>
      <c r="S323" s="201">
        <v>0</v>
      </c>
      <c r="T323" s="202">
        <f t="shared" si="73"/>
        <v>0</v>
      </c>
      <c r="U323" s="35"/>
      <c r="V323" s="35"/>
      <c r="W323" s="35"/>
      <c r="X323" s="35"/>
      <c r="Y323" s="35"/>
      <c r="Z323" s="35"/>
      <c r="AA323" s="35"/>
      <c r="AB323" s="35"/>
      <c r="AC323" s="35"/>
      <c r="AD323" s="35"/>
      <c r="AE323" s="35"/>
      <c r="AR323" s="203" t="s">
        <v>110</v>
      </c>
      <c r="AT323" s="203" t="s">
        <v>241</v>
      </c>
      <c r="AU323" s="203" t="s">
        <v>84</v>
      </c>
      <c r="AY323" s="18" t="s">
        <v>239</v>
      </c>
      <c r="BE323" s="204">
        <f t="shared" si="74"/>
        <v>0</v>
      </c>
      <c r="BF323" s="204">
        <f t="shared" si="75"/>
        <v>0</v>
      </c>
      <c r="BG323" s="204">
        <f t="shared" si="76"/>
        <v>0</v>
      </c>
      <c r="BH323" s="204">
        <f t="shared" si="77"/>
        <v>0</v>
      </c>
      <c r="BI323" s="204">
        <f t="shared" si="78"/>
        <v>0</v>
      </c>
      <c r="BJ323" s="18" t="s">
        <v>84</v>
      </c>
      <c r="BK323" s="204">
        <f t="shared" si="79"/>
        <v>0</v>
      </c>
      <c r="BL323" s="18" t="s">
        <v>110</v>
      </c>
      <c r="BM323" s="203" t="s">
        <v>1531</v>
      </c>
    </row>
    <row r="324" spans="1:65" s="2" customFormat="1" ht="16.5" customHeight="1">
      <c r="A324" s="35"/>
      <c r="B324" s="36"/>
      <c r="C324" s="192" t="s">
        <v>975</v>
      </c>
      <c r="D324" s="192" t="s">
        <v>241</v>
      </c>
      <c r="E324" s="193" t="s">
        <v>3517</v>
      </c>
      <c r="F324" s="194" t="s">
        <v>3518</v>
      </c>
      <c r="G324" s="195" t="s">
        <v>2008</v>
      </c>
      <c r="H324" s="196">
        <v>27</v>
      </c>
      <c r="I324" s="197"/>
      <c r="J324" s="198">
        <f t="shared" si="70"/>
        <v>0</v>
      </c>
      <c r="K324" s="194" t="s">
        <v>2696</v>
      </c>
      <c r="L324" s="40"/>
      <c r="M324" s="199" t="s">
        <v>1</v>
      </c>
      <c r="N324" s="200" t="s">
        <v>41</v>
      </c>
      <c r="O324" s="72"/>
      <c r="P324" s="201">
        <f t="shared" si="71"/>
        <v>0</v>
      </c>
      <c r="Q324" s="201">
        <v>0</v>
      </c>
      <c r="R324" s="201">
        <f t="shared" si="72"/>
        <v>0</v>
      </c>
      <c r="S324" s="201">
        <v>0</v>
      </c>
      <c r="T324" s="202">
        <f t="shared" si="73"/>
        <v>0</v>
      </c>
      <c r="U324" s="35"/>
      <c r="V324" s="35"/>
      <c r="W324" s="35"/>
      <c r="X324" s="35"/>
      <c r="Y324" s="35"/>
      <c r="Z324" s="35"/>
      <c r="AA324" s="35"/>
      <c r="AB324" s="35"/>
      <c r="AC324" s="35"/>
      <c r="AD324" s="35"/>
      <c r="AE324" s="35"/>
      <c r="AR324" s="203" t="s">
        <v>110</v>
      </c>
      <c r="AT324" s="203" t="s">
        <v>241</v>
      </c>
      <c r="AU324" s="203" t="s">
        <v>84</v>
      </c>
      <c r="AY324" s="18" t="s">
        <v>239</v>
      </c>
      <c r="BE324" s="204">
        <f t="shared" si="74"/>
        <v>0</v>
      </c>
      <c r="BF324" s="204">
        <f t="shared" si="75"/>
        <v>0</v>
      </c>
      <c r="BG324" s="204">
        <f t="shared" si="76"/>
        <v>0</v>
      </c>
      <c r="BH324" s="204">
        <f t="shared" si="77"/>
        <v>0</v>
      </c>
      <c r="BI324" s="204">
        <f t="shared" si="78"/>
        <v>0</v>
      </c>
      <c r="BJ324" s="18" t="s">
        <v>84</v>
      </c>
      <c r="BK324" s="204">
        <f t="shared" si="79"/>
        <v>0</v>
      </c>
      <c r="BL324" s="18" t="s">
        <v>110</v>
      </c>
      <c r="BM324" s="203" t="s">
        <v>1542</v>
      </c>
    </row>
    <row r="325" spans="1:65" s="2" customFormat="1" ht="16.5" customHeight="1">
      <c r="A325" s="35"/>
      <c r="B325" s="36"/>
      <c r="C325" s="192" t="s">
        <v>979</v>
      </c>
      <c r="D325" s="192" t="s">
        <v>241</v>
      </c>
      <c r="E325" s="193" t="s">
        <v>3519</v>
      </c>
      <c r="F325" s="194" t="s">
        <v>3520</v>
      </c>
      <c r="G325" s="195" t="s">
        <v>1736</v>
      </c>
      <c r="H325" s="196">
        <v>1</v>
      </c>
      <c r="I325" s="197"/>
      <c r="J325" s="198">
        <f t="shared" si="70"/>
        <v>0</v>
      </c>
      <c r="K325" s="194" t="s">
        <v>2696</v>
      </c>
      <c r="L325" s="40"/>
      <c r="M325" s="199" t="s">
        <v>1</v>
      </c>
      <c r="N325" s="200" t="s">
        <v>41</v>
      </c>
      <c r="O325" s="72"/>
      <c r="P325" s="201">
        <f t="shared" si="71"/>
        <v>0</v>
      </c>
      <c r="Q325" s="201">
        <v>0</v>
      </c>
      <c r="R325" s="201">
        <f t="shared" si="72"/>
        <v>0</v>
      </c>
      <c r="S325" s="201">
        <v>0</v>
      </c>
      <c r="T325" s="202">
        <f t="shared" si="73"/>
        <v>0</v>
      </c>
      <c r="U325" s="35"/>
      <c r="V325" s="35"/>
      <c r="W325" s="35"/>
      <c r="X325" s="35"/>
      <c r="Y325" s="35"/>
      <c r="Z325" s="35"/>
      <c r="AA325" s="35"/>
      <c r="AB325" s="35"/>
      <c r="AC325" s="35"/>
      <c r="AD325" s="35"/>
      <c r="AE325" s="35"/>
      <c r="AR325" s="203" t="s">
        <v>110</v>
      </c>
      <c r="AT325" s="203" t="s">
        <v>241</v>
      </c>
      <c r="AU325" s="203" t="s">
        <v>84</v>
      </c>
      <c r="AY325" s="18" t="s">
        <v>239</v>
      </c>
      <c r="BE325" s="204">
        <f t="shared" si="74"/>
        <v>0</v>
      </c>
      <c r="BF325" s="204">
        <f t="shared" si="75"/>
        <v>0</v>
      </c>
      <c r="BG325" s="204">
        <f t="shared" si="76"/>
        <v>0</v>
      </c>
      <c r="BH325" s="204">
        <f t="shared" si="77"/>
        <v>0</v>
      </c>
      <c r="BI325" s="204">
        <f t="shared" si="78"/>
        <v>0</v>
      </c>
      <c r="BJ325" s="18" t="s">
        <v>84</v>
      </c>
      <c r="BK325" s="204">
        <f t="shared" si="79"/>
        <v>0</v>
      </c>
      <c r="BL325" s="18" t="s">
        <v>110</v>
      </c>
      <c r="BM325" s="203" t="s">
        <v>1552</v>
      </c>
    </row>
    <row r="326" spans="1:65" s="2" customFormat="1" ht="16.5" customHeight="1">
      <c r="A326" s="35"/>
      <c r="B326" s="36"/>
      <c r="C326" s="192" t="s">
        <v>984</v>
      </c>
      <c r="D326" s="192" t="s">
        <v>241</v>
      </c>
      <c r="E326" s="193" t="s">
        <v>3521</v>
      </c>
      <c r="F326" s="194" t="s">
        <v>3522</v>
      </c>
      <c r="G326" s="195" t="s">
        <v>1736</v>
      </c>
      <c r="H326" s="196">
        <v>1</v>
      </c>
      <c r="I326" s="197"/>
      <c r="J326" s="198">
        <f t="shared" si="70"/>
        <v>0</v>
      </c>
      <c r="K326" s="194" t="s">
        <v>2696</v>
      </c>
      <c r="L326" s="40"/>
      <c r="M326" s="199" t="s">
        <v>1</v>
      </c>
      <c r="N326" s="200" t="s">
        <v>41</v>
      </c>
      <c r="O326" s="72"/>
      <c r="P326" s="201">
        <f t="shared" si="71"/>
        <v>0</v>
      </c>
      <c r="Q326" s="201">
        <v>0</v>
      </c>
      <c r="R326" s="201">
        <f t="shared" si="72"/>
        <v>0</v>
      </c>
      <c r="S326" s="201">
        <v>0</v>
      </c>
      <c r="T326" s="202">
        <f t="shared" si="73"/>
        <v>0</v>
      </c>
      <c r="U326" s="35"/>
      <c r="V326" s="35"/>
      <c r="W326" s="35"/>
      <c r="X326" s="35"/>
      <c r="Y326" s="35"/>
      <c r="Z326" s="35"/>
      <c r="AA326" s="35"/>
      <c r="AB326" s="35"/>
      <c r="AC326" s="35"/>
      <c r="AD326" s="35"/>
      <c r="AE326" s="35"/>
      <c r="AR326" s="203" t="s">
        <v>110</v>
      </c>
      <c r="AT326" s="203" t="s">
        <v>241</v>
      </c>
      <c r="AU326" s="203" t="s">
        <v>84</v>
      </c>
      <c r="AY326" s="18" t="s">
        <v>239</v>
      </c>
      <c r="BE326" s="204">
        <f t="shared" si="74"/>
        <v>0</v>
      </c>
      <c r="BF326" s="204">
        <f t="shared" si="75"/>
        <v>0</v>
      </c>
      <c r="BG326" s="204">
        <f t="shared" si="76"/>
        <v>0</v>
      </c>
      <c r="BH326" s="204">
        <f t="shared" si="77"/>
        <v>0</v>
      </c>
      <c r="BI326" s="204">
        <f t="shared" si="78"/>
        <v>0</v>
      </c>
      <c r="BJ326" s="18" t="s">
        <v>84</v>
      </c>
      <c r="BK326" s="204">
        <f t="shared" si="79"/>
        <v>0</v>
      </c>
      <c r="BL326" s="18" t="s">
        <v>110</v>
      </c>
      <c r="BM326" s="203" t="s">
        <v>1562</v>
      </c>
    </row>
    <row r="327" spans="1:65" s="2" customFormat="1" ht="16.5" customHeight="1">
      <c r="A327" s="35"/>
      <c r="B327" s="36"/>
      <c r="C327" s="192" t="s">
        <v>988</v>
      </c>
      <c r="D327" s="192" t="s">
        <v>241</v>
      </c>
      <c r="E327" s="193" t="s">
        <v>3523</v>
      </c>
      <c r="F327" s="194" t="s">
        <v>3524</v>
      </c>
      <c r="G327" s="195" t="s">
        <v>476</v>
      </c>
      <c r="H327" s="196">
        <v>550</v>
      </c>
      <c r="I327" s="197"/>
      <c r="J327" s="198">
        <f t="shared" si="70"/>
        <v>0</v>
      </c>
      <c r="K327" s="194" t="s">
        <v>2696</v>
      </c>
      <c r="L327" s="40"/>
      <c r="M327" s="199" t="s">
        <v>1</v>
      </c>
      <c r="N327" s="200" t="s">
        <v>41</v>
      </c>
      <c r="O327" s="72"/>
      <c r="P327" s="201">
        <f t="shared" si="71"/>
        <v>0</v>
      </c>
      <c r="Q327" s="201">
        <v>0</v>
      </c>
      <c r="R327" s="201">
        <f t="shared" si="72"/>
        <v>0</v>
      </c>
      <c r="S327" s="201">
        <v>0</v>
      </c>
      <c r="T327" s="202">
        <f t="shared" si="73"/>
        <v>0</v>
      </c>
      <c r="U327" s="35"/>
      <c r="V327" s="35"/>
      <c r="W327" s="35"/>
      <c r="X327" s="35"/>
      <c r="Y327" s="35"/>
      <c r="Z327" s="35"/>
      <c r="AA327" s="35"/>
      <c r="AB327" s="35"/>
      <c r="AC327" s="35"/>
      <c r="AD327" s="35"/>
      <c r="AE327" s="35"/>
      <c r="AR327" s="203" t="s">
        <v>110</v>
      </c>
      <c r="AT327" s="203" t="s">
        <v>241</v>
      </c>
      <c r="AU327" s="203" t="s">
        <v>84</v>
      </c>
      <c r="AY327" s="18" t="s">
        <v>239</v>
      </c>
      <c r="BE327" s="204">
        <f t="shared" si="74"/>
        <v>0</v>
      </c>
      <c r="BF327" s="204">
        <f t="shared" si="75"/>
        <v>0</v>
      </c>
      <c r="BG327" s="204">
        <f t="shared" si="76"/>
        <v>0</v>
      </c>
      <c r="BH327" s="204">
        <f t="shared" si="77"/>
        <v>0</v>
      </c>
      <c r="BI327" s="204">
        <f t="shared" si="78"/>
        <v>0</v>
      </c>
      <c r="BJ327" s="18" t="s">
        <v>84</v>
      </c>
      <c r="BK327" s="204">
        <f t="shared" si="79"/>
        <v>0</v>
      </c>
      <c r="BL327" s="18" t="s">
        <v>110</v>
      </c>
      <c r="BM327" s="203" t="s">
        <v>1572</v>
      </c>
    </row>
    <row r="328" spans="1:65" s="12" customFormat="1" ht="25.9" customHeight="1">
      <c r="B328" s="176"/>
      <c r="C328" s="177"/>
      <c r="D328" s="178" t="s">
        <v>75</v>
      </c>
      <c r="E328" s="179" t="s">
        <v>3525</v>
      </c>
      <c r="F328" s="179" t="s">
        <v>3526</v>
      </c>
      <c r="G328" s="177"/>
      <c r="H328" s="177"/>
      <c r="I328" s="180"/>
      <c r="J328" s="181">
        <f>BK328</f>
        <v>0</v>
      </c>
      <c r="K328" s="177"/>
      <c r="L328" s="182"/>
      <c r="M328" s="183"/>
      <c r="N328" s="184"/>
      <c r="O328" s="184"/>
      <c r="P328" s="185">
        <f>SUM(P329:P343)</f>
        <v>0</v>
      </c>
      <c r="Q328" s="184"/>
      <c r="R328" s="185">
        <f>SUM(R329:R343)</f>
        <v>0</v>
      </c>
      <c r="S328" s="184"/>
      <c r="T328" s="186">
        <f>SUM(T329:T343)</f>
        <v>0</v>
      </c>
      <c r="AR328" s="187" t="s">
        <v>84</v>
      </c>
      <c r="AT328" s="188" t="s">
        <v>75</v>
      </c>
      <c r="AU328" s="188" t="s">
        <v>76</v>
      </c>
      <c r="AY328" s="187" t="s">
        <v>239</v>
      </c>
      <c r="BK328" s="189">
        <f>SUM(BK329:BK343)</f>
        <v>0</v>
      </c>
    </row>
    <row r="329" spans="1:65" s="2" customFormat="1" ht="16.5" customHeight="1">
      <c r="A329" s="35"/>
      <c r="B329" s="36"/>
      <c r="C329" s="192" t="s">
        <v>992</v>
      </c>
      <c r="D329" s="192" t="s">
        <v>241</v>
      </c>
      <c r="E329" s="193" t="s">
        <v>3527</v>
      </c>
      <c r="F329" s="194" t="s">
        <v>3528</v>
      </c>
      <c r="G329" s="195" t="s">
        <v>1736</v>
      </c>
      <c r="H329" s="196">
        <v>1</v>
      </c>
      <c r="I329" s="197"/>
      <c r="J329" s="198">
        <f>ROUND(I329*H329,2)</f>
        <v>0</v>
      </c>
      <c r="K329" s="194" t="s">
        <v>2696</v>
      </c>
      <c r="L329" s="40"/>
      <c r="M329" s="199" t="s">
        <v>1</v>
      </c>
      <c r="N329" s="200" t="s">
        <v>41</v>
      </c>
      <c r="O329" s="72"/>
      <c r="P329" s="201">
        <f>O329*H329</f>
        <v>0</v>
      </c>
      <c r="Q329" s="201">
        <v>0</v>
      </c>
      <c r="R329" s="201">
        <f>Q329*H329</f>
        <v>0</v>
      </c>
      <c r="S329" s="201">
        <v>0</v>
      </c>
      <c r="T329" s="202">
        <f>S329*H329</f>
        <v>0</v>
      </c>
      <c r="U329" s="35"/>
      <c r="V329" s="35"/>
      <c r="W329" s="35"/>
      <c r="X329" s="35"/>
      <c r="Y329" s="35"/>
      <c r="Z329" s="35"/>
      <c r="AA329" s="35"/>
      <c r="AB329" s="35"/>
      <c r="AC329" s="35"/>
      <c r="AD329" s="35"/>
      <c r="AE329" s="35"/>
      <c r="AR329" s="203" t="s">
        <v>110</v>
      </c>
      <c r="AT329" s="203" t="s">
        <v>241</v>
      </c>
      <c r="AU329" s="203" t="s">
        <v>84</v>
      </c>
      <c r="AY329" s="18" t="s">
        <v>239</v>
      </c>
      <c r="BE329" s="204">
        <f>IF(N329="základní",J329,0)</f>
        <v>0</v>
      </c>
      <c r="BF329" s="204">
        <f>IF(N329="snížená",J329,0)</f>
        <v>0</v>
      </c>
      <c r="BG329" s="204">
        <f>IF(N329="zákl. přenesená",J329,0)</f>
        <v>0</v>
      </c>
      <c r="BH329" s="204">
        <f>IF(N329="sníž. přenesená",J329,0)</f>
        <v>0</v>
      </c>
      <c r="BI329" s="204">
        <f>IF(N329="nulová",J329,0)</f>
        <v>0</v>
      </c>
      <c r="BJ329" s="18" t="s">
        <v>84</v>
      </c>
      <c r="BK329" s="204">
        <f>ROUND(I329*H329,2)</f>
        <v>0</v>
      </c>
      <c r="BL329" s="18" t="s">
        <v>110</v>
      </c>
      <c r="BM329" s="203" t="s">
        <v>1581</v>
      </c>
    </row>
    <row r="330" spans="1:65" s="2" customFormat="1" ht="19.5">
      <c r="A330" s="35"/>
      <c r="B330" s="36"/>
      <c r="C330" s="37"/>
      <c r="D330" s="207" t="s">
        <v>284</v>
      </c>
      <c r="E330" s="37"/>
      <c r="F330" s="216" t="s">
        <v>3529</v>
      </c>
      <c r="G330" s="37"/>
      <c r="H330" s="37"/>
      <c r="I330" s="217"/>
      <c r="J330" s="37"/>
      <c r="K330" s="37"/>
      <c r="L330" s="40"/>
      <c r="M330" s="218"/>
      <c r="N330" s="219"/>
      <c r="O330" s="72"/>
      <c r="P330" s="72"/>
      <c r="Q330" s="72"/>
      <c r="R330" s="72"/>
      <c r="S330" s="72"/>
      <c r="T330" s="73"/>
      <c r="U330" s="35"/>
      <c r="V330" s="35"/>
      <c r="W330" s="35"/>
      <c r="X330" s="35"/>
      <c r="Y330" s="35"/>
      <c r="Z330" s="35"/>
      <c r="AA330" s="35"/>
      <c r="AB330" s="35"/>
      <c r="AC330" s="35"/>
      <c r="AD330" s="35"/>
      <c r="AE330" s="35"/>
      <c r="AT330" s="18" t="s">
        <v>284</v>
      </c>
      <c r="AU330" s="18" t="s">
        <v>84</v>
      </c>
    </row>
    <row r="331" spans="1:65" s="2" customFormat="1" ht="16.5" customHeight="1">
      <c r="A331" s="35"/>
      <c r="B331" s="36"/>
      <c r="C331" s="192" t="s">
        <v>996</v>
      </c>
      <c r="D331" s="192" t="s">
        <v>241</v>
      </c>
      <c r="E331" s="193" t="s">
        <v>3530</v>
      </c>
      <c r="F331" s="194" t="s">
        <v>3531</v>
      </c>
      <c r="G331" s="195" t="s">
        <v>1736</v>
      </c>
      <c r="H331" s="196">
        <v>1</v>
      </c>
      <c r="I331" s="197"/>
      <c r="J331" s="198">
        <f>ROUND(I331*H331,2)</f>
        <v>0</v>
      </c>
      <c r="K331" s="194" t="s">
        <v>2696</v>
      </c>
      <c r="L331" s="40"/>
      <c r="M331" s="199" t="s">
        <v>1</v>
      </c>
      <c r="N331" s="200" t="s">
        <v>41</v>
      </c>
      <c r="O331" s="72"/>
      <c r="P331" s="201">
        <f>O331*H331</f>
        <v>0</v>
      </c>
      <c r="Q331" s="201">
        <v>0</v>
      </c>
      <c r="R331" s="201">
        <f>Q331*H331</f>
        <v>0</v>
      </c>
      <c r="S331" s="201">
        <v>0</v>
      </c>
      <c r="T331" s="202">
        <f>S331*H331</f>
        <v>0</v>
      </c>
      <c r="U331" s="35"/>
      <c r="V331" s="35"/>
      <c r="W331" s="35"/>
      <c r="X331" s="35"/>
      <c r="Y331" s="35"/>
      <c r="Z331" s="35"/>
      <c r="AA331" s="35"/>
      <c r="AB331" s="35"/>
      <c r="AC331" s="35"/>
      <c r="AD331" s="35"/>
      <c r="AE331" s="35"/>
      <c r="AR331" s="203" t="s">
        <v>110</v>
      </c>
      <c r="AT331" s="203" t="s">
        <v>241</v>
      </c>
      <c r="AU331" s="203" t="s">
        <v>84</v>
      </c>
      <c r="AY331" s="18" t="s">
        <v>239</v>
      </c>
      <c r="BE331" s="204">
        <f>IF(N331="základní",J331,0)</f>
        <v>0</v>
      </c>
      <c r="BF331" s="204">
        <f>IF(N331="snížená",J331,0)</f>
        <v>0</v>
      </c>
      <c r="BG331" s="204">
        <f>IF(N331="zákl. přenesená",J331,0)</f>
        <v>0</v>
      </c>
      <c r="BH331" s="204">
        <f>IF(N331="sníž. přenesená",J331,0)</f>
        <v>0</v>
      </c>
      <c r="BI331" s="204">
        <f>IF(N331="nulová",J331,0)</f>
        <v>0</v>
      </c>
      <c r="BJ331" s="18" t="s">
        <v>84</v>
      </c>
      <c r="BK331" s="204">
        <f>ROUND(I331*H331,2)</f>
        <v>0</v>
      </c>
      <c r="BL331" s="18" t="s">
        <v>110</v>
      </c>
      <c r="BM331" s="203" t="s">
        <v>1592</v>
      </c>
    </row>
    <row r="332" spans="1:65" s="2" customFormat="1" ht="29.25">
      <c r="A332" s="35"/>
      <c r="B332" s="36"/>
      <c r="C332" s="37"/>
      <c r="D332" s="207" t="s">
        <v>284</v>
      </c>
      <c r="E332" s="37"/>
      <c r="F332" s="216" t="s">
        <v>3532</v>
      </c>
      <c r="G332" s="37"/>
      <c r="H332" s="37"/>
      <c r="I332" s="217"/>
      <c r="J332" s="37"/>
      <c r="K332" s="37"/>
      <c r="L332" s="40"/>
      <c r="M332" s="218"/>
      <c r="N332" s="219"/>
      <c r="O332" s="72"/>
      <c r="P332" s="72"/>
      <c r="Q332" s="72"/>
      <c r="R332" s="72"/>
      <c r="S332" s="72"/>
      <c r="T332" s="73"/>
      <c r="U332" s="35"/>
      <c r="V332" s="35"/>
      <c r="W332" s="35"/>
      <c r="X332" s="35"/>
      <c r="Y332" s="35"/>
      <c r="Z332" s="35"/>
      <c r="AA332" s="35"/>
      <c r="AB332" s="35"/>
      <c r="AC332" s="35"/>
      <c r="AD332" s="35"/>
      <c r="AE332" s="35"/>
      <c r="AT332" s="18" t="s">
        <v>284</v>
      </c>
      <c r="AU332" s="18" t="s">
        <v>84</v>
      </c>
    </row>
    <row r="333" spans="1:65" s="2" customFormat="1" ht="16.5" customHeight="1">
      <c r="A333" s="35"/>
      <c r="B333" s="36"/>
      <c r="C333" s="192" t="s">
        <v>1000</v>
      </c>
      <c r="D333" s="192" t="s">
        <v>241</v>
      </c>
      <c r="E333" s="193" t="s">
        <v>3533</v>
      </c>
      <c r="F333" s="194" t="s">
        <v>3534</v>
      </c>
      <c r="G333" s="195" t="s">
        <v>1736</v>
      </c>
      <c r="H333" s="196">
        <v>1</v>
      </c>
      <c r="I333" s="197"/>
      <c r="J333" s="198">
        <f>ROUND(I333*H333,2)</f>
        <v>0</v>
      </c>
      <c r="K333" s="194" t="s">
        <v>2696</v>
      </c>
      <c r="L333" s="40"/>
      <c r="M333" s="199" t="s">
        <v>1</v>
      </c>
      <c r="N333" s="200" t="s">
        <v>41</v>
      </c>
      <c r="O333" s="72"/>
      <c r="P333" s="201">
        <f>O333*H333</f>
        <v>0</v>
      </c>
      <c r="Q333" s="201">
        <v>0</v>
      </c>
      <c r="R333" s="201">
        <f>Q333*H333</f>
        <v>0</v>
      </c>
      <c r="S333" s="201">
        <v>0</v>
      </c>
      <c r="T333" s="202">
        <f>S333*H333</f>
        <v>0</v>
      </c>
      <c r="U333" s="35"/>
      <c r="V333" s="35"/>
      <c r="W333" s="35"/>
      <c r="X333" s="35"/>
      <c r="Y333" s="35"/>
      <c r="Z333" s="35"/>
      <c r="AA333" s="35"/>
      <c r="AB333" s="35"/>
      <c r="AC333" s="35"/>
      <c r="AD333" s="35"/>
      <c r="AE333" s="35"/>
      <c r="AR333" s="203" t="s">
        <v>110</v>
      </c>
      <c r="AT333" s="203" t="s">
        <v>241</v>
      </c>
      <c r="AU333" s="203" t="s">
        <v>84</v>
      </c>
      <c r="AY333" s="18" t="s">
        <v>239</v>
      </c>
      <c r="BE333" s="204">
        <f>IF(N333="základní",J333,0)</f>
        <v>0</v>
      </c>
      <c r="BF333" s="204">
        <f>IF(N333="snížená",J333,0)</f>
        <v>0</v>
      </c>
      <c r="BG333" s="204">
        <f>IF(N333="zákl. přenesená",J333,0)</f>
        <v>0</v>
      </c>
      <c r="BH333" s="204">
        <f>IF(N333="sníž. přenesená",J333,0)</f>
        <v>0</v>
      </c>
      <c r="BI333" s="204">
        <f>IF(N333="nulová",J333,0)</f>
        <v>0</v>
      </c>
      <c r="BJ333" s="18" t="s">
        <v>84</v>
      </c>
      <c r="BK333" s="204">
        <f>ROUND(I333*H333,2)</f>
        <v>0</v>
      </c>
      <c r="BL333" s="18" t="s">
        <v>110</v>
      </c>
      <c r="BM333" s="203" t="s">
        <v>1602</v>
      </c>
    </row>
    <row r="334" spans="1:65" s="2" customFormat="1" ht="16.5" customHeight="1">
      <c r="A334" s="35"/>
      <c r="B334" s="36"/>
      <c r="C334" s="192" t="s">
        <v>1004</v>
      </c>
      <c r="D334" s="192" t="s">
        <v>241</v>
      </c>
      <c r="E334" s="193" t="s">
        <v>3535</v>
      </c>
      <c r="F334" s="194" t="s">
        <v>3536</v>
      </c>
      <c r="G334" s="195" t="s">
        <v>1736</v>
      </c>
      <c r="H334" s="196">
        <v>1</v>
      </c>
      <c r="I334" s="197"/>
      <c r="J334" s="198">
        <f>ROUND(I334*H334,2)</f>
        <v>0</v>
      </c>
      <c r="K334" s="194" t="s">
        <v>2696</v>
      </c>
      <c r="L334" s="40"/>
      <c r="M334" s="199" t="s">
        <v>1</v>
      </c>
      <c r="N334" s="200" t="s">
        <v>41</v>
      </c>
      <c r="O334" s="72"/>
      <c r="P334" s="201">
        <f>O334*H334</f>
        <v>0</v>
      </c>
      <c r="Q334" s="201">
        <v>0</v>
      </c>
      <c r="R334" s="201">
        <f>Q334*H334</f>
        <v>0</v>
      </c>
      <c r="S334" s="201">
        <v>0</v>
      </c>
      <c r="T334" s="202">
        <f>S334*H334</f>
        <v>0</v>
      </c>
      <c r="U334" s="35"/>
      <c r="V334" s="35"/>
      <c r="W334" s="35"/>
      <c r="X334" s="35"/>
      <c r="Y334" s="35"/>
      <c r="Z334" s="35"/>
      <c r="AA334" s="35"/>
      <c r="AB334" s="35"/>
      <c r="AC334" s="35"/>
      <c r="AD334" s="35"/>
      <c r="AE334" s="35"/>
      <c r="AR334" s="203" t="s">
        <v>110</v>
      </c>
      <c r="AT334" s="203" t="s">
        <v>241</v>
      </c>
      <c r="AU334" s="203" t="s">
        <v>84</v>
      </c>
      <c r="AY334" s="18" t="s">
        <v>239</v>
      </c>
      <c r="BE334" s="204">
        <f>IF(N334="základní",J334,0)</f>
        <v>0</v>
      </c>
      <c r="BF334" s="204">
        <f>IF(N334="snížená",J334,0)</f>
        <v>0</v>
      </c>
      <c r="BG334" s="204">
        <f>IF(N334="zákl. přenesená",J334,0)</f>
        <v>0</v>
      </c>
      <c r="BH334" s="204">
        <f>IF(N334="sníž. přenesená",J334,0)</f>
        <v>0</v>
      </c>
      <c r="BI334" s="204">
        <f>IF(N334="nulová",J334,0)</f>
        <v>0</v>
      </c>
      <c r="BJ334" s="18" t="s">
        <v>84</v>
      </c>
      <c r="BK334" s="204">
        <f>ROUND(I334*H334,2)</f>
        <v>0</v>
      </c>
      <c r="BL334" s="18" t="s">
        <v>110</v>
      </c>
      <c r="BM334" s="203" t="s">
        <v>1611</v>
      </c>
    </row>
    <row r="335" spans="1:65" s="2" customFormat="1" ht="16.5" customHeight="1">
      <c r="A335" s="35"/>
      <c r="B335" s="36"/>
      <c r="C335" s="192" t="s">
        <v>1009</v>
      </c>
      <c r="D335" s="192" t="s">
        <v>241</v>
      </c>
      <c r="E335" s="193" t="s">
        <v>3537</v>
      </c>
      <c r="F335" s="194" t="s">
        <v>3538</v>
      </c>
      <c r="G335" s="195" t="s">
        <v>1736</v>
      </c>
      <c r="H335" s="196">
        <v>4</v>
      </c>
      <c r="I335" s="197"/>
      <c r="J335" s="198">
        <f>ROUND(I335*H335,2)</f>
        <v>0</v>
      </c>
      <c r="K335" s="194" t="s">
        <v>2696</v>
      </c>
      <c r="L335" s="40"/>
      <c r="M335" s="199" t="s">
        <v>1</v>
      </c>
      <c r="N335" s="200" t="s">
        <v>41</v>
      </c>
      <c r="O335" s="72"/>
      <c r="P335" s="201">
        <f>O335*H335</f>
        <v>0</v>
      </c>
      <c r="Q335" s="201">
        <v>0</v>
      </c>
      <c r="R335" s="201">
        <f>Q335*H335</f>
        <v>0</v>
      </c>
      <c r="S335" s="201">
        <v>0</v>
      </c>
      <c r="T335" s="202">
        <f>S335*H335</f>
        <v>0</v>
      </c>
      <c r="U335" s="35"/>
      <c r="V335" s="35"/>
      <c r="W335" s="35"/>
      <c r="X335" s="35"/>
      <c r="Y335" s="35"/>
      <c r="Z335" s="35"/>
      <c r="AA335" s="35"/>
      <c r="AB335" s="35"/>
      <c r="AC335" s="35"/>
      <c r="AD335" s="35"/>
      <c r="AE335" s="35"/>
      <c r="AR335" s="203" t="s">
        <v>110</v>
      </c>
      <c r="AT335" s="203" t="s">
        <v>241</v>
      </c>
      <c r="AU335" s="203" t="s">
        <v>84</v>
      </c>
      <c r="AY335" s="18" t="s">
        <v>239</v>
      </c>
      <c r="BE335" s="204">
        <f>IF(N335="základní",J335,0)</f>
        <v>0</v>
      </c>
      <c r="BF335" s="204">
        <f>IF(N335="snížená",J335,0)</f>
        <v>0</v>
      </c>
      <c r="BG335" s="204">
        <f>IF(N335="zákl. přenesená",J335,0)</f>
        <v>0</v>
      </c>
      <c r="BH335" s="204">
        <f>IF(N335="sníž. přenesená",J335,0)</f>
        <v>0</v>
      </c>
      <c r="BI335" s="204">
        <f>IF(N335="nulová",J335,0)</f>
        <v>0</v>
      </c>
      <c r="BJ335" s="18" t="s">
        <v>84</v>
      </c>
      <c r="BK335" s="204">
        <f>ROUND(I335*H335,2)</f>
        <v>0</v>
      </c>
      <c r="BL335" s="18" t="s">
        <v>110</v>
      </c>
      <c r="BM335" s="203" t="s">
        <v>1620</v>
      </c>
    </row>
    <row r="336" spans="1:65" s="2" customFormat="1" ht="16.5" customHeight="1">
      <c r="A336" s="35"/>
      <c r="B336" s="36"/>
      <c r="C336" s="192" t="s">
        <v>1014</v>
      </c>
      <c r="D336" s="192" t="s">
        <v>241</v>
      </c>
      <c r="E336" s="193" t="s">
        <v>3539</v>
      </c>
      <c r="F336" s="194" t="s">
        <v>3540</v>
      </c>
      <c r="G336" s="195" t="s">
        <v>1736</v>
      </c>
      <c r="H336" s="196">
        <v>1</v>
      </c>
      <c r="I336" s="197"/>
      <c r="J336" s="198">
        <f>ROUND(I336*H336,2)</f>
        <v>0</v>
      </c>
      <c r="K336" s="194" t="s">
        <v>2696</v>
      </c>
      <c r="L336" s="40"/>
      <c r="M336" s="199" t="s">
        <v>1</v>
      </c>
      <c r="N336" s="200" t="s">
        <v>41</v>
      </c>
      <c r="O336" s="72"/>
      <c r="P336" s="201">
        <f>O336*H336</f>
        <v>0</v>
      </c>
      <c r="Q336" s="201">
        <v>0</v>
      </c>
      <c r="R336" s="201">
        <f>Q336*H336</f>
        <v>0</v>
      </c>
      <c r="S336" s="201">
        <v>0</v>
      </c>
      <c r="T336" s="202">
        <f>S336*H336</f>
        <v>0</v>
      </c>
      <c r="U336" s="35"/>
      <c r="V336" s="35"/>
      <c r="W336" s="35"/>
      <c r="X336" s="35"/>
      <c r="Y336" s="35"/>
      <c r="Z336" s="35"/>
      <c r="AA336" s="35"/>
      <c r="AB336" s="35"/>
      <c r="AC336" s="35"/>
      <c r="AD336" s="35"/>
      <c r="AE336" s="35"/>
      <c r="AR336" s="203" t="s">
        <v>110</v>
      </c>
      <c r="AT336" s="203" t="s">
        <v>241</v>
      </c>
      <c r="AU336" s="203" t="s">
        <v>84</v>
      </c>
      <c r="AY336" s="18" t="s">
        <v>239</v>
      </c>
      <c r="BE336" s="204">
        <f>IF(N336="základní",J336,0)</f>
        <v>0</v>
      </c>
      <c r="BF336" s="204">
        <f>IF(N336="snížená",J336,0)</f>
        <v>0</v>
      </c>
      <c r="BG336" s="204">
        <f>IF(N336="zákl. přenesená",J336,0)</f>
        <v>0</v>
      </c>
      <c r="BH336" s="204">
        <f>IF(N336="sníž. přenesená",J336,0)</f>
        <v>0</v>
      </c>
      <c r="BI336" s="204">
        <f>IF(N336="nulová",J336,0)</f>
        <v>0</v>
      </c>
      <c r="BJ336" s="18" t="s">
        <v>84</v>
      </c>
      <c r="BK336" s="204">
        <f>ROUND(I336*H336,2)</f>
        <v>0</v>
      </c>
      <c r="BL336" s="18" t="s">
        <v>110</v>
      </c>
      <c r="BM336" s="203" t="s">
        <v>1630</v>
      </c>
    </row>
    <row r="337" spans="1:65" s="2" customFormat="1" ht="19.5">
      <c r="A337" s="35"/>
      <c r="B337" s="36"/>
      <c r="C337" s="37"/>
      <c r="D337" s="207" t="s">
        <v>284</v>
      </c>
      <c r="E337" s="37"/>
      <c r="F337" s="216" t="s">
        <v>3541</v>
      </c>
      <c r="G337" s="37"/>
      <c r="H337" s="37"/>
      <c r="I337" s="217"/>
      <c r="J337" s="37"/>
      <c r="K337" s="37"/>
      <c r="L337" s="40"/>
      <c r="M337" s="218"/>
      <c r="N337" s="219"/>
      <c r="O337" s="72"/>
      <c r="P337" s="72"/>
      <c r="Q337" s="72"/>
      <c r="R337" s="72"/>
      <c r="S337" s="72"/>
      <c r="T337" s="73"/>
      <c r="U337" s="35"/>
      <c r="V337" s="35"/>
      <c r="W337" s="35"/>
      <c r="X337" s="35"/>
      <c r="Y337" s="35"/>
      <c r="Z337" s="35"/>
      <c r="AA337" s="35"/>
      <c r="AB337" s="35"/>
      <c r="AC337" s="35"/>
      <c r="AD337" s="35"/>
      <c r="AE337" s="35"/>
      <c r="AT337" s="18" t="s">
        <v>284</v>
      </c>
      <c r="AU337" s="18" t="s">
        <v>84</v>
      </c>
    </row>
    <row r="338" spans="1:65" s="2" customFormat="1" ht="21.75" customHeight="1">
      <c r="A338" s="35"/>
      <c r="B338" s="36"/>
      <c r="C338" s="192" t="s">
        <v>1019</v>
      </c>
      <c r="D338" s="192" t="s">
        <v>241</v>
      </c>
      <c r="E338" s="193" t="s">
        <v>3542</v>
      </c>
      <c r="F338" s="194" t="s">
        <v>3502</v>
      </c>
      <c r="G338" s="195" t="s">
        <v>476</v>
      </c>
      <c r="H338" s="196">
        <v>30</v>
      </c>
      <c r="I338" s="197"/>
      <c r="J338" s="198">
        <f t="shared" ref="J338:J343" si="80">ROUND(I338*H338,2)</f>
        <v>0</v>
      </c>
      <c r="K338" s="194" t="s">
        <v>2696</v>
      </c>
      <c r="L338" s="40"/>
      <c r="M338" s="199" t="s">
        <v>1</v>
      </c>
      <c r="N338" s="200" t="s">
        <v>41</v>
      </c>
      <c r="O338" s="72"/>
      <c r="P338" s="201">
        <f t="shared" ref="P338:P343" si="81">O338*H338</f>
        <v>0</v>
      </c>
      <c r="Q338" s="201">
        <v>0</v>
      </c>
      <c r="R338" s="201">
        <f t="shared" ref="R338:R343" si="82">Q338*H338</f>
        <v>0</v>
      </c>
      <c r="S338" s="201">
        <v>0</v>
      </c>
      <c r="T338" s="202">
        <f t="shared" ref="T338:T343" si="83">S338*H338</f>
        <v>0</v>
      </c>
      <c r="U338" s="35"/>
      <c r="V338" s="35"/>
      <c r="W338" s="35"/>
      <c r="X338" s="35"/>
      <c r="Y338" s="35"/>
      <c r="Z338" s="35"/>
      <c r="AA338" s="35"/>
      <c r="AB338" s="35"/>
      <c r="AC338" s="35"/>
      <c r="AD338" s="35"/>
      <c r="AE338" s="35"/>
      <c r="AR338" s="203" t="s">
        <v>110</v>
      </c>
      <c r="AT338" s="203" t="s">
        <v>241</v>
      </c>
      <c r="AU338" s="203" t="s">
        <v>84</v>
      </c>
      <c r="AY338" s="18" t="s">
        <v>239</v>
      </c>
      <c r="BE338" s="204">
        <f t="shared" ref="BE338:BE343" si="84">IF(N338="základní",J338,0)</f>
        <v>0</v>
      </c>
      <c r="BF338" s="204">
        <f t="shared" ref="BF338:BF343" si="85">IF(N338="snížená",J338,0)</f>
        <v>0</v>
      </c>
      <c r="BG338" s="204">
        <f t="shared" ref="BG338:BG343" si="86">IF(N338="zákl. přenesená",J338,0)</f>
        <v>0</v>
      </c>
      <c r="BH338" s="204">
        <f t="shared" ref="BH338:BH343" si="87">IF(N338="sníž. přenesená",J338,0)</f>
        <v>0</v>
      </c>
      <c r="BI338" s="204">
        <f t="shared" ref="BI338:BI343" si="88">IF(N338="nulová",J338,0)</f>
        <v>0</v>
      </c>
      <c r="BJ338" s="18" t="s">
        <v>84</v>
      </c>
      <c r="BK338" s="204">
        <f t="shared" ref="BK338:BK343" si="89">ROUND(I338*H338,2)</f>
        <v>0</v>
      </c>
      <c r="BL338" s="18" t="s">
        <v>110</v>
      </c>
      <c r="BM338" s="203" t="s">
        <v>1639</v>
      </c>
    </row>
    <row r="339" spans="1:65" s="2" customFormat="1" ht="21.75" customHeight="1">
      <c r="A339" s="35"/>
      <c r="B339" s="36"/>
      <c r="C339" s="192" t="s">
        <v>1024</v>
      </c>
      <c r="D339" s="192" t="s">
        <v>241</v>
      </c>
      <c r="E339" s="193" t="s">
        <v>3543</v>
      </c>
      <c r="F339" s="194" t="s">
        <v>3506</v>
      </c>
      <c r="G339" s="195" t="s">
        <v>476</v>
      </c>
      <c r="H339" s="196">
        <v>30</v>
      </c>
      <c r="I339" s="197"/>
      <c r="J339" s="198">
        <f t="shared" si="80"/>
        <v>0</v>
      </c>
      <c r="K339" s="194" t="s">
        <v>2696</v>
      </c>
      <c r="L339" s="40"/>
      <c r="M339" s="199" t="s">
        <v>1</v>
      </c>
      <c r="N339" s="200" t="s">
        <v>41</v>
      </c>
      <c r="O339" s="72"/>
      <c r="P339" s="201">
        <f t="shared" si="81"/>
        <v>0</v>
      </c>
      <c r="Q339" s="201">
        <v>0</v>
      </c>
      <c r="R339" s="201">
        <f t="shared" si="82"/>
        <v>0</v>
      </c>
      <c r="S339" s="201">
        <v>0</v>
      </c>
      <c r="T339" s="202">
        <f t="shared" si="83"/>
        <v>0</v>
      </c>
      <c r="U339" s="35"/>
      <c r="V339" s="35"/>
      <c r="W339" s="35"/>
      <c r="X339" s="35"/>
      <c r="Y339" s="35"/>
      <c r="Z339" s="35"/>
      <c r="AA339" s="35"/>
      <c r="AB339" s="35"/>
      <c r="AC339" s="35"/>
      <c r="AD339" s="35"/>
      <c r="AE339" s="35"/>
      <c r="AR339" s="203" t="s">
        <v>110</v>
      </c>
      <c r="AT339" s="203" t="s">
        <v>241</v>
      </c>
      <c r="AU339" s="203" t="s">
        <v>84</v>
      </c>
      <c r="AY339" s="18" t="s">
        <v>239</v>
      </c>
      <c r="BE339" s="204">
        <f t="shared" si="84"/>
        <v>0</v>
      </c>
      <c r="BF339" s="204">
        <f t="shared" si="85"/>
        <v>0</v>
      </c>
      <c r="BG339" s="204">
        <f t="shared" si="86"/>
        <v>0</v>
      </c>
      <c r="BH339" s="204">
        <f t="shared" si="87"/>
        <v>0</v>
      </c>
      <c r="BI339" s="204">
        <f t="shared" si="88"/>
        <v>0</v>
      </c>
      <c r="BJ339" s="18" t="s">
        <v>84</v>
      </c>
      <c r="BK339" s="204">
        <f t="shared" si="89"/>
        <v>0</v>
      </c>
      <c r="BL339" s="18" t="s">
        <v>110</v>
      </c>
      <c r="BM339" s="203" t="s">
        <v>1652</v>
      </c>
    </row>
    <row r="340" spans="1:65" s="2" customFormat="1" ht="16.5" customHeight="1">
      <c r="A340" s="35"/>
      <c r="B340" s="36"/>
      <c r="C340" s="192" t="s">
        <v>1028</v>
      </c>
      <c r="D340" s="192" t="s">
        <v>241</v>
      </c>
      <c r="E340" s="193" t="s">
        <v>3544</v>
      </c>
      <c r="F340" s="194" t="s">
        <v>3516</v>
      </c>
      <c r="G340" s="195" t="s">
        <v>476</v>
      </c>
      <c r="H340" s="196">
        <v>8</v>
      </c>
      <c r="I340" s="197"/>
      <c r="J340" s="198">
        <f t="shared" si="80"/>
        <v>0</v>
      </c>
      <c r="K340" s="194" t="s">
        <v>2696</v>
      </c>
      <c r="L340" s="40"/>
      <c r="M340" s="199" t="s">
        <v>1</v>
      </c>
      <c r="N340" s="200" t="s">
        <v>41</v>
      </c>
      <c r="O340" s="72"/>
      <c r="P340" s="201">
        <f t="shared" si="81"/>
        <v>0</v>
      </c>
      <c r="Q340" s="201">
        <v>0</v>
      </c>
      <c r="R340" s="201">
        <f t="shared" si="82"/>
        <v>0</v>
      </c>
      <c r="S340" s="201">
        <v>0</v>
      </c>
      <c r="T340" s="202">
        <f t="shared" si="83"/>
        <v>0</v>
      </c>
      <c r="U340" s="35"/>
      <c r="V340" s="35"/>
      <c r="W340" s="35"/>
      <c r="X340" s="35"/>
      <c r="Y340" s="35"/>
      <c r="Z340" s="35"/>
      <c r="AA340" s="35"/>
      <c r="AB340" s="35"/>
      <c r="AC340" s="35"/>
      <c r="AD340" s="35"/>
      <c r="AE340" s="35"/>
      <c r="AR340" s="203" t="s">
        <v>110</v>
      </c>
      <c r="AT340" s="203" t="s">
        <v>241</v>
      </c>
      <c r="AU340" s="203" t="s">
        <v>84</v>
      </c>
      <c r="AY340" s="18" t="s">
        <v>239</v>
      </c>
      <c r="BE340" s="204">
        <f t="shared" si="84"/>
        <v>0</v>
      </c>
      <c r="BF340" s="204">
        <f t="shared" si="85"/>
        <v>0</v>
      </c>
      <c r="BG340" s="204">
        <f t="shared" si="86"/>
        <v>0</v>
      </c>
      <c r="BH340" s="204">
        <f t="shared" si="87"/>
        <v>0</v>
      </c>
      <c r="BI340" s="204">
        <f t="shared" si="88"/>
        <v>0</v>
      </c>
      <c r="BJ340" s="18" t="s">
        <v>84</v>
      </c>
      <c r="BK340" s="204">
        <f t="shared" si="89"/>
        <v>0</v>
      </c>
      <c r="BL340" s="18" t="s">
        <v>110</v>
      </c>
      <c r="BM340" s="203" t="s">
        <v>1663</v>
      </c>
    </row>
    <row r="341" spans="1:65" s="2" customFormat="1" ht="16.5" customHeight="1">
      <c r="A341" s="35"/>
      <c r="B341" s="36"/>
      <c r="C341" s="192" t="s">
        <v>1033</v>
      </c>
      <c r="D341" s="192" t="s">
        <v>241</v>
      </c>
      <c r="E341" s="193" t="s">
        <v>3545</v>
      </c>
      <c r="F341" s="194" t="s">
        <v>3520</v>
      </c>
      <c r="G341" s="195" t="s">
        <v>1736</v>
      </c>
      <c r="H341" s="196">
        <v>1</v>
      </c>
      <c r="I341" s="197"/>
      <c r="J341" s="198">
        <f t="shared" si="80"/>
        <v>0</v>
      </c>
      <c r="K341" s="194" t="s">
        <v>2696</v>
      </c>
      <c r="L341" s="40"/>
      <c r="M341" s="199" t="s">
        <v>1</v>
      </c>
      <c r="N341" s="200" t="s">
        <v>41</v>
      </c>
      <c r="O341" s="72"/>
      <c r="P341" s="201">
        <f t="shared" si="81"/>
        <v>0</v>
      </c>
      <c r="Q341" s="201">
        <v>0</v>
      </c>
      <c r="R341" s="201">
        <f t="shared" si="82"/>
        <v>0</v>
      </c>
      <c r="S341" s="201">
        <v>0</v>
      </c>
      <c r="T341" s="202">
        <f t="shared" si="83"/>
        <v>0</v>
      </c>
      <c r="U341" s="35"/>
      <c r="V341" s="35"/>
      <c r="W341" s="35"/>
      <c r="X341" s="35"/>
      <c r="Y341" s="35"/>
      <c r="Z341" s="35"/>
      <c r="AA341" s="35"/>
      <c r="AB341" s="35"/>
      <c r="AC341" s="35"/>
      <c r="AD341" s="35"/>
      <c r="AE341" s="35"/>
      <c r="AR341" s="203" t="s">
        <v>110</v>
      </c>
      <c r="AT341" s="203" t="s">
        <v>241</v>
      </c>
      <c r="AU341" s="203" t="s">
        <v>84</v>
      </c>
      <c r="AY341" s="18" t="s">
        <v>239</v>
      </c>
      <c r="BE341" s="204">
        <f t="shared" si="84"/>
        <v>0</v>
      </c>
      <c r="BF341" s="204">
        <f t="shared" si="85"/>
        <v>0</v>
      </c>
      <c r="BG341" s="204">
        <f t="shared" si="86"/>
        <v>0</v>
      </c>
      <c r="BH341" s="204">
        <f t="shared" si="87"/>
        <v>0</v>
      </c>
      <c r="BI341" s="204">
        <f t="shared" si="88"/>
        <v>0</v>
      </c>
      <c r="BJ341" s="18" t="s">
        <v>84</v>
      </c>
      <c r="BK341" s="204">
        <f t="shared" si="89"/>
        <v>0</v>
      </c>
      <c r="BL341" s="18" t="s">
        <v>110</v>
      </c>
      <c r="BM341" s="203" t="s">
        <v>1673</v>
      </c>
    </row>
    <row r="342" spans="1:65" s="2" customFormat="1" ht="16.5" customHeight="1">
      <c r="A342" s="35"/>
      <c r="B342" s="36"/>
      <c r="C342" s="192" t="s">
        <v>1038</v>
      </c>
      <c r="D342" s="192" t="s">
        <v>241</v>
      </c>
      <c r="E342" s="193" t="s">
        <v>3546</v>
      </c>
      <c r="F342" s="194" t="s">
        <v>3522</v>
      </c>
      <c r="G342" s="195" t="s">
        <v>1736</v>
      </c>
      <c r="H342" s="196">
        <v>1</v>
      </c>
      <c r="I342" s="197"/>
      <c r="J342" s="198">
        <f t="shared" si="80"/>
        <v>0</v>
      </c>
      <c r="K342" s="194" t="s">
        <v>2696</v>
      </c>
      <c r="L342" s="40"/>
      <c r="M342" s="199" t="s">
        <v>1</v>
      </c>
      <c r="N342" s="200" t="s">
        <v>41</v>
      </c>
      <c r="O342" s="72"/>
      <c r="P342" s="201">
        <f t="shared" si="81"/>
        <v>0</v>
      </c>
      <c r="Q342" s="201">
        <v>0</v>
      </c>
      <c r="R342" s="201">
        <f t="shared" si="82"/>
        <v>0</v>
      </c>
      <c r="S342" s="201">
        <v>0</v>
      </c>
      <c r="T342" s="202">
        <f t="shared" si="83"/>
        <v>0</v>
      </c>
      <c r="U342" s="35"/>
      <c r="V342" s="35"/>
      <c r="W342" s="35"/>
      <c r="X342" s="35"/>
      <c r="Y342" s="35"/>
      <c r="Z342" s="35"/>
      <c r="AA342" s="35"/>
      <c r="AB342" s="35"/>
      <c r="AC342" s="35"/>
      <c r="AD342" s="35"/>
      <c r="AE342" s="35"/>
      <c r="AR342" s="203" t="s">
        <v>110</v>
      </c>
      <c r="AT342" s="203" t="s">
        <v>241</v>
      </c>
      <c r="AU342" s="203" t="s">
        <v>84</v>
      </c>
      <c r="AY342" s="18" t="s">
        <v>239</v>
      </c>
      <c r="BE342" s="204">
        <f t="shared" si="84"/>
        <v>0</v>
      </c>
      <c r="BF342" s="204">
        <f t="shared" si="85"/>
        <v>0</v>
      </c>
      <c r="BG342" s="204">
        <f t="shared" si="86"/>
        <v>0</v>
      </c>
      <c r="BH342" s="204">
        <f t="shared" si="87"/>
        <v>0</v>
      </c>
      <c r="BI342" s="204">
        <f t="shared" si="88"/>
        <v>0</v>
      </c>
      <c r="BJ342" s="18" t="s">
        <v>84</v>
      </c>
      <c r="BK342" s="204">
        <f t="shared" si="89"/>
        <v>0</v>
      </c>
      <c r="BL342" s="18" t="s">
        <v>110</v>
      </c>
      <c r="BM342" s="203" t="s">
        <v>1685</v>
      </c>
    </row>
    <row r="343" spans="1:65" s="2" customFormat="1" ht="16.5" customHeight="1">
      <c r="A343" s="35"/>
      <c r="B343" s="36"/>
      <c r="C343" s="192" t="s">
        <v>1044</v>
      </c>
      <c r="D343" s="192" t="s">
        <v>241</v>
      </c>
      <c r="E343" s="193" t="s">
        <v>3547</v>
      </c>
      <c r="F343" s="194" t="s">
        <v>3548</v>
      </c>
      <c r="G343" s="195" t="s">
        <v>476</v>
      </c>
      <c r="H343" s="196">
        <v>30</v>
      </c>
      <c r="I343" s="197"/>
      <c r="J343" s="198">
        <f t="shared" si="80"/>
        <v>0</v>
      </c>
      <c r="K343" s="194" t="s">
        <v>2696</v>
      </c>
      <c r="L343" s="40"/>
      <c r="M343" s="199" t="s">
        <v>1</v>
      </c>
      <c r="N343" s="200" t="s">
        <v>41</v>
      </c>
      <c r="O343" s="72"/>
      <c r="P343" s="201">
        <f t="shared" si="81"/>
        <v>0</v>
      </c>
      <c r="Q343" s="201">
        <v>0</v>
      </c>
      <c r="R343" s="201">
        <f t="shared" si="82"/>
        <v>0</v>
      </c>
      <c r="S343" s="201">
        <v>0</v>
      </c>
      <c r="T343" s="202">
        <f t="shared" si="83"/>
        <v>0</v>
      </c>
      <c r="U343" s="35"/>
      <c r="V343" s="35"/>
      <c r="W343" s="35"/>
      <c r="X343" s="35"/>
      <c r="Y343" s="35"/>
      <c r="Z343" s="35"/>
      <c r="AA343" s="35"/>
      <c r="AB343" s="35"/>
      <c r="AC343" s="35"/>
      <c r="AD343" s="35"/>
      <c r="AE343" s="35"/>
      <c r="AR343" s="203" t="s">
        <v>110</v>
      </c>
      <c r="AT343" s="203" t="s">
        <v>241</v>
      </c>
      <c r="AU343" s="203" t="s">
        <v>84</v>
      </c>
      <c r="AY343" s="18" t="s">
        <v>239</v>
      </c>
      <c r="BE343" s="204">
        <f t="shared" si="84"/>
        <v>0</v>
      </c>
      <c r="BF343" s="204">
        <f t="shared" si="85"/>
        <v>0</v>
      </c>
      <c r="BG343" s="204">
        <f t="shared" si="86"/>
        <v>0</v>
      </c>
      <c r="BH343" s="204">
        <f t="shared" si="87"/>
        <v>0</v>
      </c>
      <c r="BI343" s="204">
        <f t="shared" si="88"/>
        <v>0</v>
      </c>
      <c r="BJ343" s="18" t="s">
        <v>84</v>
      </c>
      <c r="BK343" s="204">
        <f t="shared" si="89"/>
        <v>0</v>
      </c>
      <c r="BL343" s="18" t="s">
        <v>110</v>
      </c>
      <c r="BM343" s="203" t="s">
        <v>1693</v>
      </c>
    </row>
    <row r="344" spans="1:65" s="12" customFormat="1" ht="25.9" customHeight="1">
      <c r="B344" s="176"/>
      <c r="C344" s="177"/>
      <c r="D344" s="178" t="s">
        <v>75</v>
      </c>
      <c r="E344" s="179" t="s">
        <v>3549</v>
      </c>
      <c r="F344" s="179" t="s">
        <v>3550</v>
      </c>
      <c r="G344" s="177"/>
      <c r="H344" s="177"/>
      <c r="I344" s="180"/>
      <c r="J344" s="181">
        <f>BK344</f>
        <v>0</v>
      </c>
      <c r="K344" s="177"/>
      <c r="L344" s="182"/>
      <c r="M344" s="183"/>
      <c r="N344" s="184"/>
      <c r="O344" s="184"/>
      <c r="P344" s="185">
        <f>SUM(P345:P367)</f>
        <v>0</v>
      </c>
      <c r="Q344" s="184"/>
      <c r="R344" s="185">
        <f>SUM(R345:R367)</f>
        <v>0</v>
      </c>
      <c r="S344" s="184"/>
      <c r="T344" s="186">
        <f>SUM(T345:T367)</f>
        <v>0</v>
      </c>
      <c r="AR344" s="187" t="s">
        <v>84</v>
      </c>
      <c r="AT344" s="188" t="s">
        <v>75</v>
      </c>
      <c r="AU344" s="188" t="s">
        <v>76</v>
      </c>
      <c r="AY344" s="187" t="s">
        <v>239</v>
      </c>
      <c r="BK344" s="189">
        <f>SUM(BK345:BK367)</f>
        <v>0</v>
      </c>
    </row>
    <row r="345" spans="1:65" s="2" customFormat="1" ht="21.75" customHeight="1">
      <c r="A345" s="35"/>
      <c r="B345" s="36"/>
      <c r="C345" s="192" t="s">
        <v>1049</v>
      </c>
      <c r="D345" s="192" t="s">
        <v>241</v>
      </c>
      <c r="E345" s="193" t="s">
        <v>3551</v>
      </c>
      <c r="F345" s="194" t="s">
        <v>3552</v>
      </c>
      <c r="G345" s="195" t="s">
        <v>1736</v>
      </c>
      <c r="H345" s="196">
        <v>1</v>
      </c>
      <c r="I345" s="197"/>
      <c r="J345" s="198">
        <f>ROUND(I345*H345,2)</f>
        <v>0</v>
      </c>
      <c r="K345" s="194" t="s">
        <v>2696</v>
      </c>
      <c r="L345" s="40"/>
      <c r="M345" s="199" t="s">
        <v>1</v>
      </c>
      <c r="N345" s="200" t="s">
        <v>41</v>
      </c>
      <c r="O345" s="72"/>
      <c r="P345" s="201">
        <f>O345*H345</f>
        <v>0</v>
      </c>
      <c r="Q345" s="201">
        <v>0</v>
      </c>
      <c r="R345" s="201">
        <f>Q345*H345</f>
        <v>0</v>
      </c>
      <c r="S345" s="201">
        <v>0</v>
      </c>
      <c r="T345" s="202">
        <f>S345*H345</f>
        <v>0</v>
      </c>
      <c r="U345" s="35"/>
      <c r="V345" s="35"/>
      <c r="W345" s="35"/>
      <c r="X345" s="35"/>
      <c r="Y345" s="35"/>
      <c r="Z345" s="35"/>
      <c r="AA345" s="35"/>
      <c r="AB345" s="35"/>
      <c r="AC345" s="35"/>
      <c r="AD345" s="35"/>
      <c r="AE345" s="35"/>
      <c r="AR345" s="203" t="s">
        <v>110</v>
      </c>
      <c r="AT345" s="203" t="s">
        <v>241</v>
      </c>
      <c r="AU345" s="203" t="s">
        <v>84</v>
      </c>
      <c r="AY345" s="18" t="s">
        <v>239</v>
      </c>
      <c r="BE345" s="204">
        <f>IF(N345="základní",J345,0)</f>
        <v>0</v>
      </c>
      <c r="BF345" s="204">
        <f>IF(N345="snížená",J345,0)</f>
        <v>0</v>
      </c>
      <c r="BG345" s="204">
        <f>IF(N345="zákl. přenesená",J345,0)</f>
        <v>0</v>
      </c>
      <c r="BH345" s="204">
        <f>IF(N345="sníž. přenesená",J345,0)</f>
        <v>0</v>
      </c>
      <c r="BI345" s="204">
        <f>IF(N345="nulová",J345,0)</f>
        <v>0</v>
      </c>
      <c r="BJ345" s="18" t="s">
        <v>84</v>
      </c>
      <c r="BK345" s="204">
        <f>ROUND(I345*H345,2)</f>
        <v>0</v>
      </c>
      <c r="BL345" s="18" t="s">
        <v>110</v>
      </c>
      <c r="BM345" s="203" t="s">
        <v>1701</v>
      </c>
    </row>
    <row r="346" spans="1:65" s="2" customFormat="1" ht="29.25">
      <c r="A346" s="35"/>
      <c r="B346" s="36"/>
      <c r="C346" s="37"/>
      <c r="D346" s="207" t="s">
        <v>284</v>
      </c>
      <c r="E346" s="37"/>
      <c r="F346" s="216" t="s">
        <v>3553</v>
      </c>
      <c r="G346" s="37"/>
      <c r="H346" s="37"/>
      <c r="I346" s="217"/>
      <c r="J346" s="37"/>
      <c r="K346" s="37"/>
      <c r="L346" s="40"/>
      <c r="M346" s="218"/>
      <c r="N346" s="219"/>
      <c r="O346" s="72"/>
      <c r="P346" s="72"/>
      <c r="Q346" s="72"/>
      <c r="R346" s="72"/>
      <c r="S346" s="72"/>
      <c r="T346" s="73"/>
      <c r="U346" s="35"/>
      <c r="V346" s="35"/>
      <c r="W346" s="35"/>
      <c r="X346" s="35"/>
      <c r="Y346" s="35"/>
      <c r="Z346" s="35"/>
      <c r="AA346" s="35"/>
      <c r="AB346" s="35"/>
      <c r="AC346" s="35"/>
      <c r="AD346" s="35"/>
      <c r="AE346" s="35"/>
      <c r="AT346" s="18" t="s">
        <v>284</v>
      </c>
      <c r="AU346" s="18" t="s">
        <v>84</v>
      </c>
    </row>
    <row r="347" spans="1:65" s="2" customFormat="1" ht="16.5" customHeight="1">
      <c r="A347" s="35"/>
      <c r="B347" s="36"/>
      <c r="C347" s="192" t="s">
        <v>1053</v>
      </c>
      <c r="D347" s="192" t="s">
        <v>241</v>
      </c>
      <c r="E347" s="193" t="s">
        <v>3554</v>
      </c>
      <c r="F347" s="194" t="s">
        <v>3555</v>
      </c>
      <c r="G347" s="195" t="s">
        <v>1736</v>
      </c>
      <c r="H347" s="196">
        <v>1</v>
      </c>
      <c r="I347" s="197"/>
      <c r="J347" s="198">
        <f>ROUND(I347*H347,2)</f>
        <v>0</v>
      </c>
      <c r="K347" s="194" t="s">
        <v>2696</v>
      </c>
      <c r="L347" s="40"/>
      <c r="M347" s="199" t="s">
        <v>1</v>
      </c>
      <c r="N347" s="200" t="s">
        <v>41</v>
      </c>
      <c r="O347" s="72"/>
      <c r="P347" s="201">
        <f>O347*H347</f>
        <v>0</v>
      </c>
      <c r="Q347" s="201">
        <v>0</v>
      </c>
      <c r="R347" s="201">
        <f>Q347*H347</f>
        <v>0</v>
      </c>
      <c r="S347" s="201">
        <v>0</v>
      </c>
      <c r="T347" s="202">
        <f>S347*H347</f>
        <v>0</v>
      </c>
      <c r="U347" s="35"/>
      <c r="V347" s="35"/>
      <c r="W347" s="35"/>
      <c r="X347" s="35"/>
      <c r="Y347" s="35"/>
      <c r="Z347" s="35"/>
      <c r="AA347" s="35"/>
      <c r="AB347" s="35"/>
      <c r="AC347" s="35"/>
      <c r="AD347" s="35"/>
      <c r="AE347" s="35"/>
      <c r="AR347" s="203" t="s">
        <v>110</v>
      </c>
      <c r="AT347" s="203" t="s">
        <v>241</v>
      </c>
      <c r="AU347" s="203" t="s">
        <v>84</v>
      </c>
      <c r="AY347" s="18" t="s">
        <v>239</v>
      </c>
      <c r="BE347" s="204">
        <f>IF(N347="základní",J347,0)</f>
        <v>0</v>
      </c>
      <c r="BF347" s="204">
        <f>IF(N347="snížená",J347,0)</f>
        <v>0</v>
      </c>
      <c r="BG347" s="204">
        <f>IF(N347="zákl. přenesená",J347,0)</f>
        <v>0</v>
      </c>
      <c r="BH347" s="204">
        <f>IF(N347="sníž. přenesená",J347,0)</f>
        <v>0</v>
      </c>
      <c r="BI347" s="204">
        <f>IF(N347="nulová",J347,0)</f>
        <v>0</v>
      </c>
      <c r="BJ347" s="18" t="s">
        <v>84</v>
      </c>
      <c r="BK347" s="204">
        <f>ROUND(I347*H347,2)</f>
        <v>0</v>
      </c>
      <c r="BL347" s="18" t="s">
        <v>110</v>
      </c>
      <c r="BM347" s="203" t="s">
        <v>1709</v>
      </c>
    </row>
    <row r="348" spans="1:65" s="2" customFormat="1" ht="16.5" customHeight="1">
      <c r="A348" s="35"/>
      <c r="B348" s="36"/>
      <c r="C348" s="192" t="s">
        <v>1057</v>
      </c>
      <c r="D348" s="192" t="s">
        <v>241</v>
      </c>
      <c r="E348" s="193" t="s">
        <v>3556</v>
      </c>
      <c r="F348" s="194" t="s">
        <v>3557</v>
      </c>
      <c r="G348" s="195" t="s">
        <v>1736</v>
      </c>
      <c r="H348" s="196">
        <v>1</v>
      </c>
      <c r="I348" s="197"/>
      <c r="J348" s="198">
        <f>ROUND(I348*H348,2)</f>
        <v>0</v>
      </c>
      <c r="K348" s="194" t="s">
        <v>2696</v>
      </c>
      <c r="L348" s="40"/>
      <c r="M348" s="199" t="s">
        <v>1</v>
      </c>
      <c r="N348" s="200" t="s">
        <v>41</v>
      </c>
      <c r="O348" s="72"/>
      <c r="P348" s="201">
        <f>O348*H348</f>
        <v>0</v>
      </c>
      <c r="Q348" s="201">
        <v>0</v>
      </c>
      <c r="R348" s="201">
        <f>Q348*H348</f>
        <v>0</v>
      </c>
      <c r="S348" s="201">
        <v>0</v>
      </c>
      <c r="T348" s="202">
        <f>S348*H348</f>
        <v>0</v>
      </c>
      <c r="U348" s="35"/>
      <c r="V348" s="35"/>
      <c r="W348" s="35"/>
      <c r="X348" s="35"/>
      <c r="Y348" s="35"/>
      <c r="Z348" s="35"/>
      <c r="AA348" s="35"/>
      <c r="AB348" s="35"/>
      <c r="AC348" s="35"/>
      <c r="AD348" s="35"/>
      <c r="AE348" s="35"/>
      <c r="AR348" s="203" t="s">
        <v>110</v>
      </c>
      <c r="AT348" s="203" t="s">
        <v>241</v>
      </c>
      <c r="AU348" s="203" t="s">
        <v>84</v>
      </c>
      <c r="AY348" s="18" t="s">
        <v>239</v>
      </c>
      <c r="BE348" s="204">
        <f>IF(N348="základní",J348,0)</f>
        <v>0</v>
      </c>
      <c r="BF348" s="204">
        <f>IF(N348="snížená",J348,0)</f>
        <v>0</v>
      </c>
      <c r="BG348" s="204">
        <f>IF(N348="zákl. přenesená",J348,0)</f>
        <v>0</v>
      </c>
      <c r="BH348" s="204">
        <f>IF(N348="sníž. přenesená",J348,0)</f>
        <v>0</v>
      </c>
      <c r="BI348" s="204">
        <f>IF(N348="nulová",J348,0)</f>
        <v>0</v>
      </c>
      <c r="BJ348" s="18" t="s">
        <v>84</v>
      </c>
      <c r="BK348" s="204">
        <f>ROUND(I348*H348,2)</f>
        <v>0</v>
      </c>
      <c r="BL348" s="18" t="s">
        <v>110</v>
      </c>
      <c r="BM348" s="203" t="s">
        <v>1717</v>
      </c>
    </row>
    <row r="349" spans="1:65" s="2" customFormat="1" ht="16.5" customHeight="1">
      <c r="A349" s="35"/>
      <c r="B349" s="36"/>
      <c r="C349" s="192" t="s">
        <v>1059</v>
      </c>
      <c r="D349" s="192" t="s">
        <v>241</v>
      </c>
      <c r="E349" s="193" t="s">
        <v>3558</v>
      </c>
      <c r="F349" s="194" t="s">
        <v>3559</v>
      </c>
      <c r="G349" s="195" t="s">
        <v>1736</v>
      </c>
      <c r="H349" s="196">
        <v>4</v>
      </c>
      <c r="I349" s="197"/>
      <c r="J349" s="198">
        <f>ROUND(I349*H349,2)</f>
        <v>0</v>
      </c>
      <c r="K349" s="194" t="s">
        <v>2696</v>
      </c>
      <c r="L349" s="40"/>
      <c r="M349" s="199" t="s">
        <v>1</v>
      </c>
      <c r="N349" s="200" t="s">
        <v>41</v>
      </c>
      <c r="O349" s="72"/>
      <c r="P349" s="201">
        <f>O349*H349</f>
        <v>0</v>
      </c>
      <c r="Q349" s="201">
        <v>0</v>
      </c>
      <c r="R349" s="201">
        <f>Q349*H349</f>
        <v>0</v>
      </c>
      <c r="S349" s="201">
        <v>0</v>
      </c>
      <c r="T349" s="202">
        <f>S349*H349</f>
        <v>0</v>
      </c>
      <c r="U349" s="35"/>
      <c r="V349" s="35"/>
      <c r="W349" s="35"/>
      <c r="X349" s="35"/>
      <c r="Y349" s="35"/>
      <c r="Z349" s="35"/>
      <c r="AA349" s="35"/>
      <c r="AB349" s="35"/>
      <c r="AC349" s="35"/>
      <c r="AD349" s="35"/>
      <c r="AE349" s="35"/>
      <c r="AR349" s="203" t="s">
        <v>110</v>
      </c>
      <c r="AT349" s="203" t="s">
        <v>241</v>
      </c>
      <c r="AU349" s="203" t="s">
        <v>84</v>
      </c>
      <c r="AY349" s="18" t="s">
        <v>239</v>
      </c>
      <c r="BE349" s="204">
        <f>IF(N349="základní",J349,0)</f>
        <v>0</v>
      </c>
      <c r="BF349" s="204">
        <f>IF(N349="snížená",J349,0)</f>
        <v>0</v>
      </c>
      <c r="BG349" s="204">
        <f>IF(N349="zákl. přenesená",J349,0)</f>
        <v>0</v>
      </c>
      <c r="BH349" s="204">
        <f>IF(N349="sníž. přenesená",J349,0)</f>
        <v>0</v>
      </c>
      <c r="BI349" s="204">
        <f>IF(N349="nulová",J349,0)</f>
        <v>0</v>
      </c>
      <c r="BJ349" s="18" t="s">
        <v>84</v>
      </c>
      <c r="BK349" s="204">
        <f>ROUND(I349*H349,2)</f>
        <v>0</v>
      </c>
      <c r="BL349" s="18" t="s">
        <v>110</v>
      </c>
      <c r="BM349" s="203" t="s">
        <v>1729</v>
      </c>
    </row>
    <row r="350" spans="1:65" s="2" customFormat="1" ht="16.5" customHeight="1">
      <c r="A350" s="35"/>
      <c r="B350" s="36"/>
      <c r="C350" s="192" t="s">
        <v>1063</v>
      </c>
      <c r="D350" s="192" t="s">
        <v>241</v>
      </c>
      <c r="E350" s="193" t="s">
        <v>3560</v>
      </c>
      <c r="F350" s="194" t="s">
        <v>3561</v>
      </c>
      <c r="G350" s="195" t="s">
        <v>1736</v>
      </c>
      <c r="H350" s="196">
        <v>1</v>
      </c>
      <c r="I350" s="197"/>
      <c r="J350" s="198">
        <f>ROUND(I350*H350,2)</f>
        <v>0</v>
      </c>
      <c r="K350" s="194" t="s">
        <v>2696</v>
      </c>
      <c r="L350" s="40"/>
      <c r="M350" s="199" t="s">
        <v>1</v>
      </c>
      <c r="N350" s="200" t="s">
        <v>41</v>
      </c>
      <c r="O350" s="72"/>
      <c r="P350" s="201">
        <f>O350*H350</f>
        <v>0</v>
      </c>
      <c r="Q350" s="201">
        <v>0</v>
      </c>
      <c r="R350" s="201">
        <f>Q350*H350</f>
        <v>0</v>
      </c>
      <c r="S350" s="201">
        <v>0</v>
      </c>
      <c r="T350" s="202">
        <f>S350*H350</f>
        <v>0</v>
      </c>
      <c r="U350" s="35"/>
      <c r="V350" s="35"/>
      <c r="W350" s="35"/>
      <c r="X350" s="35"/>
      <c r="Y350" s="35"/>
      <c r="Z350" s="35"/>
      <c r="AA350" s="35"/>
      <c r="AB350" s="35"/>
      <c r="AC350" s="35"/>
      <c r="AD350" s="35"/>
      <c r="AE350" s="35"/>
      <c r="AR350" s="203" t="s">
        <v>110</v>
      </c>
      <c r="AT350" s="203" t="s">
        <v>241</v>
      </c>
      <c r="AU350" s="203" t="s">
        <v>84</v>
      </c>
      <c r="AY350" s="18" t="s">
        <v>239</v>
      </c>
      <c r="BE350" s="204">
        <f>IF(N350="základní",J350,0)</f>
        <v>0</v>
      </c>
      <c r="BF350" s="204">
        <f>IF(N350="snížená",J350,0)</f>
        <v>0</v>
      </c>
      <c r="BG350" s="204">
        <f>IF(N350="zákl. přenesená",J350,0)</f>
        <v>0</v>
      </c>
      <c r="BH350" s="204">
        <f>IF(N350="sníž. přenesená",J350,0)</f>
        <v>0</v>
      </c>
      <c r="BI350" s="204">
        <f>IF(N350="nulová",J350,0)</f>
        <v>0</v>
      </c>
      <c r="BJ350" s="18" t="s">
        <v>84</v>
      </c>
      <c r="BK350" s="204">
        <f>ROUND(I350*H350,2)</f>
        <v>0</v>
      </c>
      <c r="BL350" s="18" t="s">
        <v>110</v>
      </c>
      <c r="BM350" s="203" t="s">
        <v>1739</v>
      </c>
    </row>
    <row r="351" spans="1:65" s="2" customFormat="1" ht="19.5">
      <c r="A351" s="35"/>
      <c r="B351" s="36"/>
      <c r="C351" s="37"/>
      <c r="D351" s="207" t="s">
        <v>284</v>
      </c>
      <c r="E351" s="37"/>
      <c r="F351" s="216" t="s">
        <v>3562</v>
      </c>
      <c r="G351" s="37"/>
      <c r="H351" s="37"/>
      <c r="I351" s="217"/>
      <c r="J351" s="37"/>
      <c r="K351" s="37"/>
      <c r="L351" s="40"/>
      <c r="M351" s="218"/>
      <c r="N351" s="219"/>
      <c r="O351" s="72"/>
      <c r="P351" s="72"/>
      <c r="Q351" s="72"/>
      <c r="R351" s="72"/>
      <c r="S351" s="72"/>
      <c r="T351" s="73"/>
      <c r="U351" s="35"/>
      <c r="V351" s="35"/>
      <c r="W351" s="35"/>
      <c r="X351" s="35"/>
      <c r="Y351" s="35"/>
      <c r="Z351" s="35"/>
      <c r="AA351" s="35"/>
      <c r="AB351" s="35"/>
      <c r="AC351" s="35"/>
      <c r="AD351" s="35"/>
      <c r="AE351" s="35"/>
      <c r="AT351" s="18" t="s">
        <v>284</v>
      </c>
      <c r="AU351" s="18" t="s">
        <v>84</v>
      </c>
    </row>
    <row r="352" spans="1:65" s="2" customFormat="1" ht="21.75" customHeight="1">
      <c r="A352" s="35"/>
      <c r="B352" s="36"/>
      <c r="C352" s="192" t="s">
        <v>1067</v>
      </c>
      <c r="D352" s="192" t="s">
        <v>241</v>
      </c>
      <c r="E352" s="193" t="s">
        <v>3563</v>
      </c>
      <c r="F352" s="194" t="s">
        <v>3564</v>
      </c>
      <c r="G352" s="195" t="s">
        <v>1736</v>
      </c>
      <c r="H352" s="196">
        <v>1</v>
      </c>
      <c r="I352" s="197"/>
      <c r="J352" s="198">
        <f>ROUND(I352*H352,2)</f>
        <v>0</v>
      </c>
      <c r="K352" s="194" t="s">
        <v>2696</v>
      </c>
      <c r="L352" s="40"/>
      <c r="M352" s="199" t="s">
        <v>1</v>
      </c>
      <c r="N352" s="200" t="s">
        <v>41</v>
      </c>
      <c r="O352" s="72"/>
      <c r="P352" s="201">
        <f>O352*H352</f>
        <v>0</v>
      </c>
      <c r="Q352" s="201">
        <v>0</v>
      </c>
      <c r="R352" s="201">
        <f>Q352*H352</f>
        <v>0</v>
      </c>
      <c r="S352" s="201">
        <v>0</v>
      </c>
      <c r="T352" s="202">
        <f>S352*H352</f>
        <v>0</v>
      </c>
      <c r="U352" s="35"/>
      <c r="V352" s="35"/>
      <c r="W352" s="35"/>
      <c r="X352" s="35"/>
      <c r="Y352" s="35"/>
      <c r="Z352" s="35"/>
      <c r="AA352" s="35"/>
      <c r="AB352" s="35"/>
      <c r="AC352" s="35"/>
      <c r="AD352" s="35"/>
      <c r="AE352" s="35"/>
      <c r="AR352" s="203" t="s">
        <v>110</v>
      </c>
      <c r="AT352" s="203" t="s">
        <v>241</v>
      </c>
      <c r="AU352" s="203" t="s">
        <v>84</v>
      </c>
      <c r="AY352" s="18" t="s">
        <v>239</v>
      </c>
      <c r="BE352" s="204">
        <f>IF(N352="základní",J352,0)</f>
        <v>0</v>
      </c>
      <c r="BF352" s="204">
        <f>IF(N352="snížená",J352,0)</f>
        <v>0</v>
      </c>
      <c r="BG352" s="204">
        <f>IF(N352="zákl. přenesená",J352,0)</f>
        <v>0</v>
      </c>
      <c r="BH352" s="204">
        <f>IF(N352="sníž. přenesená",J352,0)</f>
        <v>0</v>
      </c>
      <c r="BI352" s="204">
        <f>IF(N352="nulová",J352,0)</f>
        <v>0</v>
      </c>
      <c r="BJ352" s="18" t="s">
        <v>84</v>
      </c>
      <c r="BK352" s="204">
        <f>ROUND(I352*H352,2)</f>
        <v>0</v>
      </c>
      <c r="BL352" s="18" t="s">
        <v>110</v>
      </c>
      <c r="BM352" s="203" t="s">
        <v>1747</v>
      </c>
    </row>
    <row r="353" spans="1:65" s="2" customFormat="1" ht="29.25">
      <c r="A353" s="35"/>
      <c r="B353" s="36"/>
      <c r="C353" s="37"/>
      <c r="D353" s="207" t="s">
        <v>284</v>
      </c>
      <c r="E353" s="37"/>
      <c r="F353" s="216" t="s">
        <v>3565</v>
      </c>
      <c r="G353" s="37"/>
      <c r="H353" s="37"/>
      <c r="I353" s="217"/>
      <c r="J353" s="37"/>
      <c r="K353" s="37"/>
      <c r="L353" s="40"/>
      <c r="M353" s="218"/>
      <c r="N353" s="219"/>
      <c r="O353" s="72"/>
      <c r="P353" s="72"/>
      <c r="Q353" s="72"/>
      <c r="R353" s="72"/>
      <c r="S353" s="72"/>
      <c r="T353" s="73"/>
      <c r="U353" s="35"/>
      <c r="V353" s="35"/>
      <c r="W353" s="35"/>
      <c r="X353" s="35"/>
      <c r="Y353" s="35"/>
      <c r="Z353" s="35"/>
      <c r="AA353" s="35"/>
      <c r="AB353" s="35"/>
      <c r="AC353" s="35"/>
      <c r="AD353" s="35"/>
      <c r="AE353" s="35"/>
      <c r="AT353" s="18" t="s">
        <v>284</v>
      </c>
      <c r="AU353" s="18" t="s">
        <v>84</v>
      </c>
    </row>
    <row r="354" spans="1:65" s="2" customFormat="1" ht="21.75" customHeight="1">
      <c r="A354" s="35"/>
      <c r="B354" s="36"/>
      <c r="C354" s="192" t="s">
        <v>1071</v>
      </c>
      <c r="D354" s="192" t="s">
        <v>241</v>
      </c>
      <c r="E354" s="193" t="s">
        <v>3566</v>
      </c>
      <c r="F354" s="194" t="s">
        <v>3567</v>
      </c>
      <c r="G354" s="195" t="s">
        <v>1736</v>
      </c>
      <c r="H354" s="196">
        <v>1</v>
      </c>
      <c r="I354" s="197"/>
      <c r="J354" s="198">
        <f>ROUND(I354*H354,2)</f>
        <v>0</v>
      </c>
      <c r="K354" s="194" t="s">
        <v>2696</v>
      </c>
      <c r="L354" s="40"/>
      <c r="M354" s="199" t="s">
        <v>1</v>
      </c>
      <c r="N354" s="200" t="s">
        <v>41</v>
      </c>
      <c r="O354" s="72"/>
      <c r="P354" s="201">
        <f>O354*H354</f>
        <v>0</v>
      </c>
      <c r="Q354" s="201">
        <v>0</v>
      </c>
      <c r="R354" s="201">
        <f>Q354*H354</f>
        <v>0</v>
      </c>
      <c r="S354" s="201">
        <v>0</v>
      </c>
      <c r="T354" s="202">
        <f>S354*H354</f>
        <v>0</v>
      </c>
      <c r="U354" s="35"/>
      <c r="V354" s="35"/>
      <c r="W354" s="35"/>
      <c r="X354" s="35"/>
      <c r="Y354" s="35"/>
      <c r="Z354" s="35"/>
      <c r="AA354" s="35"/>
      <c r="AB354" s="35"/>
      <c r="AC354" s="35"/>
      <c r="AD354" s="35"/>
      <c r="AE354" s="35"/>
      <c r="AR354" s="203" t="s">
        <v>110</v>
      </c>
      <c r="AT354" s="203" t="s">
        <v>241</v>
      </c>
      <c r="AU354" s="203" t="s">
        <v>84</v>
      </c>
      <c r="AY354" s="18" t="s">
        <v>239</v>
      </c>
      <c r="BE354" s="204">
        <f>IF(N354="základní",J354,0)</f>
        <v>0</v>
      </c>
      <c r="BF354" s="204">
        <f>IF(N354="snížená",J354,0)</f>
        <v>0</v>
      </c>
      <c r="BG354" s="204">
        <f>IF(N354="zákl. přenesená",J354,0)</f>
        <v>0</v>
      </c>
      <c r="BH354" s="204">
        <f>IF(N354="sníž. přenesená",J354,0)</f>
        <v>0</v>
      </c>
      <c r="BI354" s="204">
        <f>IF(N354="nulová",J354,0)</f>
        <v>0</v>
      </c>
      <c r="BJ354" s="18" t="s">
        <v>84</v>
      </c>
      <c r="BK354" s="204">
        <f>ROUND(I354*H354,2)</f>
        <v>0</v>
      </c>
      <c r="BL354" s="18" t="s">
        <v>110</v>
      </c>
      <c r="BM354" s="203" t="s">
        <v>1755</v>
      </c>
    </row>
    <row r="355" spans="1:65" s="2" customFormat="1" ht="16.5" customHeight="1">
      <c r="A355" s="35"/>
      <c r="B355" s="36"/>
      <c r="C355" s="192" t="s">
        <v>1076</v>
      </c>
      <c r="D355" s="192" t="s">
        <v>241</v>
      </c>
      <c r="E355" s="193" t="s">
        <v>3568</v>
      </c>
      <c r="F355" s="194" t="s">
        <v>3557</v>
      </c>
      <c r="G355" s="195" t="s">
        <v>1736</v>
      </c>
      <c r="H355" s="196">
        <v>1</v>
      </c>
      <c r="I355" s="197"/>
      <c r="J355" s="198">
        <f>ROUND(I355*H355,2)</f>
        <v>0</v>
      </c>
      <c r="K355" s="194" t="s">
        <v>2696</v>
      </c>
      <c r="L355" s="40"/>
      <c r="M355" s="199" t="s">
        <v>1</v>
      </c>
      <c r="N355" s="200" t="s">
        <v>41</v>
      </c>
      <c r="O355" s="72"/>
      <c r="P355" s="201">
        <f>O355*H355</f>
        <v>0</v>
      </c>
      <c r="Q355" s="201">
        <v>0</v>
      </c>
      <c r="R355" s="201">
        <f>Q355*H355</f>
        <v>0</v>
      </c>
      <c r="S355" s="201">
        <v>0</v>
      </c>
      <c r="T355" s="202">
        <f>S355*H355</f>
        <v>0</v>
      </c>
      <c r="U355" s="35"/>
      <c r="V355" s="35"/>
      <c r="W355" s="35"/>
      <c r="X355" s="35"/>
      <c r="Y355" s="35"/>
      <c r="Z355" s="35"/>
      <c r="AA355" s="35"/>
      <c r="AB355" s="35"/>
      <c r="AC355" s="35"/>
      <c r="AD355" s="35"/>
      <c r="AE355" s="35"/>
      <c r="AR355" s="203" t="s">
        <v>110</v>
      </c>
      <c r="AT355" s="203" t="s">
        <v>241</v>
      </c>
      <c r="AU355" s="203" t="s">
        <v>84</v>
      </c>
      <c r="AY355" s="18" t="s">
        <v>239</v>
      </c>
      <c r="BE355" s="204">
        <f>IF(N355="základní",J355,0)</f>
        <v>0</v>
      </c>
      <c r="BF355" s="204">
        <f>IF(N355="snížená",J355,0)</f>
        <v>0</v>
      </c>
      <c r="BG355" s="204">
        <f>IF(N355="zákl. přenesená",J355,0)</f>
        <v>0</v>
      </c>
      <c r="BH355" s="204">
        <f>IF(N355="sníž. přenesená",J355,0)</f>
        <v>0</v>
      </c>
      <c r="BI355" s="204">
        <f>IF(N355="nulová",J355,0)</f>
        <v>0</v>
      </c>
      <c r="BJ355" s="18" t="s">
        <v>84</v>
      </c>
      <c r="BK355" s="204">
        <f>ROUND(I355*H355,2)</f>
        <v>0</v>
      </c>
      <c r="BL355" s="18" t="s">
        <v>110</v>
      </c>
      <c r="BM355" s="203" t="s">
        <v>1763</v>
      </c>
    </row>
    <row r="356" spans="1:65" s="2" customFormat="1" ht="16.5" customHeight="1">
      <c r="A356" s="35"/>
      <c r="B356" s="36"/>
      <c r="C356" s="192" t="s">
        <v>1081</v>
      </c>
      <c r="D356" s="192" t="s">
        <v>241</v>
      </c>
      <c r="E356" s="193" t="s">
        <v>3569</v>
      </c>
      <c r="F356" s="194" t="s">
        <v>3559</v>
      </c>
      <c r="G356" s="195" t="s">
        <v>1736</v>
      </c>
      <c r="H356" s="196">
        <v>4</v>
      </c>
      <c r="I356" s="197"/>
      <c r="J356" s="198">
        <f>ROUND(I356*H356,2)</f>
        <v>0</v>
      </c>
      <c r="K356" s="194" t="s">
        <v>2696</v>
      </c>
      <c r="L356" s="40"/>
      <c r="M356" s="199" t="s">
        <v>1</v>
      </c>
      <c r="N356" s="200" t="s">
        <v>41</v>
      </c>
      <c r="O356" s="72"/>
      <c r="P356" s="201">
        <f>O356*H356</f>
        <v>0</v>
      </c>
      <c r="Q356" s="201">
        <v>0</v>
      </c>
      <c r="R356" s="201">
        <f>Q356*H356</f>
        <v>0</v>
      </c>
      <c r="S356" s="201">
        <v>0</v>
      </c>
      <c r="T356" s="202">
        <f>S356*H356</f>
        <v>0</v>
      </c>
      <c r="U356" s="35"/>
      <c r="V356" s="35"/>
      <c r="W356" s="35"/>
      <c r="X356" s="35"/>
      <c r="Y356" s="35"/>
      <c r="Z356" s="35"/>
      <c r="AA356" s="35"/>
      <c r="AB356" s="35"/>
      <c r="AC356" s="35"/>
      <c r="AD356" s="35"/>
      <c r="AE356" s="35"/>
      <c r="AR356" s="203" t="s">
        <v>110</v>
      </c>
      <c r="AT356" s="203" t="s">
        <v>241</v>
      </c>
      <c r="AU356" s="203" t="s">
        <v>84</v>
      </c>
      <c r="AY356" s="18" t="s">
        <v>239</v>
      </c>
      <c r="BE356" s="204">
        <f>IF(N356="základní",J356,0)</f>
        <v>0</v>
      </c>
      <c r="BF356" s="204">
        <f>IF(N356="snížená",J356,0)</f>
        <v>0</v>
      </c>
      <c r="BG356" s="204">
        <f>IF(N356="zákl. přenesená",J356,0)</f>
        <v>0</v>
      </c>
      <c r="BH356" s="204">
        <f>IF(N356="sníž. přenesená",J356,0)</f>
        <v>0</v>
      </c>
      <c r="BI356" s="204">
        <f>IF(N356="nulová",J356,0)</f>
        <v>0</v>
      </c>
      <c r="BJ356" s="18" t="s">
        <v>84</v>
      </c>
      <c r="BK356" s="204">
        <f>ROUND(I356*H356,2)</f>
        <v>0</v>
      </c>
      <c r="BL356" s="18" t="s">
        <v>110</v>
      </c>
      <c r="BM356" s="203" t="s">
        <v>1771</v>
      </c>
    </row>
    <row r="357" spans="1:65" s="2" customFormat="1" ht="16.5" customHeight="1">
      <c r="A357" s="35"/>
      <c r="B357" s="36"/>
      <c r="C357" s="192" t="s">
        <v>1085</v>
      </c>
      <c r="D357" s="192" t="s">
        <v>241</v>
      </c>
      <c r="E357" s="193" t="s">
        <v>3570</v>
      </c>
      <c r="F357" s="194" t="s">
        <v>3561</v>
      </c>
      <c r="G357" s="195" t="s">
        <v>1736</v>
      </c>
      <c r="H357" s="196">
        <v>1</v>
      </c>
      <c r="I357" s="197"/>
      <c r="J357" s="198">
        <f>ROUND(I357*H357,2)</f>
        <v>0</v>
      </c>
      <c r="K357" s="194" t="s">
        <v>2696</v>
      </c>
      <c r="L357" s="40"/>
      <c r="M357" s="199" t="s">
        <v>1</v>
      </c>
      <c r="N357" s="200" t="s">
        <v>41</v>
      </c>
      <c r="O357" s="72"/>
      <c r="P357" s="201">
        <f>O357*H357</f>
        <v>0</v>
      </c>
      <c r="Q357" s="201">
        <v>0</v>
      </c>
      <c r="R357" s="201">
        <f>Q357*H357</f>
        <v>0</v>
      </c>
      <c r="S357" s="201">
        <v>0</v>
      </c>
      <c r="T357" s="202">
        <f>S357*H357</f>
        <v>0</v>
      </c>
      <c r="U357" s="35"/>
      <c r="V357" s="35"/>
      <c r="W357" s="35"/>
      <c r="X357" s="35"/>
      <c r="Y357" s="35"/>
      <c r="Z357" s="35"/>
      <c r="AA357" s="35"/>
      <c r="AB357" s="35"/>
      <c r="AC357" s="35"/>
      <c r="AD357" s="35"/>
      <c r="AE357" s="35"/>
      <c r="AR357" s="203" t="s">
        <v>110</v>
      </c>
      <c r="AT357" s="203" t="s">
        <v>241</v>
      </c>
      <c r="AU357" s="203" t="s">
        <v>84</v>
      </c>
      <c r="AY357" s="18" t="s">
        <v>239</v>
      </c>
      <c r="BE357" s="204">
        <f>IF(N357="základní",J357,0)</f>
        <v>0</v>
      </c>
      <c r="BF357" s="204">
        <f>IF(N357="snížená",J357,0)</f>
        <v>0</v>
      </c>
      <c r="BG357" s="204">
        <f>IF(N357="zákl. přenesená",J357,0)</f>
        <v>0</v>
      </c>
      <c r="BH357" s="204">
        <f>IF(N357="sníž. přenesená",J357,0)</f>
        <v>0</v>
      </c>
      <c r="BI357" s="204">
        <f>IF(N357="nulová",J357,0)</f>
        <v>0</v>
      </c>
      <c r="BJ357" s="18" t="s">
        <v>84</v>
      </c>
      <c r="BK357" s="204">
        <f>ROUND(I357*H357,2)</f>
        <v>0</v>
      </c>
      <c r="BL357" s="18" t="s">
        <v>110</v>
      </c>
      <c r="BM357" s="203" t="s">
        <v>1779</v>
      </c>
    </row>
    <row r="358" spans="1:65" s="2" customFormat="1" ht="19.5">
      <c r="A358" s="35"/>
      <c r="B358" s="36"/>
      <c r="C358" s="37"/>
      <c r="D358" s="207" t="s">
        <v>284</v>
      </c>
      <c r="E358" s="37"/>
      <c r="F358" s="216" t="s">
        <v>3562</v>
      </c>
      <c r="G358" s="37"/>
      <c r="H358" s="37"/>
      <c r="I358" s="217"/>
      <c r="J358" s="37"/>
      <c r="K358" s="37"/>
      <c r="L358" s="40"/>
      <c r="M358" s="218"/>
      <c r="N358" s="219"/>
      <c r="O358" s="72"/>
      <c r="P358" s="72"/>
      <c r="Q358" s="72"/>
      <c r="R358" s="72"/>
      <c r="S358" s="72"/>
      <c r="T358" s="73"/>
      <c r="U358" s="35"/>
      <c r="V358" s="35"/>
      <c r="W358" s="35"/>
      <c r="X358" s="35"/>
      <c r="Y358" s="35"/>
      <c r="Z358" s="35"/>
      <c r="AA358" s="35"/>
      <c r="AB358" s="35"/>
      <c r="AC358" s="35"/>
      <c r="AD358" s="35"/>
      <c r="AE358" s="35"/>
      <c r="AT358" s="18" t="s">
        <v>284</v>
      </c>
      <c r="AU358" s="18" t="s">
        <v>84</v>
      </c>
    </row>
    <row r="359" spans="1:65" s="2" customFormat="1" ht="21.75" customHeight="1">
      <c r="A359" s="35"/>
      <c r="B359" s="36"/>
      <c r="C359" s="192" t="s">
        <v>1089</v>
      </c>
      <c r="D359" s="192" t="s">
        <v>241</v>
      </c>
      <c r="E359" s="193" t="s">
        <v>3571</v>
      </c>
      <c r="F359" s="194" t="s">
        <v>3504</v>
      </c>
      <c r="G359" s="195" t="s">
        <v>476</v>
      </c>
      <c r="H359" s="196">
        <v>110</v>
      </c>
      <c r="I359" s="197"/>
      <c r="J359" s="198">
        <f t="shared" ref="J359:J366" si="90">ROUND(I359*H359,2)</f>
        <v>0</v>
      </c>
      <c r="K359" s="194" t="s">
        <v>2696</v>
      </c>
      <c r="L359" s="40"/>
      <c r="M359" s="199" t="s">
        <v>1</v>
      </c>
      <c r="N359" s="200" t="s">
        <v>41</v>
      </c>
      <c r="O359" s="72"/>
      <c r="P359" s="201">
        <f t="shared" ref="P359:P366" si="91">O359*H359</f>
        <v>0</v>
      </c>
      <c r="Q359" s="201">
        <v>0</v>
      </c>
      <c r="R359" s="201">
        <f t="shared" ref="R359:R366" si="92">Q359*H359</f>
        <v>0</v>
      </c>
      <c r="S359" s="201">
        <v>0</v>
      </c>
      <c r="T359" s="202">
        <f t="shared" ref="T359:T366" si="93">S359*H359</f>
        <v>0</v>
      </c>
      <c r="U359" s="35"/>
      <c r="V359" s="35"/>
      <c r="W359" s="35"/>
      <c r="X359" s="35"/>
      <c r="Y359" s="35"/>
      <c r="Z359" s="35"/>
      <c r="AA359" s="35"/>
      <c r="AB359" s="35"/>
      <c r="AC359" s="35"/>
      <c r="AD359" s="35"/>
      <c r="AE359" s="35"/>
      <c r="AR359" s="203" t="s">
        <v>110</v>
      </c>
      <c r="AT359" s="203" t="s">
        <v>241</v>
      </c>
      <c r="AU359" s="203" t="s">
        <v>84</v>
      </c>
      <c r="AY359" s="18" t="s">
        <v>239</v>
      </c>
      <c r="BE359" s="204">
        <f t="shared" ref="BE359:BE366" si="94">IF(N359="základní",J359,0)</f>
        <v>0</v>
      </c>
      <c r="BF359" s="204">
        <f t="shared" ref="BF359:BF366" si="95">IF(N359="snížená",J359,0)</f>
        <v>0</v>
      </c>
      <c r="BG359" s="204">
        <f t="shared" ref="BG359:BG366" si="96">IF(N359="zákl. přenesená",J359,0)</f>
        <v>0</v>
      </c>
      <c r="BH359" s="204">
        <f t="shared" ref="BH359:BH366" si="97">IF(N359="sníž. přenesená",J359,0)</f>
        <v>0</v>
      </c>
      <c r="BI359" s="204">
        <f t="shared" ref="BI359:BI366" si="98">IF(N359="nulová",J359,0)</f>
        <v>0</v>
      </c>
      <c r="BJ359" s="18" t="s">
        <v>84</v>
      </c>
      <c r="BK359" s="204">
        <f t="shared" ref="BK359:BK366" si="99">ROUND(I359*H359,2)</f>
        <v>0</v>
      </c>
      <c r="BL359" s="18" t="s">
        <v>110</v>
      </c>
      <c r="BM359" s="203" t="s">
        <v>1787</v>
      </c>
    </row>
    <row r="360" spans="1:65" s="2" customFormat="1" ht="21.75" customHeight="1">
      <c r="A360" s="35"/>
      <c r="B360" s="36"/>
      <c r="C360" s="192" t="s">
        <v>1093</v>
      </c>
      <c r="D360" s="192" t="s">
        <v>241</v>
      </c>
      <c r="E360" s="193" t="s">
        <v>3572</v>
      </c>
      <c r="F360" s="194" t="s">
        <v>3510</v>
      </c>
      <c r="G360" s="195" t="s">
        <v>476</v>
      </c>
      <c r="H360" s="196">
        <v>55</v>
      </c>
      <c r="I360" s="197"/>
      <c r="J360" s="198">
        <f t="shared" si="90"/>
        <v>0</v>
      </c>
      <c r="K360" s="194" t="s">
        <v>2696</v>
      </c>
      <c r="L360" s="40"/>
      <c r="M360" s="199" t="s">
        <v>1</v>
      </c>
      <c r="N360" s="200" t="s">
        <v>41</v>
      </c>
      <c r="O360" s="72"/>
      <c r="P360" s="201">
        <f t="shared" si="91"/>
        <v>0</v>
      </c>
      <c r="Q360" s="201">
        <v>0</v>
      </c>
      <c r="R360" s="201">
        <f t="shared" si="92"/>
        <v>0</v>
      </c>
      <c r="S360" s="201">
        <v>0</v>
      </c>
      <c r="T360" s="202">
        <f t="shared" si="93"/>
        <v>0</v>
      </c>
      <c r="U360" s="35"/>
      <c r="V360" s="35"/>
      <c r="W360" s="35"/>
      <c r="X360" s="35"/>
      <c r="Y360" s="35"/>
      <c r="Z360" s="35"/>
      <c r="AA360" s="35"/>
      <c r="AB360" s="35"/>
      <c r="AC360" s="35"/>
      <c r="AD360" s="35"/>
      <c r="AE360" s="35"/>
      <c r="AR360" s="203" t="s">
        <v>110</v>
      </c>
      <c r="AT360" s="203" t="s">
        <v>241</v>
      </c>
      <c r="AU360" s="203" t="s">
        <v>84</v>
      </c>
      <c r="AY360" s="18" t="s">
        <v>239</v>
      </c>
      <c r="BE360" s="204">
        <f t="shared" si="94"/>
        <v>0</v>
      </c>
      <c r="BF360" s="204">
        <f t="shared" si="95"/>
        <v>0</v>
      </c>
      <c r="BG360" s="204">
        <f t="shared" si="96"/>
        <v>0</v>
      </c>
      <c r="BH360" s="204">
        <f t="shared" si="97"/>
        <v>0</v>
      </c>
      <c r="BI360" s="204">
        <f t="shared" si="98"/>
        <v>0</v>
      </c>
      <c r="BJ360" s="18" t="s">
        <v>84</v>
      </c>
      <c r="BK360" s="204">
        <f t="shared" si="99"/>
        <v>0</v>
      </c>
      <c r="BL360" s="18" t="s">
        <v>110</v>
      </c>
      <c r="BM360" s="203" t="s">
        <v>1795</v>
      </c>
    </row>
    <row r="361" spans="1:65" s="2" customFormat="1" ht="21.75" customHeight="1">
      <c r="A361" s="35"/>
      <c r="B361" s="36"/>
      <c r="C361" s="192" t="s">
        <v>1097</v>
      </c>
      <c r="D361" s="192" t="s">
        <v>241</v>
      </c>
      <c r="E361" s="193" t="s">
        <v>3573</v>
      </c>
      <c r="F361" s="194" t="s">
        <v>3512</v>
      </c>
      <c r="G361" s="195" t="s">
        <v>476</v>
      </c>
      <c r="H361" s="196">
        <v>55</v>
      </c>
      <c r="I361" s="197"/>
      <c r="J361" s="198">
        <f t="shared" si="90"/>
        <v>0</v>
      </c>
      <c r="K361" s="194" t="s">
        <v>2696</v>
      </c>
      <c r="L361" s="40"/>
      <c r="M361" s="199" t="s">
        <v>1</v>
      </c>
      <c r="N361" s="200" t="s">
        <v>41</v>
      </c>
      <c r="O361" s="72"/>
      <c r="P361" s="201">
        <f t="shared" si="91"/>
        <v>0</v>
      </c>
      <c r="Q361" s="201">
        <v>0</v>
      </c>
      <c r="R361" s="201">
        <f t="shared" si="92"/>
        <v>0</v>
      </c>
      <c r="S361" s="201">
        <v>0</v>
      </c>
      <c r="T361" s="202">
        <f t="shared" si="93"/>
        <v>0</v>
      </c>
      <c r="U361" s="35"/>
      <c r="V361" s="35"/>
      <c r="W361" s="35"/>
      <c r="X361" s="35"/>
      <c r="Y361" s="35"/>
      <c r="Z361" s="35"/>
      <c r="AA361" s="35"/>
      <c r="AB361" s="35"/>
      <c r="AC361" s="35"/>
      <c r="AD361" s="35"/>
      <c r="AE361" s="35"/>
      <c r="AR361" s="203" t="s">
        <v>110</v>
      </c>
      <c r="AT361" s="203" t="s">
        <v>241</v>
      </c>
      <c r="AU361" s="203" t="s">
        <v>84</v>
      </c>
      <c r="AY361" s="18" t="s">
        <v>239</v>
      </c>
      <c r="BE361" s="204">
        <f t="shared" si="94"/>
        <v>0</v>
      </c>
      <c r="BF361" s="204">
        <f t="shared" si="95"/>
        <v>0</v>
      </c>
      <c r="BG361" s="204">
        <f t="shared" si="96"/>
        <v>0</v>
      </c>
      <c r="BH361" s="204">
        <f t="shared" si="97"/>
        <v>0</v>
      </c>
      <c r="BI361" s="204">
        <f t="shared" si="98"/>
        <v>0</v>
      </c>
      <c r="BJ361" s="18" t="s">
        <v>84</v>
      </c>
      <c r="BK361" s="204">
        <f t="shared" si="99"/>
        <v>0</v>
      </c>
      <c r="BL361" s="18" t="s">
        <v>110</v>
      </c>
      <c r="BM361" s="203" t="s">
        <v>1803</v>
      </c>
    </row>
    <row r="362" spans="1:65" s="2" customFormat="1" ht="16.5" customHeight="1">
      <c r="A362" s="35"/>
      <c r="B362" s="36"/>
      <c r="C362" s="192" t="s">
        <v>1101</v>
      </c>
      <c r="D362" s="192" t="s">
        <v>241</v>
      </c>
      <c r="E362" s="193" t="s">
        <v>3574</v>
      </c>
      <c r="F362" s="194" t="s">
        <v>3516</v>
      </c>
      <c r="G362" s="195" t="s">
        <v>476</v>
      </c>
      <c r="H362" s="196">
        <v>70</v>
      </c>
      <c r="I362" s="197"/>
      <c r="J362" s="198">
        <f t="shared" si="90"/>
        <v>0</v>
      </c>
      <c r="K362" s="194" t="s">
        <v>2696</v>
      </c>
      <c r="L362" s="40"/>
      <c r="M362" s="199" t="s">
        <v>1</v>
      </c>
      <c r="N362" s="200" t="s">
        <v>41</v>
      </c>
      <c r="O362" s="72"/>
      <c r="P362" s="201">
        <f t="shared" si="91"/>
        <v>0</v>
      </c>
      <c r="Q362" s="201">
        <v>0</v>
      </c>
      <c r="R362" s="201">
        <f t="shared" si="92"/>
        <v>0</v>
      </c>
      <c r="S362" s="201">
        <v>0</v>
      </c>
      <c r="T362" s="202">
        <f t="shared" si="93"/>
        <v>0</v>
      </c>
      <c r="U362" s="35"/>
      <c r="V362" s="35"/>
      <c r="W362" s="35"/>
      <c r="X362" s="35"/>
      <c r="Y362" s="35"/>
      <c r="Z362" s="35"/>
      <c r="AA362" s="35"/>
      <c r="AB362" s="35"/>
      <c r="AC362" s="35"/>
      <c r="AD362" s="35"/>
      <c r="AE362" s="35"/>
      <c r="AR362" s="203" t="s">
        <v>110</v>
      </c>
      <c r="AT362" s="203" t="s">
        <v>241</v>
      </c>
      <c r="AU362" s="203" t="s">
        <v>84</v>
      </c>
      <c r="AY362" s="18" t="s">
        <v>239</v>
      </c>
      <c r="BE362" s="204">
        <f t="shared" si="94"/>
        <v>0</v>
      </c>
      <c r="BF362" s="204">
        <f t="shared" si="95"/>
        <v>0</v>
      </c>
      <c r="BG362" s="204">
        <f t="shared" si="96"/>
        <v>0</v>
      </c>
      <c r="BH362" s="204">
        <f t="shared" si="97"/>
        <v>0</v>
      </c>
      <c r="BI362" s="204">
        <f t="shared" si="98"/>
        <v>0</v>
      </c>
      <c r="BJ362" s="18" t="s">
        <v>84</v>
      </c>
      <c r="BK362" s="204">
        <f t="shared" si="99"/>
        <v>0</v>
      </c>
      <c r="BL362" s="18" t="s">
        <v>110</v>
      </c>
      <c r="BM362" s="203" t="s">
        <v>1811</v>
      </c>
    </row>
    <row r="363" spans="1:65" s="2" customFormat="1" ht="16.5" customHeight="1">
      <c r="A363" s="35"/>
      <c r="B363" s="36"/>
      <c r="C363" s="192" t="s">
        <v>1106</v>
      </c>
      <c r="D363" s="192" t="s">
        <v>241</v>
      </c>
      <c r="E363" s="193" t="s">
        <v>3575</v>
      </c>
      <c r="F363" s="194" t="s">
        <v>3518</v>
      </c>
      <c r="G363" s="195" t="s">
        <v>2008</v>
      </c>
      <c r="H363" s="196">
        <v>3</v>
      </c>
      <c r="I363" s="197"/>
      <c r="J363" s="198">
        <f t="shared" si="90"/>
        <v>0</v>
      </c>
      <c r="K363" s="194" t="s">
        <v>2696</v>
      </c>
      <c r="L363" s="40"/>
      <c r="M363" s="199" t="s">
        <v>1</v>
      </c>
      <c r="N363" s="200" t="s">
        <v>41</v>
      </c>
      <c r="O363" s="72"/>
      <c r="P363" s="201">
        <f t="shared" si="91"/>
        <v>0</v>
      </c>
      <c r="Q363" s="201">
        <v>0</v>
      </c>
      <c r="R363" s="201">
        <f t="shared" si="92"/>
        <v>0</v>
      </c>
      <c r="S363" s="201">
        <v>0</v>
      </c>
      <c r="T363" s="202">
        <f t="shared" si="93"/>
        <v>0</v>
      </c>
      <c r="U363" s="35"/>
      <c r="V363" s="35"/>
      <c r="W363" s="35"/>
      <c r="X363" s="35"/>
      <c r="Y363" s="35"/>
      <c r="Z363" s="35"/>
      <c r="AA363" s="35"/>
      <c r="AB363" s="35"/>
      <c r="AC363" s="35"/>
      <c r="AD363" s="35"/>
      <c r="AE363" s="35"/>
      <c r="AR363" s="203" t="s">
        <v>110</v>
      </c>
      <c r="AT363" s="203" t="s">
        <v>241</v>
      </c>
      <c r="AU363" s="203" t="s">
        <v>84</v>
      </c>
      <c r="AY363" s="18" t="s">
        <v>239</v>
      </c>
      <c r="BE363" s="204">
        <f t="shared" si="94"/>
        <v>0</v>
      </c>
      <c r="BF363" s="204">
        <f t="shared" si="95"/>
        <v>0</v>
      </c>
      <c r="BG363" s="204">
        <f t="shared" si="96"/>
        <v>0</v>
      </c>
      <c r="BH363" s="204">
        <f t="shared" si="97"/>
        <v>0</v>
      </c>
      <c r="BI363" s="204">
        <f t="shared" si="98"/>
        <v>0</v>
      </c>
      <c r="BJ363" s="18" t="s">
        <v>84</v>
      </c>
      <c r="BK363" s="204">
        <f t="shared" si="99"/>
        <v>0</v>
      </c>
      <c r="BL363" s="18" t="s">
        <v>110</v>
      </c>
      <c r="BM363" s="203" t="s">
        <v>1819</v>
      </c>
    </row>
    <row r="364" spans="1:65" s="2" customFormat="1" ht="16.5" customHeight="1">
      <c r="A364" s="35"/>
      <c r="B364" s="36"/>
      <c r="C364" s="192" t="s">
        <v>1111</v>
      </c>
      <c r="D364" s="192" t="s">
        <v>241</v>
      </c>
      <c r="E364" s="193" t="s">
        <v>3576</v>
      </c>
      <c r="F364" s="194" t="s">
        <v>3520</v>
      </c>
      <c r="G364" s="195" t="s">
        <v>1736</v>
      </c>
      <c r="H364" s="196">
        <v>1</v>
      </c>
      <c r="I364" s="197"/>
      <c r="J364" s="198">
        <f t="shared" si="90"/>
        <v>0</v>
      </c>
      <c r="K364" s="194" t="s">
        <v>2696</v>
      </c>
      <c r="L364" s="40"/>
      <c r="M364" s="199" t="s">
        <v>1</v>
      </c>
      <c r="N364" s="200" t="s">
        <v>41</v>
      </c>
      <c r="O364" s="72"/>
      <c r="P364" s="201">
        <f t="shared" si="91"/>
        <v>0</v>
      </c>
      <c r="Q364" s="201">
        <v>0</v>
      </c>
      <c r="R364" s="201">
        <f t="shared" si="92"/>
        <v>0</v>
      </c>
      <c r="S364" s="201">
        <v>0</v>
      </c>
      <c r="T364" s="202">
        <f t="shared" si="93"/>
        <v>0</v>
      </c>
      <c r="U364" s="35"/>
      <c r="V364" s="35"/>
      <c r="W364" s="35"/>
      <c r="X364" s="35"/>
      <c r="Y364" s="35"/>
      <c r="Z364" s="35"/>
      <c r="AA364" s="35"/>
      <c r="AB364" s="35"/>
      <c r="AC364" s="35"/>
      <c r="AD364" s="35"/>
      <c r="AE364" s="35"/>
      <c r="AR364" s="203" t="s">
        <v>110</v>
      </c>
      <c r="AT364" s="203" t="s">
        <v>241</v>
      </c>
      <c r="AU364" s="203" t="s">
        <v>84</v>
      </c>
      <c r="AY364" s="18" t="s">
        <v>239</v>
      </c>
      <c r="BE364" s="204">
        <f t="shared" si="94"/>
        <v>0</v>
      </c>
      <c r="BF364" s="204">
        <f t="shared" si="95"/>
        <v>0</v>
      </c>
      <c r="BG364" s="204">
        <f t="shared" si="96"/>
        <v>0</v>
      </c>
      <c r="BH364" s="204">
        <f t="shared" si="97"/>
        <v>0</v>
      </c>
      <c r="BI364" s="204">
        <f t="shared" si="98"/>
        <v>0</v>
      </c>
      <c r="BJ364" s="18" t="s">
        <v>84</v>
      </c>
      <c r="BK364" s="204">
        <f t="shared" si="99"/>
        <v>0</v>
      </c>
      <c r="BL364" s="18" t="s">
        <v>110</v>
      </c>
      <c r="BM364" s="203" t="s">
        <v>1827</v>
      </c>
    </row>
    <row r="365" spans="1:65" s="2" customFormat="1" ht="16.5" customHeight="1">
      <c r="A365" s="35"/>
      <c r="B365" s="36"/>
      <c r="C365" s="192" t="s">
        <v>1116</v>
      </c>
      <c r="D365" s="192" t="s">
        <v>241</v>
      </c>
      <c r="E365" s="193" t="s">
        <v>3577</v>
      </c>
      <c r="F365" s="194" t="s">
        <v>3522</v>
      </c>
      <c r="G365" s="195" t="s">
        <v>1736</v>
      </c>
      <c r="H365" s="196">
        <v>2</v>
      </c>
      <c r="I365" s="197"/>
      <c r="J365" s="198">
        <f t="shared" si="90"/>
        <v>0</v>
      </c>
      <c r="K365" s="194" t="s">
        <v>2696</v>
      </c>
      <c r="L365" s="40"/>
      <c r="M365" s="199" t="s">
        <v>1</v>
      </c>
      <c r="N365" s="200" t="s">
        <v>41</v>
      </c>
      <c r="O365" s="72"/>
      <c r="P365" s="201">
        <f t="shared" si="91"/>
        <v>0</v>
      </c>
      <c r="Q365" s="201">
        <v>0</v>
      </c>
      <c r="R365" s="201">
        <f t="shared" si="92"/>
        <v>0</v>
      </c>
      <c r="S365" s="201">
        <v>0</v>
      </c>
      <c r="T365" s="202">
        <f t="shared" si="93"/>
        <v>0</v>
      </c>
      <c r="U365" s="35"/>
      <c r="V365" s="35"/>
      <c r="W365" s="35"/>
      <c r="X365" s="35"/>
      <c r="Y365" s="35"/>
      <c r="Z365" s="35"/>
      <c r="AA365" s="35"/>
      <c r="AB365" s="35"/>
      <c r="AC365" s="35"/>
      <c r="AD365" s="35"/>
      <c r="AE365" s="35"/>
      <c r="AR365" s="203" t="s">
        <v>110</v>
      </c>
      <c r="AT365" s="203" t="s">
        <v>241</v>
      </c>
      <c r="AU365" s="203" t="s">
        <v>84</v>
      </c>
      <c r="AY365" s="18" t="s">
        <v>239</v>
      </c>
      <c r="BE365" s="204">
        <f t="shared" si="94"/>
        <v>0</v>
      </c>
      <c r="BF365" s="204">
        <f t="shared" si="95"/>
        <v>0</v>
      </c>
      <c r="BG365" s="204">
        <f t="shared" si="96"/>
        <v>0</v>
      </c>
      <c r="BH365" s="204">
        <f t="shared" si="97"/>
        <v>0</v>
      </c>
      <c r="BI365" s="204">
        <f t="shared" si="98"/>
        <v>0</v>
      </c>
      <c r="BJ365" s="18" t="s">
        <v>84</v>
      </c>
      <c r="BK365" s="204">
        <f t="shared" si="99"/>
        <v>0</v>
      </c>
      <c r="BL365" s="18" t="s">
        <v>110</v>
      </c>
      <c r="BM365" s="203" t="s">
        <v>1835</v>
      </c>
    </row>
    <row r="366" spans="1:65" s="2" customFormat="1" ht="16.5" customHeight="1">
      <c r="A366" s="35"/>
      <c r="B366" s="36"/>
      <c r="C366" s="192" t="s">
        <v>1121</v>
      </c>
      <c r="D366" s="192" t="s">
        <v>241</v>
      </c>
      <c r="E366" s="193" t="s">
        <v>3578</v>
      </c>
      <c r="F366" s="194" t="s">
        <v>3579</v>
      </c>
      <c r="G366" s="195" t="s">
        <v>1736</v>
      </c>
      <c r="H366" s="196">
        <v>1</v>
      </c>
      <c r="I366" s="197"/>
      <c r="J366" s="198">
        <f t="shared" si="90"/>
        <v>0</v>
      </c>
      <c r="K366" s="194" t="s">
        <v>2696</v>
      </c>
      <c r="L366" s="40"/>
      <c r="M366" s="199" t="s">
        <v>1</v>
      </c>
      <c r="N366" s="200" t="s">
        <v>41</v>
      </c>
      <c r="O366" s="72"/>
      <c r="P366" s="201">
        <f t="shared" si="91"/>
        <v>0</v>
      </c>
      <c r="Q366" s="201">
        <v>0</v>
      </c>
      <c r="R366" s="201">
        <f t="shared" si="92"/>
        <v>0</v>
      </c>
      <c r="S366" s="201">
        <v>0</v>
      </c>
      <c r="T366" s="202">
        <f t="shared" si="93"/>
        <v>0</v>
      </c>
      <c r="U366" s="35"/>
      <c r="V366" s="35"/>
      <c r="W366" s="35"/>
      <c r="X366" s="35"/>
      <c r="Y366" s="35"/>
      <c r="Z366" s="35"/>
      <c r="AA366" s="35"/>
      <c r="AB366" s="35"/>
      <c r="AC366" s="35"/>
      <c r="AD366" s="35"/>
      <c r="AE366" s="35"/>
      <c r="AR366" s="203" t="s">
        <v>110</v>
      </c>
      <c r="AT366" s="203" t="s">
        <v>241</v>
      </c>
      <c r="AU366" s="203" t="s">
        <v>84</v>
      </c>
      <c r="AY366" s="18" t="s">
        <v>239</v>
      </c>
      <c r="BE366" s="204">
        <f t="shared" si="94"/>
        <v>0</v>
      </c>
      <c r="BF366" s="204">
        <f t="shared" si="95"/>
        <v>0</v>
      </c>
      <c r="BG366" s="204">
        <f t="shared" si="96"/>
        <v>0</v>
      </c>
      <c r="BH366" s="204">
        <f t="shared" si="97"/>
        <v>0</v>
      </c>
      <c r="BI366" s="204">
        <f t="shared" si="98"/>
        <v>0</v>
      </c>
      <c r="BJ366" s="18" t="s">
        <v>84</v>
      </c>
      <c r="BK366" s="204">
        <f t="shared" si="99"/>
        <v>0</v>
      </c>
      <c r="BL366" s="18" t="s">
        <v>110</v>
      </c>
      <c r="BM366" s="203" t="s">
        <v>1843</v>
      </c>
    </row>
    <row r="367" spans="1:65" s="2" customFormat="1" ht="19.5">
      <c r="A367" s="35"/>
      <c r="B367" s="36"/>
      <c r="C367" s="37"/>
      <c r="D367" s="207" t="s">
        <v>284</v>
      </c>
      <c r="E367" s="37"/>
      <c r="F367" s="216" t="s">
        <v>3580</v>
      </c>
      <c r="G367" s="37"/>
      <c r="H367" s="37"/>
      <c r="I367" s="217"/>
      <c r="J367" s="37"/>
      <c r="K367" s="37"/>
      <c r="L367" s="40"/>
      <c r="M367" s="218"/>
      <c r="N367" s="219"/>
      <c r="O367" s="72"/>
      <c r="P367" s="72"/>
      <c r="Q367" s="72"/>
      <c r="R367" s="72"/>
      <c r="S367" s="72"/>
      <c r="T367" s="73"/>
      <c r="U367" s="35"/>
      <c r="V367" s="35"/>
      <c r="W367" s="35"/>
      <c r="X367" s="35"/>
      <c r="Y367" s="35"/>
      <c r="Z367" s="35"/>
      <c r="AA367" s="35"/>
      <c r="AB367" s="35"/>
      <c r="AC367" s="35"/>
      <c r="AD367" s="35"/>
      <c r="AE367" s="35"/>
      <c r="AT367" s="18" t="s">
        <v>284</v>
      </c>
      <c r="AU367" s="18" t="s">
        <v>84</v>
      </c>
    </row>
    <row r="368" spans="1:65" s="12" customFormat="1" ht="25.9" customHeight="1">
      <c r="B368" s="176"/>
      <c r="C368" s="177"/>
      <c r="D368" s="178" t="s">
        <v>75</v>
      </c>
      <c r="E368" s="179" t="s">
        <v>165</v>
      </c>
      <c r="F368" s="179" t="s">
        <v>3581</v>
      </c>
      <c r="G368" s="177"/>
      <c r="H368" s="177"/>
      <c r="I368" s="180"/>
      <c r="J368" s="181">
        <f>BK368</f>
        <v>0</v>
      </c>
      <c r="K368" s="177"/>
      <c r="L368" s="182"/>
      <c r="M368" s="183"/>
      <c r="N368" s="184"/>
      <c r="O368" s="184"/>
      <c r="P368" s="185">
        <f>SUM(P369:P383)</f>
        <v>0</v>
      </c>
      <c r="Q368" s="184"/>
      <c r="R368" s="185">
        <f>SUM(R369:R383)</f>
        <v>0</v>
      </c>
      <c r="S368" s="184"/>
      <c r="T368" s="186">
        <f>SUM(T369:T383)</f>
        <v>0</v>
      </c>
      <c r="AR368" s="187" t="s">
        <v>84</v>
      </c>
      <c r="AT368" s="188" t="s">
        <v>75</v>
      </c>
      <c r="AU368" s="188" t="s">
        <v>76</v>
      </c>
      <c r="AY368" s="187" t="s">
        <v>239</v>
      </c>
      <c r="BK368" s="189">
        <f>SUM(BK369:BK383)</f>
        <v>0</v>
      </c>
    </row>
    <row r="369" spans="1:65" s="2" customFormat="1" ht="16.5" customHeight="1">
      <c r="A369" s="35"/>
      <c r="B369" s="36"/>
      <c r="C369" s="192" t="s">
        <v>1125</v>
      </c>
      <c r="D369" s="192" t="s">
        <v>241</v>
      </c>
      <c r="E369" s="193" t="s">
        <v>3582</v>
      </c>
      <c r="F369" s="194" t="s">
        <v>3583</v>
      </c>
      <c r="G369" s="195" t="s">
        <v>1736</v>
      </c>
      <c r="H369" s="196">
        <v>1</v>
      </c>
      <c r="I369" s="197"/>
      <c r="J369" s="198">
        <f>ROUND(I369*H369,2)</f>
        <v>0</v>
      </c>
      <c r="K369" s="194" t="s">
        <v>2696</v>
      </c>
      <c r="L369" s="40"/>
      <c r="M369" s="199" t="s">
        <v>1</v>
      </c>
      <c r="N369" s="200" t="s">
        <v>41</v>
      </c>
      <c r="O369" s="72"/>
      <c r="P369" s="201">
        <f>O369*H369</f>
        <v>0</v>
      </c>
      <c r="Q369" s="201">
        <v>0</v>
      </c>
      <c r="R369" s="201">
        <f>Q369*H369</f>
        <v>0</v>
      </c>
      <c r="S369" s="201">
        <v>0</v>
      </c>
      <c r="T369" s="202">
        <f>S369*H369</f>
        <v>0</v>
      </c>
      <c r="U369" s="35"/>
      <c r="V369" s="35"/>
      <c r="W369" s="35"/>
      <c r="X369" s="35"/>
      <c r="Y369" s="35"/>
      <c r="Z369" s="35"/>
      <c r="AA369" s="35"/>
      <c r="AB369" s="35"/>
      <c r="AC369" s="35"/>
      <c r="AD369" s="35"/>
      <c r="AE369" s="35"/>
      <c r="AR369" s="203" t="s">
        <v>110</v>
      </c>
      <c r="AT369" s="203" t="s">
        <v>241</v>
      </c>
      <c r="AU369" s="203" t="s">
        <v>84</v>
      </c>
      <c r="AY369" s="18" t="s">
        <v>239</v>
      </c>
      <c r="BE369" s="204">
        <f>IF(N369="základní",J369,0)</f>
        <v>0</v>
      </c>
      <c r="BF369" s="204">
        <f>IF(N369="snížená",J369,0)</f>
        <v>0</v>
      </c>
      <c r="BG369" s="204">
        <f>IF(N369="zákl. přenesená",J369,0)</f>
        <v>0</v>
      </c>
      <c r="BH369" s="204">
        <f>IF(N369="sníž. přenesená",J369,0)</f>
        <v>0</v>
      </c>
      <c r="BI369" s="204">
        <f>IF(N369="nulová",J369,0)</f>
        <v>0</v>
      </c>
      <c r="BJ369" s="18" t="s">
        <v>84</v>
      </c>
      <c r="BK369" s="204">
        <f>ROUND(I369*H369,2)</f>
        <v>0</v>
      </c>
      <c r="BL369" s="18" t="s">
        <v>110</v>
      </c>
      <c r="BM369" s="203" t="s">
        <v>1851</v>
      </c>
    </row>
    <row r="370" spans="1:65" s="2" customFormat="1" ht="19.5">
      <c r="A370" s="35"/>
      <c r="B370" s="36"/>
      <c r="C370" s="37"/>
      <c r="D370" s="207" t="s">
        <v>284</v>
      </c>
      <c r="E370" s="37"/>
      <c r="F370" s="216" t="s">
        <v>3584</v>
      </c>
      <c r="G370" s="37"/>
      <c r="H370" s="37"/>
      <c r="I370" s="217"/>
      <c r="J370" s="37"/>
      <c r="K370" s="37"/>
      <c r="L370" s="40"/>
      <c r="M370" s="218"/>
      <c r="N370" s="219"/>
      <c r="O370" s="72"/>
      <c r="P370" s="72"/>
      <c r="Q370" s="72"/>
      <c r="R370" s="72"/>
      <c r="S370" s="72"/>
      <c r="T370" s="73"/>
      <c r="U370" s="35"/>
      <c r="V370" s="35"/>
      <c r="W370" s="35"/>
      <c r="X370" s="35"/>
      <c r="Y370" s="35"/>
      <c r="Z370" s="35"/>
      <c r="AA370" s="35"/>
      <c r="AB370" s="35"/>
      <c r="AC370" s="35"/>
      <c r="AD370" s="35"/>
      <c r="AE370" s="35"/>
      <c r="AT370" s="18" t="s">
        <v>284</v>
      </c>
      <c r="AU370" s="18" t="s">
        <v>84</v>
      </c>
    </row>
    <row r="371" spans="1:65" s="2" customFormat="1" ht="16.5" customHeight="1">
      <c r="A371" s="35"/>
      <c r="B371" s="36"/>
      <c r="C371" s="192" t="s">
        <v>1130</v>
      </c>
      <c r="D371" s="192" t="s">
        <v>241</v>
      </c>
      <c r="E371" s="193" t="s">
        <v>3585</v>
      </c>
      <c r="F371" s="194" t="s">
        <v>3586</v>
      </c>
      <c r="G371" s="195" t="s">
        <v>1736</v>
      </c>
      <c r="H371" s="196">
        <v>1</v>
      </c>
      <c r="I371" s="197"/>
      <c r="J371" s="198">
        <f>ROUND(I371*H371,2)</f>
        <v>0</v>
      </c>
      <c r="K371" s="194" t="s">
        <v>2696</v>
      </c>
      <c r="L371" s="40"/>
      <c r="M371" s="199" t="s">
        <v>1</v>
      </c>
      <c r="N371" s="200" t="s">
        <v>41</v>
      </c>
      <c r="O371" s="72"/>
      <c r="P371" s="201">
        <f>O371*H371</f>
        <v>0</v>
      </c>
      <c r="Q371" s="201">
        <v>0</v>
      </c>
      <c r="R371" s="201">
        <f>Q371*H371</f>
        <v>0</v>
      </c>
      <c r="S371" s="201">
        <v>0</v>
      </c>
      <c r="T371" s="202">
        <f>S371*H371</f>
        <v>0</v>
      </c>
      <c r="U371" s="35"/>
      <c r="V371" s="35"/>
      <c r="W371" s="35"/>
      <c r="X371" s="35"/>
      <c r="Y371" s="35"/>
      <c r="Z371" s="35"/>
      <c r="AA371" s="35"/>
      <c r="AB371" s="35"/>
      <c r="AC371" s="35"/>
      <c r="AD371" s="35"/>
      <c r="AE371" s="35"/>
      <c r="AR371" s="203" t="s">
        <v>110</v>
      </c>
      <c r="AT371" s="203" t="s">
        <v>241</v>
      </c>
      <c r="AU371" s="203" t="s">
        <v>84</v>
      </c>
      <c r="AY371" s="18" t="s">
        <v>239</v>
      </c>
      <c r="BE371" s="204">
        <f>IF(N371="základní",J371,0)</f>
        <v>0</v>
      </c>
      <c r="BF371" s="204">
        <f>IF(N371="snížená",J371,0)</f>
        <v>0</v>
      </c>
      <c r="BG371" s="204">
        <f>IF(N371="zákl. přenesená",J371,0)</f>
        <v>0</v>
      </c>
      <c r="BH371" s="204">
        <f>IF(N371="sníž. přenesená",J371,0)</f>
        <v>0</v>
      </c>
      <c r="BI371" s="204">
        <f>IF(N371="nulová",J371,0)</f>
        <v>0</v>
      </c>
      <c r="BJ371" s="18" t="s">
        <v>84</v>
      </c>
      <c r="BK371" s="204">
        <f>ROUND(I371*H371,2)</f>
        <v>0</v>
      </c>
      <c r="BL371" s="18" t="s">
        <v>110</v>
      </c>
      <c r="BM371" s="203" t="s">
        <v>1859</v>
      </c>
    </row>
    <row r="372" spans="1:65" s="2" customFormat="1" ht="19.5">
      <c r="A372" s="35"/>
      <c r="B372" s="36"/>
      <c r="C372" s="37"/>
      <c r="D372" s="207" t="s">
        <v>284</v>
      </c>
      <c r="E372" s="37"/>
      <c r="F372" s="216" t="s">
        <v>3587</v>
      </c>
      <c r="G372" s="37"/>
      <c r="H372" s="37"/>
      <c r="I372" s="217"/>
      <c r="J372" s="37"/>
      <c r="K372" s="37"/>
      <c r="L372" s="40"/>
      <c r="M372" s="218"/>
      <c r="N372" s="219"/>
      <c r="O372" s="72"/>
      <c r="P372" s="72"/>
      <c r="Q372" s="72"/>
      <c r="R372" s="72"/>
      <c r="S372" s="72"/>
      <c r="T372" s="73"/>
      <c r="U372" s="35"/>
      <c r="V372" s="35"/>
      <c r="W372" s="35"/>
      <c r="X372" s="35"/>
      <c r="Y372" s="35"/>
      <c r="Z372" s="35"/>
      <c r="AA372" s="35"/>
      <c r="AB372" s="35"/>
      <c r="AC372" s="35"/>
      <c r="AD372" s="35"/>
      <c r="AE372" s="35"/>
      <c r="AT372" s="18" t="s">
        <v>284</v>
      </c>
      <c r="AU372" s="18" t="s">
        <v>84</v>
      </c>
    </row>
    <row r="373" spans="1:65" s="2" customFormat="1" ht="16.5" customHeight="1">
      <c r="A373" s="35"/>
      <c r="B373" s="36"/>
      <c r="C373" s="192" t="s">
        <v>1134</v>
      </c>
      <c r="D373" s="192" t="s">
        <v>241</v>
      </c>
      <c r="E373" s="193" t="s">
        <v>3588</v>
      </c>
      <c r="F373" s="194" t="s">
        <v>3489</v>
      </c>
      <c r="G373" s="195" t="s">
        <v>1736</v>
      </c>
      <c r="H373" s="196">
        <v>1</v>
      </c>
      <c r="I373" s="197"/>
      <c r="J373" s="198">
        <f t="shared" ref="J373:J383" si="100">ROUND(I373*H373,2)</f>
        <v>0</v>
      </c>
      <c r="K373" s="194" t="s">
        <v>2696</v>
      </c>
      <c r="L373" s="40"/>
      <c r="M373" s="199" t="s">
        <v>1</v>
      </c>
      <c r="N373" s="200" t="s">
        <v>41</v>
      </c>
      <c r="O373" s="72"/>
      <c r="P373" s="201">
        <f t="shared" ref="P373:P383" si="101">O373*H373</f>
        <v>0</v>
      </c>
      <c r="Q373" s="201">
        <v>0</v>
      </c>
      <c r="R373" s="201">
        <f t="shared" ref="R373:R383" si="102">Q373*H373</f>
        <v>0</v>
      </c>
      <c r="S373" s="201">
        <v>0</v>
      </c>
      <c r="T373" s="202">
        <f t="shared" ref="T373:T383" si="103">S373*H373</f>
        <v>0</v>
      </c>
      <c r="U373" s="35"/>
      <c r="V373" s="35"/>
      <c r="W373" s="35"/>
      <c r="X373" s="35"/>
      <c r="Y373" s="35"/>
      <c r="Z373" s="35"/>
      <c r="AA373" s="35"/>
      <c r="AB373" s="35"/>
      <c r="AC373" s="35"/>
      <c r="AD373" s="35"/>
      <c r="AE373" s="35"/>
      <c r="AR373" s="203" t="s">
        <v>110</v>
      </c>
      <c r="AT373" s="203" t="s">
        <v>241</v>
      </c>
      <c r="AU373" s="203" t="s">
        <v>84</v>
      </c>
      <c r="AY373" s="18" t="s">
        <v>239</v>
      </c>
      <c r="BE373" s="204">
        <f t="shared" ref="BE373:BE383" si="104">IF(N373="základní",J373,0)</f>
        <v>0</v>
      </c>
      <c r="BF373" s="204">
        <f t="shared" ref="BF373:BF383" si="105">IF(N373="snížená",J373,0)</f>
        <v>0</v>
      </c>
      <c r="BG373" s="204">
        <f t="shared" ref="BG373:BG383" si="106">IF(N373="zákl. přenesená",J373,0)</f>
        <v>0</v>
      </c>
      <c r="BH373" s="204">
        <f t="shared" ref="BH373:BH383" si="107">IF(N373="sníž. přenesená",J373,0)</f>
        <v>0</v>
      </c>
      <c r="BI373" s="204">
        <f t="shared" ref="BI373:BI383" si="108">IF(N373="nulová",J373,0)</f>
        <v>0</v>
      </c>
      <c r="BJ373" s="18" t="s">
        <v>84</v>
      </c>
      <c r="BK373" s="204">
        <f t="shared" ref="BK373:BK383" si="109">ROUND(I373*H373,2)</f>
        <v>0</v>
      </c>
      <c r="BL373" s="18" t="s">
        <v>110</v>
      </c>
      <c r="BM373" s="203" t="s">
        <v>1867</v>
      </c>
    </row>
    <row r="374" spans="1:65" s="2" customFormat="1" ht="16.5" customHeight="1">
      <c r="A374" s="35"/>
      <c r="B374" s="36"/>
      <c r="C374" s="192" t="s">
        <v>1139</v>
      </c>
      <c r="D374" s="192" t="s">
        <v>241</v>
      </c>
      <c r="E374" s="193" t="s">
        <v>3589</v>
      </c>
      <c r="F374" s="194" t="s">
        <v>3534</v>
      </c>
      <c r="G374" s="195" t="s">
        <v>1736</v>
      </c>
      <c r="H374" s="196">
        <v>1</v>
      </c>
      <c r="I374" s="197"/>
      <c r="J374" s="198">
        <f t="shared" si="100"/>
        <v>0</v>
      </c>
      <c r="K374" s="194" t="s">
        <v>2696</v>
      </c>
      <c r="L374" s="40"/>
      <c r="M374" s="199" t="s">
        <v>1</v>
      </c>
      <c r="N374" s="200" t="s">
        <v>41</v>
      </c>
      <c r="O374" s="72"/>
      <c r="P374" s="201">
        <f t="shared" si="101"/>
        <v>0</v>
      </c>
      <c r="Q374" s="201">
        <v>0</v>
      </c>
      <c r="R374" s="201">
        <f t="shared" si="102"/>
        <v>0</v>
      </c>
      <c r="S374" s="201">
        <v>0</v>
      </c>
      <c r="T374" s="202">
        <f t="shared" si="103"/>
        <v>0</v>
      </c>
      <c r="U374" s="35"/>
      <c r="V374" s="35"/>
      <c r="W374" s="35"/>
      <c r="X374" s="35"/>
      <c r="Y374" s="35"/>
      <c r="Z374" s="35"/>
      <c r="AA374" s="35"/>
      <c r="AB374" s="35"/>
      <c r="AC374" s="35"/>
      <c r="AD374" s="35"/>
      <c r="AE374" s="35"/>
      <c r="AR374" s="203" t="s">
        <v>110</v>
      </c>
      <c r="AT374" s="203" t="s">
        <v>241</v>
      </c>
      <c r="AU374" s="203" t="s">
        <v>84</v>
      </c>
      <c r="AY374" s="18" t="s">
        <v>239</v>
      </c>
      <c r="BE374" s="204">
        <f t="shared" si="104"/>
        <v>0</v>
      </c>
      <c r="BF374" s="204">
        <f t="shared" si="105"/>
        <v>0</v>
      </c>
      <c r="BG374" s="204">
        <f t="shared" si="106"/>
        <v>0</v>
      </c>
      <c r="BH374" s="204">
        <f t="shared" si="107"/>
        <v>0</v>
      </c>
      <c r="BI374" s="204">
        <f t="shared" si="108"/>
        <v>0</v>
      </c>
      <c r="BJ374" s="18" t="s">
        <v>84</v>
      </c>
      <c r="BK374" s="204">
        <f t="shared" si="109"/>
        <v>0</v>
      </c>
      <c r="BL374" s="18" t="s">
        <v>110</v>
      </c>
      <c r="BM374" s="203" t="s">
        <v>1875</v>
      </c>
    </row>
    <row r="375" spans="1:65" s="2" customFormat="1" ht="16.5" customHeight="1">
      <c r="A375" s="35"/>
      <c r="B375" s="36"/>
      <c r="C375" s="192" t="s">
        <v>1144</v>
      </c>
      <c r="D375" s="192" t="s">
        <v>241</v>
      </c>
      <c r="E375" s="193" t="s">
        <v>3590</v>
      </c>
      <c r="F375" s="194" t="s">
        <v>3536</v>
      </c>
      <c r="G375" s="195" t="s">
        <v>1736</v>
      </c>
      <c r="H375" s="196">
        <v>1</v>
      </c>
      <c r="I375" s="197"/>
      <c r="J375" s="198">
        <f t="shared" si="100"/>
        <v>0</v>
      </c>
      <c r="K375" s="194" t="s">
        <v>2696</v>
      </c>
      <c r="L375" s="40"/>
      <c r="M375" s="199" t="s">
        <v>1</v>
      </c>
      <c r="N375" s="200" t="s">
        <v>41</v>
      </c>
      <c r="O375" s="72"/>
      <c r="P375" s="201">
        <f t="shared" si="101"/>
        <v>0</v>
      </c>
      <c r="Q375" s="201">
        <v>0</v>
      </c>
      <c r="R375" s="201">
        <f t="shared" si="102"/>
        <v>0</v>
      </c>
      <c r="S375" s="201">
        <v>0</v>
      </c>
      <c r="T375" s="202">
        <f t="shared" si="103"/>
        <v>0</v>
      </c>
      <c r="U375" s="35"/>
      <c r="V375" s="35"/>
      <c r="W375" s="35"/>
      <c r="X375" s="35"/>
      <c r="Y375" s="35"/>
      <c r="Z375" s="35"/>
      <c r="AA375" s="35"/>
      <c r="AB375" s="35"/>
      <c r="AC375" s="35"/>
      <c r="AD375" s="35"/>
      <c r="AE375" s="35"/>
      <c r="AR375" s="203" t="s">
        <v>110</v>
      </c>
      <c r="AT375" s="203" t="s">
        <v>241</v>
      </c>
      <c r="AU375" s="203" t="s">
        <v>84</v>
      </c>
      <c r="AY375" s="18" t="s">
        <v>239</v>
      </c>
      <c r="BE375" s="204">
        <f t="shared" si="104"/>
        <v>0</v>
      </c>
      <c r="BF375" s="204">
        <f t="shared" si="105"/>
        <v>0</v>
      </c>
      <c r="BG375" s="204">
        <f t="shared" si="106"/>
        <v>0</v>
      </c>
      <c r="BH375" s="204">
        <f t="shared" si="107"/>
        <v>0</v>
      </c>
      <c r="BI375" s="204">
        <f t="shared" si="108"/>
        <v>0</v>
      </c>
      <c r="BJ375" s="18" t="s">
        <v>84</v>
      </c>
      <c r="BK375" s="204">
        <f t="shared" si="109"/>
        <v>0</v>
      </c>
      <c r="BL375" s="18" t="s">
        <v>110</v>
      </c>
      <c r="BM375" s="203" t="s">
        <v>1883</v>
      </c>
    </row>
    <row r="376" spans="1:65" s="2" customFormat="1" ht="16.5" customHeight="1">
      <c r="A376" s="35"/>
      <c r="B376" s="36"/>
      <c r="C376" s="192" t="s">
        <v>1149</v>
      </c>
      <c r="D376" s="192" t="s">
        <v>241</v>
      </c>
      <c r="E376" s="193" t="s">
        <v>3591</v>
      </c>
      <c r="F376" s="194" t="s">
        <v>3538</v>
      </c>
      <c r="G376" s="195" t="s">
        <v>1736</v>
      </c>
      <c r="H376" s="196">
        <v>4</v>
      </c>
      <c r="I376" s="197"/>
      <c r="J376" s="198">
        <f t="shared" si="100"/>
        <v>0</v>
      </c>
      <c r="K376" s="194" t="s">
        <v>2696</v>
      </c>
      <c r="L376" s="40"/>
      <c r="M376" s="199" t="s">
        <v>1</v>
      </c>
      <c r="N376" s="200" t="s">
        <v>41</v>
      </c>
      <c r="O376" s="72"/>
      <c r="P376" s="201">
        <f t="shared" si="101"/>
        <v>0</v>
      </c>
      <c r="Q376" s="201">
        <v>0</v>
      </c>
      <c r="R376" s="201">
        <f t="shared" si="102"/>
        <v>0</v>
      </c>
      <c r="S376" s="201">
        <v>0</v>
      </c>
      <c r="T376" s="202">
        <f t="shared" si="103"/>
        <v>0</v>
      </c>
      <c r="U376" s="35"/>
      <c r="V376" s="35"/>
      <c r="W376" s="35"/>
      <c r="X376" s="35"/>
      <c r="Y376" s="35"/>
      <c r="Z376" s="35"/>
      <c r="AA376" s="35"/>
      <c r="AB376" s="35"/>
      <c r="AC376" s="35"/>
      <c r="AD376" s="35"/>
      <c r="AE376" s="35"/>
      <c r="AR376" s="203" t="s">
        <v>110</v>
      </c>
      <c r="AT376" s="203" t="s">
        <v>241</v>
      </c>
      <c r="AU376" s="203" t="s">
        <v>84</v>
      </c>
      <c r="AY376" s="18" t="s">
        <v>239</v>
      </c>
      <c r="BE376" s="204">
        <f t="shared" si="104"/>
        <v>0</v>
      </c>
      <c r="BF376" s="204">
        <f t="shared" si="105"/>
        <v>0</v>
      </c>
      <c r="BG376" s="204">
        <f t="shared" si="106"/>
        <v>0</v>
      </c>
      <c r="BH376" s="204">
        <f t="shared" si="107"/>
        <v>0</v>
      </c>
      <c r="BI376" s="204">
        <f t="shared" si="108"/>
        <v>0</v>
      </c>
      <c r="BJ376" s="18" t="s">
        <v>84</v>
      </c>
      <c r="BK376" s="204">
        <f t="shared" si="109"/>
        <v>0</v>
      </c>
      <c r="BL376" s="18" t="s">
        <v>110</v>
      </c>
      <c r="BM376" s="203" t="s">
        <v>1893</v>
      </c>
    </row>
    <row r="377" spans="1:65" s="2" customFormat="1" ht="21.75" customHeight="1">
      <c r="A377" s="35"/>
      <c r="B377" s="36"/>
      <c r="C377" s="192" t="s">
        <v>1154</v>
      </c>
      <c r="D377" s="192" t="s">
        <v>241</v>
      </c>
      <c r="E377" s="193" t="s">
        <v>3592</v>
      </c>
      <c r="F377" s="194" t="s">
        <v>3502</v>
      </c>
      <c r="G377" s="195" t="s">
        <v>476</v>
      </c>
      <c r="H377" s="196">
        <v>30</v>
      </c>
      <c r="I377" s="197"/>
      <c r="J377" s="198">
        <f t="shared" si="100"/>
        <v>0</v>
      </c>
      <c r="K377" s="194" t="s">
        <v>2696</v>
      </c>
      <c r="L377" s="40"/>
      <c r="M377" s="199" t="s">
        <v>1</v>
      </c>
      <c r="N377" s="200" t="s">
        <v>41</v>
      </c>
      <c r="O377" s="72"/>
      <c r="P377" s="201">
        <f t="shared" si="101"/>
        <v>0</v>
      </c>
      <c r="Q377" s="201">
        <v>0</v>
      </c>
      <c r="R377" s="201">
        <f t="shared" si="102"/>
        <v>0</v>
      </c>
      <c r="S377" s="201">
        <v>0</v>
      </c>
      <c r="T377" s="202">
        <f t="shared" si="103"/>
        <v>0</v>
      </c>
      <c r="U377" s="35"/>
      <c r="V377" s="35"/>
      <c r="W377" s="35"/>
      <c r="X377" s="35"/>
      <c r="Y377" s="35"/>
      <c r="Z377" s="35"/>
      <c r="AA377" s="35"/>
      <c r="AB377" s="35"/>
      <c r="AC377" s="35"/>
      <c r="AD377" s="35"/>
      <c r="AE377" s="35"/>
      <c r="AR377" s="203" t="s">
        <v>110</v>
      </c>
      <c r="AT377" s="203" t="s">
        <v>241</v>
      </c>
      <c r="AU377" s="203" t="s">
        <v>84</v>
      </c>
      <c r="AY377" s="18" t="s">
        <v>239</v>
      </c>
      <c r="BE377" s="204">
        <f t="shared" si="104"/>
        <v>0</v>
      </c>
      <c r="BF377" s="204">
        <f t="shared" si="105"/>
        <v>0</v>
      </c>
      <c r="BG377" s="204">
        <f t="shared" si="106"/>
        <v>0</v>
      </c>
      <c r="BH377" s="204">
        <f t="shared" si="107"/>
        <v>0</v>
      </c>
      <c r="BI377" s="204">
        <f t="shared" si="108"/>
        <v>0</v>
      </c>
      <c r="BJ377" s="18" t="s">
        <v>84</v>
      </c>
      <c r="BK377" s="204">
        <f t="shared" si="109"/>
        <v>0</v>
      </c>
      <c r="BL377" s="18" t="s">
        <v>110</v>
      </c>
      <c r="BM377" s="203" t="s">
        <v>1901</v>
      </c>
    </row>
    <row r="378" spans="1:65" s="2" customFormat="1" ht="21.75" customHeight="1">
      <c r="A378" s="35"/>
      <c r="B378" s="36"/>
      <c r="C378" s="192" t="s">
        <v>1158</v>
      </c>
      <c r="D378" s="192" t="s">
        <v>241</v>
      </c>
      <c r="E378" s="193" t="s">
        <v>3593</v>
      </c>
      <c r="F378" s="194" t="s">
        <v>3504</v>
      </c>
      <c r="G378" s="195" t="s">
        <v>476</v>
      </c>
      <c r="H378" s="196">
        <v>30</v>
      </c>
      <c r="I378" s="197"/>
      <c r="J378" s="198">
        <f t="shared" si="100"/>
        <v>0</v>
      </c>
      <c r="K378" s="194" t="s">
        <v>2696</v>
      </c>
      <c r="L378" s="40"/>
      <c r="M378" s="199" t="s">
        <v>1</v>
      </c>
      <c r="N378" s="200" t="s">
        <v>41</v>
      </c>
      <c r="O378" s="72"/>
      <c r="P378" s="201">
        <f t="shared" si="101"/>
        <v>0</v>
      </c>
      <c r="Q378" s="201">
        <v>0</v>
      </c>
      <c r="R378" s="201">
        <f t="shared" si="102"/>
        <v>0</v>
      </c>
      <c r="S378" s="201">
        <v>0</v>
      </c>
      <c r="T378" s="202">
        <f t="shared" si="103"/>
        <v>0</v>
      </c>
      <c r="U378" s="35"/>
      <c r="V378" s="35"/>
      <c r="W378" s="35"/>
      <c r="X378" s="35"/>
      <c r="Y378" s="35"/>
      <c r="Z378" s="35"/>
      <c r="AA378" s="35"/>
      <c r="AB378" s="35"/>
      <c r="AC378" s="35"/>
      <c r="AD378" s="35"/>
      <c r="AE378" s="35"/>
      <c r="AR378" s="203" t="s">
        <v>110</v>
      </c>
      <c r="AT378" s="203" t="s">
        <v>241</v>
      </c>
      <c r="AU378" s="203" t="s">
        <v>84</v>
      </c>
      <c r="AY378" s="18" t="s">
        <v>239</v>
      </c>
      <c r="BE378" s="204">
        <f t="shared" si="104"/>
        <v>0</v>
      </c>
      <c r="BF378" s="204">
        <f t="shared" si="105"/>
        <v>0</v>
      </c>
      <c r="BG378" s="204">
        <f t="shared" si="106"/>
        <v>0</v>
      </c>
      <c r="BH378" s="204">
        <f t="shared" si="107"/>
        <v>0</v>
      </c>
      <c r="BI378" s="204">
        <f t="shared" si="108"/>
        <v>0</v>
      </c>
      <c r="BJ378" s="18" t="s">
        <v>84</v>
      </c>
      <c r="BK378" s="204">
        <f t="shared" si="109"/>
        <v>0</v>
      </c>
      <c r="BL378" s="18" t="s">
        <v>110</v>
      </c>
      <c r="BM378" s="203" t="s">
        <v>1909</v>
      </c>
    </row>
    <row r="379" spans="1:65" s="2" customFormat="1" ht="16.5" customHeight="1">
      <c r="A379" s="35"/>
      <c r="B379" s="36"/>
      <c r="C379" s="192" t="s">
        <v>1160</v>
      </c>
      <c r="D379" s="192" t="s">
        <v>241</v>
      </c>
      <c r="E379" s="193" t="s">
        <v>3594</v>
      </c>
      <c r="F379" s="194" t="s">
        <v>3516</v>
      </c>
      <c r="G379" s="195" t="s">
        <v>476</v>
      </c>
      <c r="H379" s="196">
        <v>11</v>
      </c>
      <c r="I379" s="197"/>
      <c r="J379" s="198">
        <f t="shared" si="100"/>
        <v>0</v>
      </c>
      <c r="K379" s="194" t="s">
        <v>2696</v>
      </c>
      <c r="L379" s="40"/>
      <c r="M379" s="199" t="s">
        <v>1</v>
      </c>
      <c r="N379" s="200" t="s">
        <v>41</v>
      </c>
      <c r="O379" s="72"/>
      <c r="P379" s="201">
        <f t="shared" si="101"/>
        <v>0</v>
      </c>
      <c r="Q379" s="201">
        <v>0</v>
      </c>
      <c r="R379" s="201">
        <f t="shared" si="102"/>
        <v>0</v>
      </c>
      <c r="S379" s="201">
        <v>0</v>
      </c>
      <c r="T379" s="202">
        <f t="shared" si="103"/>
        <v>0</v>
      </c>
      <c r="U379" s="35"/>
      <c r="V379" s="35"/>
      <c r="W379" s="35"/>
      <c r="X379" s="35"/>
      <c r="Y379" s="35"/>
      <c r="Z379" s="35"/>
      <c r="AA379" s="35"/>
      <c r="AB379" s="35"/>
      <c r="AC379" s="35"/>
      <c r="AD379" s="35"/>
      <c r="AE379" s="35"/>
      <c r="AR379" s="203" t="s">
        <v>110</v>
      </c>
      <c r="AT379" s="203" t="s">
        <v>241</v>
      </c>
      <c r="AU379" s="203" t="s">
        <v>84</v>
      </c>
      <c r="AY379" s="18" t="s">
        <v>239</v>
      </c>
      <c r="BE379" s="204">
        <f t="shared" si="104"/>
        <v>0</v>
      </c>
      <c r="BF379" s="204">
        <f t="shared" si="105"/>
        <v>0</v>
      </c>
      <c r="BG379" s="204">
        <f t="shared" si="106"/>
        <v>0</v>
      </c>
      <c r="BH379" s="204">
        <f t="shared" si="107"/>
        <v>0</v>
      </c>
      <c r="BI379" s="204">
        <f t="shared" si="108"/>
        <v>0</v>
      </c>
      <c r="BJ379" s="18" t="s">
        <v>84</v>
      </c>
      <c r="BK379" s="204">
        <f t="shared" si="109"/>
        <v>0</v>
      </c>
      <c r="BL379" s="18" t="s">
        <v>110</v>
      </c>
      <c r="BM379" s="203" t="s">
        <v>1917</v>
      </c>
    </row>
    <row r="380" spans="1:65" s="2" customFormat="1" ht="16.5" customHeight="1">
      <c r="A380" s="35"/>
      <c r="B380" s="36"/>
      <c r="C380" s="192" t="s">
        <v>1163</v>
      </c>
      <c r="D380" s="192" t="s">
        <v>241</v>
      </c>
      <c r="E380" s="193" t="s">
        <v>3595</v>
      </c>
      <c r="F380" s="194" t="s">
        <v>3596</v>
      </c>
      <c r="G380" s="195" t="s">
        <v>2008</v>
      </c>
      <c r="H380" s="196">
        <v>1</v>
      </c>
      <c r="I380" s="197"/>
      <c r="J380" s="198">
        <f t="shared" si="100"/>
        <v>0</v>
      </c>
      <c r="K380" s="194" t="s">
        <v>2696</v>
      </c>
      <c r="L380" s="40"/>
      <c r="M380" s="199" t="s">
        <v>1</v>
      </c>
      <c r="N380" s="200" t="s">
        <v>41</v>
      </c>
      <c r="O380" s="72"/>
      <c r="P380" s="201">
        <f t="shared" si="101"/>
        <v>0</v>
      </c>
      <c r="Q380" s="201">
        <v>0</v>
      </c>
      <c r="R380" s="201">
        <f t="shared" si="102"/>
        <v>0</v>
      </c>
      <c r="S380" s="201">
        <v>0</v>
      </c>
      <c r="T380" s="202">
        <f t="shared" si="103"/>
        <v>0</v>
      </c>
      <c r="U380" s="35"/>
      <c r="V380" s="35"/>
      <c r="W380" s="35"/>
      <c r="X380" s="35"/>
      <c r="Y380" s="35"/>
      <c r="Z380" s="35"/>
      <c r="AA380" s="35"/>
      <c r="AB380" s="35"/>
      <c r="AC380" s="35"/>
      <c r="AD380" s="35"/>
      <c r="AE380" s="35"/>
      <c r="AR380" s="203" t="s">
        <v>110</v>
      </c>
      <c r="AT380" s="203" t="s">
        <v>241</v>
      </c>
      <c r="AU380" s="203" t="s">
        <v>84</v>
      </c>
      <c r="AY380" s="18" t="s">
        <v>239</v>
      </c>
      <c r="BE380" s="204">
        <f t="shared" si="104"/>
        <v>0</v>
      </c>
      <c r="BF380" s="204">
        <f t="shared" si="105"/>
        <v>0</v>
      </c>
      <c r="BG380" s="204">
        <f t="shared" si="106"/>
        <v>0</v>
      </c>
      <c r="BH380" s="204">
        <f t="shared" si="107"/>
        <v>0</v>
      </c>
      <c r="BI380" s="204">
        <f t="shared" si="108"/>
        <v>0</v>
      </c>
      <c r="BJ380" s="18" t="s">
        <v>84</v>
      </c>
      <c r="BK380" s="204">
        <f t="shared" si="109"/>
        <v>0</v>
      </c>
      <c r="BL380" s="18" t="s">
        <v>110</v>
      </c>
      <c r="BM380" s="203" t="s">
        <v>1925</v>
      </c>
    </row>
    <row r="381" spans="1:65" s="2" customFormat="1" ht="16.5" customHeight="1">
      <c r="A381" s="35"/>
      <c r="B381" s="36"/>
      <c r="C381" s="192" t="s">
        <v>1167</v>
      </c>
      <c r="D381" s="192" t="s">
        <v>241</v>
      </c>
      <c r="E381" s="193" t="s">
        <v>3597</v>
      </c>
      <c r="F381" s="194" t="s">
        <v>3520</v>
      </c>
      <c r="G381" s="195" t="s">
        <v>1736</v>
      </c>
      <c r="H381" s="196">
        <v>1</v>
      </c>
      <c r="I381" s="197"/>
      <c r="J381" s="198">
        <f t="shared" si="100"/>
        <v>0</v>
      </c>
      <c r="K381" s="194" t="s">
        <v>2696</v>
      </c>
      <c r="L381" s="40"/>
      <c r="M381" s="199" t="s">
        <v>1</v>
      </c>
      <c r="N381" s="200" t="s">
        <v>41</v>
      </c>
      <c r="O381" s="72"/>
      <c r="P381" s="201">
        <f t="shared" si="101"/>
        <v>0</v>
      </c>
      <c r="Q381" s="201">
        <v>0</v>
      </c>
      <c r="R381" s="201">
        <f t="shared" si="102"/>
        <v>0</v>
      </c>
      <c r="S381" s="201">
        <v>0</v>
      </c>
      <c r="T381" s="202">
        <f t="shared" si="103"/>
        <v>0</v>
      </c>
      <c r="U381" s="35"/>
      <c r="V381" s="35"/>
      <c r="W381" s="35"/>
      <c r="X381" s="35"/>
      <c r="Y381" s="35"/>
      <c r="Z381" s="35"/>
      <c r="AA381" s="35"/>
      <c r="AB381" s="35"/>
      <c r="AC381" s="35"/>
      <c r="AD381" s="35"/>
      <c r="AE381" s="35"/>
      <c r="AR381" s="203" t="s">
        <v>110</v>
      </c>
      <c r="AT381" s="203" t="s">
        <v>241</v>
      </c>
      <c r="AU381" s="203" t="s">
        <v>84</v>
      </c>
      <c r="AY381" s="18" t="s">
        <v>239</v>
      </c>
      <c r="BE381" s="204">
        <f t="shared" si="104"/>
        <v>0</v>
      </c>
      <c r="BF381" s="204">
        <f t="shared" si="105"/>
        <v>0</v>
      </c>
      <c r="BG381" s="204">
        <f t="shared" si="106"/>
        <v>0</v>
      </c>
      <c r="BH381" s="204">
        <f t="shared" si="107"/>
        <v>0</v>
      </c>
      <c r="BI381" s="204">
        <f t="shared" si="108"/>
        <v>0</v>
      </c>
      <c r="BJ381" s="18" t="s">
        <v>84</v>
      </c>
      <c r="BK381" s="204">
        <f t="shared" si="109"/>
        <v>0</v>
      </c>
      <c r="BL381" s="18" t="s">
        <v>110</v>
      </c>
      <c r="BM381" s="203" t="s">
        <v>1933</v>
      </c>
    </row>
    <row r="382" spans="1:65" s="2" customFormat="1" ht="16.5" customHeight="1">
      <c r="A382" s="35"/>
      <c r="B382" s="36"/>
      <c r="C382" s="192" t="s">
        <v>1172</v>
      </c>
      <c r="D382" s="192" t="s">
        <v>241</v>
      </c>
      <c r="E382" s="193" t="s">
        <v>3598</v>
      </c>
      <c r="F382" s="194" t="s">
        <v>3522</v>
      </c>
      <c r="G382" s="195" t="s">
        <v>1736</v>
      </c>
      <c r="H382" s="196">
        <v>1</v>
      </c>
      <c r="I382" s="197"/>
      <c r="J382" s="198">
        <f t="shared" si="100"/>
        <v>0</v>
      </c>
      <c r="K382" s="194" t="s">
        <v>2696</v>
      </c>
      <c r="L382" s="40"/>
      <c r="M382" s="199" t="s">
        <v>1</v>
      </c>
      <c r="N382" s="200" t="s">
        <v>41</v>
      </c>
      <c r="O382" s="72"/>
      <c r="P382" s="201">
        <f t="shared" si="101"/>
        <v>0</v>
      </c>
      <c r="Q382" s="201">
        <v>0</v>
      </c>
      <c r="R382" s="201">
        <f t="shared" si="102"/>
        <v>0</v>
      </c>
      <c r="S382" s="201">
        <v>0</v>
      </c>
      <c r="T382" s="202">
        <f t="shared" si="103"/>
        <v>0</v>
      </c>
      <c r="U382" s="35"/>
      <c r="V382" s="35"/>
      <c r="W382" s="35"/>
      <c r="X382" s="35"/>
      <c r="Y382" s="35"/>
      <c r="Z382" s="35"/>
      <c r="AA382" s="35"/>
      <c r="AB382" s="35"/>
      <c r="AC382" s="35"/>
      <c r="AD382" s="35"/>
      <c r="AE382" s="35"/>
      <c r="AR382" s="203" t="s">
        <v>110</v>
      </c>
      <c r="AT382" s="203" t="s">
        <v>241</v>
      </c>
      <c r="AU382" s="203" t="s">
        <v>84</v>
      </c>
      <c r="AY382" s="18" t="s">
        <v>239</v>
      </c>
      <c r="BE382" s="204">
        <f t="shared" si="104"/>
        <v>0</v>
      </c>
      <c r="BF382" s="204">
        <f t="shared" si="105"/>
        <v>0</v>
      </c>
      <c r="BG382" s="204">
        <f t="shared" si="106"/>
        <v>0</v>
      </c>
      <c r="BH382" s="204">
        <f t="shared" si="107"/>
        <v>0</v>
      </c>
      <c r="BI382" s="204">
        <f t="shared" si="108"/>
        <v>0</v>
      </c>
      <c r="BJ382" s="18" t="s">
        <v>84</v>
      </c>
      <c r="BK382" s="204">
        <f t="shared" si="109"/>
        <v>0</v>
      </c>
      <c r="BL382" s="18" t="s">
        <v>110</v>
      </c>
      <c r="BM382" s="203" t="s">
        <v>1941</v>
      </c>
    </row>
    <row r="383" spans="1:65" s="2" customFormat="1" ht="16.5" customHeight="1">
      <c r="A383" s="35"/>
      <c r="B383" s="36"/>
      <c r="C383" s="192" t="s">
        <v>1177</v>
      </c>
      <c r="D383" s="192" t="s">
        <v>241</v>
      </c>
      <c r="E383" s="193" t="s">
        <v>3599</v>
      </c>
      <c r="F383" s="194" t="s">
        <v>3548</v>
      </c>
      <c r="G383" s="195" t="s">
        <v>476</v>
      </c>
      <c r="H383" s="196">
        <v>30</v>
      </c>
      <c r="I383" s="197"/>
      <c r="J383" s="198">
        <f t="shared" si="100"/>
        <v>0</v>
      </c>
      <c r="K383" s="194" t="s">
        <v>2696</v>
      </c>
      <c r="L383" s="40"/>
      <c r="M383" s="199" t="s">
        <v>1</v>
      </c>
      <c r="N383" s="200" t="s">
        <v>41</v>
      </c>
      <c r="O383" s="72"/>
      <c r="P383" s="201">
        <f t="shared" si="101"/>
        <v>0</v>
      </c>
      <c r="Q383" s="201">
        <v>0</v>
      </c>
      <c r="R383" s="201">
        <f t="shared" si="102"/>
        <v>0</v>
      </c>
      <c r="S383" s="201">
        <v>0</v>
      </c>
      <c r="T383" s="202">
        <f t="shared" si="103"/>
        <v>0</v>
      </c>
      <c r="U383" s="35"/>
      <c r="V383" s="35"/>
      <c r="W383" s="35"/>
      <c r="X383" s="35"/>
      <c r="Y383" s="35"/>
      <c r="Z383" s="35"/>
      <c r="AA383" s="35"/>
      <c r="AB383" s="35"/>
      <c r="AC383" s="35"/>
      <c r="AD383" s="35"/>
      <c r="AE383" s="35"/>
      <c r="AR383" s="203" t="s">
        <v>110</v>
      </c>
      <c r="AT383" s="203" t="s">
        <v>241</v>
      </c>
      <c r="AU383" s="203" t="s">
        <v>84</v>
      </c>
      <c r="AY383" s="18" t="s">
        <v>239</v>
      </c>
      <c r="BE383" s="204">
        <f t="shared" si="104"/>
        <v>0</v>
      </c>
      <c r="BF383" s="204">
        <f t="shared" si="105"/>
        <v>0</v>
      </c>
      <c r="BG383" s="204">
        <f t="shared" si="106"/>
        <v>0</v>
      </c>
      <c r="BH383" s="204">
        <f t="shared" si="107"/>
        <v>0</v>
      </c>
      <c r="BI383" s="204">
        <f t="shared" si="108"/>
        <v>0</v>
      </c>
      <c r="BJ383" s="18" t="s">
        <v>84</v>
      </c>
      <c r="BK383" s="204">
        <f t="shared" si="109"/>
        <v>0</v>
      </c>
      <c r="BL383" s="18" t="s">
        <v>110</v>
      </c>
      <c r="BM383" s="203" t="s">
        <v>1950</v>
      </c>
    </row>
    <row r="384" spans="1:65" s="12" customFormat="1" ht="25.9" customHeight="1">
      <c r="B384" s="176"/>
      <c r="C384" s="177"/>
      <c r="D384" s="178" t="s">
        <v>75</v>
      </c>
      <c r="E384" s="179" t="s">
        <v>3600</v>
      </c>
      <c r="F384" s="179" t="s">
        <v>3601</v>
      </c>
      <c r="G384" s="177"/>
      <c r="H384" s="177"/>
      <c r="I384" s="180"/>
      <c r="J384" s="181">
        <f>BK384</f>
        <v>0</v>
      </c>
      <c r="K384" s="177"/>
      <c r="L384" s="182"/>
      <c r="M384" s="183"/>
      <c r="N384" s="184"/>
      <c r="O384" s="184"/>
      <c r="P384" s="185">
        <f>SUM(P385:P399)</f>
        <v>0</v>
      </c>
      <c r="Q384" s="184"/>
      <c r="R384" s="185">
        <f>SUM(R385:R399)</f>
        <v>0</v>
      </c>
      <c r="S384" s="184"/>
      <c r="T384" s="186">
        <f>SUM(T385:T399)</f>
        <v>0</v>
      </c>
      <c r="AR384" s="187" t="s">
        <v>84</v>
      </c>
      <c r="AT384" s="188" t="s">
        <v>75</v>
      </c>
      <c r="AU384" s="188" t="s">
        <v>76</v>
      </c>
      <c r="AY384" s="187" t="s">
        <v>239</v>
      </c>
      <c r="BK384" s="189">
        <f>SUM(BK385:BK399)</f>
        <v>0</v>
      </c>
    </row>
    <row r="385" spans="1:65" s="2" customFormat="1" ht="24.2" customHeight="1">
      <c r="A385" s="35"/>
      <c r="B385" s="36"/>
      <c r="C385" s="192" t="s">
        <v>1186</v>
      </c>
      <c r="D385" s="192" t="s">
        <v>241</v>
      </c>
      <c r="E385" s="193" t="s">
        <v>3602</v>
      </c>
      <c r="F385" s="194" t="s">
        <v>3603</v>
      </c>
      <c r="G385" s="195" t="s">
        <v>1736</v>
      </c>
      <c r="H385" s="196">
        <v>2</v>
      </c>
      <c r="I385" s="197"/>
      <c r="J385" s="198">
        <f>ROUND(I385*H385,2)</f>
        <v>0</v>
      </c>
      <c r="K385" s="194" t="s">
        <v>2696</v>
      </c>
      <c r="L385" s="40"/>
      <c r="M385" s="199" t="s">
        <v>1</v>
      </c>
      <c r="N385" s="200" t="s">
        <v>41</v>
      </c>
      <c r="O385" s="72"/>
      <c r="P385" s="201">
        <f>O385*H385</f>
        <v>0</v>
      </c>
      <c r="Q385" s="201">
        <v>0</v>
      </c>
      <c r="R385" s="201">
        <f>Q385*H385</f>
        <v>0</v>
      </c>
      <c r="S385" s="201">
        <v>0</v>
      </c>
      <c r="T385" s="202">
        <f>S385*H385</f>
        <v>0</v>
      </c>
      <c r="U385" s="35"/>
      <c r="V385" s="35"/>
      <c r="W385" s="35"/>
      <c r="X385" s="35"/>
      <c r="Y385" s="35"/>
      <c r="Z385" s="35"/>
      <c r="AA385" s="35"/>
      <c r="AB385" s="35"/>
      <c r="AC385" s="35"/>
      <c r="AD385" s="35"/>
      <c r="AE385" s="35"/>
      <c r="AR385" s="203" t="s">
        <v>110</v>
      </c>
      <c r="AT385" s="203" t="s">
        <v>241</v>
      </c>
      <c r="AU385" s="203" t="s">
        <v>84</v>
      </c>
      <c r="AY385" s="18" t="s">
        <v>239</v>
      </c>
      <c r="BE385" s="204">
        <f>IF(N385="základní",J385,0)</f>
        <v>0</v>
      </c>
      <c r="BF385" s="204">
        <f>IF(N385="snížená",J385,0)</f>
        <v>0</v>
      </c>
      <c r="BG385" s="204">
        <f>IF(N385="zákl. přenesená",J385,0)</f>
        <v>0</v>
      </c>
      <c r="BH385" s="204">
        <f>IF(N385="sníž. přenesená",J385,0)</f>
        <v>0</v>
      </c>
      <c r="BI385" s="204">
        <f>IF(N385="nulová",J385,0)</f>
        <v>0</v>
      </c>
      <c r="BJ385" s="18" t="s">
        <v>84</v>
      </c>
      <c r="BK385" s="204">
        <f>ROUND(I385*H385,2)</f>
        <v>0</v>
      </c>
      <c r="BL385" s="18" t="s">
        <v>110</v>
      </c>
      <c r="BM385" s="203" t="s">
        <v>1958</v>
      </c>
    </row>
    <row r="386" spans="1:65" s="2" customFormat="1" ht="19.5">
      <c r="A386" s="35"/>
      <c r="B386" s="36"/>
      <c r="C386" s="37"/>
      <c r="D386" s="207" t="s">
        <v>284</v>
      </c>
      <c r="E386" s="37"/>
      <c r="F386" s="216" t="s">
        <v>3604</v>
      </c>
      <c r="G386" s="37"/>
      <c r="H386" s="37"/>
      <c r="I386" s="217"/>
      <c r="J386" s="37"/>
      <c r="K386" s="37"/>
      <c r="L386" s="40"/>
      <c r="M386" s="218"/>
      <c r="N386" s="219"/>
      <c r="O386" s="72"/>
      <c r="P386" s="72"/>
      <c r="Q386" s="72"/>
      <c r="R386" s="72"/>
      <c r="S386" s="72"/>
      <c r="T386" s="73"/>
      <c r="U386" s="35"/>
      <c r="V386" s="35"/>
      <c r="W386" s="35"/>
      <c r="X386" s="35"/>
      <c r="Y386" s="35"/>
      <c r="Z386" s="35"/>
      <c r="AA386" s="35"/>
      <c r="AB386" s="35"/>
      <c r="AC386" s="35"/>
      <c r="AD386" s="35"/>
      <c r="AE386" s="35"/>
      <c r="AT386" s="18" t="s">
        <v>284</v>
      </c>
      <c r="AU386" s="18" t="s">
        <v>84</v>
      </c>
    </row>
    <row r="387" spans="1:65" s="2" customFormat="1" ht="16.5" customHeight="1">
      <c r="A387" s="35"/>
      <c r="B387" s="36"/>
      <c r="C387" s="192" t="s">
        <v>1191</v>
      </c>
      <c r="D387" s="192" t="s">
        <v>241</v>
      </c>
      <c r="E387" s="193" t="s">
        <v>3605</v>
      </c>
      <c r="F387" s="194" t="s">
        <v>3606</v>
      </c>
      <c r="G387" s="195" t="s">
        <v>379</v>
      </c>
      <c r="H387" s="196">
        <v>36</v>
      </c>
      <c r="I387" s="197"/>
      <c r="J387" s="198">
        <f>ROUND(I387*H387,2)</f>
        <v>0</v>
      </c>
      <c r="K387" s="194" t="s">
        <v>2696</v>
      </c>
      <c r="L387" s="40"/>
      <c r="M387" s="199" t="s">
        <v>1</v>
      </c>
      <c r="N387" s="200" t="s">
        <v>41</v>
      </c>
      <c r="O387" s="72"/>
      <c r="P387" s="201">
        <f>O387*H387</f>
        <v>0</v>
      </c>
      <c r="Q387" s="201">
        <v>0</v>
      </c>
      <c r="R387" s="201">
        <f>Q387*H387</f>
        <v>0</v>
      </c>
      <c r="S387" s="201">
        <v>0</v>
      </c>
      <c r="T387" s="202">
        <f>S387*H387</f>
        <v>0</v>
      </c>
      <c r="U387" s="35"/>
      <c r="V387" s="35"/>
      <c r="W387" s="35"/>
      <c r="X387" s="35"/>
      <c r="Y387" s="35"/>
      <c r="Z387" s="35"/>
      <c r="AA387" s="35"/>
      <c r="AB387" s="35"/>
      <c r="AC387" s="35"/>
      <c r="AD387" s="35"/>
      <c r="AE387" s="35"/>
      <c r="AR387" s="203" t="s">
        <v>110</v>
      </c>
      <c r="AT387" s="203" t="s">
        <v>241</v>
      </c>
      <c r="AU387" s="203" t="s">
        <v>84</v>
      </c>
      <c r="AY387" s="18" t="s">
        <v>239</v>
      </c>
      <c r="BE387" s="204">
        <f>IF(N387="základní",J387,0)</f>
        <v>0</v>
      </c>
      <c r="BF387" s="204">
        <f>IF(N387="snížená",J387,0)</f>
        <v>0</v>
      </c>
      <c r="BG387" s="204">
        <f>IF(N387="zákl. přenesená",J387,0)</f>
        <v>0</v>
      </c>
      <c r="BH387" s="204">
        <f>IF(N387="sníž. přenesená",J387,0)</f>
        <v>0</v>
      </c>
      <c r="BI387" s="204">
        <f>IF(N387="nulová",J387,0)</f>
        <v>0</v>
      </c>
      <c r="BJ387" s="18" t="s">
        <v>84</v>
      </c>
      <c r="BK387" s="204">
        <f>ROUND(I387*H387,2)</f>
        <v>0</v>
      </c>
      <c r="BL387" s="18" t="s">
        <v>110</v>
      </c>
      <c r="BM387" s="203" t="s">
        <v>1966</v>
      </c>
    </row>
    <row r="388" spans="1:65" s="2" customFormat="1" ht="29.25">
      <c r="A388" s="35"/>
      <c r="B388" s="36"/>
      <c r="C388" s="37"/>
      <c r="D388" s="207" t="s">
        <v>284</v>
      </c>
      <c r="E388" s="37"/>
      <c r="F388" s="216" t="s">
        <v>3607</v>
      </c>
      <c r="G388" s="37"/>
      <c r="H388" s="37"/>
      <c r="I388" s="217"/>
      <c r="J388" s="37"/>
      <c r="K388" s="37"/>
      <c r="L388" s="40"/>
      <c r="M388" s="218"/>
      <c r="N388" s="219"/>
      <c r="O388" s="72"/>
      <c r="P388" s="72"/>
      <c r="Q388" s="72"/>
      <c r="R388" s="72"/>
      <c r="S388" s="72"/>
      <c r="T388" s="73"/>
      <c r="U388" s="35"/>
      <c r="V388" s="35"/>
      <c r="W388" s="35"/>
      <c r="X388" s="35"/>
      <c r="Y388" s="35"/>
      <c r="Z388" s="35"/>
      <c r="AA388" s="35"/>
      <c r="AB388" s="35"/>
      <c r="AC388" s="35"/>
      <c r="AD388" s="35"/>
      <c r="AE388" s="35"/>
      <c r="AT388" s="18" t="s">
        <v>284</v>
      </c>
      <c r="AU388" s="18" t="s">
        <v>84</v>
      </c>
    </row>
    <row r="389" spans="1:65" s="2" customFormat="1" ht="16.5" customHeight="1">
      <c r="A389" s="35"/>
      <c r="B389" s="36"/>
      <c r="C389" s="192" t="s">
        <v>1196</v>
      </c>
      <c r="D389" s="192" t="s">
        <v>241</v>
      </c>
      <c r="E389" s="193" t="s">
        <v>3608</v>
      </c>
      <c r="F389" s="194" t="s">
        <v>3609</v>
      </c>
      <c r="G389" s="195" t="s">
        <v>379</v>
      </c>
      <c r="H389" s="196">
        <v>24</v>
      </c>
      <c r="I389" s="197"/>
      <c r="J389" s="198">
        <f>ROUND(I389*H389,2)</f>
        <v>0</v>
      </c>
      <c r="K389" s="194" t="s">
        <v>2696</v>
      </c>
      <c r="L389" s="40"/>
      <c r="M389" s="199" t="s">
        <v>1</v>
      </c>
      <c r="N389" s="200" t="s">
        <v>41</v>
      </c>
      <c r="O389" s="72"/>
      <c r="P389" s="201">
        <f>O389*H389</f>
        <v>0</v>
      </c>
      <c r="Q389" s="201">
        <v>0</v>
      </c>
      <c r="R389" s="201">
        <f>Q389*H389</f>
        <v>0</v>
      </c>
      <c r="S389" s="201">
        <v>0</v>
      </c>
      <c r="T389" s="202">
        <f>S389*H389</f>
        <v>0</v>
      </c>
      <c r="U389" s="35"/>
      <c r="V389" s="35"/>
      <c r="W389" s="35"/>
      <c r="X389" s="35"/>
      <c r="Y389" s="35"/>
      <c r="Z389" s="35"/>
      <c r="AA389" s="35"/>
      <c r="AB389" s="35"/>
      <c r="AC389" s="35"/>
      <c r="AD389" s="35"/>
      <c r="AE389" s="35"/>
      <c r="AR389" s="203" t="s">
        <v>110</v>
      </c>
      <c r="AT389" s="203" t="s">
        <v>241</v>
      </c>
      <c r="AU389" s="203" t="s">
        <v>84</v>
      </c>
      <c r="AY389" s="18" t="s">
        <v>239</v>
      </c>
      <c r="BE389" s="204">
        <f>IF(N389="základní",J389,0)</f>
        <v>0</v>
      </c>
      <c r="BF389" s="204">
        <f>IF(N389="snížená",J389,0)</f>
        <v>0</v>
      </c>
      <c r="BG389" s="204">
        <f>IF(N389="zákl. přenesená",J389,0)</f>
        <v>0</v>
      </c>
      <c r="BH389" s="204">
        <f>IF(N389="sníž. přenesená",J389,0)</f>
        <v>0</v>
      </c>
      <c r="BI389" s="204">
        <f>IF(N389="nulová",J389,0)</f>
        <v>0</v>
      </c>
      <c r="BJ389" s="18" t="s">
        <v>84</v>
      </c>
      <c r="BK389" s="204">
        <f>ROUND(I389*H389,2)</f>
        <v>0</v>
      </c>
      <c r="BL389" s="18" t="s">
        <v>110</v>
      </c>
      <c r="BM389" s="203" t="s">
        <v>1974</v>
      </c>
    </row>
    <row r="390" spans="1:65" s="2" customFormat="1" ht="29.25">
      <c r="A390" s="35"/>
      <c r="B390" s="36"/>
      <c r="C390" s="37"/>
      <c r="D390" s="207" t="s">
        <v>284</v>
      </c>
      <c r="E390" s="37"/>
      <c r="F390" s="216" t="s">
        <v>3607</v>
      </c>
      <c r="G390" s="37"/>
      <c r="H390" s="37"/>
      <c r="I390" s="217"/>
      <c r="J390" s="37"/>
      <c r="K390" s="37"/>
      <c r="L390" s="40"/>
      <c r="M390" s="218"/>
      <c r="N390" s="219"/>
      <c r="O390" s="72"/>
      <c r="P390" s="72"/>
      <c r="Q390" s="72"/>
      <c r="R390" s="72"/>
      <c r="S390" s="72"/>
      <c r="T390" s="73"/>
      <c r="U390" s="35"/>
      <c r="V390" s="35"/>
      <c r="W390" s="35"/>
      <c r="X390" s="35"/>
      <c r="Y390" s="35"/>
      <c r="Z390" s="35"/>
      <c r="AA390" s="35"/>
      <c r="AB390" s="35"/>
      <c r="AC390" s="35"/>
      <c r="AD390" s="35"/>
      <c r="AE390" s="35"/>
      <c r="AT390" s="18" t="s">
        <v>284</v>
      </c>
      <c r="AU390" s="18" t="s">
        <v>84</v>
      </c>
    </row>
    <row r="391" spans="1:65" s="2" customFormat="1" ht="16.5" customHeight="1">
      <c r="A391" s="35"/>
      <c r="B391" s="36"/>
      <c r="C391" s="192" t="s">
        <v>1200</v>
      </c>
      <c r="D391" s="192" t="s">
        <v>241</v>
      </c>
      <c r="E391" s="193" t="s">
        <v>3610</v>
      </c>
      <c r="F391" s="194" t="s">
        <v>3611</v>
      </c>
      <c r="G391" s="195" t="s">
        <v>1736</v>
      </c>
      <c r="H391" s="196">
        <v>2</v>
      </c>
      <c r="I391" s="197"/>
      <c r="J391" s="198">
        <f>ROUND(I391*H391,2)</f>
        <v>0</v>
      </c>
      <c r="K391" s="194" t="s">
        <v>2696</v>
      </c>
      <c r="L391" s="40"/>
      <c r="M391" s="199" t="s">
        <v>1</v>
      </c>
      <c r="N391" s="200" t="s">
        <v>41</v>
      </c>
      <c r="O391" s="72"/>
      <c r="P391" s="201">
        <f>O391*H391</f>
        <v>0</v>
      </c>
      <c r="Q391" s="201">
        <v>0</v>
      </c>
      <c r="R391" s="201">
        <f>Q391*H391</f>
        <v>0</v>
      </c>
      <c r="S391" s="201">
        <v>0</v>
      </c>
      <c r="T391" s="202">
        <f>S391*H391</f>
        <v>0</v>
      </c>
      <c r="U391" s="35"/>
      <c r="V391" s="35"/>
      <c r="W391" s="35"/>
      <c r="X391" s="35"/>
      <c r="Y391" s="35"/>
      <c r="Z391" s="35"/>
      <c r="AA391" s="35"/>
      <c r="AB391" s="35"/>
      <c r="AC391" s="35"/>
      <c r="AD391" s="35"/>
      <c r="AE391" s="35"/>
      <c r="AR391" s="203" t="s">
        <v>110</v>
      </c>
      <c r="AT391" s="203" t="s">
        <v>241</v>
      </c>
      <c r="AU391" s="203" t="s">
        <v>84</v>
      </c>
      <c r="AY391" s="18" t="s">
        <v>239</v>
      </c>
      <c r="BE391" s="204">
        <f>IF(N391="základní",J391,0)</f>
        <v>0</v>
      </c>
      <c r="BF391" s="204">
        <f>IF(N391="snížená",J391,0)</f>
        <v>0</v>
      </c>
      <c r="BG391" s="204">
        <f>IF(N391="zákl. přenesená",J391,0)</f>
        <v>0</v>
      </c>
      <c r="BH391" s="204">
        <f>IF(N391="sníž. přenesená",J391,0)</f>
        <v>0</v>
      </c>
      <c r="BI391" s="204">
        <f>IF(N391="nulová",J391,0)</f>
        <v>0</v>
      </c>
      <c r="BJ391" s="18" t="s">
        <v>84</v>
      </c>
      <c r="BK391" s="204">
        <f>ROUND(I391*H391,2)</f>
        <v>0</v>
      </c>
      <c r="BL391" s="18" t="s">
        <v>110</v>
      </c>
      <c r="BM391" s="203" t="s">
        <v>1982</v>
      </c>
    </row>
    <row r="392" spans="1:65" s="2" customFormat="1" ht="19.5">
      <c r="A392" s="35"/>
      <c r="B392" s="36"/>
      <c r="C392" s="37"/>
      <c r="D392" s="207" t="s">
        <v>284</v>
      </c>
      <c r="E392" s="37"/>
      <c r="F392" s="216" t="s">
        <v>3612</v>
      </c>
      <c r="G392" s="37"/>
      <c r="H392" s="37"/>
      <c r="I392" s="217"/>
      <c r="J392" s="37"/>
      <c r="K392" s="37"/>
      <c r="L392" s="40"/>
      <c r="M392" s="218"/>
      <c r="N392" s="219"/>
      <c r="O392" s="72"/>
      <c r="P392" s="72"/>
      <c r="Q392" s="72"/>
      <c r="R392" s="72"/>
      <c r="S392" s="72"/>
      <c r="T392" s="73"/>
      <c r="U392" s="35"/>
      <c r="V392" s="35"/>
      <c r="W392" s="35"/>
      <c r="X392" s="35"/>
      <c r="Y392" s="35"/>
      <c r="Z392" s="35"/>
      <c r="AA392" s="35"/>
      <c r="AB392" s="35"/>
      <c r="AC392" s="35"/>
      <c r="AD392" s="35"/>
      <c r="AE392" s="35"/>
      <c r="AT392" s="18" t="s">
        <v>284</v>
      </c>
      <c r="AU392" s="18" t="s">
        <v>84</v>
      </c>
    </row>
    <row r="393" spans="1:65" s="2" customFormat="1" ht="16.5" customHeight="1">
      <c r="A393" s="35"/>
      <c r="B393" s="36"/>
      <c r="C393" s="192" t="s">
        <v>1209</v>
      </c>
      <c r="D393" s="192" t="s">
        <v>241</v>
      </c>
      <c r="E393" s="193" t="s">
        <v>3613</v>
      </c>
      <c r="F393" s="194" t="s">
        <v>3614</v>
      </c>
      <c r="G393" s="195" t="s">
        <v>379</v>
      </c>
      <c r="H393" s="196">
        <v>45</v>
      </c>
      <c r="I393" s="197"/>
      <c r="J393" s="198">
        <f t="shared" ref="J393:J399" si="110">ROUND(I393*H393,2)</f>
        <v>0</v>
      </c>
      <c r="K393" s="194" t="s">
        <v>2696</v>
      </c>
      <c r="L393" s="40"/>
      <c r="M393" s="199" t="s">
        <v>1</v>
      </c>
      <c r="N393" s="200" t="s">
        <v>41</v>
      </c>
      <c r="O393" s="72"/>
      <c r="P393" s="201">
        <f t="shared" ref="P393:P399" si="111">O393*H393</f>
        <v>0</v>
      </c>
      <c r="Q393" s="201">
        <v>0</v>
      </c>
      <c r="R393" s="201">
        <f t="shared" ref="R393:R399" si="112">Q393*H393</f>
        <v>0</v>
      </c>
      <c r="S393" s="201">
        <v>0</v>
      </c>
      <c r="T393" s="202">
        <f t="shared" ref="T393:T399" si="113">S393*H393</f>
        <v>0</v>
      </c>
      <c r="U393" s="35"/>
      <c r="V393" s="35"/>
      <c r="W393" s="35"/>
      <c r="X393" s="35"/>
      <c r="Y393" s="35"/>
      <c r="Z393" s="35"/>
      <c r="AA393" s="35"/>
      <c r="AB393" s="35"/>
      <c r="AC393" s="35"/>
      <c r="AD393" s="35"/>
      <c r="AE393" s="35"/>
      <c r="AR393" s="203" t="s">
        <v>110</v>
      </c>
      <c r="AT393" s="203" t="s">
        <v>241</v>
      </c>
      <c r="AU393" s="203" t="s">
        <v>84</v>
      </c>
      <c r="AY393" s="18" t="s">
        <v>239</v>
      </c>
      <c r="BE393" s="204">
        <f t="shared" ref="BE393:BE399" si="114">IF(N393="základní",J393,0)</f>
        <v>0</v>
      </c>
      <c r="BF393" s="204">
        <f t="shared" ref="BF393:BF399" si="115">IF(N393="snížená",J393,0)</f>
        <v>0</v>
      </c>
      <c r="BG393" s="204">
        <f t="shared" ref="BG393:BG399" si="116">IF(N393="zákl. přenesená",J393,0)</f>
        <v>0</v>
      </c>
      <c r="BH393" s="204">
        <f t="shared" ref="BH393:BH399" si="117">IF(N393="sníž. přenesená",J393,0)</f>
        <v>0</v>
      </c>
      <c r="BI393" s="204">
        <f t="shared" ref="BI393:BI399" si="118">IF(N393="nulová",J393,0)</f>
        <v>0</v>
      </c>
      <c r="BJ393" s="18" t="s">
        <v>84</v>
      </c>
      <c r="BK393" s="204">
        <f t="shared" ref="BK393:BK399" si="119">ROUND(I393*H393,2)</f>
        <v>0</v>
      </c>
      <c r="BL393" s="18" t="s">
        <v>110</v>
      </c>
      <c r="BM393" s="203" t="s">
        <v>1991</v>
      </c>
    </row>
    <row r="394" spans="1:65" s="2" customFormat="1" ht="16.5" customHeight="1">
      <c r="A394" s="35"/>
      <c r="B394" s="36"/>
      <c r="C394" s="192" t="s">
        <v>1212</v>
      </c>
      <c r="D394" s="192" t="s">
        <v>241</v>
      </c>
      <c r="E394" s="193" t="s">
        <v>3615</v>
      </c>
      <c r="F394" s="194" t="s">
        <v>3616</v>
      </c>
      <c r="G394" s="195" t="s">
        <v>1736</v>
      </c>
      <c r="H394" s="196">
        <v>1</v>
      </c>
      <c r="I394" s="197"/>
      <c r="J394" s="198">
        <f t="shared" si="110"/>
        <v>0</v>
      </c>
      <c r="K394" s="194" t="s">
        <v>2696</v>
      </c>
      <c r="L394" s="40"/>
      <c r="M394" s="199" t="s">
        <v>1</v>
      </c>
      <c r="N394" s="200" t="s">
        <v>41</v>
      </c>
      <c r="O394" s="72"/>
      <c r="P394" s="201">
        <f t="shared" si="111"/>
        <v>0</v>
      </c>
      <c r="Q394" s="201">
        <v>0</v>
      </c>
      <c r="R394" s="201">
        <f t="shared" si="112"/>
        <v>0</v>
      </c>
      <c r="S394" s="201">
        <v>0</v>
      </c>
      <c r="T394" s="202">
        <f t="shared" si="113"/>
        <v>0</v>
      </c>
      <c r="U394" s="35"/>
      <c r="V394" s="35"/>
      <c r="W394" s="35"/>
      <c r="X394" s="35"/>
      <c r="Y394" s="35"/>
      <c r="Z394" s="35"/>
      <c r="AA394" s="35"/>
      <c r="AB394" s="35"/>
      <c r="AC394" s="35"/>
      <c r="AD394" s="35"/>
      <c r="AE394" s="35"/>
      <c r="AR394" s="203" t="s">
        <v>110</v>
      </c>
      <c r="AT394" s="203" t="s">
        <v>241</v>
      </c>
      <c r="AU394" s="203" t="s">
        <v>84</v>
      </c>
      <c r="AY394" s="18" t="s">
        <v>239</v>
      </c>
      <c r="BE394" s="204">
        <f t="shared" si="114"/>
        <v>0</v>
      </c>
      <c r="BF394" s="204">
        <f t="shared" si="115"/>
        <v>0</v>
      </c>
      <c r="BG394" s="204">
        <f t="shared" si="116"/>
        <v>0</v>
      </c>
      <c r="BH394" s="204">
        <f t="shared" si="117"/>
        <v>0</v>
      </c>
      <c r="BI394" s="204">
        <f t="shared" si="118"/>
        <v>0</v>
      </c>
      <c r="BJ394" s="18" t="s">
        <v>84</v>
      </c>
      <c r="BK394" s="204">
        <f t="shared" si="119"/>
        <v>0</v>
      </c>
      <c r="BL394" s="18" t="s">
        <v>110</v>
      </c>
      <c r="BM394" s="203" t="s">
        <v>2000</v>
      </c>
    </row>
    <row r="395" spans="1:65" s="2" customFormat="1" ht="16.5" customHeight="1">
      <c r="A395" s="35"/>
      <c r="B395" s="36"/>
      <c r="C395" s="192" t="s">
        <v>1215</v>
      </c>
      <c r="D395" s="192" t="s">
        <v>241</v>
      </c>
      <c r="E395" s="193" t="s">
        <v>3617</v>
      </c>
      <c r="F395" s="194" t="s">
        <v>3618</v>
      </c>
      <c r="G395" s="195" t="s">
        <v>1736</v>
      </c>
      <c r="H395" s="196">
        <v>1</v>
      </c>
      <c r="I395" s="197"/>
      <c r="J395" s="198">
        <f t="shared" si="110"/>
        <v>0</v>
      </c>
      <c r="K395" s="194" t="s">
        <v>2696</v>
      </c>
      <c r="L395" s="40"/>
      <c r="M395" s="199" t="s">
        <v>1</v>
      </c>
      <c r="N395" s="200" t="s">
        <v>41</v>
      </c>
      <c r="O395" s="72"/>
      <c r="P395" s="201">
        <f t="shared" si="111"/>
        <v>0</v>
      </c>
      <c r="Q395" s="201">
        <v>0</v>
      </c>
      <c r="R395" s="201">
        <f t="shared" si="112"/>
        <v>0</v>
      </c>
      <c r="S395" s="201">
        <v>0</v>
      </c>
      <c r="T395" s="202">
        <f t="shared" si="113"/>
        <v>0</v>
      </c>
      <c r="U395" s="35"/>
      <c r="V395" s="35"/>
      <c r="W395" s="35"/>
      <c r="X395" s="35"/>
      <c r="Y395" s="35"/>
      <c r="Z395" s="35"/>
      <c r="AA395" s="35"/>
      <c r="AB395" s="35"/>
      <c r="AC395" s="35"/>
      <c r="AD395" s="35"/>
      <c r="AE395" s="35"/>
      <c r="AR395" s="203" t="s">
        <v>110</v>
      </c>
      <c r="AT395" s="203" t="s">
        <v>241</v>
      </c>
      <c r="AU395" s="203" t="s">
        <v>84</v>
      </c>
      <c r="AY395" s="18" t="s">
        <v>239</v>
      </c>
      <c r="BE395" s="204">
        <f t="shared" si="114"/>
        <v>0</v>
      </c>
      <c r="BF395" s="204">
        <f t="shared" si="115"/>
        <v>0</v>
      </c>
      <c r="BG395" s="204">
        <f t="shared" si="116"/>
        <v>0</v>
      </c>
      <c r="BH395" s="204">
        <f t="shared" si="117"/>
        <v>0</v>
      </c>
      <c r="BI395" s="204">
        <f t="shared" si="118"/>
        <v>0</v>
      </c>
      <c r="BJ395" s="18" t="s">
        <v>84</v>
      </c>
      <c r="BK395" s="204">
        <f t="shared" si="119"/>
        <v>0</v>
      </c>
      <c r="BL395" s="18" t="s">
        <v>110</v>
      </c>
      <c r="BM395" s="203" t="s">
        <v>2010</v>
      </c>
    </row>
    <row r="396" spans="1:65" s="2" customFormat="1" ht="16.5" customHeight="1">
      <c r="A396" s="35"/>
      <c r="B396" s="36"/>
      <c r="C396" s="192" t="s">
        <v>1218</v>
      </c>
      <c r="D396" s="192" t="s">
        <v>241</v>
      </c>
      <c r="E396" s="193" t="s">
        <v>3619</v>
      </c>
      <c r="F396" s="194" t="s">
        <v>3620</v>
      </c>
      <c r="G396" s="195" t="s">
        <v>1736</v>
      </c>
      <c r="H396" s="196">
        <v>1</v>
      </c>
      <c r="I396" s="197"/>
      <c r="J396" s="198">
        <f t="shared" si="110"/>
        <v>0</v>
      </c>
      <c r="K396" s="194" t="s">
        <v>2696</v>
      </c>
      <c r="L396" s="40"/>
      <c r="M396" s="199" t="s">
        <v>1</v>
      </c>
      <c r="N396" s="200" t="s">
        <v>41</v>
      </c>
      <c r="O396" s="72"/>
      <c r="P396" s="201">
        <f t="shared" si="111"/>
        <v>0</v>
      </c>
      <c r="Q396" s="201">
        <v>0</v>
      </c>
      <c r="R396" s="201">
        <f t="shared" si="112"/>
        <v>0</v>
      </c>
      <c r="S396" s="201">
        <v>0</v>
      </c>
      <c r="T396" s="202">
        <f t="shared" si="113"/>
        <v>0</v>
      </c>
      <c r="U396" s="35"/>
      <c r="V396" s="35"/>
      <c r="W396" s="35"/>
      <c r="X396" s="35"/>
      <c r="Y396" s="35"/>
      <c r="Z396" s="35"/>
      <c r="AA396" s="35"/>
      <c r="AB396" s="35"/>
      <c r="AC396" s="35"/>
      <c r="AD396" s="35"/>
      <c r="AE396" s="35"/>
      <c r="AR396" s="203" t="s">
        <v>110</v>
      </c>
      <c r="AT396" s="203" t="s">
        <v>241</v>
      </c>
      <c r="AU396" s="203" t="s">
        <v>84</v>
      </c>
      <c r="AY396" s="18" t="s">
        <v>239</v>
      </c>
      <c r="BE396" s="204">
        <f t="shared" si="114"/>
        <v>0</v>
      </c>
      <c r="BF396" s="204">
        <f t="shared" si="115"/>
        <v>0</v>
      </c>
      <c r="BG396" s="204">
        <f t="shared" si="116"/>
        <v>0</v>
      </c>
      <c r="BH396" s="204">
        <f t="shared" si="117"/>
        <v>0</v>
      </c>
      <c r="BI396" s="204">
        <f t="shared" si="118"/>
        <v>0</v>
      </c>
      <c r="BJ396" s="18" t="s">
        <v>84</v>
      </c>
      <c r="BK396" s="204">
        <f t="shared" si="119"/>
        <v>0</v>
      </c>
      <c r="BL396" s="18" t="s">
        <v>110</v>
      </c>
      <c r="BM396" s="203" t="s">
        <v>2018</v>
      </c>
    </row>
    <row r="397" spans="1:65" s="2" customFormat="1" ht="16.5" customHeight="1">
      <c r="A397" s="35"/>
      <c r="B397" s="36"/>
      <c r="C397" s="192" t="s">
        <v>1221</v>
      </c>
      <c r="D397" s="192" t="s">
        <v>241</v>
      </c>
      <c r="E397" s="193" t="s">
        <v>3621</v>
      </c>
      <c r="F397" s="194" t="s">
        <v>3622</v>
      </c>
      <c r="G397" s="195" t="s">
        <v>1736</v>
      </c>
      <c r="H397" s="196">
        <v>1</v>
      </c>
      <c r="I397" s="197"/>
      <c r="J397" s="198">
        <f t="shared" si="110"/>
        <v>0</v>
      </c>
      <c r="K397" s="194" t="s">
        <v>2696</v>
      </c>
      <c r="L397" s="40"/>
      <c r="M397" s="199" t="s">
        <v>1</v>
      </c>
      <c r="N397" s="200" t="s">
        <v>41</v>
      </c>
      <c r="O397" s="72"/>
      <c r="P397" s="201">
        <f t="shared" si="111"/>
        <v>0</v>
      </c>
      <c r="Q397" s="201">
        <v>0</v>
      </c>
      <c r="R397" s="201">
        <f t="shared" si="112"/>
        <v>0</v>
      </c>
      <c r="S397" s="201">
        <v>0</v>
      </c>
      <c r="T397" s="202">
        <f t="shared" si="113"/>
        <v>0</v>
      </c>
      <c r="U397" s="35"/>
      <c r="V397" s="35"/>
      <c r="W397" s="35"/>
      <c r="X397" s="35"/>
      <c r="Y397" s="35"/>
      <c r="Z397" s="35"/>
      <c r="AA397" s="35"/>
      <c r="AB397" s="35"/>
      <c r="AC397" s="35"/>
      <c r="AD397" s="35"/>
      <c r="AE397" s="35"/>
      <c r="AR397" s="203" t="s">
        <v>110</v>
      </c>
      <c r="AT397" s="203" t="s">
        <v>241</v>
      </c>
      <c r="AU397" s="203" t="s">
        <v>84</v>
      </c>
      <c r="AY397" s="18" t="s">
        <v>239</v>
      </c>
      <c r="BE397" s="204">
        <f t="shared" si="114"/>
        <v>0</v>
      </c>
      <c r="BF397" s="204">
        <f t="shared" si="115"/>
        <v>0</v>
      </c>
      <c r="BG397" s="204">
        <f t="shared" si="116"/>
        <v>0</v>
      </c>
      <c r="BH397" s="204">
        <f t="shared" si="117"/>
        <v>0</v>
      </c>
      <c r="BI397" s="204">
        <f t="shared" si="118"/>
        <v>0</v>
      </c>
      <c r="BJ397" s="18" t="s">
        <v>84</v>
      </c>
      <c r="BK397" s="204">
        <f t="shared" si="119"/>
        <v>0</v>
      </c>
      <c r="BL397" s="18" t="s">
        <v>110</v>
      </c>
      <c r="BM397" s="203" t="s">
        <v>2028</v>
      </c>
    </row>
    <row r="398" spans="1:65" s="2" customFormat="1" ht="16.5" customHeight="1">
      <c r="A398" s="35"/>
      <c r="B398" s="36"/>
      <c r="C398" s="192" t="s">
        <v>1226</v>
      </c>
      <c r="D398" s="192" t="s">
        <v>241</v>
      </c>
      <c r="E398" s="193" t="s">
        <v>3623</v>
      </c>
      <c r="F398" s="194" t="s">
        <v>3624</v>
      </c>
      <c r="G398" s="195" t="s">
        <v>1736</v>
      </c>
      <c r="H398" s="196">
        <v>1</v>
      </c>
      <c r="I398" s="197"/>
      <c r="J398" s="198">
        <f t="shared" si="110"/>
        <v>0</v>
      </c>
      <c r="K398" s="194" t="s">
        <v>2696</v>
      </c>
      <c r="L398" s="40"/>
      <c r="M398" s="199" t="s">
        <v>1</v>
      </c>
      <c r="N398" s="200" t="s">
        <v>41</v>
      </c>
      <c r="O398" s="72"/>
      <c r="P398" s="201">
        <f t="shared" si="111"/>
        <v>0</v>
      </c>
      <c r="Q398" s="201">
        <v>0</v>
      </c>
      <c r="R398" s="201">
        <f t="shared" si="112"/>
        <v>0</v>
      </c>
      <c r="S398" s="201">
        <v>0</v>
      </c>
      <c r="T398" s="202">
        <f t="shared" si="113"/>
        <v>0</v>
      </c>
      <c r="U398" s="35"/>
      <c r="V398" s="35"/>
      <c r="W398" s="35"/>
      <c r="X398" s="35"/>
      <c r="Y398" s="35"/>
      <c r="Z398" s="35"/>
      <c r="AA398" s="35"/>
      <c r="AB398" s="35"/>
      <c r="AC398" s="35"/>
      <c r="AD398" s="35"/>
      <c r="AE398" s="35"/>
      <c r="AR398" s="203" t="s">
        <v>110</v>
      </c>
      <c r="AT398" s="203" t="s">
        <v>241</v>
      </c>
      <c r="AU398" s="203" t="s">
        <v>84</v>
      </c>
      <c r="AY398" s="18" t="s">
        <v>239</v>
      </c>
      <c r="BE398" s="204">
        <f t="shared" si="114"/>
        <v>0</v>
      </c>
      <c r="BF398" s="204">
        <f t="shared" si="115"/>
        <v>0</v>
      </c>
      <c r="BG398" s="204">
        <f t="shared" si="116"/>
        <v>0</v>
      </c>
      <c r="BH398" s="204">
        <f t="shared" si="117"/>
        <v>0</v>
      </c>
      <c r="BI398" s="204">
        <f t="shared" si="118"/>
        <v>0</v>
      </c>
      <c r="BJ398" s="18" t="s">
        <v>84</v>
      </c>
      <c r="BK398" s="204">
        <f t="shared" si="119"/>
        <v>0</v>
      </c>
      <c r="BL398" s="18" t="s">
        <v>110</v>
      </c>
      <c r="BM398" s="203" t="s">
        <v>2036</v>
      </c>
    </row>
    <row r="399" spans="1:65" s="2" customFormat="1" ht="16.5" customHeight="1">
      <c r="A399" s="35"/>
      <c r="B399" s="36"/>
      <c r="C399" s="192" t="s">
        <v>1229</v>
      </c>
      <c r="D399" s="192" t="s">
        <v>241</v>
      </c>
      <c r="E399" s="193" t="s">
        <v>3625</v>
      </c>
      <c r="F399" s="194" t="s">
        <v>3626</v>
      </c>
      <c r="G399" s="195" t="s">
        <v>379</v>
      </c>
      <c r="H399" s="196">
        <v>16</v>
      </c>
      <c r="I399" s="197"/>
      <c r="J399" s="198">
        <f t="shared" si="110"/>
        <v>0</v>
      </c>
      <c r="K399" s="194" t="s">
        <v>2696</v>
      </c>
      <c r="L399" s="40"/>
      <c r="M399" s="199" t="s">
        <v>1</v>
      </c>
      <c r="N399" s="200" t="s">
        <v>41</v>
      </c>
      <c r="O399" s="72"/>
      <c r="P399" s="201">
        <f t="shared" si="111"/>
        <v>0</v>
      </c>
      <c r="Q399" s="201">
        <v>0</v>
      </c>
      <c r="R399" s="201">
        <f t="shared" si="112"/>
        <v>0</v>
      </c>
      <c r="S399" s="201">
        <v>0</v>
      </c>
      <c r="T399" s="202">
        <f t="shared" si="113"/>
        <v>0</v>
      </c>
      <c r="U399" s="35"/>
      <c r="V399" s="35"/>
      <c r="W399" s="35"/>
      <c r="X399" s="35"/>
      <c r="Y399" s="35"/>
      <c r="Z399" s="35"/>
      <c r="AA399" s="35"/>
      <c r="AB399" s="35"/>
      <c r="AC399" s="35"/>
      <c r="AD399" s="35"/>
      <c r="AE399" s="35"/>
      <c r="AR399" s="203" t="s">
        <v>110</v>
      </c>
      <c r="AT399" s="203" t="s">
        <v>241</v>
      </c>
      <c r="AU399" s="203" t="s">
        <v>84</v>
      </c>
      <c r="AY399" s="18" t="s">
        <v>239</v>
      </c>
      <c r="BE399" s="204">
        <f t="shared" si="114"/>
        <v>0</v>
      </c>
      <c r="BF399" s="204">
        <f t="shared" si="115"/>
        <v>0</v>
      </c>
      <c r="BG399" s="204">
        <f t="shared" si="116"/>
        <v>0</v>
      </c>
      <c r="BH399" s="204">
        <f t="shared" si="117"/>
        <v>0</v>
      </c>
      <c r="BI399" s="204">
        <f t="shared" si="118"/>
        <v>0</v>
      </c>
      <c r="BJ399" s="18" t="s">
        <v>84</v>
      </c>
      <c r="BK399" s="204">
        <f t="shared" si="119"/>
        <v>0</v>
      </c>
      <c r="BL399" s="18" t="s">
        <v>110</v>
      </c>
      <c r="BM399" s="203" t="s">
        <v>2049</v>
      </c>
    </row>
    <row r="400" spans="1:65" s="12" customFormat="1" ht="25.9" customHeight="1">
      <c r="B400" s="176"/>
      <c r="C400" s="177"/>
      <c r="D400" s="178" t="s">
        <v>75</v>
      </c>
      <c r="E400" s="179" t="s">
        <v>3152</v>
      </c>
      <c r="F400" s="179" t="s">
        <v>3153</v>
      </c>
      <c r="G400" s="177"/>
      <c r="H400" s="177"/>
      <c r="I400" s="180"/>
      <c r="J400" s="181">
        <f>BK400</f>
        <v>0</v>
      </c>
      <c r="K400" s="177"/>
      <c r="L400" s="182"/>
      <c r="M400" s="183"/>
      <c r="N400" s="184"/>
      <c r="O400" s="184"/>
      <c r="P400" s="185">
        <f>SUM(P401:P413)</f>
        <v>0</v>
      </c>
      <c r="Q400" s="184"/>
      <c r="R400" s="185">
        <f>SUM(R401:R413)</f>
        <v>0</v>
      </c>
      <c r="S400" s="184"/>
      <c r="T400" s="186">
        <f>SUM(T401:T413)</f>
        <v>0</v>
      </c>
      <c r="AR400" s="187" t="s">
        <v>84</v>
      </c>
      <c r="AT400" s="188" t="s">
        <v>75</v>
      </c>
      <c r="AU400" s="188" t="s">
        <v>76</v>
      </c>
      <c r="AY400" s="187" t="s">
        <v>239</v>
      </c>
      <c r="BK400" s="189">
        <f>SUM(BK401:BK413)</f>
        <v>0</v>
      </c>
    </row>
    <row r="401" spans="1:65" s="2" customFormat="1" ht="16.5" customHeight="1">
      <c r="A401" s="35"/>
      <c r="B401" s="36"/>
      <c r="C401" s="192" t="s">
        <v>1233</v>
      </c>
      <c r="D401" s="192" t="s">
        <v>241</v>
      </c>
      <c r="E401" s="193" t="s">
        <v>3627</v>
      </c>
      <c r="F401" s="194" t="s">
        <v>3628</v>
      </c>
      <c r="G401" s="195" t="s">
        <v>331</v>
      </c>
      <c r="H401" s="196">
        <v>10</v>
      </c>
      <c r="I401" s="197"/>
      <c r="J401" s="198">
        <f t="shared" ref="J401:J406" si="120">ROUND(I401*H401,2)</f>
        <v>0</v>
      </c>
      <c r="K401" s="194" t="s">
        <v>3629</v>
      </c>
      <c r="L401" s="40"/>
      <c r="M401" s="199" t="s">
        <v>1</v>
      </c>
      <c r="N401" s="200" t="s">
        <v>41</v>
      </c>
      <c r="O401" s="72"/>
      <c r="P401" s="201">
        <f t="shared" ref="P401:P406" si="121">O401*H401</f>
        <v>0</v>
      </c>
      <c r="Q401" s="201">
        <v>0</v>
      </c>
      <c r="R401" s="201">
        <f t="shared" ref="R401:R406" si="122">Q401*H401</f>
        <v>0</v>
      </c>
      <c r="S401" s="201">
        <v>0</v>
      </c>
      <c r="T401" s="202">
        <f t="shared" ref="T401:T406" si="123">S401*H401</f>
        <v>0</v>
      </c>
      <c r="U401" s="35"/>
      <c r="V401" s="35"/>
      <c r="W401" s="35"/>
      <c r="X401" s="35"/>
      <c r="Y401" s="35"/>
      <c r="Z401" s="35"/>
      <c r="AA401" s="35"/>
      <c r="AB401" s="35"/>
      <c r="AC401" s="35"/>
      <c r="AD401" s="35"/>
      <c r="AE401" s="35"/>
      <c r="AR401" s="203" t="s">
        <v>110</v>
      </c>
      <c r="AT401" s="203" t="s">
        <v>241</v>
      </c>
      <c r="AU401" s="203" t="s">
        <v>84</v>
      </c>
      <c r="AY401" s="18" t="s">
        <v>239</v>
      </c>
      <c r="BE401" s="204">
        <f t="shared" ref="BE401:BE406" si="124">IF(N401="základní",J401,0)</f>
        <v>0</v>
      </c>
      <c r="BF401" s="204">
        <f t="shared" ref="BF401:BF406" si="125">IF(N401="snížená",J401,0)</f>
        <v>0</v>
      </c>
      <c r="BG401" s="204">
        <f t="shared" ref="BG401:BG406" si="126">IF(N401="zákl. přenesená",J401,0)</f>
        <v>0</v>
      </c>
      <c r="BH401" s="204">
        <f t="shared" ref="BH401:BH406" si="127">IF(N401="sníž. přenesená",J401,0)</f>
        <v>0</v>
      </c>
      <c r="BI401" s="204">
        <f t="shared" ref="BI401:BI406" si="128">IF(N401="nulová",J401,0)</f>
        <v>0</v>
      </c>
      <c r="BJ401" s="18" t="s">
        <v>84</v>
      </c>
      <c r="BK401" s="204">
        <f t="shared" ref="BK401:BK406" si="129">ROUND(I401*H401,2)</f>
        <v>0</v>
      </c>
      <c r="BL401" s="18" t="s">
        <v>110</v>
      </c>
      <c r="BM401" s="203" t="s">
        <v>2059</v>
      </c>
    </row>
    <row r="402" spans="1:65" s="2" customFormat="1" ht="16.5" customHeight="1">
      <c r="A402" s="35"/>
      <c r="B402" s="36"/>
      <c r="C402" s="192" t="s">
        <v>1238</v>
      </c>
      <c r="D402" s="192" t="s">
        <v>241</v>
      </c>
      <c r="E402" s="193" t="s">
        <v>3630</v>
      </c>
      <c r="F402" s="194" t="s">
        <v>3631</v>
      </c>
      <c r="G402" s="195" t="s">
        <v>1736</v>
      </c>
      <c r="H402" s="196">
        <v>1</v>
      </c>
      <c r="I402" s="197"/>
      <c r="J402" s="198">
        <f t="shared" si="120"/>
        <v>0</v>
      </c>
      <c r="K402" s="194" t="s">
        <v>2696</v>
      </c>
      <c r="L402" s="40"/>
      <c r="M402" s="199" t="s">
        <v>1</v>
      </c>
      <c r="N402" s="200" t="s">
        <v>41</v>
      </c>
      <c r="O402" s="72"/>
      <c r="P402" s="201">
        <f t="shared" si="121"/>
        <v>0</v>
      </c>
      <c r="Q402" s="201">
        <v>0</v>
      </c>
      <c r="R402" s="201">
        <f t="shared" si="122"/>
        <v>0</v>
      </c>
      <c r="S402" s="201">
        <v>0</v>
      </c>
      <c r="T402" s="202">
        <f t="shared" si="123"/>
        <v>0</v>
      </c>
      <c r="U402" s="35"/>
      <c r="V402" s="35"/>
      <c r="W402" s="35"/>
      <c r="X402" s="35"/>
      <c r="Y402" s="35"/>
      <c r="Z402" s="35"/>
      <c r="AA402" s="35"/>
      <c r="AB402" s="35"/>
      <c r="AC402" s="35"/>
      <c r="AD402" s="35"/>
      <c r="AE402" s="35"/>
      <c r="AR402" s="203" t="s">
        <v>110</v>
      </c>
      <c r="AT402" s="203" t="s">
        <v>241</v>
      </c>
      <c r="AU402" s="203" t="s">
        <v>84</v>
      </c>
      <c r="AY402" s="18" t="s">
        <v>239</v>
      </c>
      <c r="BE402" s="204">
        <f t="shared" si="124"/>
        <v>0</v>
      </c>
      <c r="BF402" s="204">
        <f t="shared" si="125"/>
        <v>0</v>
      </c>
      <c r="BG402" s="204">
        <f t="shared" si="126"/>
        <v>0</v>
      </c>
      <c r="BH402" s="204">
        <f t="shared" si="127"/>
        <v>0</v>
      </c>
      <c r="BI402" s="204">
        <f t="shared" si="128"/>
        <v>0</v>
      </c>
      <c r="BJ402" s="18" t="s">
        <v>84</v>
      </c>
      <c r="BK402" s="204">
        <f t="shared" si="129"/>
        <v>0</v>
      </c>
      <c r="BL402" s="18" t="s">
        <v>110</v>
      </c>
      <c r="BM402" s="203" t="s">
        <v>2069</v>
      </c>
    </row>
    <row r="403" spans="1:65" s="2" customFormat="1" ht="16.5" customHeight="1">
      <c r="A403" s="35"/>
      <c r="B403" s="36"/>
      <c r="C403" s="192" t="s">
        <v>1240</v>
      </c>
      <c r="D403" s="192" t="s">
        <v>241</v>
      </c>
      <c r="E403" s="193" t="s">
        <v>3632</v>
      </c>
      <c r="F403" s="194" t="s">
        <v>3633</v>
      </c>
      <c r="G403" s="195" t="s">
        <v>1736</v>
      </c>
      <c r="H403" s="196">
        <v>1</v>
      </c>
      <c r="I403" s="197"/>
      <c r="J403" s="198">
        <f t="shared" si="120"/>
        <v>0</v>
      </c>
      <c r="K403" s="194" t="s">
        <v>2696</v>
      </c>
      <c r="L403" s="40"/>
      <c r="M403" s="199" t="s">
        <v>1</v>
      </c>
      <c r="N403" s="200" t="s">
        <v>41</v>
      </c>
      <c r="O403" s="72"/>
      <c r="P403" s="201">
        <f t="shared" si="121"/>
        <v>0</v>
      </c>
      <c r="Q403" s="201">
        <v>0</v>
      </c>
      <c r="R403" s="201">
        <f t="shared" si="122"/>
        <v>0</v>
      </c>
      <c r="S403" s="201">
        <v>0</v>
      </c>
      <c r="T403" s="202">
        <f t="shared" si="123"/>
        <v>0</v>
      </c>
      <c r="U403" s="35"/>
      <c r="V403" s="35"/>
      <c r="W403" s="35"/>
      <c r="X403" s="35"/>
      <c r="Y403" s="35"/>
      <c r="Z403" s="35"/>
      <c r="AA403" s="35"/>
      <c r="AB403" s="35"/>
      <c r="AC403" s="35"/>
      <c r="AD403" s="35"/>
      <c r="AE403" s="35"/>
      <c r="AR403" s="203" t="s">
        <v>110</v>
      </c>
      <c r="AT403" s="203" t="s">
        <v>241</v>
      </c>
      <c r="AU403" s="203" t="s">
        <v>84</v>
      </c>
      <c r="AY403" s="18" t="s">
        <v>239</v>
      </c>
      <c r="BE403" s="204">
        <f t="shared" si="124"/>
        <v>0</v>
      </c>
      <c r="BF403" s="204">
        <f t="shared" si="125"/>
        <v>0</v>
      </c>
      <c r="BG403" s="204">
        <f t="shared" si="126"/>
        <v>0</v>
      </c>
      <c r="BH403" s="204">
        <f t="shared" si="127"/>
        <v>0</v>
      </c>
      <c r="BI403" s="204">
        <f t="shared" si="128"/>
        <v>0</v>
      </c>
      <c r="BJ403" s="18" t="s">
        <v>84</v>
      </c>
      <c r="BK403" s="204">
        <f t="shared" si="129"/>
        <v>0</v>
      </c>
      <c r="BL403" s="18" t="s">
        <v>110</v>
      </c>
      <c r="BM403" s="203" t="s">
        <v>2077</v>
      </c>
    </row>
    <row r="404" spans="1:65" s="2" customFormat="1" ht="16.5" customHeight="1">
      <c r="A404" s="35"/>
      <c r="B404" s="36"/>
      <c r="C404" s="192" t="s">
        <v>1243</v>
      </c>
      <c r="D404" s="192" t="s">
        <v>241</v>
      </c>
      <c r="E404" s="193" t="s">
        <v>3634</v>
      </c>
      <c r="F404" s="194" t="s">
        <v>3635</v>
      </c>
      <c r="G404" s="195" t="s">
        <v>3636</v>
      </c>
      <c r="H404" s="196">
        <v>2</v>
      </c>
      <c r="I404" s="197"/>
      <c r="J404" s="198">
        <f t="shared" si="120"/>
        <v>0</v>
      </c>
      <c r="K404" s="194" t="s">
        <v>2696</v>
      </c>
      <c r="L404" s="40"/>
      <c r="M404" s="199" t="s">
        <v>1</v>
      </c>
      <c r="N404" s="200" t="s">
        <v>41</v>
      </c>
      <c r="O404" s="72"/>
      <c r="P404" s="201">
        <f t="shared" si="121"/>
        <v>0</v>
      </c>
      <c r="Q404" s="201">
        <v>0</v>
      </c>
      <c r="R404" s="201">
        <f t="shared" si="122"/>
        <v>0</v>
      </c>
      <c r="S404" s="201">
        <v>0</v>
      </c>
      <c r="T404" s="202">
        <f t="shared" si="123"/>
        <v>0</v>
      </c>
      <c r="U404" s="35"/>
      <c r="V404" s="35"/>
      <c r="W404" s="35"/>
      <c r="X404" s="35"/>
      <c r="Y404" s="35"/>
      <c r="Z404" s="35"/>
      <c r="AA404" s="35"/>
      <c r="AB404" s="35"/>
      <c r="AC404" s="35"/>
      <c r="AD404" s="35"/>
      <c r="AE404" s="35"/>
      <c r="AR404" s="203" t="s">
        <v>110</v>
      </c>
      <c r="AT404" s="203" t="s">
        <v>241</v>
      </c>
      <c r="AU404" s="203" t="s">
        <v>84</v>
      </c>
      <c r="AY404" s="18" t="s">
        <v>239</v>
      </c>
      <c r="BE404" s="204">
        <f t="shared" si="124"/>
        <v>0</v>
      </c>
      <c r="BF404" s="204">
        <f t="shared" si="125"/>
        <v>0</v>
      </c>
      <c r="BG404" s="204">
        <f t="shared" si="126"/>
        <v>0</v>
      </c>
      <c r="BH404" s="204">
        <f t="shared" si="127"/>
        <v>0</v>
      </c>
      <c r="BI404" s="204">
        <f t="shared" si="128"/>
        <v>0</v>
      </c>
      <c r="BJ404" s="18" t="s">
        <v>84</v>
      </c>
      <c r="BK404" s="204">
        <f t="shared" si="129"/>
        <v>0</v>
      </c>
      <c r="BL404" s="18" t="s">
        <v>110</v>
      </c>
      <c r="BM404" s="203" t="s">
        <v>2085</v>
      </c>
    </row>
    <row r="405" spans="1:65" s="2" customFormat="1" ht="16.5" customHeight="1">
      <c r="A405" s="35"/>
      <c r="B405" s="36"/>
      <c r="C405" s="192" t="s">
        <v>1246</v>
      </c>
      <c r="D405" s="192" t="s">
        <v>241</v>
      </c>
      <c r="E405" s="193" t="s">
        <v>3637</v>
      </c>
      <c r="F405" s="194" t="s">
        <v>3638</v>
      </c>
      <c r="G405" s="195" t="s">
        <v>1736</v>
      </c>
      <c r="H405" s="196">
        <v>1</v>
      </c>
      <c r="I405" s="197"/>
      <c r="J405" s="198">
        <f t="shared" si="120"/>
        <v>0</v>
      </c>
      <c r="K405" s="194" t="s">
        <v>2696</v>
      </c>
      <c r="L405" s="40"/>
      <c r="M405" s="199" t="s">
        <v>1</v>
      </c>
      <c r="N405" s="200" t="s">
        <v>41</v>
      </c>
      <c r="O405" s="72"/>
      <c r="P405" s="201">
        <f t="shared" si="121"/>
        <v>0</v>
      </c>
      <c r="Q405" s="201">
        <v>0</v>
      </c>
      <c r="R405" s="201">
        <f t="shared" si="122"/>
        <v>0</v>
      </c>
      <c r="S405" s="201">
        <v>0</v>
      </c>
      <c r="T405" s="202">
        <f t="shared" si="123"/>
        <v>0</v>
      </c>
      <c r="U405" s="35"/>
      <c r="V405" s="35"/>
      <c r="W405" s="35"/>
      <c r="X405" s="35"/>
      <c r="Y405" s="35"/>
      <c r="Z405" s="35"/>
      <c r="AA405" s="35"/>
      <c r="AB405" s="35"/>
      <c r="AC405" s="35"/>
      <c r="AD405" s="35"/>
      <c r="AE405" s="35"/>
      <c r="AR405" s="203" t="s">
        <v>110</v>
      </c>
      <c r="AT405" s="203" t="s">
        <v>241</v>
      </c>
      <c r="AU405" s="203" t="s">
        <v>84</v>
      </c>
      <c r="AY405" s="18" t="s">
        <v>239</v>
      </c>
      <c r="BE405" s="204">
        <f t="shared" si="124"/>
        <v>0</v>
      </c>
      <c r="BF405" s="204">
        <f t="shared" si="125"/>
        <v>0</v>
      </c>
      <c r="BG405" s="204">
        <f t="shared" si="126"/>
        <v>0</v>
      </c>
      <c r="BH405" s="204">
        <f t="shared" si="127"/>
        <v>0</v>
      </c>
      <c r="BI405" s="204">
        <f t="shared" si="128"/>
        <v>0</v>
      </c>
      <c r="BJ405" s="18" t="s">
        <v>84</v>
      </c>
      <c r="BK405" s="204">
        <f t="shared" si="129"/>
        <v>0</v>
      </c>
      <c r="BL405" s="18" t="s">
        <v>110</v>
      </c>
      <c r="BM405" s="203" t="s">
        <v>2093</v>
      </c>
    </row>
    <row r="406" spans="1:65" s="2" customFormat="1" ht="16.5" customHeight="1">
      <c r="A406" s="35"/>
      <c r="B406" s="36"/>
      <c r="C406" s="192" t="s">
        <v>1249</v>
      </c>
      <c r="D406" s="192" t="s">
        <v>241</v>
      </c>
      <c r="E406" s="193" t="s">
        <v>3639</v>
      </c>
      <c r="F406" s="194" t="s">
        <v>3640</v>
      </c>
      <c r="G406" s="195" t="s">
        <v>1736</v>
      </c>
      <c r="H406" s="196">
        <v>43</v>
      </c>
      <c r="I406" s="197"/>
      <c r="J406" s="198">
        <f t="shared" si="120"/>
        <v>0</v>
      </c>
      <c r="K406" s="194" t="s">
        <v>2696</v>
      </c>
      <c r="L406" s="40"/>
      <c r="M406" s="199" t="s">
        <v>1</v>
      </c>
      <c r="N406" s="200" t="s">
        <v>41</v>
      </c>
      <c r="O406" s="72"/>
      <c r="P406" s="201">
        <f t="shared" si="121"/>
        <v>0</v>
      </c>
      <c r="Q406" s="201">
        <v>0</v>
      </c>
      <c r="R406" s="201">
        <f t="shared" si="122"/>
        <v>0</v>
      </c>
      <c r="S406" s="201">
        <v>0</v>
      </c>
      <c r="T406" s="202">
        <f t="shared" si="123"/>
        <v>0</v>
      </c>
      <c r="U406" s="35"/>
      <c r="V406" s="35"/>
      <c r="W406" s="35"/>
      <c r="X406" s="35"/>
      <c r="Y406" s="35"/>
      <c r="Z406" s="35"/>
      <c r="AA406" s="35"/>
      <c r="AB406" s="35"/>
      <c r="AC406" s="35"/>
      <c r="AD406" s="35"/>
      <c r="AE406" s="35"/>
      <c r="AR406" s="203" t="s">
        <v>110</v>
      </c>
      <c r="AT406" s="203" t="s">
        <v>241</v>
      </c>
      <c r="AU406" s="203" t="s">
        <v>84</v>
      </c>
      <c r="AY406" s="18" t="s">
        <v>239</v>
      </c>
      <c r="BE406" s="204">
        <f t="shared" si="124"/>
        <v>0</v>
      </c>
      <c r="BF406" s="204">
        <f t="shared" si="125"/>
        <v>0</v>
      </c>
      <c r="BG406" s="204">
        <f t="shared" si="126"/>
        <v>0</v>
      </c>
      <c r="BH406" s="204">
        <f t="shared" si="127"/>
        <v>0</v>
      </c>
      <c r="BI406" s="204">
        <f t="shared" si="128"/>
        <v>0</v>
      </c>
      <c r="BJ406" s="18" t="s">
        <v>84</v>
      </c>
      <c r="BK406" s="204">
        <f t="shared" si="129"/>
        <v>0</v>
      </c>
      <c r="BL406" s="18" t="s">
        <v>110</v>
      </c>
      <c r="BM406" s="203" t="s">
        <v>2107</v>
      </c>
    </row>
    <row r="407" spans="1:65" s="2" customFormat="1" ht="19.5">
      <c r="A407" s="35"/>
      <c r="B407" s="36"/>
      <c r="C407" s="37"/>
      <c r="D407" s="207" t="s">
        <v>284</v>
      </c>
      <c r="E407" s="37"/>
      <c r="F407" s="216" t="s">
        <v>3641</v>
      </c>
      <c r="G407" s="37"/>
      <c r="H407" s="37"/>
      <c r="I407" s="217"/>
      <c r="J407" s="37"/>
      <c r="K407" s="37"/>
      <c r="L407" s="40"/>
      <c r="M407" s="218"/>
      <c r="N407" s="219"/>
      <c r="O407" s="72"/>
      <c r="P407" s="72"/>
      <c r="Q407" s="72"/>
      <c r="R407" s="72"/>
      <c r="S407" s="72"/>
      <c r="T407" s="73"/>
      <c r="U407" s="35"/>
      <c r="V407" s="35"/>
      <c r="W407" s="35"/>
      <c r="X407" s="35"/>
      <c r="Y407" s="35"/>
      <c r="Z407" s="35"/>
      <c r="AA407" s="35"/>
      <c r="AB407" s="35"/>
      <c r="AC407" s="35"/>
      <c r="AD407" s="35"/>
      <c r="AE407" s="35"/>
      <c r="AT407" s="18" t="s">
        <v>284</v>
      </c>
      <c r="AU407" s="18" t="s">
        <v>84</v>
      </c>
    </row>
    <row r="408" spans="1:65" s="2" customFormat="1" ht="16.5" customHeight="1">
      <c r="A408" s="35"/>
      <c r="B408" s="36"/>
      <c r="C408" s="192" t="s">
        <v>1251</v>
      </c>
      <c r="D408" s="192" t="s">
        <v>241</v>
      </c>
      <c r="E408" s="193" t="s">
        <v>3642</v>
      </c>
      <c r="F408" s="194" t="s">
        <v>3643</v>
      </c>
      <c r="G408" s="195" t="s">
        <v>1736</v>
      </c>
      <c r="H408" s="196">
        <v>200</v>
      </c>
      <c r="I408" s="197"/>
      <c r="J408" s="198">
        <f t="shared" ref="J408:J413" si="130">ROUND(I408*H408,2)</f>
        <v>0</v>
      </c>
      <c r="K408" s="194" t="s">
        <v>2696</v>
      </c>
      <c r="L408" s="40"/>
      <c r="M408" s="199" t="s">
        <v>1</v>
      </c>
      <c r="N408" s="200" t="s">
        <v>41</v>
      </c>
      <c r="O408" s="72"/>
      <c r="P408" s="201">
        <f t="shared" ref="P408:P413" si="131">O408*H408</f>
        <v>0</v>
      </c>
      <c r="Q408" s="201">
        <v>0</v>
      </c>
      <c r="R408" s="201">
        <f t="shared" ref="R408:R413" si="132">Q408*H408</f>
        <v>0</v>
      </c>
      <c r="S408" s="201">
        <v>0</v>
      </c>
      <c r="T408" s="202">
        <f t="shared" ref="T408:T413" si="133">S408*H408</f>
        <v>0</v>
      </c>
      <c r="U408" s="35"/>
      <c r="V408" s="35"/>
      <c r="W408" s="35"/>
      <c r="X408" s="35"/>
      <c r="Y408" s="35"/>
      <c r="Z408" s="35"/>
      <c r="AA408" s="35"/>
      <c r="AB408" s="35"/>
      <c r="AC408" s="35"/>
      <c r="AD408" s="35"/>
      <c r="AE408" s="35"/>
      <c r="AR408" s="203" t="s">
        <v>110</v>
      </c>
      <c r="AT408" s="203" t="s">
        <v>241</v>
      </c>
      <c r="AU408" s="203" t="s">
        <v>84</v>
      </c>
      <c r="AY408" s="18" t="s">
        <v>239</v>
      </c>
      <c r="BE408" s="204">
        <f t="shared" ref="BE408:BE413" si="134">IF(N408="základní",J408,0)</f>
        <v>0</v>
      </c>
      <c r="BF408" s="204">
        <f t="shared" ref="BF408:BF413" si="135">IF(N408="snížená",J408,0)</f>
        <v>0</v>
      </c>
      <c r="BG408" s="204">
        <f t="shared" ref="BG408:BG413" si="136">IF(N408="zákl. přenesená",J408,0)</f>
        <v>0</v>
      </c>
      <c r="BH408" s="204">
        <f t="shared" ref="BH408:BH413" si="137">IF(N408="sníž. přenesená",J408,0)</f>
        <v>0</v>
      </c>
      <c r="BI408" s="204">
        <f t="shared" ref="BI408:BI413" si="138">IF(N408="nulová",J408,0)</f>
        <v>0</v>
      </c>
      <c r="BJ408" s="18" t="s">
        <v>84</v>
      </c>
      <c r="BK408" s="204">
        <f t="shared" ref="BK408:BK413" si="139">ROUND(I408*H408,2)</f>
        <v>0</v>
      </c>
      <c r="BL408" s="18" t="s">
        <v>110</v>
      </c>
      <c r="BM408" s="203" t="s">
        <v>2118</v>
      </c>
    </row>
    <row r="409" spans="1:65" s="2" customFormat="1" ht="16.5" customHeight="1">
      <c r="A409" s="35"/>
      <c r="B409" s="36"/>
      <c r="C409" s="192" t="s">
        <v>1253</v>
      </c>
      <c r="D409" s="192" t="s">
        <v>241</v>
      </c>
      <c r="E409" s="193" t="s">
        <v>3644</v>
      </c>
      <c r="F409" s="194" t="s">
        <v>3645</v>
      </c>
      <c r="G409" s="195" t="s">
        <v>3636</v>
      </c>
      <c r="H409" s="196">
        <v>215</v>
      </c>
      <c r="I409" s="197"/>
      <c r="J409" s="198">
        <f t="shared" si="130"/>
        <v>0</v>
      </c>
      <c r="K409" s="194" t="s">
        <v>2696</v>
      </c>
      <c r="L409" s="40"/>
      <c r="M409" s="199" t="s">
        <v>1</v>
      </c>
      <c r="N409" s="200" t="s">
        <v>41</v>
      </c>
      <c r="O409" s="72"/>
      <c r="P409" s="201">
        <f t="shared" si="131"/>
        <v>0</v>
      </c>
      <c r="Q409" s="201">
        <v>0</v>
      </c>
      <c r="R409" s="201">
        <f t="shared" si="132"/>
        <v>0</v>
      </c>
      <c r="S409" s="201">
        <v>0</v>
      </c>
      <c r="T409" s="202">
        <f t="shared" si="133"/>
        <v>0</v>
      </c>
      <c r="U409" s="35"/>
      <c r="V409" s="35"/>
      <c r="W409" s="35"/>
      <c r="X409" s="35"/>
      <c r="Y409" s="35"/>
      <c r="Z409" s="35"/>
      <c r="AA409" s="35"/>
      <c r="AB409" s="35"/>
      <c r="AC409" s="35"/>
      <c r="AD409" s="35"/>
      <c r="AE409" s="35"/>
      <c r="AR409" s="203" t="s">
        <v>110</v>
      </c>
      <c r="AT409" s="203" t="s">
        <v>241</v>
      </c>
      <c r="AU409" s="203" t="s">
        <v>84</v>
      </c>
      <c r="AY409" s="18" t="s">
        <v>239</v>
      </c>
      <c r="BE409" s="204">
        <f t="shared" si="134"/>
        <v>0</v>
      </c>
      <c r="BF409" s="204">
        <f t="shared" si="135"/>
        <v>0</v>
      </c>
      <c r="BG409" s="204">
        <f t="shared" si="136"/>
        <v>0</v>
      </c>
      <c r="BH409" s="204">
        <f t="shared" si="137"/>
        <v>0</v>
      </c>
      <c r="BI409" s="204">
        <f t="shared" si="138"/>
        <v>0</v>
      </c>
      <c r="BJ409" s="18" t="s">
        <v>84</v>
      </c>
      <c r="BK409" s="204">
        <f t="shared" si="139"/>
        <v>0</v>
      </c>
      <c r="BL409" s="18" t="s">
        <v>110</v>
      </c>
      <c r="BM409" s="203" t="s">
        <v>2129</v>
      </c>
    </row>
    <row r="410" spans="1:65" s="2" customFormat="1" ht="16.5" customHeight="1">
      <c r="A410" s="35"/>
      <c r="B410" s="36"/>
      <c r="C410" s="192" t="s">
        <v>1256</v>
      </c>
      <c r="D410" s="192" t="s">
        <v>241</v>
      </c>
      <c r="E410" s="193" t="s">
        <v>3646</v>
      </c>
      <c r="F410" s="194" t="s">
        <v>3647</v>
      </c>
      <c r="G410" s="195" t="s">
        <v>1736</v>
      </c>
      <c r="H410" s="196">
        <v>1</v>
      </c>
      <c r="I410" s="197"/>
      <c r="J410" s="198">
        <f t="shared" si="130"/>
        <v>0</v>
      </c>
      <c r="K410" s="194" t="s">
        <v>2696</v>
      </c>
      <c r="L410" s="40"/>
      <c r="M410" s="199" t="s">
        <v>1</v>
      </c>
      <c r="N410" s="200" t="s">
        <v>41</v>
      </c>
      <c r="O410" s="72"/>
      <c r="P410" s="201">
        <f t="shared" si="131"/>
        <v>0</v>
      </c>
      <c r="Q410" s="201">
        <v>0</v>
      </c>
      <c r="R410" s="201">
        <f t="shared" si="132"/>
        <v>0</v>
      </c>
      <c r="S410" s="201">
        <v>0</v>
      </c>
      <c r="T410" s="202">
        <f t="shared" si="133"/>
        <v>0</v>
      </c>
      <c r="U410" s="35"/>
      <c r="V410" s="35"/>
      <c r="W410" s="35"/>
      <c r="X410" s="35"/>
      <c r="Y410" s="35"/>
      <c r="Z410" s="35"/>
      <c r="AA410" s="35"/>
      <c r="AB410" s="35"/>
      <c r="AC410" s="35"/>
      <c r="AD410" s="35"/>
      <c r="AE410" s="35"/>
      <c r="AR410" s="203" t="s">
        <v>110</v>
      </c>
      <c r="AT410" s="203" t="s">
        <v>241</v>
      </c>
      <c r="AU410" s="203" t="s">
        <v>84</v>
      </c>
      <c r="AY410" s="18" t="s">
        <v>239</v>
      </c>
      <c r="BE410" s="204">
        <f t="shared" si="134"/>
        <v>0</v>
      </c>
      <c r="BF410" s="204">
        <f t="shared" si="135"/>
        <v>0</v>
      </c>
      <c r="BG410" s="204">
        <f t="shared" si="136"/>
        <v>0</v>
      </c>
      <c r="BH410" s="204">
        <f t="shared" si="137"/>
        <v>0</v>
      </c>
      <c r="BI410" s="204">
        <f t="shared" si="138"/>
        <v>0</v>
      </c>
      <c r="BJ410" s="18" t="s">
        <v>84</v>
      </c>
      <c r="BK410" s="204">
        <f t="shared" si="139"/>
        <v>0</v>
      </c>
      <c r="BL410" s="18" t="s">
        <v>110</v>
      </c>
      <c r="BM410" s="203" t="s">
        <v>2138</v>
      </c>
    </row>
    <row r="411" spans="1:65" s="2" customFormat="1" ht="16.5" customHeight="1">
      <c r="A411" s="35"/>
      <c r="B411" s="36"/>
      <c r="C411" s="192" t="s">
        <v>1259</v>
      </c>
      <c r="D411" s="192" t="s">
        <v>241</v>
      </c>
      <c r="E411" s="193" t="s">
        <v>3648</v>
      </c>
      <c r="F411" s="194" t="s">
        <v>3649</v>
      </c>
      <c r="G411" s="195" t="s">
        <v>3636</v>
      </c>
      <c r="H411" s="196">
        <v>398</v>
      </c>
      <c r="I411" s="197"/>
      <c r="J411" s="198">
        <f t="shared" si="130"/>
        <v>0</v>
      </c>
      <c r="K411" s="194" t="s">
        <v>2696</v>
      </c>
      <c r="L411" s="40"/>
      <c r="M411" s="199" t="s">
        <v>1</v>
      </c>
      <c r="N411" s="200" t="s">
        <v>41</v>
      </c>
      <c r="O411" s="72"/>
      <c r="P411" s="201">
        <f t="shared" si="131"/>
        <v>0</v>
      </c>
      <c r="Q411" s="201">
        <v>0</v>
      </c>
      <c r="R411" s="201">
        <f t="shared" si="132"/>
        <v>0</v>
      </c>
      <c r="S411" s="201">
        <v>0</v>
      </c>
      <c r="T411" s="202">
        <f t="shared" si="133"/>
        <v>0</v>
      </c>
      <c r="U411" s="35"/>
      <c r="V411" s="35"/>
      <c r="W411" s="35"/>
      <c r="X411" s="35"/>
      <c r="Y411" s="35"/>
      <c r="Z411" s="35"/>
      <c r="AA411" s="35"/>
      <c r="AB411" s="35"/>
      <c r="AC411" s="35"/>
      <c r="AD411" s="35"/>
      <c r="AE411" s="35"/>
      <c r="AR411" s="203" t="s">
        <v>110</v>
      </c>
      <c r="AT411" s="203" t="s">
        <v>241</v>
      </c>
      <c r="AU411" s="203" t="s">
        <v>84</v>
      </c>
      <c r="AY411" s="18" t="s">
        <v>239</v>
      </c>
      <c r="BE411" s="204">
        <f t="shared" si="134"/>
        <v>0</v>
      </c>
      <c r="BF411" s="204">
        <f t="shared" si="135"/>
        <v>0</v>
      </c>
      <c r="BG411" s="204">
        <f t="shared" si="136"/>
        <v>0</v>
      </c>
      <c r="BH411" s="204">
        <f t="shared" si="137"/>
        <v>0</v>
      </c>
      <c r="BI411" s="204">
        <f t="shared" si="138"/>
        <v>0</v>
      </c>
      <c r="BJ411" s="18" t="s">
        <v>84</v>
      </c>
      <c r="BK411" s="204">
        <f t="shared" si="139"/>
        <v>0</v>
      </c>
      <c r="BL411" s="18" t="s">
        <v>110</v>
      </c>
      <c r="BM411" s="203" t="s">
        <v>2147</v>
      </c>
    </row>
    <row r="412" spans="1:65" s="2" customFormat="1" ht="16.5" customHeight="1">
      <c r="A412" s="35"/>
      <c r="B412" s="36"/>
      <c r="C412" s="192" t="s">
        <v>1264</v>
      </c>
      <c r="D412" s="192" t="s">
        <v>241</v>
      </c>
      <c r="E412" s="193" t="s">
        <v>3650</v>
      </c>
      <c r="F412" s="194" t="s">
        <v>3651</v>
      </c>
      <c r="G412" s="195" t="s">
        <v>379</v>
      </c>
      <c r="H412" s="196">
        <v>45</v>
      </c>
      <c r="I412" s="197"/>
      <c r="J412" s="198">
        <f t="shared" si="130"/>
        <v>0</v>
      </c>
      <c r="K412" s="194" t="s">
        <v>2696</v>
      </c>
      <c r="L412" s="40"/>
      <c r="M412" s="199" t="s">
        <v>1</v>
      </c>
      <c r="N412" s="200" t="s">
        <v>41</v>
      </c>
      <c r="O412" s="72"/>
      <c r="P412" s="201">
        <f t="shared" si="131"/>
        <v>0</v>
      </c>
      <c r="Q412" s="201">
        <v>0</v>
      </c>
      <c r="R412" s="201">
        <f t="shared" si="132"/>
        <v>0</v>
      </c>
      <c r="S412" s="201">
        <v>0</v>
      </c>
      <c r="T412" s="202">
        <f t="shared" si="133"/>
        <v>0</v>
      </c>
      <c r="U412" s="35"/>
      <c r="V412" s="35"/>
      <c r="W412" s="35"/>
      <c r="X412" s="35"/>
      <c r="Y412" s="35"/>
      <c r="Z412" s="35"/>
      <c r="AA412" s="35"/>
      <c r="AB412" s="35"/>
      <c r="AC412" s="35"/>
      <c r="AD412" s="35"/>
      <c r="AE412" s="35"/>
      <c r="AR412" s="203" t="s">
        <v>110</v>
      </c>
      <c r="AT412" s="203" t="s">
        <v>241</v>
      </c>
      <c r="AU412" s="203" t="s">
        <v>84</v>
      </c>
      <c r="AY412" s="18" t="s">
        <v>239</v>
      </c>
      <c r="BE412" s="204">
        <f t="shared" si="134"/>
        <v>0</v>
      </c>
      <c r="BF412" s="204">
        <f t="shared" si="135"/>
        <v>0</v>
      </c>
      <c r="BG412" s="204">
        <f t="shared" si="136"/>
        <v>0</v>
      </c>
      <c r="BH412" s="204">
        <f t="shared" si="137"/>
        <v>0</v>
      </c>
      <c r="BI412" s="204">
        <f t="shared" si="138"/>
        <v>0</v>
      </c>
      <c r="BJ412" s="18" t="s">
        <v>84</v>
      </c>
      <c r="BK412" s="204">
        <f t="shared" si="139"/>
        <v>0</v>
      </c>
      <c r="BL412" s="18" t="s">
        <v>110</v>
      </c>
      <c r="BM412" s="203" t="s">
        <v>2156</v>
      </c>
    </row>
    <row r="413" spans="1:65" s="2" customFormat="1" ht="16.5" customHeight="1">
      <c r="A413" s="35"/>
      <c r="B413" s="36"/>
      <c r="C413" s="192" t="s">
        <v>1267</v>
      </c>
      <c r="D413" s="192" t="s">
        <v>241</v>
      </c>
      <c r="E413" s="193" t="s">
        <v>3652</v>
      </c>
      <c r="F413" s="194" t="s">
        <v>3653</v>
      </c>
      <c r="G413" s="195" t="s">
        <v>1736</v>
      </c>
      <c r="H413" s="196">
        <v>1</v>
      </c>
      <c r="I413" s="197"/>
      <c r="J413" s="198">
        <f t="shared" si="130"/>
        <v>0</v>
      </c>
      <c r="K413" s="194" t="s">
        <v>2696</v>
      </c>
      <c r="L413" s="40"/>
      <c r="M413" s="220" t="s">
        <v>1</v>
      </c>
      <c r="N413" s="221" t="s">
        <v>41</v>
      </c>
      <c r="O413" s="222"/>
      <c r="P413" s="223">
        <f t="shared" si="131"/>
        <v>0</v>
      </c>
      <c r="Q413" s="223">
        <v>0</v>
      </c>
      <c r="R413" s="223">
        <f t="shared" si="132"/>
        <v>0</v>
      </c>
      <c r="S413" s="223">
        <v>0</v>
      </c>
      <c r="T413" s="224">
        <f t="shared" si="133"/>
        <v>0</v>
      </c>
      <c r="U413" s="35"/>
      <c r="V413" s="35"/>
      <c r="W413" s="35"/>
      <c r="X413" s="35"/>
      <c r="Y413" s="35"/>
      <c r="Z413" s="35"/>
      <c r="AA413" s="35"/>
      <c r="AB413" s="35"/>
      <c r="AC413" s="35"/>
      <c r="AD413" s="35"/>
      <c r="AE413" s="35"/>
      <c r="AR413" s="203" t="s">
        <v>110</v>
      </c>
      <c r="AT413" s="203" t="s">
        <v>241</v>
      </c>
      <c r="AU413" s="203" t="s">
        <v>84</v>
      </c>
      <c r="AY413" s="18" t="s">
        <v>239</v>
      </c>
      <c r="BE413" s="204">
        <f t="shared" si="134"/>
        <v>0</v>
      </c>
      <c r="BF413" s="204">
        <f t="shared" si="135"/>
        <v>0</v>
      </c>
      <c r="BG413" s="204">
        <f t="shared" si="136"/>
        <v>0</v>
      </c>
      <c r="BH413" s="204">
        <f t="shared" si="137"/>
        <v>0</v>
      </c>
      <c r="BI413" s="204">
        <f t="shared" si="138"/>
        <v>0</v>
      </c>
      <c r="BJ413" s="18" t="s">
        <v>84</v>
      </c>
      <c r="BK413" s="204">
        <f t="shared" si="139"/>
        <v>0</v>
      </c>
      <c r="BL413" s="18" t="s">
        <v>110</v>
      </c>
      <c r="BM413" s="203" t="s">
        <v>2165</v>
      </c>
    </row>
    <row r="414" spans="1:65" s="2" customFormat="1" ht="6.95" customHeight="1">
      <c r="A414" s="35"/>
      <c r="B414" s="55"/>
      <c r="C414" s="56"/>
      <c r="D414" s="56"/>
      <c r="E414" s="56"/>
      <c r="F414" s="56"/>
      <c r="G414" s="56"/>
      <c r="H414" s="56"/>
      <c r="I414" s="56"/>
      <c r="J414" s="56"/>
      <c r="K414" s="56"/>
      <c r="L414" s="40"/>
      <c r="M414" s="35"/>
      <c r="O414" s="35"/>
      <c r="P414" s="35"/>
      <c r="Q414" s="35"/>
      <c r="R414" s="35"/>
      <c r="S414" s="35"/>
      <c r="T414" s="35"/>
      <c r="U414" s="35"/>
      <c r="V414" s="35"/>
      <c r="W414" s="35"/>
      <c r="X414" s="35"/>
      <c r="Y414" s="35"/>
      <c r="Z414" s="35"/>
      <c r="AA414" s="35"/>
      <c r="AB414" s="35"/>
      <c r="AC414" s="35"/>
      <c r="AD414" s="35"/>
      <c r="AE414" s="35"/>
    </row>
  </sheetData>
  <sheetProtection algorithmName="SHA-512" hashValue="3UyLOK7W/bIBQjayAqnmNaiABAjzspIRYPmlUCgjgRhpD0tpNO5wD4vh+ga7NqpAQgt76x3nNTVthKQgPdAuyg==" saltValue="3+GEUmCPmo1C2EDnEYjt0maqlftRrjgltNLbGhFl7BxxZ12BK5gU87ePRSORu88vksC5FjHWU5uo2IfXXOItMQ==" spinCount="100000" sheet="1" objects="1" scenarios="1" formatColumns="0" formatRows="0" autoFilter="0"/>
  <autoFilter ref="C133:K413" xr:uid="{00000000-0009-0000-0000-000008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6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119</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3245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3654</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1</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ROUND(J133,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ROUND((SUM(BE133:BE265)),  2)</f>
        <v>0</v>
      </c>
      <c r="G37" s="35"/>
      <c r="H37" s="35"/>
      <c r="I37" s="131">
        <v>0.21</v>
      </c>
      <c r="J37" s="130">
        <f>ROUND(((SUM(BE133:BE265))*I37),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ROUND((SUM(BF133:BF265)),  2)</f>
        <v>0</v>
      </c>
      <c r="G38" s="35"/>
      <c r="H38" s="35"/>
      <c r="I38" s="131">
        <v>0.12</v>
      </c>
      <c r="J38" s="130">
        <f>ROUND(((SUM(BF133:BF265))*I38),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ROUND((SUM(BG133:BG265)),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ROUND((SUM(BH133:BH265)),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ROUND((SUM(BI133:BI265)),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3245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D.1.4.3 - Vytápění</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J133</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3655</v>
      </c>
      <c r="E101" s="157"/>
      <c r="F101" s="157"/>
      <c r="G101" s="157"/>
      <c r="H101" s="157"/>
      <c r="I101" s="157"/>
      <c r="J101" s="158">
        <f>J134</f>
        <v>0</v>
      </c>
      <c r="K101" s="155"/>
      <c r="L101" s="159"/>
    </row>
    <row r="102" spans="1:47" s="9" customFormat="1" ht="24.95" customHeight="1">
      <c r="B102" s="154"/>
      <c r="C102" s="155"/>
      <c r="D102" s="156" t="s">
        <v>3656</v>
      </c>
      <c r="E102" s="157"/>
      <c r="F102" s="157"/>
      <c r="G102" s="157"/>
      <c r="H102" s="157"/>
      <c r="I102" s="157"/>
      <c r="J102" s="158">
        <f>J146</f>
        <v>0</v>
      </c>
      <c r="K102" s="155"/>
      <c r="L102" s="159"/>
    </row>
    <row r="103" spans="1:47" s="9" customFormat="1" ht="24.95" customHeight="1">
      <c r="B103" s="154"/>
      <c r="C103" s="155"/>
      <c r="D103" s="156" t="s">
        <v>3657</v>
      </c>
      <c r="E103" s="157"/>
      <c r="F103" s="157"/>
      <c r="G103" s="157"/>
      <c r="H103" s="157"/>
      <c r="I103" s="157"/>
      <c r="J103" s="158">
        <f>J162</f>
        <v>0</v>
      </c>
      <c r="K103" s="155"/>
      <c r="L103" s="159"/>
    </row>
    <row r="104" spans="1:47" s="9" customFormat="1" ht="24.95" customHeight="1">
      <c r="B104" s="154"/>
      <c r="C104" s="155"/>
      <c r="D104" s="156" t="s">
        <v>3658</v>
      </c>
      <c r="E104" s="157"/>
      <c r="F104" s="157"/>
      <c r="G104" s="157"/>
      <c r="H104" s="157"/>
      <c r="I104" s="157"/>
      <c r="J104" s="158">
        <f>J182</f>
        <v>0</v>
      </c>
      <c r="K104" s="155"/>
      <c r="L104" s="159"/>
    </row>
    <row r="105" spans="1:47" s="9" customFormat="1" ht="24.95" customHeight="1">
      <c r="B105" s="154"/>
      <c r="C105" s="155"/>
      <c r="D105" s="156" t="s">
        <v>3659</v>
      </c>
      <c r="E105" s="157"/>
      <c r="F105" s="157"/>
      <c r="G105" s="157"/>
      <c r="H105" s="157"/>
      <c r="I105" s="157"/>
      <c r="J105" s="158">
        <f>J213</f>
        <v>0</v>
      </c>
      <c r="K105" s="155"/>
      <c r="L105" s="159"/>
    </row>
    <row r="106" spans="1:47" s="9" customFormat="1" ht="24.95" customHeight="1">
      <c r="B106" s="154"/>
      <c r="C106" s="155"/>
      <c r="D106" s="156" t="s">
        <v>3660</v>
      </c>
      <c r="E106" s="157"/>
      <c r="F106" s="157"/>
      <c r="G106" s="157"/>
      <c r="H106" s="157"/>
      <c r="I106" s="157"/>
      <c r="J106" s="158">
        <f>J225</f>
        <v>0</v>
      </c>
      <c r="K106" s="155"/>
      <c r="L106" s="159"/>
    </row>
    <row r="107" spans="1:47" s="9" customFormat="1" ht="24.95" customHeight="1">
      <c r="B107" s="154"/>
      <c r="C107" s="155"/>
      <c r="D107" s="156" t="s">
        <v>2643</v>
      </c>
      <c r="E107" s="157"/>
      <c r="F107" s="157"/>
      <c r="G107" s="157"/>
      <c r="H107" s="157"/>
      <c r="I107" s="157"/>
      <c r="J107" s="158">
        <f>J243</f>
        <v>0</v>
      </c>
      <c r="K107" s="155"/>
      <c r="L107" s="159"/>
    </row>
    <row r="108" spans="1:47" s="9" customFormat="1" ht="24.95" customHeight="1">
      <c r="B108" s="154"/>
      <c r="C108" s="155"/>
      <c r="D108" s="156" t="s">
        <v>3661</v>
      </c>
      <c r="E108" s="157"/>
      <c r="F108" s="157"/>
      <c r="G108" s="157"/>
      <c r="H108" s="157"/>
      <c r="I108" s="157"/>
      <c r="J108" s="158">
        <f>J245</f>
        <v>0</v>
      </c>
      <c r="K108" s="155"/>
      <c r="L108" s="159"/>
    </row>
    <row r="109" spans="1:47" s="9" customFormat="1" ht="24.95" customHeight="1">
      <c r="B109" s="154"/>
      <c r="C109" s="155"/>
      <c r="D109" s="156" t="s">
        <v>2644</v>
      </c>
      <c r="E109" s="157"/>
      <c r="F109" s="157"/>
      <c r="G109" s="157"/>
      <c r="H109" s="157"/>
      <c r="I109" s="157"/>
      <c r="J109" s="158">
        <f>J248</f>
        <v>0</v>
      </c>
      <c r="K109" s="155"/>
      <c r="L109" s="159"/>
    </row>
    <row r="110" spans="1:47" s="2" customFormat="1" ht="21.7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55"/>
      <c r="C111" s="56"/>
      <c r="D111" s="56"/>
      <c r="E111" s="56"/>
      <c r="F111" s="56"/>
      <c r="G111" s="56"/>
      <c r="H111" s="56"/>
      <c r="I111" s="56"/>
      <c r="J111" s="56"/>
      <c r="K111" s="56"/>
      <c r="L111" s="52"/>
      <c r="S111" s="35"/>
      <c r="T111" s="35"/>
      <c r="U111" s="35"/>
      <c r="V111" s="35"/>
      <c r="W111" s="35"/>
      <c r="X111" s="35"/>
      <c r="Y111" s="35"/>
      <c r="Z111" s="35"/>
      <c r="AA111" s="35"/>
      <c r="AB111" s="35"/>
      <c r="AC111" s="35"/>
      <c r="AD111" s="35"/>
      <c r="AE111" s="35"/>
    </row>
    <row r="115" spans="1:31" s="2" customFormat="1" ht="6.95" customHeight="1">
      <c r="A115" s="35"/>
      <c r="B115" s="57"/>
      <c r="C115" s="58"/>
      <c r="D115" s="58"/>
      <c r="E115" s="58"/>
      <c r="F115" s="58"/>
      <c r="G115" s="58"/>
      <c r="H115" s="58"/>
      <c r="I115" s="58"/>
      <c r="J115" s="58"/>
      <c r="K115" s="58"/>
      <c r="L115" s="52"/>
      <c r="S115" s="35"/>
      <c r="T115" s="35"/>
      <c r="U115" s="35"/>
      <c r="V115" s="35"/>
      <c r="W115" s="35"/>
      <c r="X115" s="35"/>
      <c r="Y115" s="35"/>
      <c r="Z115" s="35"/>
      <c r="AA115" s="35"/>
      <c r="AB115" s="35"/>
      <c r="AC115" s="35"/>
      <c r="AD115" s="35"/>
      <c r="AE115" s="35"/>
    </row>
    <row r="116" spans="1:31" s="2" customFormat="1" ht="24.95" customHeight="1">
      <c r="A116" s="35"/>
      <c r="B116" s="36"/>
      <c r="C116" s="24" t="s">
        <v>224</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16.5" customHeight="1">
      <c r="A119" s="35"/>
      <c r="B119" s="36"/>
      <c r="C119" s="37"/>
      <c r="D119" s="37"/>
      <c r="E119" s="330" t="str">
        <f>E7</f>
        <v>NEMOCNICE TGM HODONÍN – VÝSTAVBA PAVILONU URGENTNÍHO PŘÍJMU ETAPA II.</v>
      </c>
      <c r="F119" s="331"/>
      <c r="G119" s="331"/>
      <c r="H119" s="331"/>
      <c r="I119" s="37"/>
      <c r="J119" s="37"/>
      <c r="K119" s="37"/>
      <c r="L119" s="52"/>
      <c r="S119" s="35"/>
      <c r="T119" s="35"/>
      <c r="U119" s="35"/>
      <c r="V119" s="35"/>
      <c r="W119" s="35"/>
      <c r="X119" s="35"/>
      <c r="Y119" s="35"/>
      <c r="Z119" s="35"/>
      <c r="AA119" s="35"/>
      <c r="AB119" s="35"/>
      <c r="AC119" s="35"/>
      <c r="AD119" s="35"/>
      <c r="AE119" s="35"/>
    </row>
    <row r="120" spans="1:31" s="1" customFormat="1" ht="12" customHeight="1">
      <c r="B120" s="22"/>
      <c r="C120" s="30" t="s">
        <v>210</v>
      </c>
      <c r="D120" s="23"/>
      <c r="E120" s="23"/>
      <c r="F120" s="23"/>
      <c r="G120" s="23"/>
      <c r="H120" s="23"/>
      <c r="I120" s="23"/>
      <c r="J120" s="23"/>
      <c r="K120" s="23"/>
      <c r="L120" s="21"/>
    </row>
    <row r="121" spans="1:31" s="1" customFormat="1" ht="16.5" customHeight="1">
      <c r="B121" s="22"/>
      <c r="C121" s="23"/>
      <c r="D121" s="23"/>
      <c r="E121" s="330" t="s">
        <v>346</v>
      </c>
      <c r="F121" s="281"/>
      <c r="G121" s="281"/>
      <c r="H121" s="281"/>
      <c r="I121" s="23"/>
      <c r="J121" s="23"/>
      <c r="K121" s="23"/>
      <c r="L121" s="21"/>
    </row>
    <row r="122" spans="1:31" s="1" customFormat="1" ht="12" customHeight="1">
      <c r="B122" s="22"/>
      <c r="C122" s="30" t="s">
        <v>347</v>
      </c>
      <c r="D122" s="23"/>
      <c r="E122" s="23"/>
      <c r="F122" s="23"/>
      <c r="G122" s="23"/>
      <c r="H122" s="23"/>
      <c r="I122" s="23"/>
      <c r="J122" s="23"/>
      <c r="K122" s="23"/>
      <c r="L122" s="21"/>
    </row>
    <row r="123" spans="1:31" s="2" customFormat="1" ht="16.5" customHeight="1">
      <c r="A123" s="35"/>
      <c r="B123" s="36"/>
      <c r="C123" s="37"/>
      <c r="D123" s="37"/>
      <c r="E123" s="334" t="s">
        <v>2628</v>
      </c>
      <c r="F123" s="332"/>
      <c r="G123" s="332"/>
      <c r="H123" s="332"/>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3245</v>
      </c>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6.5" customHeight="1">
      <c r="A125" s="35"/>
      <c r="B125" s="36"/>
      <c r="C125" s="37"/>
      <c r="D125" s="37"/>
      <c r="E125" s="303" t="str">
        <f>E13</f>
        <v>D.1.4.3 - Vytápění</v>
      </c>
      <c r="F125" s="332"/>
      <c r="G125" s="332"/>
      <c r="H125" s="332"/>
      <c r="I125" s="37"/>
      <c r="J125" s="37"/>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20</v>
      </c>
      <c r="D127" s="37"/>
      <c r="E127" s="37"/>
      <c r="F127" s="28" t="str">
        <f>F16</f>
        <v xml:space="preserve"> </v>
      </c>
      <c r="G127" s="37"/>
      <c r="H127" s="37"/>
      <c r="I127" s="30" t="s">
        <v>22</v>
      </c>
      <c r="J127" s="67" t="str">
        <f>IF(J16="","",J16)</f>
        <v>23. 6. 2025</v>
      </c>
      <c r="K127" s="37"/>
      <c r="L127" s="52"/>
      <c r="S127" s="35"/>
      <c r="T127" s="35"/>
      <c r="U127" s="35"/>
      <c r="V127" s="35"/>
      <c r="W127" s="35"/>
      <c r="X127" s="35"/>
      <c r="Y127" s="35"/>
      <c r="Z127" s="35"/>
      <c r="AA127" s="35"/>
      <c r="AB127" s="35"/>
      <c r="AC127" s="35"/>
      <c r="AD127" s="35"/>
      <c r="AE127" s="35"/>
    </row>
    <row r="128" spans="1:31" s="2" customFormat="1" ht="6.9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15.2" customHeight="1">
      <c r="A129" s="35"/>
      <c r="B129" s="36"/>
      <c r="C129" s="30" t="s">
        <v>24</v>
      </c>
      <c r="D129" s="37"/>
      <c r="E129" s="37"/>
      <c r="F129" s="28" t="str">
        <f>E19</f>
        <v>NEMOCNICE TGM HODONÍN, p.o.</v>
      </c>
      <c r="G129" s="37"/>
      <c r="H129" s="37"/>
      <c r="I129" s="30" t="s">
        <v>30</v>
      </c>
      <c r="J129" s="33" t="str">
        <f>E25</f>
        <v>KANIA a.s.</v>
      </c>
      <c r="K129" s="37"/>
      <c r="L129" s="52"/>
      <c r="S129" s="35"/>
      <c r="T129" s="35"/>
      <c r="U129" s="35"/>
      <c r="V129" s="35"/>
      <c r="W129" s="35"/>
      <c r="X129" s="35"/>
      <c r="Y129" s="35"/>
      <c r="Z129" s="35"/>
      <c r="AA129" s="35"/>
      <c r="AB129" s="35"/>
      <c r="AC129" s="35"/>
      <c r="AD129" s="35"/>
      <c r="AE129" s="35"/>
    </row>
    <row r="130" spans="1:65" s="2" customFormat="1" ht="15.2" customHeight="1">
      <c r="A130" s="35"/>
      <c r="B130" s="36"/>
      <c r="C130" s="30" t="s">
        <v>28</v>
      </c>
      <c r="D130" s="37"/>
      <c r="E130" s="37"/>
      <c r="F130" s="28" t="str">
        <f>IF(E22="","",E22)</f>
        <v>Vyplň údaj</v>
      </c>
      <c r="G130" s="37"/>
      <c r="H130" s="37"/>
      <c r="I130" s="30" t="s">
        <v>33</v>
      </c>
      <c r="J130" s="33" t="str">
        <f>E28</f>
        <v xml:space="preserve"> </v>
      </c>
      <c r="K130" s="37"/>
      <c r="L130" s="52"/>
      <c r="S130" s="35"/>
      <c r="T130" s="35"/>
      <c r="U130" s="35"/>
      <c r="V130" s="35"/>
      <c r="W130" s="35"/>
      <c r="X130" s="35"/>
      <c r="Y130" s="35"/>
      <c r="Z130" s="35"/>
      <c r="AA130" s="35"/>
      <c r="AB130" s="35"/>
      <c r="AC130" s="35"/>
      <c r="AD130" s="35"/>
      <c r="AE130" s="35"/>
    </row>
    <row r="131" spans="1:65" s="2" customFormat="1" ht="10.35"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11" customFormat="1" ht="29.25" customHeight="1">
      <c r="A132" s="165"/>
      <c r="B132" s="166"/>
      <c r="C132" s="167" t="s">
        <v>225</v>
      </c>
      <c r="D132" s="168" t="s">
        <v>61</v>
      </c>
      <c r="E132" s="168" t="s">
        <v>57</v>
      </c>
      <c r="F132" s="168" t="s">
        <v>58</v>
      </c>
      <c r="G132" s="168" t="s">
        <v>226</v>
      </c>
      <c r="H132" s="168" t="s">
        <v>227</v>
      </c>
      <c r="I132" s="168" t="s">
        <v>228</v>
      </c>
      <c r="J132" s="168" t="s">
        <v>214</v>
      </c>
      <c r="K132" s="169" t="s">
        <v>229</v>
      </c>
      <c r="L132" s="170"/>
      <c r="M132" s="76" t="s">
        <v>1</v>
      </c>
      <c r="N132" s="77" t="s">
        <v>40</v>
      </c>
      <c r="O132" s="77" t="s">
        <v>230</v>
      </c>
      <c r="P132" s="77" t="s">
        <v>231</v>
      </c>
      <c r="Q132" s="77" t="s">
        <v>232</v>
      </c>
      <c r="R132" s="77" t="s">
        <v>233</v>
      </c>
      <c r="S132" s="77" t="s">
        <v>234</v>
      </c>
      <c r="T132" s="78" t="s">
        <v>235</v>
      </c>
      <c r="U132" s="165"/>
      <c r="V132" s="165"/>
      <c r="W132" s="165"/>
      <c r="X132" s="165"/>
      <c r="Y132" s="165"/>
      <c r="Z132" s="165"/>
      <c r="AA132" s="165"/>
      <c r="AB132" s="165"/>
      <c r="AC132" s="165"/>
      <c r="AD132" s="165"/>
      <c r="AE132" s="165"/>
    </row>
    <row r="133" spans="1:65" s="2" customFormat="1" ht="22.9" customHeight="1">
      <c r="A133" s="35"/>
      <c r="B133" s="36"/>
      <c r="C133" s="83" t="s">
        <v>236</v>
      </c>
      <c r="D133" s="37"/>
      <c r="E133" s="37"/>
      <c r="F133" s="37"/>
      <c r="G133" s="37"/>
      <c r="H133" s="37"/>
      <c r="I133" s="37"/>
      <c r="J133" s="171">
        <f>BK133</f>
        <v>0</v>
      </c>
      <c r="K133" s="37"/>
      <c r="L133" s="40"/>
      <c r="M133" s="79"/>
      <c r="N133" s="172"/>
      <c r="O133" s="80"/>
      <c r="P133" s="173">
        <f>P134+P146+P162+P182+P213+P225+P243+P245+P248</f>
        <v>0</v>
      </c>
      <c r="Q133" s="80"/>
      <c r="R133" s="173">
        <f>R134+R146+R162+R182+R213+R225+R243+R245+R248</f>
        <v>0</v>
      </c>
      <c r="S133" s="80"/>
      <c r="T133" s="174">
        <f>T134+T146+T162+T182+T213+T225+T243+T245+T248</f>
        <v>0</v>
      </c>
      <c r="U133" s="35"/>
      <c r="V133" s="35"/>
      <c r="W133" s="35"/>
      <c r="X133" s="35"/>
      <c r="Y133" s="35"/>
      <c r="Z133" s="35"/>
      <c r="AA133" s="35"/>
      <c r="AB133" s="35"/>
      <c r="AC133" s="35"/>
      <c r="AD133" s="35"/>
      <c r="AE133" s="35"/>
      <c r="AT133" s="18" t="s">
        <v>75</v>
      </c>
      <c r="AU133" s="18" t="s">
        <v>216</v>
      </c>
      <c r="BK133" s="175">
        <f>BK134+BK146+BK162+BK182+BK213+BK225+BK243+BK245+BK248</f>
        <v>0</v>
      </c>
    </row>
    <row r="134" spans="1:65" s="12" customFormat="1" ht="25.9" customHeight="1">
      <c r="B134" s="176"/>
      <c r="C134" s="177"/>
      <c r="D134" s="178" t="s">
        <v>75</v>
      </c>
      <c r="E134" s="179" t="s">
        <v>1338</v>
      </c>
      <c r="F134" s="179" t="s">
        <v>1339</v>
      </c>
      <c r="G134" s="177"/>
      <c r="H134" s="177"/>
      <c r="I134" s="180"/>
      <c r="J134" s="181">
        <f>BK134</f>
        <v>0</v>
      </c>
      <c r="K134" s="177"/>
      <c r="L134" s="182"/>
      <c r="M134" s="183"/>
      <c r="N134" s="184"/>
      <c r="O134" s="184"/>
      <c r="P134" s="185">
        <f>SUM(P135:P145)</f>
        <v>0</v>
      </c>
      <c r="Q134" s="184"/>
      <c r="R134" s="185">
        <f>SUM(R135:R145)</f>
        <v>0</v>
      </c>
      <c r="S134" s="184"/>
      <c r="T134" s="186">
        <f>SUM(T135:T145)</f>
        <v>0</v>
      </c>
      <c r="AR134" s="187" t="s">
        <v>86</v>
      </c>
      <c r="AT134" s="188" t="s">
        <v>75</v>
      </c>
      <c r="AU134" s="188" t="s">
        <v>76</v>
      </c>
      <c r="AY134" s="187" t="s">
        <v>239</v>
      </c>
      <c r="BK134" s="189">
        <f>SUM(BK135:BK145)</f>
        <v>0</v>
      </c>
    </row>
    <row r="135" spans="1:65" s="2" customFormat="1" ht="16.5" customHeight="1">
      <c r="A135" s="35"/>
      <c r="B135" s="36"/>
      <c r="C135" s="192" t="s">
        <v>84</v>
      </c>
      <c r="D135" s="192" t="s">
        <v>241</v>
      </c>
      <c r="E135" s="193" t="s">
        <v>3662</v>
      </c>
      <c r="F135" s="194" t="s">
        <v>3663</v>
      </c>
      <c r="G135" s="195" t="s">
        <v>331</v>
      </c>
      <c r="H135" s="196">
        <v>0.37</v>
      </c>
      <c r="I135" s="197"/>
      <c r="J135" s="198">
        <f t="shared" ref="J135:J145" si="0">ROUND(I135*H135,2)</f>
        <v>0</v>
      </c>
      <c r="K135" s="194" t="s">
        <v>277</v>
      </c>
      <c r="L135" s="40"/>
      <c r="M135" s="199" t="s">
        <v>1</v>
      </c>
      <c r="N135" s="200" t="s">
        <v>41</v>
      </c>
      <c r="O135" s="72"/>
      <c r="P135" s="201">
        <f t="shared" ref="P135:P145" si="1">O135*H135</f>
        <v>0</v>
      </c>
      <c r="Q135" s="201">
        <v>0</v>
      </c>
      <c r="R135" s="201">
        <f t="shared" ref="R135:R145" si="2">Q135*H135</f>
        <v>0</v>
      </c>
      <c r="S135" s="201">
        <v>0</v>
      </c>
      <c r="T135" s="202">
        <f t="shared" ref="T135:T145" si="3">S135*H135</f>
        <v>0</v>
      </c>
      <c r="U135" s="35"/>
      <c r="V135" s="35"/>
      <c r="W135" s="35"/>
      <c r="X135" s="35"/>
      <c r="Y135" s="35"/>
      <c r="Z135" s="35"/>
      <c r="AA135" s="35"/>
      <c r="AB135" s="35"/>
      <c r="AC135" s="35"/>
      <c r="AD135" s="35"/>
      <c r="AE135" s="35"/>
      <c r="AR135" s="203" t="s">
        <v>306</v>
      </c>
      <c r="AT135" s="203" t="s">
        <v>241</v>
      </c>
      <c r="AU135" s="203" t="s">
        <v>84</v>
      </c>
      <c r="AY135" s="18" t="s">
        <v>239</v>
      </c>
      <c r="BE135" s="204">
        <f t="shared" ref="BE135:BE145" si="4">IF(N135="základní",J135,0)</f>
        <v>0</v>
      </c>
      <c r="BF135" s="204">
        <f t="shared" ref="BF135:BF145" si="5">IF(N135="snížená",J135,0)</f>
        <v>0</v>
      </c>
      <c r="BG135" s="204">
        <f t="shared" ref="BG135:BG145" si="6">IF(N135="zákl. přenesená",J135,0)</f>
        <v>0</v>
      </c>
      <c r="BH135" s="204">
        <f t="shared" ref="BH135:BH145" si="7">IF(N135="sníž. přenesená",J135,0)</f>
        <v>0</v>
      </c>
      <c r="BI135" s="204">
        <f t="shared" ref="BI135:BI145" si="8">IF(N135="nulová",J135,0)</f>
        <v>0</v>
      </c>
      <c r="BJ135" s="18" t="s">
        <v>84</v>
      </c>
      <c r="BK135" s="204">
        <f t="shared" ref="BK135:BK145" si="9">ROUND(I135*H135,2)</f>
        <v>0</v>
      </c>
      <c r="BL135" s="18" t="s">
        <v>306</v>
      </c>
      <c r="BM135" s="203" t="s">
        <v>86</v>
      </c>
    </row>
    <row r="136" spans="1:65" s="2" customFormat="1" ht="16.5" customHeight="1">
      <c r="A136" s="35"/>
      <c r="B136" s="36"/>
      <c r="C136" s="192" t="s">
        <v>86</v>
      </c>
      <c r="D136" s="192" t="s">
        <v>241</v>
      </c>
      <c r="E136" s="193" t="s">
        <v>3664</v>
      </c>
      <c r="F136" s="194" t="s">
        <v>3665</v>
      </c>
      <c r="G136" s="195" t="s">
        <v>476</v>
      </c>
      <c r="H136" s="196">
        <v>48</v>
      </c>
      <c r="I136" s="197"/>
      <c r="J136" s="198">
        <f t="shared" si="0"/>
        <v>0</v>
      </c>
      <c r="K136" s="194" t="s">
        <v>277</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306</v>
      </c>
      <c r="AT136" s="203" t="s">
        <v>241</v>
      </c>
      <c r="AU136" s="203" t="s">
        <v>84</v>
      </c>
      <c r="AY136" s="18" t="s">
        <v>239</v>
      </c>
      <c r="BE136" s="204">
        <f t="shared" si="4"/>
        <v>0</v>
      </c>
      <c r="BF136" s="204">
        <f t="shared" si="5"/>
        <v>0</v>
      </c>
      <c r="BG136" s="204">
        <f t="shared" si="6"/>
        <v>0</v>
      </c>
      <c r="BH136" s="204">
        <f t="shared" si="7"/>
        <v>0</v>
      </c>
      <c r="BI136" s="204">
        <f t="shared" si="8"/>
        <v>0</v>
      </c>
      <c r="BJ136" s="18" t="s">
        <v>84</v>
      </c>
      <c r="BK136" s="204">
        <f t="shared" si="9"/>
        <v>0</v>
      </c>
      <c r="BL136" s="18" t="s">
        <v>306</v>
      </c>
      <c r="BM136" s="203" t="s">
        <v>110</v>
      </c>
    </row>
    <row r="137" spans="1:65" s="2" customFormat="1" ht="16.5" customHeight="1">
      <c r="A137" s="35"/>
      <c r="B137" s="36"/>
      <c r="C137" s="192" t="s">
        <v>108</v>
      </c>
      <c r="D137" s="192" t="s">
        <v>241</v>
      </c>
      <c r="E137" s="193" t="s">
        <v>3666</v>
      </c>
      <c r="F137" s="194" t="s">
        <v>3667</v>
      </c>
      <c r="G137" s="195" t="s">
        <v>476</v>
      </c>
      <c r="H137" s="196">
        <v>19</v>
      </c>
      <c r="I137" s="197"/>
      <c r="J137" s="198">
        <f t="shared" si="0"/>
        <v>0</v>
      </c>
      <c r="K137" s="194" t="s">
        <v>277</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306</v>
      </c>
      <c r="AT137" s="203" t="s">
        <v>241</v>
      </c>
      <c r="AU137" s="203" t="s">
        <v>84</v>
      </c>
      <c r="AY137" s="18" t="s">
        <v>239</v>
      </c>
      <c r="BE137" s="204">
        <f t="shared" si="4"/>
        <v>0</v>
      </c>
      <c r="BF137" s="204">
        <f t="shared" si="5"/>
        <v>0</v>
      </c>
      <c r="BG137" s="204">
        <f t="shared" si="6"/>
        <v>0</v>
      </c>
      <c r="BH137" s="204">
        <f t="shared" si="7"/>
        <v>0</v>
      </c>
      <c r="BI137" s="204">
        <f t="shared" si="8"/>
        <v>0</v>
      </c>
      <c r="BJ137" s="18" t="s">
        <v>84</v>
      </c>
      <c r="BK137" s="204">
        <f t="shared" si="9"/>
        <v>0</v>
      </c>
      <c r="BL137" s="18" t="s">
        <v>306</v>
      </c>
      <c r="BM137" s="203" t="s">
        <v>150</v>
      </c>
    </row>
    <row r="138" spans="1:65" s="2" customFormat="1" ht="16.5" customHeight="1">
      <c r="A138" s="35"/>
      <c r="B138" s="36"/>
      <c r="C138" s="192" t="s">
        <v>110</v>
      </c>
      <c r="D138" s="192" t="s">
        <v>241</v>
      </c>
      <c r="E138" s="193" t="s">
        <v>3668</v>
      </c>
      <c r="F138" s="194" t="s">
        <v>3669</v>
      </c>
      <c r="G138" s="195" t="s">
        <v>476</v>
      </c>
      <c r="H138" s="196">
        <v>10</v>
      </c>
      <c r="I138" s="197"/>
      <c r="J138" s="198">
        <f t="shared" si="0"/>
        <v>0</v>
      </c>
      <c r="K138" s="194" t="s">
        <v>277</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306</v>
      </c>
      <c r="AT138" s="203" t="s">
        <v>241</v>
      </c>
      <c r="AU138" s="203" t="s">
        <v>84</v>
      </c>
      <c r="AY138" s="18" t="s">
        <v>239</v>
      </c>
      <c r="BE138" s="204">
        <f t="shared" si="4"/>
        <v>0</v>
      </c>
      <c r="BF138" s="204">
        <f t="shared" si="5"/>
        <v>0</v>
      </c>
      <c r="BG138" s="204">
        <f t="shared" si="6"/>
        <v>0</v>
      </c>
      <c r="BH138" s="204">
        <f t="shared" si="7"/>
        <v>0</v>
      </c>
      <c r="BI138" s="204">
        <f t="shared" si="8"/>
        <v>0</v>
      </c>
      <c r="BJ138" s="18" t="s">
        <v>84</v>
      </c>
      <c r="BK138" s="204">
        <f t="shared" si="9"/>
        <v>0</v>
      </c>
      <c r="BL138" s="18" t="s">
        <v>306</v>
      </c>
      <c r="BM138" s="203" t="s">
        <v>156</v>
      </c>
    </row>
    <row r="139" spans="1:65" s="2" customFormat="1" ht="21.75" customHeight="1">
      <c r="A139" s="35"/>
      <c r="B139" s="36"/>
      <c r="C139" s="192" t="s">
        <v>134</v>
      </c>
      <c r="D139" s="192" t="s">
        <v>241</v>
      </c>
      <c r="E139" s="193" t="s">
        <v>3670</v>
      </c>
      <c r="F139" s="194" t="s">
        <v>3671</v>
      </c>
      <c r="G139" s="195" t="s">
        <v>476</v>
      </c>
      <c r="H139" s="196">
        <v>150</v>
      </c>
      <c r="I139" s="197"/>
      <c r="J139" s="198">
        <f t="shared" si="0"/>
        <v>0</v>
      </c>
      <c r="K139" s="194" t="s">
        <v>277</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306</v>
      </c>
      <c r="AT139" s="203" t="s">
        <v>241</v>
      </c>
      <c r="AU139" s="203" t="s">
        <v>84</v>
      </c>
      <c r="AY139" s="18" t="s">
        <v>239</v>
      </c>
      <c r="BE139" s="204">
        <f t="shared" si="4"/>
        <v>0</v>
      </c>
      <c r="BF139" s="204">
        <f t="shared" si="5"/>
        <v>0</v>
      </c>
      <c r="BG139" s="204">
        <f t="shared" si="6"/>
        <v>0</v>
      </c>
      <c r="BH139" s="204">
        <f t="shared" si="7"/>
        <v>0</v>
      </c>
      <c r="BI139" s="204">
        <f t="shared" si="8"/>
        <v>0</v>
      </c>
      <c r="BJ139" s="18" t="s">
        <v>84</v>
      </c>
      <c r="BK139" s="204">
        <f t="shared" si="9"/>
        <v>0</v>
      </c>
      <c r="BL139" s="18" t="s">
        <v>306</v>
      </c>
      <c r="BM139" s="203" t="s">
        <v>162</v>
      </c>
    </row>
    <row r="140" spans="1:65" s="2" customFormat="1" ht="21.75" customHeight="1">
      <c r="A140" s="35"/>
      <c r="B140" s="36"/>
      <c r="C140" s="192" t="s">
        <v>150</v>
      </c>
      <c r="D140" s="192" t="s">
        <v>241</v>
      </c>
      <c r="E140" s="193" t="s">
        <v>3672</v>
      </c>
      <c r="F140" s="194" t="s">
        <v>3673</v>
      </c>
      <c r="G140" s="195" t="s">
        <v>476</v>
      </c>
      <c r="H140" s="196">
        <v>14</v>
      </c>
      <c r="I140" s="197"/>
      <c r="J140" s="198">
        <f t="shared" si="0"/>
        <v>0</v>
      </c>
      <c r="K140" s="194" t="s">
        <v>277</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306</v>
      </c>
      <c r="AT140" s="203" t="s">
        <v>241</v>
      </c>
      <c r="AU140" s="203" t="s">
        <v>84</v>
      </c>
      <c r="AY140" s="18" t="s">
        <v>239</v>
      </c>
      <c r="BE140" s="204">
        <f t="shared" si="4"/>
        <v>0</v>
      </c>
      <c r="BF140" s="204">
        <f t="shared" si="5"/>
        <v>0</v>
      </c>
      <c r="BG140" s="204">
        <f t="shared" si="6"/>
        <v>0</v>
      </c>
      <c r="BH140" s="204">
        <f t="shared" si="7"/>
        <v>0</v>
      </c>
      <c r="BI140" s="204">
        <f t="shared" si="8"/>
        <v>0</v>
      </c>
      <c r="BJ140" s="18" t="s">
        <v>84</v>
      </c>
      <c r="BK140" s="204">
        <f t="shared" si="9"/>
        <v>0</v>
      </c>
      <c r="BL140" s="18" t="s">
        <v>306</v>
      </c>
      <c r="BM140" s="203" t="s">
        <v>8</v>
      </c>
    </row>
    <row r="141" spans="1:65" s="2" customFormat="1" ht="21.75" customHeight="1">
      <c r="A141" s="35"/>
      <c r="B141" s="36"/>
      <c r="C141" s="192" t="s">
        <v>153</v>
      </c>
      <c r="D141" s="192" t="s">
        <v>241</v>
      </c>
      <c r="E141" s="193" t="s">
        <v>3674</v>
      </c>
      <c r="F141" s="194" t="s">
        <v>3675</v>
      </c>
      <c r="G141" s="195" t="s">
        <v>476</v>
      </c>
      <c r="H141" s="196">
        <v>92</v>
      </c>
      <c r="I141" s="197"/>
      <c r="J141" s="198">
        <f t="shared" si="0"/>
        <v>0</v>
      </c>
      <c r="K141" s="194" t="s">
        <v>277</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306</v>
      </c>
      <c r="AT141" s="203" t="s">
        <v>241</v>
      </c>
      <c r="AU141" s="203" t="s">
        <v>84</v>
      </c>
      <c r="AY141" s="18" t="s">
        <v>239</v>
      </c>
      <c r="BE141" s="204">
        <f t="shared" si="4"/>
        <v>0</v>
      </c>
      <c r="BF141" s="204">
        <f t="shared" si="5"/>
        <v>0</v>
      </c>
      <c r="BG141" s="204">
        <f t="shared" si="6"/>
        <v>0</v>
      </c>
      <c r="BH141" s="204">
        <f t="shared" si="7"/>
        <v>0</v>
      </c>
      <c r="BI141" s="204">
        <f t="shared" si="8"/>
        <v>0</v>
      </c>
      <c r="BJ141" s="18" t="s">
        <v>84</v>
      </c>
      <c r="BK141" s="204">
        <f t="shared" si="9"/>
        <v>0</v>
      </c>
      <c r="BL141" s="18" t="s">
        <v>306</v>
      </c>
      <c r="BM141" s="203" t="s">
        <v>296</v>
      </c>
    </row>
    <row r="142" spans="1:65" s="2" customFormat="1" ht="21.75" customHeight="1">
      <c r="A142" s="35"/>
      <c r="B142" s="36"/>
      <c r="C142" s="192" t="s">
        <v>156</v>
      </c>
      <c r="D142" s="192" t="s">
        <v>241</v>
      </c>
      <c r="E142" s="193" t="s">
        <v>3676</v>
      </c>
      <c r="F142" s="194" t="s">
        <v>3677</v>
      </c>
      <c r="G142" s="195" t="s">
        <v>476</v>
      </c>
      <c r="H142" s="196">
        <v>40</v>
      </c>
      <c r="I142" s="197"/>
      <c r="J142" s="198">
        <f t="shared" si="0"/>
        <v>0</v>
      </c>
      <c r="K142" s="194" t="s">
        <v>277</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306</v>
      </c>
      <c r="AT142" s="203" t="s">
        <v>241</v>
      </c>
      <c r="AU142" s="203" t="s">
        <v>84</v>
      </c>
      <c r="AY142" s="18" t="s">
        <v>239</v>
      </c>
      <c r="BE142" s="204">
        <f t="shared" si="4"/>
        <v>0</v>
      </c>
      <c r="BF142" s="204">
        <f t="shared" si="5"/>
        <v>0</v>
      </c>
      <c r="BG142" s="204">
        <f t="shared" si="6"/>
        <v>0</v>
      </c>
      <c r="BH142" s="204">
        <f t="shared" si="7"/>
        <v>0</v>
      </c>
      <c r="BI142" s="204">
        <f t="shared" si="8"/>
        <v>0</v>
      </c>
      <c r="BJ142" s="18" t="s">
        <v>84</v>
      </c>
      <c r="BK142" s="204">
        <f t="shared" si="9"/>
        <v>0</v>
      </c>
      <c r="BL142" s="18" t="s">
        <v>306</v>
      </c>
      <c r="BM142" s="203" t="s">
        <v>306</v>
      </c>
    </row>
    <row r="143" spans="1:65" s="2" customFormat="1" ht="21.75" customHeight="1">
      <c r="A143" s="35"/>
      <c r="B143" s="36"/>
      <c r="C143" s="192" t="s">
        <v>159</v>
      </c>
      <c r="D143" s="192" t="s">
        <v>241</v>
      </c>
      <c r="E143" s="193" t="s">
        <v>3678</v>
      </c>
      <c r="F143" s="194" t="s">
        <v>3679</v>
      </c>
      <c r="G143" s="195" t="s">
        <v>476</v>
      </c>
      <c r="H143" s="196">
        <v>48</v>
      </c>
      <c r="I143" s="197"/>
      <c r="J143" s="198">
        <f t="shared" si="0"/>
        <v>0</v>
      </c>
      <c r="K143" s="194" t="s">
        <v>277</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306</v>
      </c>
      <c r="AT143" s="203" t="s">
        <v>241</v>
      </c>
      <c r="AU143" s="203" t="s">
        <v>84</v>
      </c>
      <c r="AY143" s="18" t="s">
        <v>239</v>
      </c>
      <c r="BE143" s="204">
        <f t="shared" si="4"/>
        <v>0</v>
      </c>
      <c r="BF143" s="204">
        <f t="shared" si="5"/>
        <v>0</v>
      </c>
      <c r="BG143" s="204">
        <f t="shared" si="6"/>
        <v>0</v>
      </c>
      <c r="BH143" s="204">
        <f t="shared" si="7"/>
        <v>0</v>
      </c>
      <c r="BI143" s="204">
        <f t="shared" si="8"/>
        <v>0</v>
      </c>
      <c r="BJ143" s="18" t="s">
        <v>84</v>
      </c>
      <c r="BK143" s="204">
        <f t="shared" si="9"/>
        <v>0</v>
      </c>
      <c r="BL143" s="18" t="s">
        <v>306</v>
      </c>
      <c r="BM143" s="203" t="s">
        <v>279</v>
      </c>
    </row>
    <row r="144" spans="1:65" s="2" customFormat="1" ht="21.75" customHeight="1">
      <c r="A144" s="35"/>
      <c r="B144" s="36"/>
      <c r="C144" s="192" t="s">
        <v>162</v>
      </c>
      <c r="D144" s="192" t="s">
        <v>241</v>
      </c>
      <c r="E144" s="193" t="s">
        <v>3680</v>
      </c>
      <c r="F144" s="194" t="s">
        <v>3681</v>
      </c>
      <c r="G144" s="195" t="s">
        <v>476</v>
      </c>
      <c r="H144" s="196">
        <v>325</v>
      </c>
      <c r="I144" s="197"/>
      <c r="J144" s="198">
        <f t="shared" si="0"/>
        <v>0</v>
      </c>
      <c r="K144" s="194" t="s">
        <v>277</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306</v>
      </c>
      <c r="AT144" s="203" t="s">
        <v>241</v>
      </c>
      <c r="AU144" s="203" t="s">
        <v>84</v>
      </c>
      <c r="AY144" s="18" t="s">
        <v>239</v>
      </c>
      <c r="BE144" s="204">
        <f t="shared" si="4"/>
        <v>0</v>
      </c>
      <c r="BF144" s="204">
        <f t="shared" si="5"/>
        <v>0</v>
      </c>
      <c r="BG144" s="204">
        <f t="shared" si="6"/>
        <v>0</v>
      </c>
      <c r="BH144" s="204">
        <f t="shared" si="7"/>
        <v>0</v>
      </c>
      <c r="BI144" s="204">
        <f t="shared" si="8"/>
        <v>0</v>
      </c>
      <c r="BJ144" s="18" t="s">
        <v>84</v>
      </c>
      <c r="BK144" s="204">
        <f t="shared" si="9"/>
        <v>0</v>
      </c>
      <c r="BL144" s="18" t="s">
        <v>306</v>
      </c>
      <c r="BM144" s="203" t="s">
        <v>328</v>
      </c>
    </row>
    <row r="145" spans="1:65" s="2" customFormat="1" ht="16.5" customHeight="1">
      <c r="A145" s="35"/>
      <c r="B145" s="36"/>
      <c r="C145" s="192" t="s">
        <v>165</v>
      </c>
      <c r="D145" s="192" t="s">
        <v>241</v>
      </c>
      <c r="E145" s="193" t="s">
        <v>3682</v>
      </c>
      <c r="F145" s="194" t="s">
        <v>3683</v>
      </c>
      <c r="G145" s="195" t="s">
        <v>476</v>
      </c>
      <c r="H145" s="196">
        <v>746</v>
      </c>
      <c r="I145" s="197"/>
      <c r="J145" s="198">
        <f t="shared" si="0"/>
        <v>0</v>
      </c>
      <c r="K145" s="194" t="s">
        <v>277</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306</v>
      </c>
      <c r="AT145" s="203" t="s">
        <v>241</v>
      </c>
      <c r="AU145" s="203" t="s">
        <v>84</v>
      </c>
      <c r="AY145" s="18" t="s">
        <v>239</v>
      </c>
      <c r="BE145" s="204">
        <f t="shared" si="4"/>
        <v>0</v>
      </c>
      <c r="BF145" s="204">
        <f t="shared" si="5"/>
        <v>0</v>
      </c>
      <c r="BG145" s="204">
        <f t="shared" si="6"/>
        <v>0</v>
      </c>
      <c r="BH145" s="204">
        <f t="shared" si="7"/>
        <v>0</v>
      </c>
      <c r="BI145" s="204">
        <f t="shared" si="8"/>
        <v>0</v>
      </c>
      <c r="BJ145" s="18" t="s">
        <v>84</v>
      </c>
      <c r="BK145" s="204">
        <f t="shared" si="9"/>
        <v>0</v>
      </c>
      <c r="BL145" s="18" t="s">
        <v>306</v>
      </c>
      <c r="BM145" s="203" t="s">
        <v>337</v>
      </c>
    </row>
    <row r="146" spans="1:65" s="12" customFormat="1" ht="25.9" customHeight="1">
      <c r="B146" s="176"/>
      <c r="C146" s="177"/>
      <c r="D146" s="178" t="s">
        <v>75</v>
      </c>
      <c r="E146" s="179" t="s">
        <v>3684</v>
      </c>
      <c r="F146" s="179" t="s">
        <v>3685</v>
      </c>
      <c r="G146" s="177"/>
      <c r="H146" s="177"/>
      <c r="I146" s="180"/>
      <c r="J146" s="181">
        <f>BK146</f>
        <v>0</v>
      </c>
      <c r="K146" s="177"/>
      <c r="L146" s="182"/>
      <c r="M146" s="183"/>
      <c r="N146" s="184"/>
      <c r="O146" s="184"/>
      <c r="P146" s="185">
        <f>SUM(P147:P161)</f>
        <v>0</v>
      </c>
      <c r="Q146" s="184"/>
      <c r="R146" s="185">
        <f>SUM(R147:R161)</f>
        <v>0</v>
      </c>
      <c r="S146" s="184"/>
      <c r="T146" s="186">
        <f>SUM(T147:T161)</f>
        <v>0</v>
      </c>
      <c r="AR146" s="187" t="s">
        <v>86</v>
      </c>
      <c r="AT146" s="188" t="s">
        <v>75</v>
      </c>
      <c r="AU146" s="188" t="s">
        <v>76</v>
      </c>
      <c r="AY146" s="187" t="s">
        <v>239</v>
      </c>
      <c r="BK146" s="189">
        <f>SUM(BK147:BK161)</f>
        <v>0</v>
      </c>
    </row>
    <row r="147" spans="1:65" s="2" customFormat="1" ht="16.5" customHeight="1">
      <c r="A147" s="35"/>
      <c r="B147" s="36"/>
      <c r="C147" s="192" t="s">
        <v>8</v>
      </c>
      <c r="D147" s="192" t="s">
        <v>241</v>
      </c>
      <c r="E147" s="193" t="s">
        <v>3686</v>
      </c>
      <c r="F147" s="194" t="s">
        <v>3687</v>
      </c>
      <c r="G147" s="195" t="s">
        <v>249</v>
      </c>
      <c r="H147" s="196">
        <v>8</v>
      </c>
      <c r="I147" s="197"/>
      <c r="J147" s="198">
        <f t="shared" ref="J147:J153" si="10">ROUND(I147*H147,2)</f>
        <v>0</v>
      </c>
      <c r="K147" s="194" t="s">
        <v>277</v>
      </c>
      <c r="L147" s="40"/>
      <c r="M147" s="199" t="s">
        <v>1</v>
      </c>
      <c r="N147" s="200" t="s">
        <v>41</v>
      </c>
      <c r="O147" s="72"/>
      <c r="P147" s="201">
        <f t="shared" ref="P147:P153" si="11">O147*H147</f>
        <v>0</v>
      </c>
      <c r="Q147" s="201">
        <v>0</v>
      </c>
      <c r="R147" s="201">
        <f t="shared" ref="R147:R153" si="12">Q147*H147</f>
        <v>0</v>
      </c>
      <c r="S147" s="201">
        <v>0</v>
      </c>
      <c r="T147" s="202">
        <f t="shared" ref="T147:T153" si="13">S147*H147</f>
        <v>0</v>
      </c>
      <c r="U147" s="35"/>
      <c r="V147" s="35"/>
      <c r="W147" s="35"/>
      <c r="X147" s="35"/>
      <c r="Y147" s="35"/>
      <c r="Z147" s="35"/>
      <c r="AA147" s="35"/>
      <c r="AB147" s="35"/>
      <c r="AC147" s="35"/>
      <c r="AD147" s="35"/>
      <c r="AE147" s="35"/>
      <c r="AR147" s="203" t="s">
        <v>306</v>
      </c>
      <c r="AT147" s="203" t="s">
        <v>241</v>
      </c>
      <c r="AU147" s="203" t="s">
        <v>84</v>
      </c>
      <c r="AY147" s="18" t="s">
        <v>239</v>
      </c>
      <c r="BE147" s="204">
        <f t="shared" ref="BE147:BE153" si="14">IF(N147="základní",J147,0)</f>
        <v>0</v>
      </c>
      <c r="BF147" s="204">
        <f t="shared" ref="BF147:BF153" si="15">IF(N147="snížená",J147,0)</f>
        <v>0</v>
      </c>
      <c r="BG147" s="204">
        <f t="shared" ref="BG147:BG153" si="16">IF(N147="zákl. přenesená",J147,0)</f>
        <v>0</v>
      </c>
      <c r="BH147" s="204">
        <f t="shared" ref="BH147:BH153" si="17">IF(N147="sníž. přenesená",J147,0)</f>
        <v>0</v>
      </c>
      <c r="BI147" s="204">
        <f t="shared" ref="BI147:BI153" si="18">IF(N147="nulová",J147,0)</f>
        <v>0</v>
      </c>
      <c r="BJ147" s="18" t="s">
        <v>84</v>
      </c>
      <c r="BK147" s="204">
        <f t="shared" ref="BK147:BK153" si="19">ROUND(I147*H147,2)</f>
        <v>0</v>
      </c>
      <c r="BL147" s="18" t="s">
        <v>306</v>
      </c>
      <c r="BM147" s="203" t="s">
        <v>463</v>
      </c>
    </row>
    <row r="148" spans="1:65" s="2" customFormat="1" ht="16.5" customHeight="1">
      <c r="A148" s="35"/>
      <c r="B148" s="36"/>
      <c r="C148" s="192" t="s">
        <v>292</v>
      </c>
      <c r="D148" s="192" t="s">
        <v>241</v>
      </c>
      <c r="E148" s="193" t="s">
        <v>3688</v>
      </c>
      <c r="F148" s="194" t="s">
        <v>3689</v>
      </c>
      <c r="G148" s="195" t="s">
        <v>249</v>
      </c>
      <c r="H148" s="196">
        <v>2</v>
      </c>
      <c r="I148" s="197"/>
      <c r="J148" s="198">
        <f t="shared" si="10"/>
        <v>0</v>
      </c>
      <c r="K148" s="194" t="s">
        <v>277</v>
      </c>
      <c r="L148" s="40"/>
      <c r="M148" s="199" t="s">
        <v>1</v>
      </c>
      <c r="N148" s="200" t="s">
        <v>41</v>
      </c>
      <c r="O148" s="72"/>
      <c r="P148" s="201">
        <f t="shared" si="11"/>
        <v>0</v>
      </c>
      <c r="Q148" s="201">
        <v>0</v>
      </c>
      <c r="R148" s="201">
        <f t="shared" si="12"/>
        <v>0</v>
      </c>
      <c r="S148" s="201">
        <v>0</v>
      </c>
      <c r="T148" s="202">
        <f t="shared" si="13"/>
        <v>0</v>
      </c>
      <c r="U148" s="35"/>
      <c r="V148" s="35"/>
      <c r="W148" s="35"/>
      <c r="X148" s="35"/>
      <c r="Y148" s="35"/>
      <c r="Z148" s="35"/>
      <c r="AA148" s="35"/>
      <c r="AB148" s="35"/>
      <c r="AC148" s="35"/>
      <c r="AD148" s="35"/>
      <c r="AE148" s="35"/>
      <c r="AR148" s="203" t="s">
        <v>306</v>
      </c>
      <c r="AT148" s="203" t="s">
        <v>241</v>
      </c>
      <c r="AU148" s="203" t="s">
        <v>84</v>
      </c>
      <c r="AY148" s="18" t="s">
        <v>239</v>
      </c>
      <c r="BE148" s="204">
        <f t="shared" si="14"/>
        <v>0</v>
      </c>
      <c r="BF148" s="204">
        <f t="shared" si="15"/>
        <v>0</v>
      </c>
      <c r="BG148" s="204">
        <f t="shared" si="16"/>
        <v>0</v>
      </c>
      <c r="BH148" s="204">
        <f t="shared" si="17"/>
        <v>0</v>
      </c>
      <c r="BI148" s="204">
        <f t="shared" si="18"/>
        <v>0</v>
      </c>
      <c r="BJ148" s="18" t="s">
        <v>84</v>
      </c>
      <c r="BK148" s="204">
        <f t="shared" si="19"/>
        <v>0</v>
      </c>
      <c r="BL148" s="18" t="s">
        <v>306</v>
      </c>
      <c r="BM148" s="203" t="s">
        <v>473</v>
      </c>
    </row>
    <row r="149" spans="1:65" s="2" customFormat="1" ht="16.5" customHeight="1">
      <c r="A149" s="35"/>
      <c r="B149" s="36"/>
      <c r="C149" s="192" t="s">
        <v>296</v>
      </c>
      <c r="D149" s="192" t="s">
        <v>241</v>
      </c>
      <c r="E149" s="193" t="s">
        <v>3690</v>
      </c>
      <c r="F149" s="194" t="s">
        <v>3691</v>
      </c>
      <c r="G149" s="195" t="s">
        <v>331</v>
      </c>
      <c r="H149" s="196">
        <v>0.2</v>
      </c>
      <c r="I149" s="197"/>
      <c r="J149" s="198">
        <f t="shared" si="10"/>
        <v>0</v>
      </c>
      <c r="K149" s="194" t="s">
        <v>277</v>
      </c>
      <c r="L149" s="40"/>
      <c r="M149" s="199" t="s">
        <v>1</v>
      </c>
      <c r="N149" s="200" t="s">
        <v>41</v>
      </c>
      <c r="O149" s="72"/>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306</v>
      </c>
      <c r="AT149" s="203" t="s">
        <v>241</v>
      </c>
      <c r="AU149" s="203" t="s">
        <v>84</v>
      </c>
      <c r="AY149" s="18" t="s">
        <v>239</v>
      </c>
      <c r="BE149" s="204">
        <f t="shared" si="14"/>
        <v>0</v>
      </c>
      <c r="BF149" s="204">
        <f t="shared" si="15"/>
        <v>0</v>
      </c>
      <c r="BG149" s="204">
        <f t="shared" si="16"/>
        <v>0</v>
      </c>
      <c r="BH149" s="204">
        <f t="shared" si="17"/>
        <v>0</v>
      </c>
      <c r="BI149" s="204">
        <f t="shared" si="18"/>
        <v>0</v>
      </c>
      <c r="BJ149" s="18" t="s">
        <v>84</v>
      </c>
      <c r="BK149" s="204">
        <f t="shared" si="19"/>
        <v>0</v>
      </c>
      <c r="BL149" s="18" t="s">
        <v>306</v>
      </c>
      <c r="BM149" s="203" t="s">
        <v>484</v>
      </c>
    </row>
    <row r="150" spans="1:65" s="2" customFormat="1" ht="16.5" customHeight="1">
      <c r="A150" s="35"/>
      <c r="B150" s="36"/>
      <c r="C150" s="192" t="s">
        <v>301</v>
      </c>
      <c r="D150" s="192" t="s">
        <v>241</v>
      </c>
      <c r="E150" s="193" t="s">
        <v>3692</v>
      </c>
      <c r="F150" s="194" t="s">
        <v>3693</v>
      </c>
      <c r="G150" s="195" t="s">
        <v>1736</v>
      </c>
      <c r="H150" s="196">
        <v>1</v>
      </c>
      <c r="I150" s="197"/>
      <c r="J150" s="198">
        <f t="shared" si="10"/>
        <v>0</v>
      </c>
      <c r="K150" s="194" t="s">
        <v>277</v>
      </c>
      <c r="L150" s="40"/>
      <c r="M150" s="199" t="s">
        <v>1</v>
      </c>
      <c r="N150" s="200" t="s">
        <v>41</v>
      </c>
      <c r="O150" s="72"/>
      <c r="P150" s="201">
        <f t="shared" si="11"/>
        <v>0</v>
      </c>
      <c r="Q150" s="201">
        <v>0</v>
      </c>
      <c r="R150" s="201">
        <f t="shared" si="12"/>
        <v>0</v>
      </c>
      <c r="S150" s="201">
        <v>0</v>
      </c>
      <c r="T150" s="202">
        <f t="shared" si="13"/>
        <v>0</v>
      </c>
      <c r="U150" s="35"/>
      <c r="V150" s="35"/>
      <c r="W150" s="35"/>
      <c r="X150" s="35"/>
      <c r="Y150" s="35"/>
      <c r="Z150" s="35"/>
      <c r="AA150" s="35"/>
      <c r="AB150" s="35"/>
      <c r="AC150" s="35"/>
      <c r="AD150" s="35"/>
      <c r="AE150" s="35"/>
      <c r="AR150" s="203" t="s">
        <v>306</v>
      </c>
      <c r="AT150" s="203" t="s">
        <v>241</v>
      </c>
      <c r="AU150" s="203" t="s">
        <v>84</v>
      </c>
      <c r="AY150" s="18" t="s">
        <v>239</v>
      </c>
      <c r="BE150" s="204">
        <f t="shared" si="14"/>
        <v>0</v>
      </c>
      <c r="BF150" s="204">
        <f t="shared" si="15"/>
        <v>0</v>
      </c>
      <c r="BG150" s="204">
        <f t="shared" si="16"/>
        <v>0</v>
      </c>
      <c r="BH150" s="204">
        <f t="shared" si="17"/>
        <v>0</v>
      </c>
      <c r="BI150" s="204">
        <f t="shared" si="18"/>
        <v>0</v>
      </c>
      <c r="BJ150" s="18" t="s">
        <v>84</v>
      </c>
      <c r="BK150" s="204">
        <f t="shared" si="19"/>
        <v>0</v>
      </c>
      <c r="BL150" s="18" t="s">
        <v>306</v>
      </c>
      <c r="BM150" s="203" t="s">
        <v>495</v>
      </c>
    </row>
    <row r="151" spans="1:65" s="2" customFormat="1" ht="16.5" customHeight="1">
      <c r="A151" s="35"/>
      <c r="B151" s="36"/>
      <c r="C151" s="192" t="s">
        <v>306</v>
      </c>
      <c r="D151" s="192" t="s">
        <v>241</v>
      </c>
      <c r="E151" s="193" t="s">
        <v>3694</v>
      </c>
      <c r="F151" s="194" t="s">
        <v>3695</v>
      </c>
      <c r="G151" s="195" t="s">
        <v>249</v>
      </c>
      <c r="H151" s="196">
        <v>1</v>
      </c>
      <c r="I151" s="197"/>
      <c r="J151" s="198">
        <f t="shared" si="10"/>
        <v>0</v>
      </c>
      <c r="K151" s="194" t="s">
        <v>277</v>
      </c>
      <c r="L151" s="40"/>
      <c r="M151" s="199" t="s">
        <v>1</v>
      </c>
      <c r="N151" s="200" t="s">
        <v>41</v>
      </c>
      <c r="O151" s="72"/>
      <c r="P151" s="201">
        <f t="shared" si="11"/>
        <v>0</v>
      </c>
      <c r="Q151" s="201">
        <v>0</v>
      </c>
      <c r="R151" s="201">
        <f t="shared" si="12"/>
        <v>0</v>
      </c>
      <c r="S151" s="201">
        <v>0</v>
      </c>
      <c r="T151" s="202">
        <f t="shared" si="13"/>
        <v>0</v>
      </c>
      <c r="U151" s="35"/>
      <c r="V151" s="35"/>
      <c r="W151" s="35"/>
      <c r="X151" s="35"/>
      <c r="Y151" s="35"/>
      <c r="Z151" s="35"/>
      <c r="AA151" s="35"/>
      <c r="AB151" s="35"/>
      <c r="AC151" s="35"/>
      <c r="AD151" s="35"/>
      <c r="AE151" s="35"/>
      <c r="AR151" s="203" t="s">
        <v>306</v>
      </c>
      <c r="AT151" s="203" t="s">
        <v>241</v>
      </c>
      <c r="AU151" s="203" t="s">
        <v>84</v>
      </c>
      <c r="AY151" s="18" t="s">
        <v>239</v>
      </c>
      <c r="BE151" s="204">
        <f t="shared" si="14"/>
        <v>0</v>
      </c>
      <c r="BF151" s="204">
        <f t="shared" si="15"/>
        <v>0</v>
      </c>
      <c r="BG151" s="204">
        <f t="shared" si="16"/>
        <v>0</v>
      </c>
      <c r="BH151" s="204">
        <f t="shared" si="17"/>
        <v>0</v>
      </c>
      <c r="BI151" s="204">
        <f t="shared" si="18"/>
        <v>0</v>
      </c>
      <c r="BJ151" s="18" t="s">
        <v>84</v>
      </c>
      <c r="BK151" s="204">
        <f t="shared" si="19"/>
        <v>0</v>
      </c>
      <c r="BL151" s="18" t="s">
        <v>306</v>
      </c>
      <c r="BM151" s="203" t="s">
        <v>506</v>
      </c>
    </row>
    <row r="152" spans="1:65" s="2" customFormat="1" ht="16.5" customHeight="1">
      <c r="A152" s="35"/>
      <c r="B152" s="36"/>
      <c r="C152" s="192" t="s">
        <v>312</v>
      </c>
      <c r="D152" s="192" t="s">
        <v>241</v>
      </c>
      <c r="E152" s="193" t="s">
        <v>3696</v>
      </c>
      <c r="F152" s="194" t="s">
        <v>3697</v>
      </c>
      <c r="G152" s="195" t="s">
        <v>249</v>
      </c>
      <c r="H152" s="196">
        <v>1</v>
      </c>
      <c r="I152" s="197"/>
      <c r="J152" s="198">
        <f t="shared" si="10"/>
        <v>0</v>
      </c>
      <c r="K152" s="194" t="s">
        <v>277</v>
      </c>
      <c r="L152" s="40"/>
      <c r="M152" s="199" t="s">
        <v>1</v>
      </c>
      <c r="N152" s="200" t="s">
        <v>41</v>
      </c>
      <c r="O152" s="72"/>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306</v>
      </c>
      <c r="AT152" s="203" t="s">
        <v>241</v>
      </c>
      <c r="AU152" s="203" t="s">
        <v>84</v>
      </c>
      <c r="AY152" s="18" t="s">
        <v>239</v>
      </c>
      <c r="BE152" s="204">
        <f t="shared" si="14"/>
        <v>0</v>
      </c>
      <c r="BF152" s="204">
        <f t="shared" si="15"/>
        <v>0</v>
      </c>
      <c r="BG152" s="204">
        <f t="shared" si="16"/>
        <v>0</v>
      </c>
      <c r="BH152" s="204">
        <f t="shared" si="17"/>
        <v>0</v>
      </c>
      <c r="BI152" s="204">
        <f t="shared" si="18"/>
        <v>0</v>
      </c>
      <c r="BJ152" s="18" t="s">
        <v>84</v>
      </c>
      <c r="BK152" s="204">
        <f t="shared" si="19"/>
        <v>0</v>
      </c>
      <c r="BL152" s="18" t="s">
        <v>306</v>
      </c>
      <c r="BM152" s="203" t="s">
        <v>517</v>
      </c>
    </row>
    <row r="153" spans="1:65" s="2" customFormat="1" ht="16.5" customHeight="1">
      <c r="A153" s="35"/>
      <c r="B153" s="36"/>
      <c r="C153" s="192" t="s">
        <v>279</v>
      </c>
      <c r="D153" s="192" t="s">
        <v>241</v>
      </c>
      <c r="E153" s="193" t="s">
        <v>3698</v>
      </c>
      <c r="F153" s="194" t="s">
        <v>3699</v>
      </c>
      <c r="G153" s="195" t="s">
        <v>249</v>
      </c>
      <c r="H153" s="196">
        <v>1</v>
      </c>
      <c r="I153" s="197"/>
      <c r="J153" s="198">
        <f t="shared" si="10"/>
        <v>0</v>
      </c>
      <c r="K153" s="194" t="s">
        <v>277</v>
      </c>
      <c r="L153" s="40"/>
      <c r="M153" s="199" t="s">
        <v>1</v>
      </c>
      <c r="N153" s="200" t="s">
        <v>41</v>
      </c>
      <c r="O153" s="72"/>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306</v>
      </c>
      <c r="AT153" s="203" t="s">
        <v>241</v>
      </c>
      <c r="AU153" s="203" t="s">
        <v>84</v>
      </c>
      <c r="AY153" s="18" t="s">
        <v>239</v>
      </c>
      <c r="BE153" s="204">
        <f t="shared" si="14"/>
        <v>0</v>
      </c>
      <c r="BF153" s="204">
        <f t="shared" si="15"/>
        <v>0</v>
      </c>
      <c r="BG153" s="204">
        <f t="shared" si="16"/>
        <v>0</v>
      </c>
      <c r="BH153" s="204">
        <f t="shared" si="17"/>
        <v>0</v>
      </c>
      <c r="BI153" s="204">
        <f t="shared" si="18"/>
        <v>0</v>
      </c>
      <c r="BJ153" s="18" t="s">
        <v>84</v>
      </c>
      <c r="BK153" s="204">
        <f t="shared" si="19"/>
        <v>0</v>
      </c>
      <c r="BL153" s="18" t="s">
        <v>306</v>
      </c>
      <c r="BM153" s="203" t="s">
        <v>525</v>
      </c>
    </row>
    <row r="154" spans="1:65" s="2" customFormat="1" ht="29.25">
      <c r="A154" s="35"/>
      <c r="B154" s="36"/>
      <c r="C154" s="37"/>
      <c r="D154" s="207" t="s">
        <v>284</v>
      </c>
      <c r="E154" s="37"/>
      <c r="F154" s="216" t="s">
        <v>3700</v>
      </c>
      <c r="G154" s="37"/>
      <c r="H154" s="37"/>
      <c r="I154" s="217"/>
      <c r="J154" s="37"/>
      <c r="K154" s="37"/>
      <c r="L154" s="40"/>
      <c r="M154" s="218"/>
      <c r="N154" s="219"/>
      <c r="O154" s="72"/>
      <c r="P154" s="72"/>
      <c r="Q154" s="72"/>
      <c r="R154" s="72"/>
      <c r="S154" s="72"/>
      <c r="T154" s="73"/>
      <c r="U154" s="35"/>
      <c r="V154" s="35"/>
      <c r="W154" s="35"/>
      <c r="X154" s="35"/>
      <c r="Y154" s="35"/>
      <c r="Z154" s="35"/>
      <c r="AA154" s="35"/>
      <c r="AB154" s="35"/>
      <c r="AC154" s="35"/>
      <c r="AD154" s="35"/>
      <c r="AE154" s="35"/>
      <c r="AT154" s="18" t="s">
        <v>284</v>
      </c>
      <c r="AU154" s="18" t="s">
        <v>84</v>
      </c>
    </row>
    <row r="155" spans="1:65" s="2" customFormat="1" ht="24.2" customHeight="1">
      <c r="A155" s="35"/>
      <c r="B155" s="36"/>
      <c r="C155" s="192" t="s">
        <v>321</v>
      </c>
      <c r="D155" s="192" t="s">
        <v>241</v>
      </c>
      <c r="E155" s="193" t="s">
        <v>3701</v>
      </c>
      <c r="F155" s="194" t="s">
        <v>3702</v>
      </c>
      <c r="G155" s="195" t="s">
        <v>249</v>
      </c>
      <c r="H155" s="196">
        <v>1</v>
      </c>
      <c r="I155" s="197"/>
      <c r="J155" s="198">
        <f t="shared" ref="J155:J161" si="20">ROUND(I155*H155,2)</f>
        <v>0</v>
      </c>
      <c r="K155" s="194" t="s">
        <v>277</v>
      </c>
      <c r="L155" s="40"/>
      <c r="M155" s="199" t="s">
        <v>1</v>
      </c>
      <c r="N155" s="200" t="s">
        <v>41</v>
      </c>
      <c r="O155" s="72"/>
      <c r="P155" s="201">
        <f t="shared" ref="P155:P161" si="21">O155*H155</f>
        <v>0</v>
      </c>
      <c r="Q155" s="201">
        <v>0</v>
      </c>
      <c r="R155" s="201">
        <f t="shared" ref="R155:R161" si="22">Q155*H155</f>
        <v>0</v>
      </c>
      <c r="S155" s="201">
        <v>0</v>
      </c>
      <c r="T155" s="202">
        <f t="shared" ref="T155:T161" si="23">S155*H155</f>
        <v>0</v>
      </c>
      <c r="U155" s="35"/>
      <c r="V155" s="35"/>
      <c r="W155" s="35"/>
      <c r="X155" s="35"/>
      <c r="Y155" s="35"/>
      <c r="Z155" s="35"/>
      <c r="AA155" s="35"/>
      <c r="AB155" s="35"/>
      <c r="AC155" s="35"/>
      <c r="AD155" s="35"/>
      <c r="AE155" s="35"/>
      <c r="AR155" s="203" t="s">
        <v>306</v>
      </c>
      <c r="AT155" s="203" t="s">
        <v>241</v>
      </c>
      <c r="AU155" s="203" t="s">
        <v>84</v>
      </c>
      <c r="AY155" s="18" t="s">
        <v>239</v>
      </c>
      <c r="BE155" s="204">
        <f t="shared" ref="BE155:BE161" si="24">IF(N155="základní",J155,0)</f>
        <v>0</v>
      </c>
      <c r="BF155" s="204">
        <f t="shared" ref="BF155:BF161" si="25">IF(N155="snížená",J155,0)</f>
        <v>0</v>
      </c>
      <c r="BG155" s="204">
        <f t="shared" ref="BG155:BG161" si="26">IF(N155="zákl. přenesená",J155,0)</f>
        <v>0</v>
      </c>
      <c r="BH155" s="204">
        <f t="shared" ref="BH155:BH161" si="27">IF(N155="sníž. přenesená",J155,0)</f>
        <v>0</v>
      </c>
      <c r="BI155" s="204">
        <f t="shared" ref="BI155:BI161" si="28">IF(N155="nulová",J155,0)</f>
        <v>0</v>
      </c>
      <c r="BJ155" s="18" t="s">
        <v>84</v>
      </c>
      <c r="BK155" s="204">
        <f t="shared" ref="BK155:BK161" si="29">ROUND(I155*H155,2)</f>
        <v>0</v>
      </c>
      <c r="BL155" s="18" t="s">
        <v>306</v>
      </c>
      <c r="BM155" s="203" t="s">
        <v>533</v>
      </c>
    </row>
    <row r="156" spans="1:65" s="2" customFormat="1" ht="24.2" customHeight="1">
      <c r="A156" s="35"/>
      <c r="B156" s="36"/>
      <c r="C156" s="192" t="s">
        <v>328</v>
      </c>
      <c r="D156" s="192" t="s">
        <v>241</v>
      </c>
      <c r="E156" s="193" t="s">
        <v>3703</v>
      </c>
      <c r="F156" s="194" t="s">
        <v>3704</v>
      </c>
      <c r="G156" s="195" t="s">
        <v>249</v>
      </c>
      <c r="H156" s="196">
        <v>1</v>
      </c>
      <c r="I156" s="197"/>
      <c r="J156" s="198">
        <f t="shared" si="20"/>
        <v>0</v>
      </c>
      <c r="K156" s="194" t="s">
        <v>277</v>
      </c>
      <c r="L156" s="40"/>
      <c r="M156" s="199" t="s">
        <v>1</v>
      </c>
      <c r="N156" s="200" t="s">
        <v>41</v>
      </c>
      <c r="O156" s="72"/>
      <c r="P156" s="201">
        <f t="shared" si="21"/>
        <v>0</v>
      </c>
      <c r="Q156" s="201">
        <v>0</v>
      </c>
      <c r="R156" s="201">
        <f t="shared" si="22"/>
        <v>0</v>
      </c>
      <c r="S156" s="201">
        <v>0</v>
      </c>
      <c r="T156" s="202">
        <f t="shared" si="23"/>
        <v>0</v>
      </c>
      <c r="U156" s="35"/>
      <c r="V156" s="35"/>
      <c r="W156" s="35"/>
      <c r="X156" s="35"/>
      <c r="Y156" s="35"/>
      <c r="Z156" s="35"/>
      <c r="AA156" s="35"/>
      <c r="AB156" s="35"/>
      <c r="AC156" s="35"/>
      <c r="AD156" s="35"/>
      <c r="AE156" s="35"/>
      <c r="AR156" s="203" t="s">
        <v>306</v>
      </c>
      <c r="AT156" s="203" t="s">
        <v>241</v>
      </c>
      <c r="AU156" s="203" t="s">
        <v>84</v>
      </c>
      <c r="AY156" s="18" t="s">
        <v>239</v>
      </c>
      <c r="BE156" s="204">
        <f t="shared" si="24"/>
        <v>0</v>
      </c>
      <c r="BF156" s="204">
        <f t="shared" si="25"/>
        <v>0</v>
      </c>
      <c r="BG156" s="204">
        <f t="shared" si="26"/>
        <v>0</v>
      </c>
      <c r="BH156" s="204">
        <f t="shared" si="27"/>
        <v>0</v>
      </c>
      <c r="BI156" s="204">
        <f t="shared" si="28"/>
        <v>0</v>
      </c>
      <c r="BJ156" s="18" t="s">
        <v>84</v>
      </c>
      <c r="BK156" s="204">
        <f t="shared" si="29"/>
        <v>0</v>
      </c>
      <c r="BL156" s="18" t="s">
        <v>306</v>
      </c>
      <c r="BM156" s="203" t="s">
        <v>541</v>
      </c>
    </row>
    <row r="157" spans="1:65" s="2" customFormat="1" ht="24.2" customHeight="1">
      <c r="A157" s="35"/>
      <c r="B157" s="36"/>
      <c r="C157" s="192" t="s">
        <v>7</v>
      </c>
      <c r="D157" s="192" t="s">
        <v>241</v>
      </c>
      <c r="E157" s="193" t="s">
        <v>3705</v>
      </c>
      <c r="F157" s="194" t="s">
        <v>3706</v>
      </c>
      <c r="G157" s="195" t="s">
        <v>249</v>
      </c>
      <c r="H157" s="196">
        <v>1</v>
      </c>
      <c r="I157" s="197"/>
      <c r="J157" s="198">
        <f t="shared" si="20"/>
        <v>0</v>
      </c>
      <c r="K157" s="194" t="s">
        <v>277</v>
      </c>
      <c r="L157" s="40"/>
      <c r="M157" s="199" t="s">
        <v>1</v>
      </c>
      <c r="N157" s="200" t="s">
        <v>41</v>
      </c>
      <c r="O157" s="72"/>
      <c r="P157" s="201">
        <f t="shared" si="21"/>
        <v>0</v>
      </c>
      <c r="Q157" s="201">
        <v>0</v>
      </c>
      <c r="R157" s="201">
        <f t="shared" si="22"/>
        <v>0</v>
      </c>
      <c r="S157" s="201">
        <v>0</v>
      </c>
      <c r="T157" s="202">
        <f t="shared" si="23"/>
        <v>0</v>
      </c>
      <c r="U157" s="35"/>
      <c r="V157" s="35"/>
      <c r="W157" s="35"/>
      <c r="X157" s="35"/>
      <c r="Y157" s="35"/>
      <c r="Z157" s="35"/>
      <c r="AA157" s="35"/>
      <c r="AB157" s="35"/>
      <c r="AC157" s="35"/>
      <c r="AD157" s="35"/>
      <c r="AE157" s="35"/>
      <c r="AR157" s="203" t="s">
        <v>306</v>
      </c>
      <c r="AT157" s="203" t="s">
        <v>241</v>
      </c>
      <c r="AU157" s="203" t="s">
        <v>84</v>
      </c>
      <c r="AY157" s="18" t="s">
        <v>239</v>
      </c>
      <c r="BE157" s="204">
        <f t="shared" si="24"/>
        <v>0</v>
      </c>
      <c r="BF157" s="204">
        <f t="shared" si="25"/>
        <v>0</v>
      </c>
      <c r="BG157" s="204">
        <f t="shared" si="26"/>
        <v>0</v>
      </c>
      <c r="BH157" s="204">
        <f t="shared" si="27"/>
        <v>0</v>
      </c>
      <c r="BI157" s="204">
        <f t="shared" si="28"/>
        <v>0</v>
      </c>
      <c r="BJ157" s="18" t="s">
        <v>84</v>
      </c>
      <c r="BK157" s="204">
        <f t="shared" si="29"/>
        <v>0</v>
      </c>
      <c r="BL157" s="18" t="s">
        <v>306</v>
      </c>
      <c r="BM157" s="203" t="s">
        <v>551</v>
      </c>
    </row>
    <row r="158" spans="1:65" s="2" customFormat="1" ht="24.2" customHeight="1">
      <c r="A158" s="35"/>
      <c r="B158" s="36"/>
      <c r="C158" s="192" t="s">
        <v>337</v>
      </c>
      <c r="D158" s="192" t="s">
        <v>241</v>
      </c>
      <c r="E158" s="193" t="s">
        <v>3707</v>
      </c>
      <c r="F158" s="194" t="s">
        <v>3708</v>
      </c>
      <c r="G158" s="195" t="s">
        <v>249</v>
      </c>
      <c r="H158" s="196">
        <v>1</v>
      </c>
      <c r="I158" s="197"/>
      <c r="J158" s="198">
        <f t="shared" si="20"/>
        <v>0</v>
      </c>
      <c r="K158" s="194" t="s">
        <v>277</v>
      </c>
      <c r="L158" s="40"/>
      <c r="M158" s="199" t="s">
        <v>1</v>
      </c>
      <c r="N158" s="200" t="s">
        <v>41</v>
      </c>
      <c r="O158" s="72"/>
      <c r="P158" s="201">
        <f t="shared" si="21"/>
        <v>0</v>
      </c>
      <c r="Q158" s="201">
        <v>0</v>
      </c>
      <c r="R158" s="201">
        <f t="shared" si="22"/>
        <v>0</v>
      </c>
      <c r="S158" s="201">
        <v>0</v>
      </c>
      <c r="T158" s="202">
        <f t="shared" si="23"/>
        <v>0</v>
      </c>
      <c r="U158" s="35"/>
      <c r="V158" s="35"/>
      <c r="W158" s="35"/>
      <c r="X158" s="35"/>
      <c r="Y158" s="35"/>
      <c r="Z158" s="35"/>
      <c r="AA158" s="35"/>
      <c r="AB158" s="35"/>
      <c r="AC158" s="35"/>
      <c r="AD158" s="35"/>
      <c r="AE158" s="35"/>
      <c r="AR158" s="203" t="s">
        <v>306</v>
      </c>
      <c r="AT158" s="203" t="s">
        <v>241</v>
      </c>
      <c r="AU158" s="203" t="s">
        <v>84</v>
      </c>
      <c r="AY158" s="18" t="s">
        <v>239</v>
      </c>
      <c r="BE158" s="204">
        <f t="shared" si="24"/>
        <v>0</v>
      </c>
      <c r="BF158" s="204">
        <f t="shared" si="25"/>
        <v>0</v>
      </c>
      <c r="BG158" s="204">
        <f t="shared" si="26"/>
        <v>0</v>
      </c>
      <c r="BH158" s="204">
        <f t="shared" si="27"/>
        <v>0</v>
      </c>
      <c r="BI158" s="204">
        <f t="shared" si="28"/>
        <v>0</v>
      </c>
      <c r="BJ158" s="18" t="s">
        <v>84</v>
      </c>
      <c r="BK158" s="204">
        <f t="shared" si="29"/>
        <v>0</v>
      </c>
      <c r="BL158" s="18" t="s">
        <v>306</v>
      </c>
      <c r="BM158" s="203" t="s">
        <v>561</v>
      </c>
    </row>
    <row r="159" spans="1:65" s="2" customFormat="1" ht="24.2" customHeight="1">
      <c r="A159" s="35"/>
      <c r="B159" s="36"/>
      <c r="C159" s="192" t="s">
        <v>342</v>
      </c>
      <c r="D159" s="192" t="s">
        <v>241</v>
      </c>
      <c r="E159" s="193" t="s">
        <v>3709</v>
      </c>
      <c r="F159" s="194" t="s">
        <v>3710</v>
      </c>
      <c r="G159" s="195" t="s">
        <v>249</v>
      </c>
      <c r="H159" s="196">
        <v>1</v>
      </c>
      <c r="I159" s="197"/>
      <c r="J159" s="198">
        <f t="shared" si="20"/>
        <v>0</v>
      </c>
      <c r="K159" s="194" t="s">
        <v>277</v>
      </c>
      <c r="L159" s="40"/>
      <c r="M159" s="199" t="s">
        <v>1</v>
      </c>
      <c r="N159" s="200" t="s">
        <v>41</v>
      </c>
      <c r="O159" s="72"/>
      <c r="P159" s="201">
        <f t="shared" si="21"/>
        <v>0</v>
      </c>
      <c r="Q159" s="201">
        <v>0</v>
      </c>
      <c r="R159" s="201">
        <f t="shared" si="22"/>
        <v>0</v>
      </c>
      <c r="S159" s="201">
        <v>0</v>
      </c>
      <c r="T159" s="202">
        <f t="shared" si="23"/>
        <v>0</v>
      </c>
      <c r="U159" s="35"/>
      <c r="V159" s="35"/>
      <c r="W159" s="35"/>
      <c r="X159" s="35"/>
      <c r="Y159" s="35"/>
      <c r="Z159" s="35"/>
      <c r="AA159" s="35"/>
      <c r="AB159" s="35"/>
      <c r="AC159" s="35"/>
      <c r="AD159" s="35"/>
      <c r="AE159" s="35"/>
      <c r="AR159" s="203" t="s">
        <v>306</v>
      </c>
      <c r="AT159" s="203" t="s">
        <v>241</v>
      </c>
      <c r="AU159" s="203" t="s">
        <v>84</v>
      </c>
      <c r="AY159" s="18" t="s">
        <v>239</v>
      </c>
      <c r="BE159" s="204">
        <f t="shared" si="24"/>
        <v>0</v>
      </c>
      <c r="BF159" s="204">
        <f t="shared" si="25"/>
        <v>0</v>
      </c>
      <c r="BG159" s="204">
        <f t="shared" si="26"/>
        <v>0</v>
      </c>
      <c r="BH159" s="204">
        <f t="shared" si="27"/>
        <v>0</v>
      </c>
      <c r="BI159" s="204">
        <f t="shared" si="28"/>
        <v>0</v>
      </c>
      <c r="BJ159" s="18" t="s">
        <v>84</v>
      </c>
      <c r="BK159" s="204">
        <f t="shared" si="29"/>
        <v>0</v>
      </c>
      <c r="BL159" s="18" t="s">
        <v>306</v>
      </c>
      <c r="BM159" s="203" t="s">
        <v>570</v>
      </c>
    </row>
    <row r="160" spans="1:65" s="2" customFormat="1" ht="24.2" customHeight="1">
      <c r="A160" s="35"/>
      <c r="B160" s="36"/>
      <c r="C160" s="192" t="s">
        <v>463</v>
      </c>
      <c r="D160" s="192" t="s">
        <v>241</v>
      </c>
      <c r="E160" s="193" t="s">
        <v>3711</v>
      </c>
      <c r="F160" s="194" t="s">
        <v>3712</v>
      </c>
      <c r="G160" s="195" t="s">
        <v>249</v>
      </c>
      <c r="H160" s="196">
        <v>1</v>
      </c>
      <c r="I160" s="197"/>
      <c r="J160" s="198">
        <f t="shared" si="20"/>
        <v>0</v>
      </c>
      <c r="K160" s="194" t="s">
        <v>277</v>
      </c>
      <c r="L160" s="40"/>
      <c r="M160" s="199" t="s">
        <v>1</v>
      </c>
      <c r="N160" s="200" t="s">
        <v>41</v>
      </c>
      <c r="O160" s="72"/>
      <c r="P160" s="201">
        <f t="shared" si="21"/>
        <v>0</v>
      </c>
      <c r="Q160" s="201">
        <v>0</v>
      </c>
      <c r="R160" s="201">
        <f t="shared" si="22"/>
        <v>0</v>
      </c>
      <c r="S160" s="201">
        <v>0</v>
      </c>
      <c r="T160" s="202">
        <f t="shared" si="23"/>
        <v>0</v>
      </c>
      <c r="U160" s="35"/>
      <c r="V160" s="35"/>
      <c r="W160" s="35"/>
      <c r="X160" s="35"/>
      <c r="Y160" s="35"/>
      <c r="Z160" s="35"/>
      <c r="AA160" s="35"/>
      <c r="AB160" s="35"/>
      <c r="AC160" s="35"/>
      <c r="AD160" s="35"/>
      <c r="AE160" s="35"/>
      <c r="AR160" s="203" t="s">
        <v>306</v>
      </c>
      <c r="AT160" s="203" t="s">
        <v>241</v>
      </c>
      <c r="AU160" s="203" t="s">
        <v>84</v>
      </c>
      <c r="AY160" s="18" t="s">
        <v>239</v>
      </c>
      <c r="BE160" s="204">
        <f t="shared" si="24"/>
        <v>0</v>
      </c>
      <c r="BF160" s="204">
        <f t="shared" si="25"/>
        <v>0</v>
      </c>
      <c r="BG160" s="204">
        <f t="shared" si="26"/>
        <v>0</v>
      </c>
      <c r="BH160" s="204">
        <f t="shared" si="27"/>
        <v>0</v>
      </c>
      <c r="BI160" s="204">
        <f t="shared" si="28"/>
        <v>0</v>
      </c>
      <c r="BJ160" s="18" t="s">
        <v>84</v>
      </c>
      <c r="BK160" s="204">
        <f t="shared" si="29"/>
        <v>0</v>
      </c>
      <c r="BL160" s="18" t="s">
        <v>306</v>
      </c>
      <c r="BM160" s="203" t="s">
        <v>580</v>
      </c>
    </row>
    <row r="161" spans="1:65" s="2" customFormat="1" ht="24.2" customHeight="1">
      <c r="A161" s="35"/>
      <c r="B161" s="36"/>
      <c r="C161" s="192" t="s">
        <v>468</v>
      </c>
      <c r="D161" s="192" t="s">
        <v>241</v>
      </c>
      <c r="E161" s="193" t="s">
        <v>3713</v>
      </c>
      <c r="F161" s="194" t="s">
        <v>3714</v>
      </c>
      <c r="G161" s="195" t="s">
        <v>249</v>
      </c>
      <c r="H161" s="196">
        <v>1</v>
      </c>
      <c r="I161" s="197"/>
      <c r="J161" s="198">
        <f t="shared" si="20"/>
        <v>0</v>
      </c>
      <c r="K161" s="194" t="s">
        <v>277</v>
      </c>
      <c r="L161" s="40"/>
      <c r="M161" s="199" t="s">
        <v>1</v>
      </c>
      <c r="N161" s="200" t="s">
        <v>41</v>
      </c>
      <c r="O161" s="72"/>
      <c r="P161" s="201">
        <f t="shared" si="21"/>
        <v>0</v>
      </c>
      <c r="Q161" s="201">
        <v>0</v>
      </c>
      <c r="R161" s="201">
        <f t="shared" si="22"/>
        <v>0</v>
      </c>
      <c r="S161" s="201">
        <v>0</v>
      </c>
      <c r="T161" s="202">
        <f t="shared" si="23"/>
        <v>0</v>
      </c>
      <c r="U161" s="35"/>
      <c r="V161" s="35"/>
      <c r="W161" s="35"/>
      <c r="X161" s="35"/>
      <c r="Y161" s="35"/>
      <c r="Z161" s="35"/>
      <c r="AA161" s="35"/>
      <c r="AB161" s="35"/>
      <c r="AC161" s="35"/>
      <c r="AD161" s="35"/>
      <c r="AE161" s="35"/>
      <c r="AR161" s="203" t="s">
        <v>306</v>
      </c>
      <c r="AT161" s="203" t="s">
        <v>241</v>
      </c>
      <c r="AU161" s="203" t="s">
        <v>84</v>
      </c>
      <c r="AY161" s="18" t="s">
        <v>239</v>
      </c>
      <c r="BE161" s="204">
        <f t="shared" si="24"/>
        <v>0</v>
      </c>
      <c r="BF161" s="204">
        <f t="shared" si="25"/>
        <v>0</v>
      </c>
      <c r="BG161" s="204">
        <f t="shared" si="26"/>
        <v>0</v>
      </c>
      <c r="BH161" s="204">
        <f t="shared" si="27"/>
        <v>0</v>
      </c>
      <c r="BI161" s="204">
        <f t="shared" si="28"/>
        <v>0</v>
      </c>
      <c r="BJ161" s="18" t="s">
        <v>84</v>
      </c>
      <c r="BK161" s="204">
        <f t="shared" si="29"/>
        <v>0</v>
      </c>
      <c r="BL161" s="18" t="s">
        <v>306</v>
      </c>
      <c r="BM161" s="203" t="s">
        <v>591</v>
      </c>
    </row>
    <row r="162" spans="1:65" s="12" customFormat="1" ht="25.9" customHeight="1">
      <c r="B162" s="176"/>
      <c r="C162" s="177"/>
      <c r="D162" s="178" t="s">
        <v>75</v>
      </c>
      <c r="E162" s="179" t="s">
        <v>3715</v>
      </c>
      <c r="F162" s="179" t="s">
        <v>3716</v>
      </c>
      <c r="G162" s="177"/>
      <c r="H162" s="177"/>
      <c r="I162" s="180"/>
      <c r="J162" s="181">
        <f>BK162</f>
        <v>0</v>
      </c>
      <c r="K162" s="177"/>
      <c r="L162" s="182"/>
      <c r="M162" s="183"/>
      <c r="N162" s="184"/>
      <c r="O162" s="184"/>
      <c r="P162" s="185">
        <f>SUM(P163:P181)</f>
        <v>0</v>
      </c>
      <c r="Q162" s="184"/>
      <c r="R162" s="185">
        <f>SUM(R163:R181)</f>
        <v>0</v>
      </c>
      <c r="S162" s="184"/>
      <c r="T162" s="186">
        <f>SUM(T163:T181)</f>
        <v>0</v>
      </c>
      <c r="AR162" s="187" t="s">
        <v>86</v>
      </c>
      <c r="AT162" s="188" t="s">
        <v>75</v>
      </c>
      <c r="AU162" s="188" t="s">
        <v>76</v>
      </c>
      <c r="AY162" s="187" t="s">
        <v>239</v>
      </c>
      <c r="BK162" s="189">
        <f>SUM(BK163:BK181)</f>
        <v>0</v>
      </c>
    </row>
    <row r="163" spans="1:65" s="2" customFormat="1" ht="16.5" customHeight="1">
      <c r="A163" s="35"/>
      <c r="B163" s="36"/>
      <c r="C163" s="192" t="s">
        <v>473</v>
      </c>
      <c r="D163" s="192" t="s">
        <v>241</v>
      </c>
      <c r="E163" s="193" t="s">
        <v>3717</v>
      </c>
      <c r="F163" s="194" t="s">
        <v>3718</v>
      </c>
      <c r="G163" s="195" t="s">
        <v>476</v>
      </c>
      <c r="H163" s="196">
        <v>1</v>
      </c>
      <c r="I163" s="197"/>
      <c r="J163" s="198">
        <f t="shared" ref="J163:J181" si="30">ROUND(I163*H163,2)</f>
        <v>0</v>
      </c>
      <c r="K163" s="194" t="s">
        <v>277</v>
      </c>
      <c r="L163" s="40"/>
      <c r="M163" s="199" t="s">
        <v>1</v>
      </c>
      <c r="N163" s="200" t="s">
        <v>41</v>
      </c>
      <c r="O163" s="72"/>
      <c r="P163" s="201">
        <f t="shared" ref="P163:P181" si="31">O163*H163</f>
        <v>0</v>
      </c>
      <c r="Q163" s="201">
        <v>0</v>
      </c>
      <c r="R163" s="201">
        <f t="shared" ref="R163:R181" si="32">Q163*H163</f>
        <v>0</v>
      </c>
      <c r="S163" s="201">
        <v>0</v>
      </c>
      <c r="T163" s="202">
        <f t="shared" ref="T163:T181" si="33">S163*H163</f>
        <v>0</v>
      </c>
      <c r="U163" s="35"/>
      <c r="V163" s="35"/>
      <c r="W163" s="35"/>
      <c r="X163" s="35"/>
      <c r="Y163" s="35"/>
      <c r="Z163" s="35"/>
      <c r="AA163" s="35"/>
      <c r="AB163" s="35"/>
      <c r="AC163" s="35"/>
      <c r="AD163" s="35"/>
      <c r="AE163" s="35"/>
      <c r="AR163" s="203" t="s">
        <v>306</v>
      </c>
      <c r="AT163" s="203" t="s">
        <v>241</v>
      </c>
      <c r="AU163" s="203" t="s">
        <v>84</v>
      </c>
      <c r="AY163" s="18" t="s">
        <v>239</v>
      </c>
      <c r="BE163" s="204">
        <f t="shared" ref="BE163:BE181" si="34">IF(N163="základní",J163,0)</f>
        <v>0</v>
      </c>
      <c r="BF163" s="204">
        <f t="shared" ref="BF163:BF181" si="35">IF(N163="snížená",J163,0)</f>
        <v>0</v>
      </c>
      <c r="BG163" s="204">
        <f t="shared" ref="BG163:BG181" si="36">IF(N163="zákl. přenesená",J163,0)</f>
        <v>0</v>
      </c>
      <c r="BH163" s="204">
        <f t="shared" ref="BH163:BH181" si="37">IF(N163="sníž. přenesená",J163,0)</f>
        <v>0</v>
      </c>
      <c r="BI163" s="204">
        <f t="shared" ref="BI163:BI181" si="38">IF(N163="nulová",J163,0)</f>
        <v>0</v>
      </c>
      <c r="BJ163" s="18" t="s">
        <v>84</v>
      </c>
      <c r="BK163" s="204">
        <f t="shared" ref="BK163:BK181" si="39">ROUND(I163*H163,2)</f>
        <v>0</v>
      </c>
      <c r="BL163" s="18" t="s">
        <v>306</v>
      </c>
      <c r="BM163" s="203" t="s">
        <v>601</v>
      </c>
    </row>
    <row r="164" spans="1:65" s="2" customFormat="1" ht="16.5" customHeight="1">
      <c r="A164" s="35"/>
      <c r="B164" s="36"/>
      <c r="C164" s="192" t="s">
        <v>479</v>
      </c>
      <c r="D164" s="192" t="s">
        <v>241</v>
      </c>
      <c r="E164" s="193" t="s">
        <v>3719</v>
      </c>
      <c r="F164" s="194" t="s">
        <v>3720</v>
      </c>
      <c r="G164" s="195" t="s">
        <v>476</v>
      </c>
      <c r="H164" s="196">
        <v>282</v>
      </c>
      <c r="I164" s="197"/>
      <c r="J164" s="198">
        <f t="shared" si="30"/>
        <v>0</v>
      </c>
      <c r="K164" s="194" t="s">
        <v>277</v>
      </c>
      <c r="L164" s="40"/>
      <c r="M164" s="199" t="s">
        <v>1</v>
      </c>
      <c r="N164" s="200" t="s">
        <v>41</v>
      </c>
      <c r="O164" s="72"/>
      <c r="P164" s="201">
        <f t="shared" si="31"/>
        <v>0</v>
      </c>
      <c r="Q164" s="201">
        <v>0</v>
      </c>
      <c r="R164" s="201">
        <f t="shared" si="32"/>
        <v>0</v>
      </c>
      <c r="S164" s="201">
        <v>0</v>
      </c>
      <c r="T164" s="202">
        <f t="shared" si="33"/>
        <v>0</v>
      </c>
      <c r="U164" s="35"/>
      <c r="V164" s="35"/>
      <c r="W164" s="35"/>
      <c r="X164" s="35"/>
      <c r="Y164" s="35"/>
      <c r="Z164" s="35"/>
      <c r="AA164" s="35"/>
      <c r="AB164" s="35"/>
      <c r="AC164" s="35"/>
      <c r="AD164" s="35"/>
      <c r="AE164" s="35"/>
      <c r="AR164" s="203" t="s">
        <v>306</v>
      </c>
      <c r="AT164" s="203" t="s">
        <v>241</v>
      </c>
      <c r="AU164" s="203" t="s">
        <v>84</v>
      </c>
      <c r="AY164" s="18" t="s">
        <v>239</v>
      </c>
      <c r="BE164" s="204">
        <f t="shared" si="34"/>
        <v>0</v>
      </c>
      <c r="BF164" s="204">
        <f t="shared" si="35"/>
        <v>0</v>
      </c>
      <c r="BG164" s="204">
        <f t="shared" si="36"/>
        <v>0</v>
      </c>
      <c r="BH164" s="204">
        <f t="shared" si="37"/>
        <v>0</v>
      </c>
      <c r="BI164" s="204">
        <f t="shared" si="38"/>
        <v>0</v>
      </c>
      <c r="BJ164" s="18" t="s">
        <v>84</v>
      </c>
      <c r="BK164" s="204">
        <f t="shared" si="39"/>
        <v>0</v>
      </c>
      <c r="BL164" s="18" t="s">
        <v>306</v>
      </c>
      <c r="BM164" s="203" t="s">
        <v>609</v>
      </c>
    </row>
    <row r="165" spans="1:65" s="2" customFormat="1" ht="16.5" customHeight="1">
      <c r="A165" s="35"/>
      <c r="B165" s="36"/>
      <c r="C165" s="192" t="s">
        <v>484</v>
      </c>
      <c r="D165" s="192" t="s">
        <v>241</v>
      </c>
      <c r="E165" s="193" t="s">
        <v>3721</v>
      </c>
      <c r="F165" s="194" t="s">
        <v>3722</v>
      </c>
      <c r="G165" s="195" t="s">
        <v>249</v>
      </c>
      <c r="H165" s="196">
        <v>2</v>
      </c>
      <c r="I165" s="197"/>
      <c r="J165" s="198">
        <f t="shared" si="30"/>
        <v>0</v>
      </c>
      <c r="K165" s="194" t="s">
        <v>277</v>
      </c>
      <c r="L165" s="40"/>
      <c r="M165" s="199" t="s">
        <v>1</v>
      </c>
      <c r="N165" s="200" t="s">
        <v>41</v>
      </c>
      <c r="O165" s="72"/>
      <c r="P165" s="201">
        <f t="shared" si="31"/>
        <v>0</v>
      </c>
      <c r="Q165" s="201">
        <v>0</v>
      </c>
      <c r="R165" s="201">
        <f t="shared" si="32"/>
        <v>0</v>
      </c>
      <c r="S165" s="201">
        <v>0</v>
      </c>
      <c r="T165" s="202">
        <f t="shared" si="33"/>
        <v>0</v>
      </c>
      <c r="U165" s="35"/>
      <c r="V165" s="35"/>
      <c r="W165" s="35"/>
      <c r="X165" s="35"/>
      <c r="Y165" s="35"/>
      <c r="Z165" s="35"/>
      <c r="AA165" s="35"/>
      <c r="AB165" s="35"/>
      <c r="AC165" s="35"/>
      <c r="AD165" s="35"/>
      <c r="AE165" s="35"/>
      <c r="AR165" s="203" t="s">
        <v>306</v>
      </c>
      <c r="AT165" s="203" t="s">
        <v>241</v>
      </c>
      <c r="AU165" s="203" t="s">
        <v>84</v>
      </c>
      <c r="AY165" s="18" t="s">
        <v>239</v>
      </c>
      <c r="BE165" s="204">
        <f t="shared" si="34"/>
        <v>0</v>
      </c>
      <c r="BF165" s="204">
        <f t="shared" si="35"/>
        <v>0</v>
      </c>
      <c r="BG165" s="204">
        <f t="shared" si="36"/>
        <v>0</v>
      </c>
      <c r="BH165" s="204">
        <f t="shared" si="37"/>
        <v>0</v>
      </c>
      <c r="BI165" s="204">
        <f t="shared" si="38"/>
        <v>0</v>
      </c>
      <c r="BJ165" s="18" t="s">
        <v>84</v>
      </c>
      <c r="BK165" s="204">
        <f t="shared" si="39"/>
        <v>0</v>
      </c>
      <c r="BL165" s="18" t="s">
        <v>306</v>
      </c>
      <c r="BM165" s="203" t="s">
        <v>617</v>
      </c>
    </row>
    <row r="166" spans="1:65" s="2" customFormat="1" ht="16.5" customHeight="1">
      <c r="A166" s="35"/>
      <c r="B166" s="36"/>
      <c r="C166" s="192" t="s">
        <v>490</v>
      </c>
      <c r="D166" s="192" t="s">
        <v>241</v>
      </c>
      <c r="E166" s="193" t="s">
        <v>3723</v>
      </c>
      <c r="F166" s="194" t="s">
        <v>3724</v>
      </c>
      <c r="G166" s="195" t="s">
        <v>249</v>
      </c>
      <c r="H166" s="196">
        <v>2</v>
      </c>
      <c r="I166" s="197"/>
      <c r="J166" s="198">
        <f t="shared" si="30"/>
        <v>0</v>
      </c>
      <c r="K166" s="194" t="s">
        <v>277</v>
      </c>
      <c r="L166" s="40"/>
      <c r="M166" s="199" t="s">
        <v>1</v>
      </c>
      <c r="N166" s="200" t="s">
        <v>41</v>
      </c>
      <c r="O166" s="72"/>
      <c r="P166" s="201">
        <f t="shared" si="31"/>
        <v>0</v>
      </c>
      <c r="Q166" s="201">
        <v>0</v>
      </c>
      <c r="R166" s="201">
        <f t="shared" si="32"/>
        <v>0</v>
      </c>
      <c r="S166" s="201">
        <v>0</v>
      </c>
      <c r="T166" s="202">
        <f t="shared" si="33"/>
        <v>0</v>
      </c>
      <c r="U166" s="35"/>
      <c r="V166" s="35"/>
      <c r="W166" s="35"/>
      <c r="X166" s="35"/>
      <c r="Y166" s="35"/>
      <c r="Z166" s="35"/>
      <c r="AA166" s="35"/>
      <c r="AB166" s="35"/>
      <c r="AC166" s="35"/>
      <c r="AD166" s="35"/>
      <c r="AE166" s="35"/>
      <c r="AR166" s="203" t="s">
        <v>306</v>
      </c>
      <c r="AT166" s="203" t="s">
        <v>241</v>
      </c>
      <c r="AU166" s="203" t="s">
        <v>84</v>
      </c>
      <c r="AY166" s="18" t="s">
        <v>239</v>
      </c>
      <c r="BE166" s="204">
        <f t="shared" si="34"/>
        <v>0</v>
      </c>
      <c r="BF166" s="204">
        <f t="shared" si="35"/>
        <v>0</v>
      </c>
      <c r="BG166" s="204">
        <f t="shared" si="36"/>
        <v>0</v>
      </c>
      <c r="BH166" s="204">
        <f t="shared" si="37"/>
        <v>0</v>
      </c>
      <c r="BI166" s="204">
        <f t="shared" si="38"/>
        <v>0</v>
      </c>
      <c r="BJ166" s="18" t="s">
        <v>84</v>
      </c>
      <c r="BK166" s="204">
        <f t="shared" si="39"/>
        <v>0</v>
      </c>
      <c r="BL166" s="18" t="s">
        <v>306</v>
      </c>
      <c r="BM166" s="203" t="s">
        <v>626</v>
      </c>
    </row>
    <row r="167" spans="1:65" s="2" customFormat="1" ht="16.5" customHeight="1">
      <c r="A167" s="35"/>
      <c r="B167" s="36"/>
      <c r="C167" s="192" t="s">
        <v>495</v>
      </c>
      <c r="D167" s="192" t="s">
        <v>241</v>
      </c>
      <c r="E167" s="193" t="s">
        <v>3725</v>
      </c>
      <c r="F167" s="194" t="s">
        <v>3726</v>
      </c>
      <c r="G167" s="195" t="s">
        <v>249</v>
      </c>
      <c r="H167" s="196">
        <v>6</v>
      </c>
      <c r="I167" s="197"/>
      <c r="J167" s="198">
        <f t="shared" si="30"/>
        <v>0</v>
      </c>
      <c r="K167" s="194" t="s">
        <v>277</v>
      </c>
      <c r="L167" s="40"/>
      <c r="M167" s="199" t="s">
        <v>1</v>
      </c>
      <c r="N167" s="200" t="s">
        <v>41</v>
      </c>
      <c r="O167" s="72"/>
      <c r="P167" s="201">
        <f t="shared" si="31"/>
        <v>0</v>
      </c>
      <c r="Q167" s="201">
        <v>0</v>
      </c>
      <c r="R167" s="201">
        <f t="shared" si="32"/>
        <v>0</v>
      </c>
      <c r="S167" s="201">
        <v>0</v>
      </c>
      <c r="T167" s="202">
        <f t="shared" si="33"/>
        <v>0</v>
      </c>
      <c r="U167" s="35"/>
      <c r="V167" s="35"/>
      <c r="W167" s="35"/>
      <c r="X167" s="35"/>
      <c r="Y167" s="35"/>
      <c r="Z167" s="35"/>
      <c r="AA167" s="35"/>
      <c r="AB167" s="35"/>
      <c r="AC167" s="35"/>
      <c r="AD167" s="35"/>
      <c r="AE167" s="35"/>
      <c r="AR167" s="203" t="s">
        <v>306</v>
      </c>
      <c r="AT167" s="203" t="s">
        <v>241</v>
      </c>
      <c r="AU167" s="203" t="s">
        <v>84</v>
      </c>
      <c r="AY167" s="18" t="s">
        <v>239</v>
      </c>
      <c r="BE167" s="204">
        <f t="shared" si="34"/>
        <v>0</v>
      </c>
      <c r="BF167" s="204">
        <f t="shared" si="35"/>
        <v>0</v>
      </c>
      <c r="BG167" s="204">
        <f t="shared" si="36"/>
        <v>0</v>
      </c>
      <c r="BH167" s="204">
        <f t="shared" si="37"/>
        <v>0</v>
      </c>
      <c r="BI167" s="204">
        <f t="shared" si="38"/>
        <v>0</v>
      </c>
      <c r="BJ167" s="18" t="s">
        <v>84</v>
      </c>
      <c r="BK167" s="204">
        <f t="shared" si="39"/>
        <v>0</v>
      </c>
      <c r="BL167" s="18" t="s">
        <v>306</v>
      </c>
      <c r="BM167" s="203" t="s">
        <v>636</v>
      </c>
    </row>
    <row r="168" spans="1:65" s="2" customFormat="1" ht="16.5" customHeight="1">
      <c r="A168" s="35"/>
      <c r="B168" s="36"/>
      <c r="C168" s="192" t="s">
        <v>499</v>
      </c>
      <c r="D168" s="192" t="s">
        <v>241</v>
      </c>
      <c r="E168" s="193" t="s">
        <v>3727</v>
      </c>
      <c r="F168" s="194" t="s">
        <v>3728</v>
      </c>
      <c r="G168" s="195" t="s">
        <v>476</v>
      </c>
      <c r="H168" s="196">
        <v>174</v>
      </c>
      <c r="I168" s="197"/>
      <c r="J168" s="198">
        <f t="shared" si="30"/>
        <v>0</v>
      </c>
      <c r="K168" s="194" t="s">
        <v>277</v>
      </c>
      <c r="L168" s="40"/>
      <c r="M168" s="199" t="s">
        <v>1</v>
      </c>
      <c r="N168" s="200" t="s">
        <v>41</v>
      </c>
      <c r="O168" s="72"/>
      <c r="P168" s="201">
        <f t="shared" si="31"/>
        <v>0</v>
      </c>
      <c r="Q168" s="201">
        <v>0</v>
      </c>
      <c r="R168" s="201">
        <f t="shared" si="32"/>
        <v>0</v>
      </c>
      <c r="S168" s="201">
        <v>0</v>
      </c>
      <c r="T168" s="202">
        <f t="shared" si="33"/>
        <v>0</v>
      </c>
      <c r="U168" s="35"/>
      <c r="V168" s="35"/>
      <c r="W168" s="35"/>
      <c r="X168" s="35"/>
      <c r="Y168" s="35"/>
      <c r="Z168" s="35"/>
      <c r="AA168" s="35"/>
      <c r="AB168" s="35"/>
      <c r="AC168" s="35"/>
      <c r="AD168" s="35"/>
      <c r="AE168" s="35"/>
      <c r="AR168" s="203" t="s">
        <v>306</v>
      </c>
      <c r="AT168" s="203" t="s">
        <v>241</v>
      </c>
      <c r="AU168" s="203" t="s">
        <v>84</v>
      </c>
      <c r="AY168" s="18" t="s">
        <v>239</v>
      </c>
      <c r="BE168" s="204">
        <f t="shared" si="34"/>
        <v>0</v>
      </c>
      <c r="BF168" s="204">
        <f t="shared" si="35"/>
        <v>0</v>
      </c>
      <c r="BG168" s="204">
        <f t="shared" si="36"/>
        <v>0</v>
      </c>
      <c r="BH168" s="204">
        <f t="shared" si="37"/>
        <v>0</v>
      </c>
      <c r="BI168" s="204">
        <f t="shared" si="38"/>
        <v>0</v>
      </c>
      <c r="BJ168" s="18" t="s">
        <v>84</v>
      </c>
      <c r="BK168" s="204">
        <f t="shared" si="39"/>
        <v>0</v>
      </c>
      <c r="BL168" s="18" t="s">
        <v>306</v>
      </c>
      <c r="BM168" s="203" t="s">
        <v>646</v>
      </c>
    </row>
    <row r="169" spans="1:65" s="2" customFormat="1" ht="16.5" customHeight="1">
      <c r="A169" s="35"/>
      <c r="B169" s="36"/>
      <c r="C169" s="192" t="s">
        <v>506</v>
      </c>
      <c r="D169" s="192" t="s">
        <v>241</v>
      </c>
      <c r="E169" s="193" t="s">
        <v>3729</v>
      </c>
      <c r="F169" s="194" t="s">
        <v>3730</v>
      </c>
      <c r="G169" s="195" t="s">
        <v>476</v>
      </c>
      <c r="H169" s="196">
        <v>12</v>
      </c>
      <c r="I169" s="197"/>
      <c r="J169" s="198">
        <f t="shared" si="30"/>
        <v>0</v>
      </c>
      <c r="K169" s="194" t="s">
        <v>277</v>
      </c>
      <c r="L169" s="40"/>
      <c r="M169" s="199" t="s">
        <v>1</v>
      </c>
      <c r="N169" s="200" t="s">
        <v>41</v>
      </c>
      <c r="O169" s="72"/>
      <c r="P169" s="201">
        <f t="shared" si="31"/>
        <v>0</v>
      </c>
      <c r="Q169" s="201">
        <v>0</v>
      </c>
      <c r="R169" s="201">
        <f t="shared" si="32"/>
        <v>0</v>
      </c>
      <c r="S169" s="201">
        <v>0</v>
      </c>
      <c r="T169" s="202">
        <f t="shared" si="33"/>
        <v>0</v>
      </c>
      <c r="U169" s="35"/>
      <c r="V169" s="35"/>
      <c r="W169" s="35"/>
      <c r="X169" s="35"/>
      <c r="Y169" s="35"/>
      <c r="Z169" s="35"/>
      <c r="AA169" s="35"/>
      <c r="AB169" s="35"/>
      <c r="AC169" s="35"/>
      <c r="AD169" s="35"/>
      <c r="AE169" s="35"/>
      <c r="AR169" s="203" t="s">
        <v>306</v>
      </c>
      <c r="AT169" s="203" t="s">
        <v>241</v>
      </c>
      <c r="AU169" s="203" t="s">
        <v>84</v>
      </c>
      <c r="AY169" s="18" t="s">
        <v>239</v>
      </c>
      <c r="BE169" s="204">
        <f t="shared" si="34"/>
        <v>0</v>
      </c>
      <c r="BF169" s="204">
        <f t="shared" si="35"/>
        <v>0</v>
      </c>
      <c r="BG169" s="204">
        <f t="shared" si="36"/>
        <v>0</v>
      </c>
      <c r="BH169" s="204">
        <f t="shared" si="37"/>
        <v>0</v>
      </c>
      <c r="BI169" s="204">
        <f t="shared" si="38"/>
        <v>0</v>
      </c>
      <c r="BJ169" s="18" t="s">
        <v>84</v>
      </c>
      <c r="BK169" s="204">
        <f t="shared" si="39"/>
        <v>0</v>
      </c>
      <c r="BL169" s="18" t="s">
        <v>306</v>
      </c>
      <c r="BM169" s="203" t="s">
        <v>655</v>
      </c>
    </row>
    <row r="170" spans="1:65" s="2" customFormat="1" ht="16.5" customHeight="1">
      <c r="A170" s="35"/>
      <c r="B170" s="36"/>
      <c r="C170" s="192" t="s">
        <v>513</v>
      </c>
      <c r="D170" s="192" t="s">
        <v>241</v>
      </c>
      <c r="E170" s="193" t="s">
        <v>3731</v>
      </c>
      <c r="F170" s="194" t="s">
        <v>3732</v>
      </c>
      <c r="G170" s="195" t="s">
        <v>476</v>
      </c>
      <c r="H170" s="196">
        <v>96</v>
      </c>
      <c r="I170" s="197"/>
      <c r="J170" s="198">
        <f t="shared" si="30"/>
        <v>0</v>
      </c>
      <c r="K170" s="194" t="s">
        <v>277</v>
      </c>
      <c r="L170" s="40"/>
      <c r="M170" s="199" t="s">
        <v>1</v>
      </c>
      <c r="N170" s="200" t="s">
        <v>41</v>
      </c>
      <c r="O170" s="72"/>
      <c r="P170" s="201">
        <f t="shared" si="31"/>
        <v>0</v>
      </c>
      <c r="Q170" s="201">
        <v>0</v>
      </c>
      <c r="R170" s="201">
        <f t="shared" si="32"/>
        <v>0</v>
      </c>
      <c r="S170" s="201">
        <v>0</v>
      </c>
      <c r="T170" s="202">
        <f t="shared" si="33"/>
        <v>0</v>
      </c>
      <c r="U170" s="35"/>
      <c r="V170" s="35"/>
      <c r="W170" s="35"/>
      <c r="X170" s="35"/>
      <c r="Y170" s="35"/>
      <c r="Z170" s="35"/>
      <c r="AA170" s="35"/>
      <c r="AB170" s="35"/>
      <c r="AC170" s="35"/>
      <c r="AD170" s="35"/>
      <c r="AE170" s="35"/>
      <c r="AR170" s="203" t="s">
        <v>306</v>
      </c>
      <c r="AT170" s="203" t="s">
        <v>241</v>
      </c>
      <c r="AU170" s="203" t="s">
        <v>84</v>
      </c>
      <c r="AY170" s="18" t="s">
        <v>239</v>
      </c>
      <c r="BE170" s="204">
        <f t="shared" si="34"/>
        <v>0</v>
      </c>
      <c r="BF170" s="204">
        <f t="shared" si="35"/>
        <v>0</v>
      </c>
      <c r="BG170" s="204">
        <f t="shared" si="36"/>
        <v>0</v>
      </c>
      <c r="BH170" s="204">
        <f t="shared" si="37"/>
        <v>0</v>
      </c>
      <c r="BI170" s="204">
        <f t="shared" si="38"/>
        <v>0</v>
      </c>
      <c r="BJ170" s="18" t="s">
        <v>84</v>
      </c>
      <c r="BK170" s="204">
        <f t="shared" si="39"/>
        <v>0</v>
      </c>
      <c r="BL170" s="18" t="s">
        <v>306</v>
      </c>
      <c r="BM170" s="203" t="s">
        <v>664</v>
      </c>
    </row>
    <row r="171" spans="1:65" s="2" customFormat="1" ht="16.5" customHeight="1">
      <c r="A171" s="35"/>
      <c r="B171" s="36"/>
      <c r="C171" s="192" t="s">
        <v>517</v>
      </c>
      <c r="D171" s="192" t="s">
        <v>241</v>
      </c>
      <c r="E171" s="193" t="s">
        <v>3733</v>
      </c>
      <c r="F171" s="194" t="s">
        <v>3734</v>
      </c>
      <c r="G171" s="195" t="s">
        <v>476</v>
      </c>
      <c r="H171" s="196">
        <v>42</v>
      </c>
      <c r="I171" s="197"/>
      <c r="J171" s="198">
        <f t="shared" si="30"/>
        <v>0</v>
      </c>
      <c r="K171" s="194" t="s">
        <v>277</v>
      </c>
      <c r="L171" s="40"/>
      <c r="M171" s="199" t="s">
        <v>1</v>
      </c>
      <c r="N171" s="200" t="s">
        <v>41</v>
      </c>
      <c r="O171" s="72"/>
      <c r="P171" s="201">
        <f t="shared" si="31"/>
        <v>0</v>
      </c>
      <c r="Q171" s="201">
        <v>0</v>
      </c>
      <c r="R171" s="201">
        <f t="shared" si="32"/>
        <v>0</v>
      </c>
      <c r="S171" s="201">
        <v>0</v>
      </c>
      <c r="T171" s="202">
        <f t="shared" si="33"/>
        <v>0</v>
      </c>
      <c r="U171" s="35"/>
      <c r="V171" s="35"/>
      <c r="W171" s="35"/>
      <c r="X171" s="35"/>
      <c r="Y171" s="35"/>
      <c r="Z171" s="35"/>
      <c r="AA171" s="35"/>
      <c r="AB171" s="35"/>
      <c r="AC171" s="35"/>
      <c r="AD171" s="35"/>
      <c r="AE171" s="35"/>
      <c r="AR171" s="203" t="s">
        <v>306</v>
      </c>
      <c r="AT171" s="203" t="s">
        <v>241</v>
      </c>
      <c r="AU171" s="203" t="s">
        <v>84</v>
      </c>
      <c r="AY171" s="18" t="s">
        <v>239</v>
      </c>
      <c r="BE171" s="204">
        <f t="shared" si="34"/>
        <v>0</v>
      </c>
      <c r="BF171" s="204">
        <f t="shared" si="35"/>
        <v>0</v>
      </c>
      <c r="BG171" s="204">
        <f t="shared" si="36"/>
        <v>0</v>
      </c>
      <c r="BH171" s="204">
        <f t="shared" si="37"/>
        <v>0</v>
      </c>
      <c r="BI171" s="204">
        <f t="shared" si="38"/>
        <v>0</v>
      </c>
      <c r="BJ171" s="18" t="s">
        <v>84</v>
      </c>
      <c r="BK171" s="204">
        <f t="shared" si="39"/>
        <v>0</v>
      </c>
      <c r="BL171" s="18" t="s">
        <v>306</v>
      </c>
      <c r="BM171" s="203" t="s">
        <v>673</v>
      </c>
    </row>
    <row r="172" spans="1:65" s="2" customFormat="1" ht="16.5" customHeight="1">
      <c r="A172" s="35"/>
      <c r="B172" s="36"/>
      <c r="C172" s="192" t="s">
        <v>521</v>
      </c>
      <c r="D172" s="192" t="s">
        <v>241</v>
      </c>
      <c r="E172" s="193" t="s">
        <v>3735</v>
      </c>
      <c r="F172" s="194" t="s">
        <v>3736</v>
      </c>
      <c r="G172" s="195" t="s">
        <v>476</v>
      </c>
      <c r="H172" s="196">
        <v>42</v>
      </c>
      <c r="I172" s="197"/>
      <c r="J172" s="198">
        <f t="shared" si="30"/>
        <v>0</v>
      </c>
      <c r="K172" s="194" t="s">
        <v>277</v>
      </c>
      <c r="L172" s="40"/>
      <c r="M172" s="199" t="s">
        <v>1</v>
      </c>
      <c r="N172" s="200" t="s">
        <v>41</v>
      </c>
      <c r="O172" s="72"/>
      <c r="P172" s="201">
        <f t="shared" si="31"/>
        <v>0</v>
      </c>
      <c r="Q172" s="201">
        <v>0</v>
      </c>
      <c r="R172" s="201">
        <f t="shared" si="32"/>
        <v>0</v>
      </c>
      <c r="S172" s="201">
        <v>0</v>
      </c>
      <c r="T172" s="202">
        <f t="shared" si="33"/>
        <v>0</v>
      </c>
      <c r="U172" s="35"/>
      <c r="V172" s="35"/>
      <c r="W172" s="35"/>
      <c r="X172" s="35"/>
      <c r="Y172" s="35"/>
      <c r="Z172" s="35"/>
      <c r="AA172" s="35"/>
      <c r="AB172" s="35"/>
      <c r="AC172" s="35"/>
      <c r="AD172" s="35"/>
      <c r="AE172" s="35"/>
      <c r="AR172" s="203" t="s">
        <v>306</v>
      </c>
      <c r="AT172" s="203" t="s">
        <v>241</v>
      </c>
      <c r="AU172" s="203" t="s">
        <v>84</v>
      </c>
      <c r="AY172" s="18" t="s">
        <v>239</v>
      </c>
      <c r="BE172" s="204">
        <f t="shared" si="34"/>
        <v>0</v>
      </c>
      <c r="BF172" s="204">
        <f t="shared" si="35"/>
        <v>0</v>
      </c>
      <c r="BG172" s="204">
        <f t="shared" si="36"/>
        <v>0</v>
      </c>
      <c r="BH172" s="204">
        <f t="shared" si="37"/>
        <v>0</v>
      </c>
      <c r="BI172" s="204">
        <f t="shared" si="38"/>
        <v>0</v>
      </c>
      <c r="BJ172" s="18" t="s">
        <v>84</v>
      </c>
      <c r="BK172" s="204">
        <f t="shared" si="39"/>
        <v>0</v>
      </c>
      <c r="BL172" s="18" t="s">
        <v>306</v>
      </c>
      <c r="BM172" s="203" t="s">
        <v>682</v>
      </c>
    </row>
    <row r="173" spans="1:65" s="2" customFormat="1" ht="16.5" customHeight="1">
      <c r="A173" s="35"/>
      <c r="B173" s="36"/>
      <c r="C173" s="192" t="s">
        <v>525</v>
      </c>
      <c r="D173" s="192" t="s">
        <v>241</v>
      </c>
      <c r="E173" s="193" t="s">
        <v>3737</v>
      </c>
      <c r="F173" s="194" t="s">
        <v>3738</v>
      </c>
      <c r="G173" s="195" t="s">
        <v>331</v>
      </c>
      <c r="H173" s="196">
        <v>1.35</v>
      </c>
      <c r="I173" s="197"/>
      <c r="J173" s="198">
        <f t="shared" si="30"/>
        <v>0</v>
      </c>
      <c r="K173" s="194" t="s">
        <v>277</v>
      </c>
      <c r="L173" s="40"/>
      <c r="M173" s="199" t="s">
        <v>1</v>
      </c>
      <c r="N173" s="200" t="s">
        <v>41</v>
      </c>
      <c r="O173" s="72"/>
      <c r="P173" s="201">
        <f t="shared" si="31"/>
        <v>0</v>
      </c>
      <c r="Q173" s="201">
        <v>0</v>
      </c>
      <c r="R173" s="201">
        <f t="shared" si="32"/>
        <v>0</v>
      </c>
      <c r="S173" s="201">
        <v>0</v>
      </c>
      <c r="T173" s="202">
        <f t="shared" si="33"/>
        <v>0</v>
      </c>
      <c r="U173" s="35"/>
      <c r="V173" s="35"/>
      <c r="W173" s="35"/>
      <c r="X173" s="35"/>
      <c r="Y173" s="35"/>
      <c r="Z173" s="35"/>
      <c r="AA173" s="35"/>
      <c r="AB173" s="35"/>
      <c r="AC173" s="35"/>
      <c r="AD173" s="35"/>
      <c r="AE173" s="35"/>
      <c r="AR173" s="203" t="s">
        <v>306</v>
      </c>
      <c r="AT173" s="203" t="s">
        <v>241</v>
      </c>
      <c r="AU173" s="203" t="s">
        <v>84</v>
      </c>
      <c r="AY173" s="18" t="s">
        <v>239</v>
      </c>
      <c r="BE173" s="204">
        <f t="shared" si="34"/>
        <v>0</v>
      </c>
      <c r="BF173" s="204">
        <f t="shared" si="35"/>
        <v>0</v>
      </c>
      <c r="BG173" s="204">
        <f t="shared" si="36"/>
        <v>0</v>
      </c>
      <c r="BH173" s="204">
        <f t="shared" si="37"/>
        <v>0</v>
      </c>
      <c r="BI173" s="204">
        <f t="shared" si="38"/>
        <v>0</v>
      </c>
      <c r="BJ173" s="18" t="s">
        <v>84</v>
      </c>
      <c r="BK173" s="204">
        <f t="shared" si="39"/>
        <v>0</v>
      </c>
      <c r="BL173" s="18" t="s">
        <v>306</v>
      </c>
      <c r="BM173" s="203" t="s">
        <v>690</v>
      </c>
    </row>
    <row r="174" spans="1:65" s="2" customFormat="1" ht="16.5" customHeight="1">
      <c r="A174" s="35"/>
      <c r="B174" s="36"/>
      <c r="C174" s="192" t="s">
        <v>529</v>
      </c>
      <c r="D174" s="192" t="s">
        <v>241</v>
      </c>
      <c r="E174" s="193" t="s">
        <v>3739</v>
      </c>
      <c r="F174" s="194" t="s">
        <v>3740</v>
      </c>
      <c r="G174" s="195" t="s">
        <v>476</v>
      </c>
      <c r="H174" s="196">
        <v>174</v>
      </c>
      <c r="I174" s="197"/>
      <c r="J174" s="198">
        <f t="shared" si="30"/>
        <v>0</v>
      </c>
      <c r="K174" s="194" t="s">
        <v>277</v>
      </c>
      <c r="L174" s="40"/>
      <c r="M174" s="199" t="s">
        <v>1</v>
      </c>
      <c r="N174" s="200" t="s">
        <v>41</v>
      </c>
      <c r="O174" s="72"/>
      <c r="P174" s="201">
        <f t="shared" si="31"/>
        <v>0</v>
      </c>
      <c r="Q174" s="201">
        <v>0</v>
      </c>
      <c r="R174" s="201">
        <f t="shared" si="32"/>
        <v>0</v>
      </c>
      <c r="S174" s="201">
        <v>0</v>
      </c>
      <c r="T174" s="202">
        <f t="shared" si="33"/>
        <v>0</v>
      </c>
      <c r="U174" s="35"/>
      <c r="V174" s="35"/>
      <c r="W174" s="35"/>
      <c r="X174" s="35"/>
      <c r="Y174" s="35"/>
      <c r="Z174" s="35"/>
      <c r="AA174" s="35"/>
      <c r="AB174" s="35"/>
      <c r="AC174" s="35"/>
      <c r="AD174" s="35"/>
      <c r="AE174" s="35"/>
      <c r="AR174" s="203" t="s">
        <v>306</v>
      </c>
      <c r="AT174" s="203" t="s">
        <v>241</v>
      </c>
      <c r="AU174" s="203" t="s">
        <v>84</v>
      </c>
      <c r="AY174" s="18" t="s">
        <v>239</v>
      </c>
      <c r="BE174" s="204">
        <f t="shared" si="34"/>
        <v>0</v>
      </c>
      <c r="BF174" s="204">
        <f t="shared" si="35"/>
        <v>0</v>
      </c>
      <c r="BG174" s="204">
        <f t="shared" si="36"/>
        <v>0</v>
      </c>
      <c r="BH174" s="204">
        <f t="shared" si="37"/>
        <v>0</v>
      </c>
      <c r="BI174" s="204">
        <f t="shared" si="38"/>
        <v>0</v>
      </c>
      <c r="BJ174" s="18" t="s">
        <v>84</v>
      </c>
      <c r="BK174" s="204">
        <f t="shared" si="39"/>
        <v>0</v>
      </c>
      <c r="BL174" s="18" t="s">
        <v>306</v>
      </c>
      <c r="BM174" s="203" t="s">
        <v>699</v>
      </c>
    </row>
    <row r="175" spans="1:65" s="2" customFormat="1" ht="16.5" customHeight="1">
      <c r="A175" s="35"/>
      <c r="B175" s="36"/>
      <c r="C175" s="192" t="s">
        <v>533</v>
      </c>
      <c r="D175" s="192" t="s">
        <v>241</v>
      </c>
      <c r="E175" s="193" t="s">
        <v>3741</v>
      </c>
      <c r="F175" s="194" t="s">
        <v>3742</v>
      </c>
      <c r="G175" s="195" t="s">
        <v>476</v>
      </c>
      <c r="H175" s="196">
        <v>12</v>
      </c>
      <c r="I175" s="197"/>
      <c r="J175" s="198">
        <f t="shared" si="30"/>
        <v>0</v>
      </c>
      <c r="K175" s="194" t="s">
        <v>277</v>
      </c>
      <c r="L175" s="40"/>
      <c r="M175" s="199" t="s">
        <v>1</v>
      </c>
      <c r="N175" s="200" t="s">
        <v>41</v>
      </c>
      <c r="O175" s="72"/>
      <c r="P175" s="201">
        <f t="shared" si="31"/>
        <v>0</v>
      </c>
      <c r="Q175" s="201">
        <v>0</v>
      </c>
      <c r="R175" s="201">
        <f t="shared" si="32"/>
        <v>0</v>
      </c>
      <c r="S175" s="201">
        <v>0</v>
      </c>
      <c r="T175" s="202">
        <f t="shared" si="33"/>
        <v>0</v>
      </c>
      <c r="U175" s="35"/>
      <c r="V175" s="35"/>
      <c r="W175" s="35"/>
      <c r="X175" s="35"/>
      <c r="Y175" s="35"/>
      <c r="Z175" s="35"/>
      <c r="AA175" s="35"/>
      <c r="AB175" s="35"/>
      <c r="AC175" s="35"/>
      <c r="AD175" s="35"/>
      <c r="AE175" s="35"/>
      <c r="AR175" s="203" t="s">
        <v>306</v>
      </c>
      <c r="AT175" s="203" t="s">
        <v>241</v>
      </c>
      <c r="AU175" s="203" t="s">
        <v>84</v>
      </c>
      <c r="AY175" s="18" t="s">
        <v>239</v>
      </c>
      <c r="BE175" s="204">
        <f t="shared" si="34"/>
        <v>0</v>
      </c>
      <c r="BF175" s="204">
        <f t="shared" si="35"/>
        <v>0</v>
      </c>
      <c r="BG175" s="204">
        <f t="shared" si="36"/>
        <v>0</v>
      </c>
      <c r="BH175" s="204">
        <f t="shared" si="37"/>
        <v>0</v>
      </c>
      <c r="BI175" s="204">
        <f t="shared" si="38"/>
        <v>0</v>
      </c>
      <c r="BJ175" s="18" t="s">
        <v>84</v>
      </c>
      <c r="BK175" s="204">
        <f t="shared" si="39"/>
        <v>0</v>
      </c>
      <c r="BL175" s="18" t="s">
        <v>306</v>
      </c>
      <c r="BM175" s="203" t="s">
        <v>708</v>
      </c>
    </row>
    <row r="176" spans="1:65" s="2" customFormat="1" ht="16.5" customHeight="1">
      <c r="A176" s="35"/>
      <c r="B176" s="36"/>
      <c r="C176" s="192" t="s">
        <v>537</v>
      </c>
      <c r="D176" s="192" t="s">
        <v>241</v>
      </c>
      <c r="E176" s="193" t="s">
        <v>3743</v>
      </c>
      <c r="F176" s="194" t="s">
        <v>3744</v>
      </c>
      <c r="G176" s="195" t="s">
        <v>476</v>
      </c>
      <c r="H176" s="196">
        <v>96</v>
      </c>
      <c r="I176" s="197"/>
      <c r="J176" s="198">
        <f t="shared" si="30"/>
        <v>0</v>
      </c>
      <c r="K176" s="194" t="s">
        <v>277</v>
      </c>
      <c r="L176" s="40"/>
      <c r="M176" s="199" t="s">
        <v>1</v>
      </c>
      <c r="N176" s="200" t="s">
        <v>41</v>
      </c>
      <c r="O176" s="72"/>
      <c r="P176" s="201">
        <f t="shared" si="31"/>
        <v>0</v>
      </c>
      <c r="Q176" s="201">
        <v>0</v>
      </c>
      <c r="R176" s="201">
        <f t="shared" si="32"/>
        <v>0</v>
      </c>
      <c r="S176" s="201">
        <v>0</v>
      </c>
      <c r="T176" s="202">
        <f t="shared" si="33"/>
        <v>0</v>
      </c>
      <c r="U176" s="35"/>
      <c r="V176" s="35"/>
      <c r="W176" s="35"/>
      <c r="X176" s="35"/>
      <c r="Y176" s="35"/>
      <c r="Z176" s="35"/>
      <c r="AA176" s="35"/>
      <c r="AB176" s="35"/>
      <c r="AC176" s="35"/>
      <c r="AD176" s="35"/>
      <c r="AE176" s="35"/>
      <c r="AR176" s="203" t="s">
        <v>306</v>
      </c>
      <c r="AT176" s="203" t="s">
        <v>241</v>
      </c>
      <c r="AU176" s="203" t="s">
        <v>84</v>
      </c>
      <c r="AY176" s="18" t="s">
        <v>239</v>
      </c>
      <c r="BE176" s="204">
        <f t="shared" si="34"/>
        <v>0</v>
      </c>
      <c r="BF176" s="204">
        <f t="shared" si="35"/>
        <v>0</v>
      </c>
      <c r="BG176" s="204">
        <f t="shared" si="36"/>
        <v>0</v>
      </c>
      <c r="BH176" s="204">
        <f t="shared" si="37"/>
        <v>0</v>
      </c>
      <c r="BI176" s="204">
        <f t="shared" si="38"/>
        <v>0</v>
      </c>
      <c r="BJ176" s="18" t="s">
        <v>84</v>
      </c>
      <c r="BK176" s="204">
        <f t="shared" si="39"/>
        <v>0</v>
      </c>
      <c r="BL176" s="18" t="s">
        <v>306</v>
      </c>
      <c r="BM176" s="203" t="s">
        <v>719</v>
      </c>
    </row>
    <row r="177" spans="1:65" s="2" customFormat="1" ht="16.5" customHeight="1">
      <c r="A177" s="35"/>
      <c r="B177" s="36"/>
      <c r="C177" s="192" t="s">
        <v>541</v>
      </c>
      <c r="D177" s="192" t="s">
        <v>241</v>
      </c>
      <c r="E177" s="193" t="s">
        <v>3745</v>
      </c>
      <c r="F177" s="194" t="s">
        <v>3746</v>
      </c>
      <c r="G177" s="195" t="s">
        <v>476</v>
      </c>
      <c r="H177" s="196">
        <v>42</v>
      </c>
      <c r="I177" s="197"/>
      <c r="J177" s="198">
        <f t="shared" si="30"/>
        <v>0</v>
      </c>
      <c r="K177" s="194" t="s">
        <v>277</v>
      </c>
      <c r="L177" s="40"/>
      <c r="M177" s="199" t="s">
        <v>1</v>
      </c>
      <c r="N177" s="200" t="s">
        <v>41</v>
      </c>
      <c r="O177" s="72"/>
      <c r="P177" s="201">
        <f t="shared" si="31"/>
        <v>0</v>
      </c>
      <c r="Q177" s="201">
        <v>0</v>
      </c>
      <c r="R177" s="201">
        <f t="shared" si="32"/>
        <v>0</v>
      </c>
      <c r="S177" s="201">
        <v>0</v>
      </c>
      <c r="T177" s="202">
        <f t="shared" si="33"/>
        <v>0</v>
      </c>
      <c r="U177" s="35"/>
      <c r="V177" s="35"/>
      <c r="W177" s="35"/>
      <c r="X177" s="35"/>
      <c r="Y177" s="35"/>
      <c r="Z177" s="35"/>
      <c r="AA177" s="35"/>
      <c r="AB177" s="35"/>
      <c r="AC177" s="35"/>
      <c r="AD177" s="35"/>
      <c r="AE177" s="35"/>
      <c r="AR177" s="203" t="s">
        <v>306</v>
      </c>
      <c r="AT177" s="203" t="s">
        <v>241</v>
      </c>
      <c r="AU177" s="203" t="s">
        <v>84</v>
      </c>
      <c r="AY177" s="18" t="s">
        <v>239</v>
      </c>
      <c r="BE177" s="204">
        <f t="shared" si="34"/>
        <v>0</v>
      </c>
      <c r="BF177" s="204">
        <f t="shared" si="35"/>
        <v>0</v>
      </c>
      <c r="BG177" s="204">
        <f t="shared" si="36"/>
        <v>0</v>
      </c>
      <c r="BH177" s="204">
        <f t="shared" si="37"/>
        <v>0</v>
      </c>
      <c r="BI177" s="204">
        <f t="shared" si="38"/>
        <v>0</v>
      </c>
      <c r="BJ177" s="18" t="s">
        <v>84</v>
      </c>
      <c r="BK177" s="204">
        <f t="shared" si="39"/>
        <v>0</v>
      </c>
      <c r="BL177" s="18" t="s">
        <v>306</v>
      </c>
      <c r="BM177" s="203" t="s">
        <v>725</v>
      </c>
    </row>
    <row r="178" spans="1:65" s="2" customFormat="1" ht="16.5" customHeight="1">
      <c r="A178" s="35"/>
      <c r="B178" s="36"/>
      <c r="C178" s="192" t="s">
        <v>546</v>
      </c>
      <c r="D178" s="192" t="s">
        <v>241</v>
      </c>
      <c r="E178" s="193" t="s">
        <v>3747</v>
      </c>
      <c r="F178" s="194" t="s">
        <v>3748</v>
      </c>
      <c r="G178" s="195" t="s">
        <v>476</v>
      </c>
      <c r="H178" s="196">
        <v>42</v>
      </c>
      <c r="I178" s="197"/>
      <c r="J178" s="198">
        <f t="shared" si="30"/>
        <v>0</v>
      </c>
      <c r="K178" s="194" t="s">
        <v>277</v>
      </c>
      <c r="L178" s="40"/>
      <c r="M178" s="199" t="s">
        <v>1</v>
      </c>
      <c r="N178" s="200" t="s">
        <v>41</v>
      </c>
      <c r="O178" s="72"/>
      <c r="P178" s="201">
        <f t="shared" si="31"/>
        <v>0</v>
      </c>
      <c r="Q178" s="201">
        <v>0</v>
      </c>
      <c r="R178" s="201">
        <f t="shared" si="32"/>
        <v>0</v>
      </c>
      <c r="S178" s="201">
        <v>0</v>
      </c>
      <c r="T178" s="202">
        <f t="shared" si="33"/>
        <v>0</v>
      </c>
      <c r="U178" s="35"/>
      <c r="V178" s="35"/>
      <c r="W178" s="35"/>
      <c r="X178" s="35"/>
      <c r="Y178" s="35"/>
      <c r="Z178" s="35"/>
      <c r="AA178" s="35"/>
      <c r="AB178" s="35"/>
      <c r="AC178" s="35"/>
      <c r="AD178" s="35"/>
      <c r="AE178" s="35"/>
      <c r="AR178" s="203" t="s">
        <v>306</v>
      </c>
      <c r="AT178" s="203" t="s">
        <v>241</v>
      </c>
      <c r="AU178" s="203" t="s">
        <v>84</v>
      </c>
      <c r="AY178" s="18" t="s">
        <v>239</v>
      </c>
      <c r="BE178" s="204">
        <f t="shared" si="34"/>
        <v>0</v>
      </c>
      <c r="BF178" s="204">
        <f t="shared" si="35"/>
        <v>0</v>
      </c>
      <c r="BG178" s="204">
        <f t="shared" si="36"/>
        <v>0</v>
      </c>
      <c r="BH178" s="204">
        <f t="shared" si="37"/>
        <v>0</v>
      </c>
      <c r="BI178" s="204">
        <f t="shared" si="38"/>
        <v>0</v>
      </c>
      <c r="BJ178" s="18" t="s">
        <v>84</v>
      </c>
      <c r="BK178" s="204">
        <f t="shared" si="39"/>
        <v>0</v>
      </c>
      <c r="BL178" s="18" t="s">
        <v>306</v>
      </c>
      <c r="BM178" s="203" t="s">
        <v>734</v>
      </c>
    </row>
    <row r="179" spans="1:65" s="2" customFormat="1" ht="16.5" customHeight="1">
      <c r="A179" s="35"/>
      <c r="B179" s="36"/>
      <c r="C179" s="192" t="s">
        <v>551</v>
      </c>
      <c r="D179" s="192" t="s">
        <v>241</v>
      </c>
      <c r="E179" s="193" t="s">
        <v>3749</v>
      </c>
      <c r="F179" s="194" t="s">
        <v>3750</v>
      </c>
      <c r="G179" s="195" t="s">
        <v>249</v>
      </c>
      <c r="H179" s="196">
        <v>144</v>
      </c>
      <c r="I179" s="197"/>
      <c r="J179" s="198">
        <f t="shared" si="30"/>
        <v>0</v>
      </c>
      <c r="K179" s="194" t="s">
        <v>277</v>
      </c>
      <c r="L179" s="40"/>
      <c r="M179" s="199" t="s">
        <v>1</v>
      </c>
      <c r="N179" s="200" t="s">
        <v>41</v>
      </c>
      <c r="O179" s="72"/>
      <c r="P179" s="201">
        <f t="shared" si="31"/>
        <v>0</v>
      </c>
      <c r="Q179" s="201">
        <v>0</v>
      </c>
      <c r="R179" s="201">
        <f t="shared" si="32"/>
        <v>0</v>
      </c>
      <c r="S179" s="201">
        <v>0</v>
      </c>
      <c r="T179" s="202">
        <f t="shared" si="33"/>
        <v>0</v>
      </c>
      <c r="U179" s="35"/>
      <c r="V179" s="35"/>
      <c r="W179" s="35"/>
      <c r="X179" s="35"/>
      <c r="Y179" s="35"/>
      <c r="Z179" s="35"/>
      <c r="AA179" s="35"/>
      <c r="AB179" s="35"/>
      <c r="AC179" s="35"/>
      <c r="AD179" s="35"/>
      <c r="AE179" s="35"/>
      <c r="AR179" s="203" t="s">
        <v>306</v>
      </c>
      <c r="AT179" s="203" t="s">
        <v>241</v>
      </c>
      <c r="AU179" s="203" t="s">
        <v>84</v>
      </c>
      <c r="AY179" s="18" t="s">
        <v>239</v>
      </c>
      <c r="BE179" s="204">
        <f t="shared" si="34"/>
        <v>0</v>
      </c>
      <c r="BF179" s="204">
        <f t="shared" si="35"/>
        <v>0</v>
      </c>
      <c r="BG179" s="204">
        <f t="shared" si="36"/>
        <v>0</v>
      </c>
      <c r="BH179" s="204">
        <f t="shared" si="37"/>
        <v>0</v>
      </c>
      <c r="BI179" s="204">
        <f t="shared" si="38"/>
        <v>0</v>
      </c>
      <c r="BJ179" s="18" t="s">
        <v>84</v>
      </c>
      <c r="BK179" s="204">
        <f t="shared" si="39"/>
        <v>0</v>
      </c>
      <c r="BL179" s="18" t="s">
        <v>306</v>
      </c>
      <c r="BM179" s="203" t="s">
        <v>744</v>
      </c>
    </row>
    <row r="180" spans="1:65" s="2" customFormat="1" ht="16.5" customHeight="1">
      <c r="A180" s="35"/>
      <c r="B180" s="36"/>
      <c r="C180" s="192" t="s">
        <v>556</v>
      </c>
      <c r="D180" s="192" t="s">
        <v>241</v>
      </c>
      <c r="E180" s="193" t="s">
        <v>3751</v>
      </c>
      <c r="F180" s="194" t="s">
        <v>3752</v>
      </c>
      <c r="G180" s="195" t="s">
        <v>249</v>
      </c>
      <c r="H180" s="196">
        <v>38</v>
      </c>
      <c r="I180" s="197"/>
      <c r="J180" s="198">
        <f t="shared" si="30"/>
        <v>0</v>
      </c>
      <c r="K180" s="194" t="s">
        <v>277</v>
      </c>
      <c r="L180" s="40"/>
      <c r="M180" s="199" t="s">
        <v>1</v>
      </c>
      <c r="N180" s="200" t="s">
        <v>41</v>
      </c>
      <c r="O180" s="72"/>
      <c r="P180" s="201">
        <f t="shared" si="31"/>
        <v>0</v>
      </c>
      <c r="Q180" s="201">
        <v>0</v>
      </c>
      <c r="R180" s="201">
        <f t="shared" si="32"/>
        <v>0</v>
      </c>
      <c r="S180" s="201">
        <v>0</v>
      </c>
      <c r="T180" s="202">
        <f t="shared" si="33"/>
        <v>0</v>
      </c>
      <c r="U180" s="35"/>
      <c r="V180" s="35"/>
      <c r="W180" s="35"/>
      <c r="X180" s="35"/>
      <c r="Y180" s="35"/>
      <c r="Z180" s="35"/>
      <c r="AA180" s="35"/>
      <c r="AB180" s="35"/>
      <c r="AC180" s="35"/>
      <c r="AD180" s="35"/>
      <c r="AE180" s="35"/>
      <c r="AR180" s="203" t="s">
        <v>306</v>
      </c>
      <c r="AT180" s="203" t="s">
        <v>241</v>
      </c>
      <c r="AU180" s="203" t="s">
        <v>84</v>
      </c>
      <c r="AY180" s="18" t="s">
        <v>239</v>
      </c>
      <c r="BE180" s="204">
        <f t="shared" si="34"/>
        <v>0</v>
      </c>
      <c r="BF180" s="204">
        <f t="shared" si="35"/>
        <v>0</v>
      </c>
      <c r="BG180" s="204">
        <f t="shared" si="36"/>
        <v>0</v>
      </c>
      <c r="BH180" s="204">
        <f t="shared" si="37"/>
        <v>0</v>
      </c>
      <c r="BI180" s="204">
        <f t="shared" si="38"/>
        <v>0</v>
      </c>
      <c r="BJ180" s="18" t="s">
        <v>84</v>
      </c>
      <c r="BK180" s="204">
        <f t="shared" si="39"/>
        <v>0</v>
      </c>
      <c r="BL180" s="18" t="s">
        <v>306</v>
      </c>
      <c r="BM180" s="203" t="s">
        <v>752</v>
      </c>
    </row>
    <row r="181" spans="1:65" s="2" customFormat="1" ht="16.5" customHeight="1">
      <c r="A181" s="35"/>
      <c r="B181" s="36"/>
      <c r="C181" s="192" t="s">
        <v>561</v>
      </c>
      <c r="D181" s="192" t="s">
        <v>241</v>
      </c>
      <c r="E181" s="193" t="s">
        <v>3753</v>
      </c>
      <c r="F181" s="194" t="s">
        <v>3754</v>
      </c>
      <c r="G181" s="195" t="s">
        <v>249</v>
      </c>
      <c r="H181" s="196">
        <v>2</v>
      </c>
      <c r="I181" s="197"/>
      <c r="J181" s="198">
        <f t="shared" si="30"/>
        <v>0</v>
      </c>
      <c r="K181" s="194" t="s">
        <v>277</v>
      </c>
      <c r="L181" s="40"/>
      <c r="M181" s="199" t="s">
        <v>1</v>
      </c>
      <c r="N181" s="200" t="s">
        <v>41</v>
      </c>
      <c r="O181" s="72"/>
      <c r="P181" s="201">
        <f t="shared" si="31"/>
        <v>0</v>
      </c>
      <c r="Q181" s="201">
        <v>0</v>
      </c>
      <c r="R181" s="201">
        <f t="shared" si="32"/>
        <v>0</v>
      </c>
      <c r="S181" s="201">
        <v>0</v>
      </c>
      <c r="T181" s="202">
        <f t="shared" si="33"/>
        <v>0</v>
      </c>
      <c r="U181" s="35"/>
      <c r="V181" s="35"/>
      <c r="W181" s="35"/>
      <c r="X181" s="35"/>
      <c r="Y181" s="35"/>
      <c r="Z181" s="35"/>
      <c r="AA181" s="35"/>
      <c r="AB181" s="35"/>
      <c r="AC181" s="35"/>
      <c r="AD181" s="35"/>
      <c r="AE181" s="35"/>
      <c r="AR181" s="203" t="s">
        <v>306</v>
      </c>
      <c r="AT181" s="203" t="s">
        <v>241</v>
      </c>
      <c r="AU181" s="203" t="s">
        <v>84</v>
      </c>
      <c r="AY181" s="18" t="s">
        <v>239</v>
      </c>
      <c r="BE181" s="204">
        <f t="shared" si="34"/>
        <v>0</v>
      </c>
      <c r="BF181" s="204">
        <f t="shared" si="35"/>
        <v>0</v>
      </c>
      <c r="BG181" s="204">
        <f t="shared" si="36"/>
        <v>0</v>
      </c>
      <c r="BH181" s="204">
        <f t="shared" si="37"/>
        <v>0</v>
      </c>
      <c r="BI181" s="204">
        <f t="shared" si="38"/>
        <v>0</v>
      </c>
      <c r="BJ181" s="18" t="s">
        <v>84</v>
      </c>
      <c r="BK181" s="204">
        <f t="shared" si="39"/>
        <v>0</v>
      </c>
      <c r="BL181" s="18" t="s">
        <v>306</v>
      </c>
      <c r="BM181" s="203" t="s">
        <v>761</v>
      </c>
    </row>
    <row r="182" spans="1:65" s="12" customFormat="1" ht="25.9" customHeight="1">
      <c r="B182" s="176"/>
      <c r="C182" s="177"/>
      <c r="D182" s="178" t="s">
        <v>75</v>
      </c>
      <c r="E182" s="179" t="s">
        <v>3755</v>
      </c>
      <c r="F182" s="179" t="s">
        <v>3756</v>
      </c>
      <c r="G182" s="177"/>
      <c r="H182" s="177"/>
      <c r="I182" s="180"/>
      <c r="J182" s="181">
        <f>BK182</f>
        <v>0</v>
      </c>
      <c r="K182" s="177"/>
      <c r="L182" s="182"/>
      <c r="M182" s="183"/>
      <c r="N182" s="184"/>
      <c r="O182" s="184"/>
      <c r="P182" s="185">
        <f>SUM(P183:P212)</f>
        <v>0</v>
      </c>
      <c r="Q182" s="184"/>
      <c r="R182" s="185">
        <f>SUM(R183:R212)</f>
        <v>0</v>
      </c>
      <c r="S182" s="184"/>
      <c r="T182" s="186">
        <f>SUM(T183:T212)</f>
        <v>0</v>
      </c>
      <c r="AR182" s="187" t="s">
        <v>86</v>
      </c>
      <c r="AT182" s="188" t="s">
        <v>75</v>
      </c>
      <c r="AU182" s="188" t="s">
        <v>76</v>
      </c>
      <c r="AY182" s="187" t="s">
        <v>239</v>
      </c>
      <c r="BK182" s="189">
        <f>SUM(BK183:BK212)</f>
        <v>0</v>
      </c>
    </row>
    <row r="183" spans="1:65" s="2" customFormat="1" ht="16.5" customHeight="1">
      <c r="A183" s="35"/>
      <c r="B183" s="36"/>
      <c r="C183" s="192" t="s">
        <v>566</v>
      </c>
      <c r="D183" s="192" t="s">
        <v>241</v>
      </c>
      <c r="E183" s="193" t="s">
        <v>3757</v>
      </c>
      <c r="F183" s="194" t="s">
        <v>3758</v>
      </c>
      <c r="G183" s="195" t="s">
        <v>299</v>
      </c>
      <c r="H183" s="196">
        <v>16</v>
      </c>
      <c r="I183" s="197"/>
      <c r="J183" s="198">
        <f t="shared" ref="J183:J212" si="40">ROUND(I183*H183,2)</f>
        <v>0</v>
      </c>
      <c r="K183" s="194" t="s">
        <v>277</v>
      </c>
      <c r="L183" s="40"/>
      <c r="M183" s="199" t="s">
        <v>1</v>
      </c>
      <c r="N183" s="200" t="s">
        <v>41</v>
      </c>
      <c r="O183" s="72"/>
      <c r="P183" s="201">
        <f t="shared" ref="P183:P212" si="41">O183*H183</f>
        <v>0</v>
      </c>
      <c r="Q183" s="201">
        <v>0</v>
      </c>
      <c r="R183" s="201">
        <f t="shared" ref="R183:R212" si="42">Q183*H183</f>
        <v>0</v>
      </c>
      <c r="S183" s="201">
        <v>0</v>
      </c>
      <c r="T183" s="202">
        <f t="shared" ref="T183:T212" si="43">S183*H183</f>
        <v>0</v>
      </c>
      <c r="U183" s="35"/>
      <c r="V183" s="35"/>
      <c r="W183" s="35"/>
      <c r="X183" s="35"/>
      <c r="Y183" s="35"/>
      <c r="Z183" s="35"/>
      <c r="AA183" s="35"/>
      <c r="AB183" s="35"/>
      <c r="AC183" s="35"/>
      <c r="AD183" s="35"/>
      <c r="AE183" s="35"/>
      <c r="AR183" s="203" t="s">
        <v>306</v>
      </c>
      <c r="AT183" s="203" t="s">
        <v>241</v>
      </c>
      <c r="AU183" s="203" t="s">
        <v>84</v>
      </c>
      <c r="AY183" s="18" t="s">
        <v>239</v>
      </c>
      <c r="BE183" s="204">
        <f t="shared" ref="BE183:BE212" si="44">IF(N183="základní",J183,0)</f>
        <v>0</v>
      </c>
      <c r="BF183" s="204">
        <f t="shared" ref="BF183:BF212" si="45">IF(N183="snížená",J183,0)</f>
        <v>0</v>
      </c>
      <c r="BG183" s="204">
        <f t="shared" ref="BG183:BG212" si="46">IF(N183="zákl. přenesená",J183,0)</f>
        <v>0</v>
      </c>
      <c r="BH183" s="204">
        <f t="shared" ref="BH183:BH212" si="47">IF(N183="sníž. přenesená",J183,0)</f>
        <v>0</v>
      </c>
      <c r="BI183" s="204">
        <f t="shared" ref="BI183:BI212" si="48">IF(N183="nulová",J183,0)</f>
        <v>0</v>
      </c>
      <c r="BJ183" s="18" t="s">
        <v>84</v>
      </c>
      <c r="BK183" s="204">
        <f t="shared" ref="BK183:BK212" si="49">ROUND(I183*H183,2)</f>
        <v>0</v>
      </c>
      <c r="BL183" s="18" t="s">
        <v>306</v>
      </c>
      <c r="BM183" s="203" t="s">
        <v>770</v>
      </c>
    </row>
    <row r="184" spans="1:65" s="2" customFormat="1" ht="16.5" customHeight="1">
      <c r="A184" s="35"/>
      <c r="B184" s="36"/>
      <c r="C184" s="192" t="s">
        <v>570</v>
      </c>
      <c r="D184" s="192" t="s">
        <v>241</v>
      </c>
      <c r="E184" s="193" t="s">
        <v>3759</v>
      </c>
      <c r="F184" s="194" t="s">
        <v>3760</v>
      </c>
      <c r="G184" s="195" t="s">
        <v>249</v>
      </c>
      <c r="H184" s="196">
        <v>19</v>
      </c>
      <c r="I184" s="197"/>
      <c r="J184" s="198">
        <f t="shared" si="40"/>
        <v>0</v>
      </c>
      <c r="K184" s="194" t="s">
        <v>277</v>
      </c>
      <c r="L184" s="40"/>
      <c r="M184" s="199" t="s">
        <v>1</v>
      </c>
      <c r="N184" s="200" t="s">
        <v>41</v>
      </c>
      <c r="O184" s="72"/>
      <c r="P184" s="201">
        <f t="shared" si="41"/>
        <v>0</v>
      </c>
      <c r="Q184" s="201">
        <v>0</v>
      </c>
      <c r="R184" s="201">
        <f t="shared" si="42"/>
        <v>0</v>
      </c>
      <c r="S184" s="201">
        <v>0</v>
      </c>
      <c r="T184" s="202">
        <f t="shared" si="43"/>
        <v>0</v>
      </c>
      <c r="U184" s="35"/>
      <c r="V184" s="35"/>
      <c r="W184" s="35"/>
      <c r="X184" s="35"/>
      <c r="Y184" s="35"/>
      <c r="Z184" s="35"/>
      <c r="AA184" s="35"/>
      <c r="AB184" s="35"/>
      <c r="AC184" s="35"/>
      <c r="AD184" s="35"/>
      <c r="AE184" s="35"/>
      <c r="AR184" s="203" t="s">
        <v>306</v>
      </c>
      <c r="AT184" s="203" t="s">
        <v>241</v>
      </c>
      <c r="AU184" s="203" t="s">
        <v>84</v>
      </c>
      <c r="AY184" s="18" t="s">
        <v>239</v>
      </c>
      <c r="BE184" s="204">
        <f t="shared" si="44"/>
        <v>0</v>
      </c>
      <c r="BF184" s="204">
        <f t="shared" si="45"/>
        <v>0</v>
      </c>
      <c r="BG184" s="204">
        <f t="shared" si="46"/>
        <v>0</v>
      </c>
      <c r="BH184" s="204">
        <f t="shared" si="47"/>
        <v>0</v>
      </c>
      <c r="BI184" s="204">
        <f t="shared" si="48"/>
        <v>0</v>
      </c>
      <c r="BJ184" s="18" t="s">
        <v>84</v>
      </c>
      <c r="BK184" s="204">
        <f t="shared" si="49"/>
        <v>0</v>
      </c>
      <c r="BL184" s="18" t="s">
        <v>306</v>
      </c>
      <c r="BM184" s="203" t="s">
        <v>781</v>
      </c>
    </row>
    <row r="185" spans="1:65" s="2" customFormat="1" ht="16.5" customHeight="1">
      <c r="A185" s="35"/>
      <c r="B185" s="36"/>
      <c r="C185" s="192" t="s">
        <v>575</v>
      </c>
      <c r="D185" s="192" t="s">
        <v>241</v>
      </c>
      <c r="E185" s="193" t="s">
        <v>3761</v>
      </c>
      <c r="F185" s="194" t="s">
        <v>3762</v>
      </c>
      <c r="G185" s="195" t="s">
        <v>249</v>
      </c>
      <c r="H185" s="196">
        <v>16</v>
      </c>
      <c r="I185" s="197"/>
      <c r="J185" s="198">
        <f t="shared" si="40"/>
        <v>0</v>
      </c>
      <c r="K185" s="194" t="s">
        <v>277</v>
      </c>
      <c r="L185" s="40"/>
      <c r="M185" s="199" t="s">
        <v>1</v>
      </c>
      <c r="N185" s="200" t="s">
        <v>41</v>
      </c>
      <c r="O185" s="72"/>
      <c r="P185" s="201">
        <f t="shared" si="41"/>
        <v>0</v>
      </c>
      <c r="Q185" s="201">
        <v>0</v>
      </c>
      <c r="R185" s="201">
        <f t="shared" si="42"/>
        <v>0</v>
      </c>
      <c r="S185" s="201">
        <v>0</v>
      </c>
      <c r="T185" s="202">
        <f t="shared" si="43"/>
        <v>0</v>
      </c>
      <c r="U185" s="35"/>
      <c r="V185" s="35"/>
      <c r="W185" s="35"/>
      <c r="X185" s="35"/>
      <c r="Y185" s="35"/>
      <c r="Z185" s="35"/>
      <c r="AA185" s="35"/>
      <c r="AB185" s="35"/>
      <c r="AC185" s="35"/>
      <c r="AD185" s="35"/>
      <c r="AE185" s="35"/>
      <c r="AR185" s="203" t="s">
        <v>306</v>
      </c>
      <c r="AT185" s="203" t="s">
        <v>241</v>
      </c>
      <c r="AU185" s="203" t="s">
        <v>84</v>
      </c>
      <c r="AY185" s="18" t="s">
        <v>239</v>
      </c>
      <c r="BE185" s="204">
        <f t="shared" si="44"/>
        <v>0</v>
      </c>
      <c r="BF185" s="204">
        <f t="shared" si="45"/>
        <v>0</v>
      </c>
      <c r="BG185" s="204">
        <f t="shared" si="46"/>
        <v>0</v>
      </c>
      <c r="BH185" s="204">
        <f t="shared" si="47"/>
        <v>0</v>
      </c>
      <c r="BI185" s="204">
        <f t="shared" si="48"/>
        <v>0</v>
      </c>
      <c r="BJ185" s="18" t="s">
        <v>84</v>
      </c>
      <c r="BK185" s="204">
        <f t="shared" si="49"/>
        <v>0</v>
      </c>
      <c r="BL185" s="18" t="s">
        <v>306</v>
      </c>
      <c r="BM185" s="203" t="s">
        <v>789</v>
      </c>
    </row>
    <row r="186" spans="1:65" s="2" customFormat="1" ht="16.5" customHeight="1">
      <c r="A186" s="35"/>
      <c r="B186" s="36"/>
      <c r="C186" s="192" t="s">
        <v>580</v>
      </c>
      <c r="D186" s="192" t="s">
        <v>241</v>
      </c>
      <c r="E186" s="193" t="s">
        <v>3763</v>
      </c>
      <c r="F186" s="194" t="s">
        <v>3764</v>
      </c>
      <c r="G186" s="195" t="s">
        <v>249</v>
      </c>
      <c r="H186" s="196">
        <v>15</v>
      </c>
      <c r="I186" s="197"/>
      <c r="J186" s="198">
        <f t="shared" si="40"/>
        <v>0</v>
      </c>
      <c r="K186" s="194" t="s">
        <v>277</v>
      </c>
      <c r="L186" s="40"/>
      <c r="M186" s="199" t="s">
        <v>1</v>
      </c>
      <c r="N186" s="200" t="s">
        <v>41</v>
      </c>
      <c r="O186" s="72"/>
      <c r="P186" s="201">
        <f t="shared" si="41"/>
        <v>0</v>
      </c>
      <c r="Q186" s="201">
        <v>0</v>
      </c>
      <c r="R186" s="201">
        <f t="shared" si="42"/>
        <v>0</v>
      </c>
      <c r="S186" s="201">
        <v>0</v>
      </c>
      <c r="T186" s="202">
        <f t="shared" si="43"/>
        <v>0</v>
      </c>
      <c r="U186" s="35"/>
      <c r="V186" s="35"/>
      <c r="W186" s="35"/>
      <c r="X186" s="35"/>
      <c r="Y186" s="35"/>
      <c r="Z186" s="35"/>
      <c r="AA186" s="35"/>
      <c r="AB186" s="35"/>
      <c r="AC186" s="35"/>
      <c r="AD186" s="35"/>
      <c r="AE186" s="35"/>
      <c r="AR186" s="203" t="s">
        <v>306</v>
      </c>
      <c r="AT186" s="203" t="s">
        <v>241</v>
      </c>
      <c r="AU186" s="203" t="s">
        <v>84</v>
      </c>
      <c r="AY186" s="18" t="s">
        <v>239</v>
      </c>
      <c r="BE186" s="204">
        <f t="shared" si="44"/>
        <v>0</v>
      </c>
      <c r="BF186" s="204">
        <f t="shared" si="45"/>
        <v>0</v>
      </c>
      <c r="BG186" s="204">
        <f t="shared" si="46"/>
        <v>0</v>
      </c>
      <c r="BH186" s="204">
        <f t="shared" si="47"/>
        <v>0</v>
      </c>
      <c r="BI186" s="204">
        <f t="shared" si="48"/>
        <v>0</v>
      </c>
      <c r="BJ186" s="18" t="s">
        <v>84</v>
      </c>
      <c r="BK186" s="204">
        <f t="shared" si="49"/>
        <v>0</v>
      </c>
      <c r="BL186" s="18" t="s">
        <v>306</v>
      </c>
      <c r="BM186" s="203" t="s">
        <v>794</v>
      </c>
    </row>
    <row r="187" spans="1:65" s="2" customFormat="1" ht="16.5" customHeight="1">
      <c r="A187" s="35"/>
      <c r="B187" s="36"/>
      <c r="C187" s="192" t="s">
        <v>585</v>
      </c>
      <c r="D187" s="192" t="s">
        <v>241</v>
      </c>
      <c r="E187" s="193" t="s">
        <v>3765</v>
      </c>
      <c r="F187" s="194" t="s">
        <v>3766</v>
      </c>
      <c r="G187" s="195" t="s">
        <v>249</v>
      </c>
      <c r="H187" s="196">
        <v>5</v>
      </c>
      <c r="I187" s="197"/>
      <c r="J187" s="198">
        <f t="shared" si="40"/>
        <v>0</v>
      </c>
      <c r="K187" s="194" t="s">
        <v>277</v>
      </c>
      <c r="L187" s="40"/>
      <c r="M187" s="199" t="s">
        <v>1</v>
      </c>
      <c r="N187" s="200" t="s">
        <v>41</v>
      </c>
      <c r="O187" s="72"/>
      <c r="P187" s="201">
        <f t="shared" si="41"/>
        <v>0</v>
      </c>
      <c r="Q187" s="201">
        <v>0</v>
      </c>
      <c r="R187" s="201">
        <f t="shared" si="42"/>
        <v>0</v>
      </c>
      <c r="S187" s="201">
        <v>0</v>
      </c>
      <c r="T187" s="202">
        <f t="shared" si="43"/>
        <v>0</v>
      </c>
      <c r="U187" s="35"/>
      <c r="V187" s="35"/>
      <c r="W187" s="35"/>
      <c r="X187" s="35"/>
      <c r="Y187" s="35"/>
      <c r="Z187" s="35"/>
      <c r="AA187" s="35"/>
      <c r="AB187" s="35"/>
      <c r="AC187" s="35"/>
      <c r="AD187" s="35"/>
      <c r="AE187" s="35"/>
      <c r="AR187" s="203" t="s">
        <v>306</v>
      </c>
      <c r="AT187" s="203" t="s">
        <v>241</v>
      </c>
      <c r="AU187" s="203" t="s">
        <v>84</v>
      </c>
      <c r="AY187" s="18" t="s">
        <v>239</v>
      </c>
      <c r="BE187" s="204">
        <f t="shared" si="44"/>
        <v>0</v>
      </c>
      <c r="BF187" s="204">
        <f t="shared" si="45"/>
        <v>0</v>
      </c>
      <c r="BG187" s="204">
        <f t="shared" si="46"/>
        <v>0</v>
      </c>
      <c r="BH187" s="204">
        <f t="shared" si="47"/>
        <v>0</v>
      </c>
      <c r="BI187" s="204">
        <f t="shared" si="48"/>
        <v>0</v>
      </c>
      <c r="BJ187" s="18" t="s">
        <v>84</v>
      </c>
      <c r="BK187" s="204">
        <f t="shared" si="49"/>
        <v>0</v>
      </c>
      <c r="BL187" s="18" t="s">
        <v>306</v>
      </c>
      <c r="BM187" s="203" t="s">
        <v>802</v>
      </c>
    </row>
    <row r="188" spans="1:65" s="2" customFormat="1" ht="16.5" customHeight="1">
      <c r="A188" s="35"/>
      <c r="B188" s="36"/>
      <c r="C188" s="192" t="s">
        <v>591</v>
      </c>
      <c r="D188" s="192" t="s">
        <v>241</v>
      </c>
      <c r="E188" s="193" t="s">
        <v>3767</v>
      </c>
      <c r="F188" s="194" t="s">
        <v>3768</v>
      </c>
      <c r="G188" s="195" t="s">
        <v>249</v>
      </c>
      <c r="H188" s="196">
        <v>7</v>
      </c>
      <c r="I188" s="197"/>
      <c r="J188" s="198">
        <f t="shared" si="40"/>
        <v>0</v>
      </c>
      <c r="K188" s="194" t="s">
        <v>277</v>
      </c>
      <c r="L188" s="40"/>
      <c r="M188" s="199" t="s">
        <v>1</v>
      </c>
      <c r="N188" s="200" t="s">
        <v>41</v>
      </c>
      <c r="O188" s="72"/>
      <c r="P188" s="201">
        <f t="shared" si="41"/>
        <v>0</v>
      </c>
      <c r="Q188" s="201">
        <v>0</v>
      </c>
      <c r="R188" s="201">
        <f t="shared" si="42"/>
        <v>0</v>
      </c>
      <c r="S188" s="201">
        <v>0</v>
      </c>
      <c r="T188" s="202">
        <f t="shared" si="43"/>
        <v>0</v>
      </c>
      <c r="U188" s="35"/>
      <c r="V188" s="35"/>
      <c r="W188" s="35"/>
      <c r="X188" s="35"/>
      <c r="Y188" s="35"/>
      <c r="Z188" s="35"/>
      <c r="AA188" s="35"/>
      <c r="AB188" s="35"/>
      <c r="AC188" s="35"/>
      <c r="AD188" s="35"/>
      <c r="AE188" s="35"/>
      <c r="AR188" s="203" t="s">
        <v>306</v>
      </c>
      <c r="AT188" s="203" t="s">
        <v>241</v>
      </c>
      <c r="AU188" s="203" t="s">
        <v>84</v>
      </c>
      <c r="AY188" s="18" t="s">
        <v>239</v>
      </c>
      <c r="BE188" s="204">
        <f t="shared" si="44"/>
        <v>0</v>
      </c>
      <c r="BF188" s="204">
        <f t="shared" si="45"/>
        <v>0</v>
      </c>
      <c r="BG188" s="204">
        <f t="shared" si="46"/>
        <v>0</v>
      </c>
      <c r="BH188" s="204">
        <f t="shared" si="47"/>
        <v>0</v>
      </c>
      <c r="BI188" s="204">
        <f t="shared" si="48"/>
        <v>0</v>
      </c>
      <c r="BJ188" s="18" t="s">
        <v>84</v>
      </c>
      <c r="BK188" s="204">
        <f t="shared" si="49"/>
        <v>0</v>
      </c>
      <c r="BL188" s="18" t="s">
        <v>306</v>
      </c>
      <c r="BM188" s="203" t="s">
        <v>806</v>
      </c>
    </row>
    <row r="189" spans="1:65" s="2" customFormat="1" ht="16.5" customHeight="1">
      <c r="A189" s="35"/>
      <c r="B189" s="36"/>
      <c r="C189" s="192" t="s">
        <v>596</v>
      </c>
      <c r="D189" s="192" t="s">
        <v>241</v>
      </c>
      <c r="E189" s="193" t="s">
        <v>3769</v>
      </c>
      <c r="F189" s="194" t="s">
        <v>3770</v>
      </c>
      <c r="G189" s="195" t="s">
        <v>249</v>
      </c>
      <c r="H189" s="196">
        <v>5</v>
      </c>
      <c r="I189" s="197"/>
      <c r="J189" s="198">
        <f t="shared" si="40"/>
        <v>0</v>
      </c>
      <c r="K189" s="194" t="s">
        <v>277</v>
      </c>
      <c r="L189" s="40"/>
      <c r="M189" s="199" t="s">
        <v>1</v>
      </c>
      <c r="N189" s="200" t="s">
        <v>41</v>
      </c>
      <c r="O189" s="72"/>
      <c r="P189" s="201">
        <f t="shared" si="41"/>
        <v>0</v>
      </c>
      <c r="Q189" s="201">
        <v>0</v>
      </c>
      <c r="R189" s="201">
        <f t="shared" si="42"/>
        <v>0</v>
      </c>
      <c r="S189" s="201">
        <v>0</v>
      </c>
      <c r="T189" s="202">
        <f t="shared" si="43"/>
        <v>0</v>
      </c>
      <c r="U189" s="35"/>
      <c r="V189" s="35"/>
      <c r="W189" s="35"/>
      <c r="X189" s="35"/>
      <c r="Y189" s="35"/>
      <c r="Z189" s="35"/>
      <c r="AA189" s="35"/>
      <c r="AB189" s="35"/>
      <c r="AC189" s="35"/>
      <c r="AD189" s="35"/>
      <c r="AE189" s="35"/>
      <c r="AR189" s="203" t="s">
        <v>306</v>
      </c>
      <c r="AT189" s="203" t="s">
        <v>241</v>
      </c>
      <c r="AU189" s="203" t="s">
        <v>84</v>
      </c>
      <c r="AY189" s="18" t="s">
        <v>239</v>
      </c>
      <c r="BE189" s="204">
        <f t="shared" si="44"/>
        <v>0</v>
      </c>
      <c r="BF189" s="204">
        <f t="shared" si="45"/>
        <v>0</v>
      </c>
      <c r="BG189" s="204">
        <f t="shared" si="46"/>
        <v>0</v>
      </c>
      <c r="BH189" s="204">
        <f t="shared" si="47"/>
        <v>0</v>
      </c>
      <c r="BI189" s="204">
        <f t="shared" si="48"/>
        <v>0</v>
      </c>
      <c r="BJ189" s="18" t="s">
        <v>84</v>
      </c>
      <c r="BK189" s="204">
        <f t="shared" si="49"/>
        <v>0</v>
      </c>
      <c r="BL189" s="18" t="s">
        <v>306</v>
      </c>
      <c r="BM189" s="203" t="s">
        <v>815</v>
      </c>
    </row>
    <row r="190" spans="1:65" s="2" customFormat="1" ht="16.5" customHeight="1">
      <c r="A190" s="35"/>
      <c r="B190" s="36"/>
      <c r="C190" s="192" t="s">
        <v>601</v>
      </c>
      <c r="D190" s="192" t="s">
        <v>241</v>
      </c>
      <c r="E190" s="193" t="s">
        <v>3771</v>
      </c>
      <c r="F190" s="194" t="s">
        <v>3772</v>
      </c>
      <c r="G190" s="195" t="s">
        <v>249</v>
      </c>
      <c r="H190" s="196">
        <v>17</v>
      </c>
      <c r="I190" s="197"/>
      <c r="J190" s="198">
        <f t="shared" si="40"/>
        <v>0</v>
      </c>
      <c r="K190" s="194" t="s">
        <v>277</v>
      </c>
      <c r="L190" s="40"/>
      <c r="M190" s="199" t="s">
        <v>1</v>
      </c>
      <c r="N190" s="200" t="s">
        <v>41</v>
      </c>
      <c r="O190" s="72"/>
      <c r="P190" s="201">
        <f t="shared" si="41"/>
        <v>0</v>
      </c>
      <c r="Q190" s="201">
        <v>0</v>
      </c>
      <c r="R190" s="201">
        <f t="shared" si="42"/>
        <v>0</v>
      </c>
      <c r="S190" s="201">
        <v>0</v>
      </c>
      <c r="T190" s="202">
        <f t="shared" si="43"/>
        <v>0</v>
      </c>
      <c r="U190" s="35"/>
      <c r="V190" s="35"/>
      <c r="W190" s="35"/>
      <c r="X190" s="35"/>
      <c r="Y190" s="35"/>
      <c r="Z190" s="35"/>
      <c r="AA190" s="35"/>
      <c r="AB190" s="35"/>
      <c r="AC190" s="35"/>
      <c r="AD190" s="35"/>
      <c r="AE190" s="35"/>
      <c r="AR190" s="203" t="s">
        <v>306</v>
      </c>
      <c r="AT190" s="203" t="s">
        <v>241</v>
      </c>
      <c r="AU190" s="203" t="s">
        <v>84</v>
      </c>
      <c r="AY190" s="18" t="s">
        <v>239</v>
      </c>
      <c r="BE190" s="204">
        <f t="shared" si="44"/>
        <v>0</v>
      </c>
      <c r="BF190" s="204">
        <f t="shared" si="45"/>
        <v>0</v>
      </c>
      <c r="BG190" s="204">
        <f t="shared" si="46"/>
        <v>0</v>
      </c>
      <c r="BH190" s="204">
        <f t="shared" si="47"/>
        <v>0</v>
      </c>
      <c r="BI190" s="204">
        <f t="shared" si="48"/>
        <v>0</v>
      </c>
      <c r="BJ190" s="18" t="s">
        <v>84</v>
      </c>
      <c r="BK190" s="204">
        <f t="shared" si="49"/>
        <v>0</v>
      </c>
      <c r="BL190" s="18" t="s">
        <v>306</v>
      </c>
      <c r="BM190" s="203" t="s">
        <v>822</v>
      </c>
    </row>
    <row r="191" spans="1:65" s="2" customFormat="1" ht="16.5" customHeight="1">
      <c r="A191" s="35"/>
      <c r="B191" s="36"/>
      <c r="C191" s="192" t="s">
        <v>605</v>
      </c>
      <c r="D191" s="192" t="s">
        <v>241</v>
      </c>
      <c r="E191" s="193" t="s">
        <v>3773</v>
      </c>
      <c r="F191" s="194" t="s">
        <v>3774</v>
      </c>
      <c r="G191" s="195" t="s">
        <v>249</v>
      </c>
      <c r="H191" s="196">
        <v>1</v>
      </c>
      <c r="I191" s="197"/>
      <c r="J191" s="198">
        <f t="shared" si="40"/>
        <v>0</v>
      </c>
      <c r="K191" s="194" t="s">
        <v>277</v>
      </c>
      <c r="L191" s="40"/>
      <c r="M191" s="199" t="s">
        <v>1</v>
      </c>
      <c r="N191" s="200" t="s">
        <v>41</v>
      </c>
      <c r="O191" s="72"/>
      <c r="P191" s="201">
        <f t="shared" si="41"/>
        <v>0</v>
      </c>
      <c r="Q191" s="201">
        <v>0</v>
      </c>
      <c r="R191" s="201">
        <f t="shared" si="42"/>
        <v>0</v>
      </c>
      <c r="S191" s="201">
        <v>0</v>
      </c>
      <c r="T191" s="202">
        <f t="shared" si="43"/>
        <v>0</v>
      </c>
      <c r="U191" s="35"/>
      <c r="V191" s="35"/>
      <c r="W191" s="35"/>
      <c r="X191" s="35"/>
      <c r="Y191" s="35"/>
      <c r="Z191" s="35"/>
      <c r="AA191" s="35"/>
      <c r="AB191" s="35"/>
      <c r="AC191" s="35"/>
      <c r="AD191" s="35"/>
      <c r="AE191" s="35"/>
      <c r="AR191" s="203" t="s">
        <v>306</v>
      </c>
      <c r="AT191" s="203" t="s">
        <v>241</v>
      </c>
      <c r="AU191" s="203" t="s">
        <v>84</v>
      </c>
      <c r="AY191" s="18" t="s">
        <v>239</v>
      </c>
      <c r="BE191" s="204">
        <f t="shared" si="44"/>
        <v>0</v>
      </c>
      <c r="BF191" s="204">
        <f t="shared" si="45"/>
        <v>0</v>
      </c>
      <c r="BG191" s="204">
        <f t="shared" si="46"/>
        <v>0</v>
      </c>
      <c r="BH191" s="204">
        <f t="shared" si="47"/>
        <v>0</v>
      </c>
      <c r="BI191" s="204">
        <f t="shared" si="48"/>
        <v>0</v>
      </c>
      <c r="BJ191" s="18" t="s">
        <v>84</v>
      </c>
      <c r="BK191" s="204">
        <f t="shared" si="49"/>
        <v>0</v>
      </c>
      <c r="BL191" s="18" t="s">
        <v>306</v>
      </c>
      <c r="BM191" s="203" t="s">
        <v>833</v>
      </c>
    </row>
    <row r="192" spans="1:65" s="2" customFormat="1" ht="16.5" customHeight="1">
      <c r="A192" s="35"/>
      <c r="B192" s="36"/>
      <c r="C192" s="192" t="s">
        <v>609</v>
      </c>
      <c r="D192" s="192" t="s">
        <v>241</v>
      </c>
      <c r="E192" s="193" t="s">
        <v>3775</v>
      </c>
      <c r="F192" s="194" t="s">
        <v>3776</v>
      </c>
      <c r="G192" s="195" t="s">
        <v>249</v>
      </c>
      <c r="H192" s="196">
        <v>1</v>
      </c>
      <c r="I192" s="197"/>
      <c r="J192" s="198">
        <f t="shared" si="40"/>
        <v>0</v>
      </c>
      <c r="K192" s="194" t="s">
        <v>277</v>
      </c>
      <c r="L192" s="40"/>
      <c r="M192" s="199" t="s">
        <v>1</v>
      </c>
      <c r="N192" s="200" t="s">
        <v>41</v>
      </c>
      <c r="O192" s="72"/>
      <c r="P192" s="201">
        <f t="shared" si="41"/>
        <v>0</v>
      </c>
      <c r="Q192" s="201">
        <v>0</v>
      </c>
      <c r="R192" s="201">
        <f t="shared" si="42"/>
        <v>0</v>
      </c>
      <c r="S192" s="201">
        <v>0</v>
      </c>
      <c r="T192" s="202">
        <f t="shared" si="43"/>
        <v>0</v>
      </c>
      <c r="U192" s="35"/>
      <c r="V192" s="35"/>
      <c r="W192" s="35"/>
      <c r="X192" s="35"/>
      <c r="Y192" s="35"/>
      <c r="Z192" s="35"/>
      <c r="AA192" s="35"/>
      <c r="AB192" s="35"/>
      <c r="AC192" s="35"/>
      <c r="AD192" s="35"/>
      <c r="AE192" s="35"/>
      <c r="AR192" s="203" t="s">
        <v>306</v>
      </c>
      <c r="AT192" s="203" t="s">
        <v>241</v>
      </c>
      <c r="AU192" s="203" t="s">
        <v>84</v>
      </c>
      <c r="AY192" s="18" t="s">
        <v>239</v>
      </c>
      <c r="BE192" s="204">
        <f t="shared" si="44"/>
        <v>0</v>
      </c>
      <c r="BF192" s="204">
        <f t="shared" si="45"/>
        <v>0</v>
      </c>
      <c r="BG192" s="204">
        <f t="shared" si="46"/>
        <v>0</v>
      </c>
      <c r="BH192" s="204">
        <f t="shared" si="47"/>
        <v>0</v>
      </c>
      <c r="BI192" s="204">
        <f t="shared" si="48"/>
        <v>0</v>
      </c>
      <c r="BJ192" s="18" t="s">
        <v>84</v>
      </c>
      <c r="BK192" s="204">
        <f t="shared" si="49"/>
        <v>0</v>
      </c>
      <c r="BL192" s="18" t="s">
        <v>306</v>
      </c>
      <c r="BM192" s="203" t="s">
        <v>844</v>
      </c>
    </row>
    <row r="193" spans="1:65" s="2" customFormat="1" ht="16.5" customHeight="1">
      <c r="A193" s="35"/>
      <c r="B193" s="36"/>
      <c r="C193" s="192" t="s">
        <v>613</v>
      </c>
      <c r="D193" s="192" t="s">
        <v>241</v>
      </c>
      <c r="E193" s="193" t="s">
        <v>3777</v>
      </c>
      <c r="F193" s="194" t="s">
        <v>3778</v>
      </c>
      <c r="G193" s="195" t="s">
        <v>249</v>
      </c>
      <c r="H193" s="196">
        <v>1</v>
      </c>
      <c r="I193" s="197"/>
      <c r="J193" s="198">
        <f t="shared" si="40"/>
        <v>0</v>
      </c>
      <c r="K193" s="194" t="s">
        <v>277</v>
      </c>
      <c r="L193" s="40"/>
      <c r="M193" s="199" t="s">
        <v>1</v>
      </c>
      <c r="N193" s="200" t="s">
        <v>41</v>
      </c>
      <c r="O193" s="72"/>
      <c r="P193" s="201">
        <f t="shared" si="41"/>
        <v>0</v>
      </c>
      <c r="Q193" s="201">
        <v>0</v>
      </c>
      <c r="R193" s="201">
        <f t="shared" si="42"/>
        <v>0</v>
      </c>
      <c r="S193" s="201">
        <v>0</v>
      </c>
      <c r="T193" s="202">
        <f t="shared" si="43"/>
        <v>0</v>
      </c>
      <c r="U193" s="35"/>
      <c r="V193" s="35"/>
      <c r="W193" s="35"/>
      <c r="X193" s="35"/>
      <c r="Y193" s="35"/>
      <c r="Z193" s="35"/>
      <c r="AA193" s="35"/>
      <c r="AB193" s="35"/>
      <c r="AC193" s="35"/>
      <c r="AD193" s="35"/>
      <c r="AE193" s="35"/>
      <c r="AR193" s="203" t="s">
        <v>306</v>
      </c>
      <c r="AT193" s="203" t="s">
        <v>241</v>
      </c>
      <c r="AU193" s="203" t="s">
        <v>84</v>
      </c>
      <c r="AY193" s="18" t="s">
        <v>239</v>
      </c>
      <c r="BE193" s="204">
        <f t="shared" si="44"/>
        <v>0</v>
      </c>
      <c r="BF193" s="204">
        <f t="shared" si="45"/>
        <v>0</v>
      </c>
      <c r="BG193" s="204">
        <f t="shared" si="46"/>
        <v>0</v>
      </c>
      <c r="BH193" s="204">
        <f t="shared" si="47"/>
        <v>0</v>
      </c>
      <c r="BI193" s="204">
        <f t="shared" si="48"/>
        <v>0</v>
      </c>
      <c r="BJ193" s="18" t="s">
        <v>84</v>
      </c>
      <c r="BK193" s="204">
        <f t="shared" si="49"/>
        <v>0</v>
      </c>
      <c r="BL193" s="18" t="s">
        <v>306</v>
      </c>
      <c r="BM193" s="203" t="s">
        <v>852</v>
      </c>
    </row>
    <row r="194" spans="1:65" s="2" customFormat="1" ht="16.5" customHeight="1">
      <c r="A194" s="35"/>
      <c r="B194" s="36"/>
      <c r="C194" s="192" t="s">
        <v>617</v>
      </c>
      <c r="D194" s="192" t="s">
        <v>241</v>
      </c>
      <c r="E194" s="193" t="s">
        <v>3779</v>
      </c>
      <c r="F194" s="194" t="s">
        <v>3780</v>
      </c>
      <c r="G194" s="195" t="s">
        <v>249</v>
      </c>
      <c r="H194" s="196">
        <v>1</v>
      </c>
      <c r="I194" s="197"/>
      <c r="J194" s="198">
        <f t="shared" si="40"/>
        <v>0</v>
      </c>
      <c r="K194" s="194" t="s">
        <v>277</v>
      </c>
      <c r="L194" s="40"/>
      <c r="M194" s="199" t="s">
        <v>1</v>
      </c>
      <c r="N194" s="200" t="s">
        <v>41</v>
      </c>
      <c r="O194" s="72"/>
      <c r="P194" s="201">
        <f t="shared" si="41"/>
        <v>0</v>
      </c>
      <c r="Q194" s="201">
        <v>0</v>
      </c>
      <c r="R194" s="201">
        <f t="shared" si="42"/>
        <v>0</v>
      </c>
      <c r="S194" s="201">
        <v>0</v>
      </c>
      <c r="T194" s="202">
        <f t="shared" si="43"/>
        <v>0</v>
      </c>
      <c r="U194" s="35"/>
      <c r="V194" s="35"/>
      <c r="W194" s="35"/>
      <c r="X194" s="35"/>
      <c r="Y194" s="35"/>
      <c r="Z194" s="35"/>
      <c r="AA194" s="35"/>
      <c r="AB194" s="35"/>
      <c r="AC194" s="35"/>
      <c r="AD194" s="35"/>
      <c r="AE194" s="35"/>
      <c r="AR194" s="203" t="s">
        <v>306</v>
      </c>
      <c r="AT194" s="203" t="s">
        <v>241</v>
      </c>
      <c r="AU194" s="203" t="s">
        <v>84</v>
      </c>
      <c r="AY194" s="18" t="s">
        <v>239</v>
      </c>
      <c r="BE194" s="204">
        <f t="shared" si="44"/>
        <v>0</v>
      </c>
      <c r="BF194" s="204">
        <f t="shared" si="45"/>
        <v>0</v>
      </c>
      <c r="BG194" s="204">
        <f t="shared" si="46"/>
        <v>0</v>
      </c>
      <c r="BH194" s="204">
        <f t="shared" si="47"/>
        <v>0</v>
      </c>
      <c r="BI194" s="204">
        <f t="shared" si="48"/>
        <v>0</v>
      </c>
      <c r="BJ194" s="18" t="s">
        <v>84</v>
      </c>
      <c r="BK194" s="204">
        <f t="shared" si="49"/>
        <v>0</v>
      </c>
      <c r="BL194" s="18" t="s">
        <v>306</v>
      </c>
      <c r="BM194" s="203" t="s">
        <v>861</v>
      </c>
    </row>
    <row r="195" spans="1:65" s="2" customFormat="1" ht="16.5" customHeight="1">
      <c r="A195" s="35"/>
      <c r="B195" s="36"/>
      <c r="C195" s="192" t="s">
        <v>622</v>
      </c>
      <c r="D195" s="192" t="s">
        <v>241</v>
      </c>
      <c r="E195" s="193" t="s">
        <v>3781</v>
      </c>
      <c r="F195" s="194" t="s">
        <v>3782</v>
      </c>
      <c r="G195" s="195" t="s">
        <v>249</v>
      </c>
      <c r="H195" s="196">
        <v>3</v>
      </c>
      <c r="I195" s="197"/>
      <c r="J195" s="198">
        <f t="shared" si="40"/>
        <v>0</v>
      </c>
      <c r="K195" s="194" t="s">
        <v>277</v>
      </c>
      <c r="L195" s="40"/>
      <c r="M195" s="199" t="s">
        <v>1</v>
      </c>
      <c r="N195" s="200" t="s">
        <v>41</v>
      </c>
      <c r="O195" s="72"/>
      <c r="P195" s="201">
        <f t="shared" si="41"/>
        <v>0</v>
      </c>
      <c r="Q195" s="201">
        <v>0</v>
      </c>
      <c r="R195" s="201">
        <f t="shared" si="42"/>
        <v>0</v>
      </c>
      <c r="S195" s="201">
        <v>0</v>
      </c>
      <c r="T195" s="202">
        <f t="shared" si="43"/>
        <v>0</v>
      </c>
      <c r="U195" s="35"/>
      <c r="V195" s="35"/>
      <c r="W195" s="35"/>
      <c r="X195" s="35"/>
      <c r="Y195" s="35"/>
      <c r="Z195" s="35"/>
      <c r="AA195" s="35"/>
      <c r="AB195" s="35"/>
      <c r="AC195" s="35"/>
      <c r="AD195" s="35"/>
      <c r="AE195" s="35"/>
      <c r="AR195" s="203" t="s">
        <v>306</v>
      </c>
      <c r="AT195" s="203" t="s">
        <v>241</v>
      </c>
      <c r="AU195" s="203" t="s">
        <v>84</v>
      </c>
      <c r="AY195" s="18" t="s">
        <v>239</v>
      </c>
      <c r="BE195" s="204">
        <f t="shared" si="44"/>
        <v>0</v>
      </c>
      <c r="BF195" s="204">
        <f t="shared" si="45"/>
        <v>0</v>
      </c>
      <c r="BG195" s="204">
        <f t="shared" si="46"/>
        <v>0</v>
      </c>
      <c r="BH195" s="204">
        <f t="shared" si="47"/>
        <v>0</v>
      </c>
      <c r="BI195" s="204">
        <f t="shared" si="48"/>
        <v>0</v>
      </c>
      <c r="BJ195" s="18" t="s">
        <v>84</v>
      </c>
      <c r="BK195" s="204">
        <f t="shared" si="49"/>
        <v>0</v>
      </c>
      <c r="BL195" s="18" t="s">
        <v>306</v>
      </c>
      <c r="BM195" s="203" t="s">
        <v>870</v>
      </c>
    </row>
    <row r="196" spans="1:65" s="2" customFormat="1" ht="16.5" customHeight="1">
      <c r="A196" s="35"/>
      <c r="B196" s="36"/>
      <c r="C196" s="192" t="s">
        <v>626</v>
      </c>
      <c r="D196" s="192" t="s">
        <v>241</v>
      </c>
      <c r="E196" s="193" t="s">
        <v>3783</v>
      </c>
      <c r="F196" s="194" t="s">
        <v>3784</v>
      </c>
      <c r="G196" s="195" t="s">
        <v>249</v>
      </c>
      <c r="H196" s="196">
        <v>39</v>
      </c>
      <c r="I196" s="197"/>
      <c r="J196" s="198">
        <f t="shared" si="40"/>
        <v>0</v>
      </c>
      <c r="K196" s="194" t="s">
        <v>277</v>
      </c>
      <c r="L196" s="40"/>
      <c r="M196" s="199" t="s">
        <v>1</v>
      </c>
      <c r="N196" s="200" t="s">
        <v>41</v>
      </c>
      <c r="O196" s="72"/>
      <c r="P196" s="201">
        <f t="shared" si="41"/>
        <v>0</v>
      </c>
      <c r="Q196" s="201">
        <v>0</v>
      </c>
      <c r="R196" s="201">
        <f t="shared" si="42"/>
        <v>0</v>
      </c>
      <c r="S196" s="201">
        <v>0</v>
      </c>
      <c r="T196" s="202">
        <f t="shared" si="43"/>
        <v>0</v>
      </c>
      <c r="U196" s="35"/>
      <c r="V196" s="35"/>
      <c r="W196" s="35"/>
      <c r="X196" s="35"/>
      <c r="Y196" s="35"/>
      <c r="Z196" s="35"/>
      <c r="AA196" s="35"/>
      <c r="AB196" s="35"/>
      <c r="AC196" s="35"/>
      <c r="AD196" s="35"/>
      <c r="AE196" s="35"/>
      <c r="AR196" s="203" t="s">
        <v>306</v>
      </c>
      <c r="AT196" s="203" t="s">
        <v>241</v>
      </c>
      <c r="AU196" s="203" t="s">
        <v>84</v>
      </c>
      <c r="AY196" s="18" t="s">
        <v>239</v>
      </c>
      <c r="BE196" s="204">
        <f t="shared" si="44"/>
        <v>0</v>
      </c>
      <c r="BF196" s="204">
        <f t="shared" si="45"/>
        <v>0</v>
      </c>
      <c r="BG196" s="204">
        <f t="shared" si="46"/>
        <v>0</v>
      </c>
      <c r="BH196" s="204">
        <f t="shared" si="47"/>
        <v>0</v>
      </c>
      <c r="BI196" s="204">
        <f t="shared" si="48"/>
        <v>0</v>
      </c>
      <c r="BJ196" s="18" t="s">
        <v>84</v>
      </c>
      <c r="BK196" s="204">
        <f t="shared" si="49"/>
        <v>0</v>
      </c>
      <c r="BL196" s="18" t="s">
        <v>306</v>
      </c>
      <c r="BM196" s="203" t="s">
        <v>880</v>
      </c>
    </row>
    <row r="197" spans="1:65" s="2" customFormat="1" ht="16.5" customHeight="1">
      <c r="A197" s="35"/>
      <c r="B197" s="36"/>
      <c r="C197" s="192" t="s">
        <v>631</v>
      </c>
      <c r="D197" s="192" t="s">
        <v>241</v>
      </c>
      <c r="E197" s="193" t="s">
        <v>3785</v>
      </c>
      <c r="F197" s="194" t="s">
        <v>3786</v>
      </c>
      <c r="G197" s="195" t="s">
        <v>249</v>
      </c>
      <c r="H197" s="196">
        <v>1</v>
      </c>
      <c r="I197" s="197"/>
      <c r="J197" s="198">
        <f t="shared" si="40"/>
        <v>0</v>
      </c>
      <c r="K197" s="194" t="s">
        <v>277</v>
      </c>
      <c r="L197" s="40"/>
      <c r="M197" s="199" t="s">
        <v>1</v>
      </c>
      <c r="N197" s="200" t="s">
        <v>41</v>
      </c>
      <c r="O197" s="72"/>
      <c r="P197" s="201">
        <f t="shared" si="41"/>
        <v>0</v>
      </c>
      <c r="Q197" s="201">
        <v>0</v>
      </c>
      <c r="R197" s="201">
        <f t="shared" si="42"/>
        <v>0</v>
      </c>
      <c r="S197" s="201">
        <v>0</v>
      </c>
      <c r="T197" s="202">
        <f t="shared" si="43"/>
        <v>0</v>
      </c>
      <c r="U197" s="35"/>
      <c r="V197" s="35"/>
      <c r="W197" s="35"/>
      <c r="X197" s="35"/>
      <c r="Y197" s="35"/>
      <c r="Z197" s="35"/>
      <c r="AA197" s="35"/>
      <c r="AB197" s="35"/>
      <c r="AC197" s="35"/>
      <c r="AD197" s="35"/>
      <c r="AE197" s="35"/>
      <c r="AR197" s="203" t="s">
        <v>306</v>
      </c>
      <c r="AT197" s="203" t="s">
        <v>241</v>
      </c>
      <c r="AU197" s="203" t="s">
        <v>84</v>
      </c>
      <c r="AY197" s="18" t="s">
        <v>239</v>
      </c>
      <c r="BE197" s="204">
        <f t="shared" si="44"/>
        <v>0</v>
      </c>
      <c r="BF197" s="204">
        <f t="shared" si="45"/>
        <v>0</v>
      </c>
      <c r="BG197" s="204">
        <f t="shared" si="46"/>
        <v>0</v>
      </c>
      <c r="BH197" s="204">
        <f t="shared" si="47"/>
        <v>0</v>
      </c>
      <c r="BI197" s="204">
        <f t="shared" si="48"/>
        <v>0</v>
      </c>
      <c r="BJ197" s="18" t="s">
        <v>84</v>
      </c>
      <c r="BK197" s="204">
        <f t="shared" si="49"/>
        <v>0</v>
      </c>
      <c r="BL197" s="18" t="s">
        <v>306</v>
      </c>
      <c r="BM197" s="203" t="s">
        <v>889</v>
      </c>
    </row>
    <row r="198" spans="1:65" s="2" customFormat="1" ht="16.5" customHeight="1">
      <c r="A198" s="35"/>
      <c r="B198" s="36"/>
      <c r="C198" s="192" t="s">
        <v>636</v>
      </c>
      <c r="D198" s="192" t="s">
        <v>241</v>
      </c>
      <c r="E198" s="193" t="s">
        <v>3787</v>
      </c>
      <c r="F198" s="194" t="s">
        <v>3788</v>
      </c>
      <c r="G198" s="195" t="s">
        <v>249</v>
      </c>
      <c r="H198" s="196">
        <v>1</v>
      </c>
      <c r="I198" s="197"/>
      <c r="J198" s="198">
        <f t="shared" si="40"/>
        <v>0</v>
      </c>
      <c r="K198" s="194" t="s">
        <v>277</v>
      </c>
      <c r="L198" s="40"/>
      <c r="M198" s="199" t="s">
        <v>1</v>
      </c>
      <c r="N198" s="200" t="s">
        <v>41</v>
      </c>
      <c r="O198" s="72"/>
      <c r="P198" s="201">
        <f t="shared" si="41"/>
        <v>0</v>
      </c>
      <c r="Q198" s="201">
        <v>0</v>
      </c>
      <c r="R198" s="201">
        <f t="shared" si="42"/>
        <v>0</v>
      </c>
      <c r="S198" s="201">
        <v>0</v>
      </c>
      <c r="T198" s="202">
        <f t="shared" si="43"/>
        <v>0</v>
      </c>
      <c r="U198" s="35"/>
      <c r="V198" s="35"/>
      <c r="W198" s="35"/>
      <c r="X198" s="35"/>
      <c r="Y198" s="35"/>
      <c r="Z198" s="35"/>
      <c r="AA198" s="35"/>
      <c r="AB198" s="35"/>
      <c r="AC198" s="35"/>
      <c r="AD198" s="35"/>
      <c r="AE198" s="35"/>
      <c r="AR198" s="203" t="s">
        <v>306</v>
      </c>
      <c r="AT198" s="203" t="s">
        <v>241</v>
      </c>
      <c r="AU198" s="203" t="s">
        <v>84</v>
      </c>
      <c r="AY198" s="18" t="s">
        <v>239</v>
      </c>
      <c r="BE198" s="204">
        <f t="shared" si="44"/>
        <v>0</v>
      </c>
      <c r="BF198" s="204">
        <f t="shared" si="45"/>
        <v>0</v>
      </c>
      <c r="BG198" s="204">
        <f t="shared" si="46"/>
        <v>0</v>
      </c>
      <c r="BH198" s="204">
        <f t="shared" si="47"/>
        <v>0</v>
      </c>
      <c r="BI198" s="204">
        <f t="shared" si="48"/>
        <v>0</v>
      </c>
      <c r="BJ198" s="18" t="s">
        <v>84</v>
      </c>
      <c r="BK198" s="204">
        <f t="shared" si="49"/>
        <v>0</v>
      </c>
      <c r="BL198" s="18" t="s">
        <v>306</v>
      </c>
      <c r="BM198" s="203" t="s">
        <v>898</v>
      </c>
    </row>
    <row r="199" spans="1:65" s="2" customFormat="1" ht="16.5" customHeight="1">
      <c r="A199" s="35"/>
      <c r="B199" s="36"/>
      <c r="C199" s="192" t="s">
        <v>642</v>
      </c>
      <c r="D199" s="192" t="s">
        <v>241</v>
      </c>
      <c r="E199" s="193" t="s">
        <v>3789</v>
      </c>
      <c r="F199" s="194" t="s">
        <v>3790</v>
      </c>
      <c r="G199" s="195" t="s">
        <v>249</v>
      </c>
      <c r="H199" s="196">
        <v>3</v>
      </c>
      <c r="I199" s="197"/>
      <c r="J199" s="198">
        <f t="shared" si="40"/>
        <v>0</v>
      </c>
      <c r="K199" s="194" t="s">
        <v>277</v>
      </c>
      <c r="L199" s="40"/>
      <c r="M199" s="199" t="s">
        <v>1</v>
      </c>
      <c r="N199" s="200" t="s">
        <v>41</v>
      </c>
      <c r="O199" s="72"/>
      <c r="P199" s="201">
        <f t="shared" si="41"/>
        <v>0</v>
      </c>
      <c r="Q199" s="201">
        <v>0</v>
      </c>
      <c r="R199" s="201">
        <f t="shared" si="42"/>
        <v>0</v>
      </c>
      <c r="S199" s="201">
        <v>0</v>
      </c>
      <c r="T199" s="202">
        <f t="shared" si="43"/>
        <v>0</v>
      </c>
      <c r="U199" s="35"/>
      <c r="V199" s="35"/>
      <c r="W199" s="35"/>
      <c r="X199" s="35"/>
      <c r="Y199" s="35"/>
      <c r="Z199" s="35"/>
      <c r="AA199" s="35"/>
      <c r="AB199" s="35"/>
      <c r="AC199" s="35"/>
      <c r="AD199" s="35"/>
      <c r="AE199" s="35"/>
      <c r="AR199" s="203" t="s">
        <v>306</v>
      </c>
      <c r="AT199" s="203" t="s">
        <v>241</v>
      </c>
      <c r="AU199" s="203" t="s">
        <v>84</v>
      </c>
      <c r="AY199" s="18" t="s">
        <v>239</v>
      </c>
      <c r="BE199" s="204">
        <f t="shared" si="44"/>
        <v>0</v>
      </c>
      <c r="BF199" s="204">
        <f t="shared" si="45"/>
        <v>0</v>
      </c>
      <c r="BG199" s="204">
        <f t="shared" si="46"/>
        <v>0</v>
      </c>
      <c r="BH199" s="204">
        <f t="shared" si="47"/>
        <v>0</v>
      </c>
      <c r="BI199" s="204">
        <f t="shared" si="48"/>
        <v>0</v>
      </c>
      <c r="BJ199" s="18" t="s">
        <v>84</v>
      </c>
      <c r="BK199" s="204">
        <f t="shared" si="49"/>
        <v>0</v>
      </c>
      <c r="BL199" s="18" t="s">
        <v>306</v>
      </c>
      <c r="BM199" s="203" t="s">
        <v>913</v>
      </c>
    </row>
    <row r="200" spans="1:65" s="2" customFormat="1" ht="16.5" customHeight="1">
      <c r="A200" s="35"/>
      <c r="B200" s="36"/>
      <c r="C200" s="192" t="s">
        <v>646</v>
      </c>
      <c r="D200" s="192" t="s">
        <v>241</v>
      </c>
      <c r="E200" s="193" t="s">
        <v>3791</v>
      </c>
      <c r="F200" s="194" t="s">
        <v>3792</v>
      </c>
      <c r="G200" s="195" t="s">
        <v>249</v>
      </c>
      <c r="H200" s="196">
        <v>1</v>
      </c>
      <c r="I200" s="197"/>
      <c r="J200" s="198">
        <f t="shared" si="40"/>
        <v>0</v>
      </c>
      <c r="K200" s="194" t="s">
        <v>277</v>
      </c>
      <c r="L200" s="40"/>
      <c r="M200" s="199" t="s">
        <v>1</v>
      </c>
      <c r="N200" s="200" t="s">
        <v>41</v>
      </c>
      <c r="O200" s="72"/>
      <c r="P200" s="201">
        <f t="shared" si="41"/>
        <v>0</v>
      </c>
      <c r="Q200" s="201">
        <v>0</v>
      </c>
      <c r="R200" s="201">
        <f t="shared" si="42"/>
        <v>0</v>
      </c>
      <c r="S200" s="201">
        <v>0</v>
      </c>
      <c r="T200" s="202">
        <f t="shared" si="43"/>
        <v>0</v>
      </c>
      <c r="U200" s="35"/>
      <c r="V200" s="35"/>
      <c r="W200" s="35"/>
      <c r="X200" s="35"/>
      <c r="Y200" s="35"/>
      <c r="Z200" s="35"/>
      <c r="AA200" s="35"/>
      <c r="AB200" s="35"/>
      <c r="AC200" s="35"/>
      <c r="AD200" s="35"/>
      <c r="AE200" s="35"/>
      <c r="AR200" s="203" t="s">
        <v>306</v>
      </c>
      <c r="AT200" s="203" t="s">
        <v>241</v>
      </c>
      <c r="AU200" s="203" t="s">
        <v>84</v>
      </c>
      <c r="AY200" s="18" t="s">
        <v>239</v>
      </c>
      <c r="BE200" s="204">
        <f t="shared" si="44"/>
        <v>0</v>
      </c>
      <c r="BF200" s="204">
        <f t="shared" si="45"/>
        <v>0</v>
      </c>
      <c r="BG200" s="204">
        <f t="shared" si="46"/>
        <v>0</v>
      </c>
      <c r="BH200" s="204">
        <f t="shared" si="47"/>
        <v>0</v>
      </c>
      <c r="BI200" s="204">
        <f t="shared" si="48"/>
        <v>0</v>
      </c>
      <c r="BJ200" s="18" t="s">
        <v>84</v>
      </c>
      <c r="BK200" s="204">
        <f t="shared" si="49"/>
        <v>0</v>
      </c>
      <c r="BL200" s="18" t="s">
        <v>306</v>
      </c>
      <c r="BM200" s="203" t="s">
        <v>924</v>
      </c>
    </row>
    <row r="201" spans="1:65" s="2" customFormat="1" ht="16.5" customHeight="1">
      <c r="A201" s="35"/>
      <c r="B201" s="36"/>
      <c r="C201" s="192" t="s">
        <v>650</v>
      </c>
      <c r="D201" s="192" t="s">
        <v>241</v>
      </c>
      <c r="E201" s="193" t="s">
        <v>3793</v>
      </c>
      <c r="F201" s="194" t="s">
        <v>3794</v>
      </c>
      <c r="G201" s="195" t="s">
        <v>249</v>
      </c>
      <c r="H201" s="196">
        <v>1</v>
      </c>
      <c r="I201" s="197"/>
      <c r="J201" s="198">
        <f t="shared" si="40"/>
        <v>0</v>
      </c>
      <c r="K201" s="194" t="s">
        <v>277</v>
      </c>
      <c r="L201" s="40"/>
      <c r="M201" s="199" t="s">
        <v>1</v>
      </c>
      <c r="N201" s="200" t="s">
        <v>41</v>
      </c>
      <c r="O201" s="72"/>
      <c r="P201" s="201">
        <f t="shared" si="41"/>
        <v>0</v>
      </c>
      <c r="Q201" s="201">
        <v>0</v>
      </c>
      <c r="R201" s="201">
        <f t="shared" si="42"/>
        <v>0</v>
      </c>
      <c r="S201" s="201">
        <v>0</v>
      </c>
      <c r="T201" s="202">
        <f t="shared" si="43"/>
        <v>0</v>
      </c>
      <c r="U201" s="35"/>
      <c r="V201" s="35"/>
      <c r="W201" s="35"/>
      <c r="X201" s="35"/>
      <c r="Y201" s="35"/>
      <c r="Z201" s="35"/>
      <c r="AA201" s="35"/>
      <c r="AB201" s="35"/>
      <c r="AC201" s="35"/>
      <c r="AD201" s="35"/>
      <c r="AE201" s="35"/>
      <c r="AR201" s="203" t="s">
        <v>306</v>
      </c>
      <c r="AT201" s="203" t="s">
        <v>241</v>
      </c>
      <c r="AU201" s="203" t="s">
        <v>84</v>
      </c>
      <c r="AY201" s="18" t="s">
        <v>239</v>
      </c>
      <c r="BE201" s="204">
        <f t="shared" si="44"/>
        <v>0</v>
      </c>
      <c r="BF201" s="204">
        <f t="shared" si="45"/>
        <v>0</v>
      </c>
      <c r="BG201" s="204">
        <f t="shared" si="46"/>
        <v>0</v>
      </c>
      <c r="BH201" s="204">
        <f t="shared" si="47"/>
        <v>0</v>
      </c>
      <c r="BI201" s="204">
        <f t="shared" si="48"/>
        <v>0</v>
      </c>
      <c r="BJ201" s="18" t="s">
        <v>84</v>
      </c>
      <c r="BK201" s="204">
        <f t="shared" si="49"/>
        <v>0</v>
      </c>
      <c r="BL201" s="18" t="s">
        <v>306</v>
      </c>
      <c r="BM201" s="203" t="s">
        <v>940</v>
      </c>
    </row>
    <row r="202" spans="1:65" s="2" customFormat="1" ht="16.5" customHeight="1">
      <c r="A202" s="35"/>
      <c r="B202" s="36"/>
      <c r="C202" s="192" t="s">
        <v>655</v>
      </c>
      <c r="D202" s="192" t="s">
        <v>241</v>
      </c>
      <c r="E202" s="193" t="s">
        <v>3795</v>
      </c>
      <c r="F202" s="194" t="s">
        <v>3796</v>
      </c>
      <c r="G202" s="195" t="s">
        <v>249</v>
      </c>
      <c r="H202" s="196">
        <v>13</v>
      </c>
      <c r="I202" s="197"/>
      <c r="J202" s="198">
        <f t="shared" si="40"/>
        <v>0</v>
      </c>
      <c r="K202" s="194" t="s">
        <v>277</v>
      </c>
      <c r="L202" s="40"/>
      <c r="M202" s="199" t="s">
        <v>1</v>
      </c>
      <c r="N202" s="200" t="s">
        <v>41</v>
      </c>
      <c r="O202" s="72"/>
      <c r="P202" s="201">
        <f t="shared" si="41"/>
        <v>0</v>
      </c>
      <c r="Q202" s="201">
        <v>0</v>
      </c>
      <c r="R202" s="201">
        <f t="shared" si="42"/>
        <v>0</v>
      </c>
      <c r="S202" s="201">
        <v>0</v>
      </c>
      <c r="T202" s="202">
        <f t="shared" si="43"/>
        <v>0</v>
      </c>
      <c r="U202" s="35"/>
      <c r="V202" s="35"/>
      <c r="W202" s="35"/>
      <c r="X202" s="35"/>
      <c r="Y202" s="35"/>
      <c r="Z202" s="35"/>
      <c r="AA202" s="35"/>
      <c r="AB202" s="35"/>
      <c r="AC202" s="35"/>
      <c r="AD202" s="35"/>
      <c r="AE202" s="35"/>
      <c r="AR202" s="203" t="s">
        <v>306</v>
      </c>
      <c r="AT202" s="203" t="s">
        <v>241</v>
      </c>
      <c r="AU202" s="203" t="s">
        <v>84</v>
      </c>
      <c r="AY202" s="18" t="s">
        <v>239</v>
      </c>
      <c r="BE202" s="204">
        <f t="shared" si="44"/>
        <v>0</v>
      </c>
      <c r="BF202" s="204">
        <f t="shared" si="45"/>
        <v>0</v>
      </c>
      <c r="BG202" s="204">
        <f t="shared" si="46"/>
        <v>0</v>
      </c>
      <c r="BH202" s="204">
        <f t="shared" si="47"/>
        <v>0</v>
      </c>
      <c r="BI202" s="204">
        <f t="shared" si="48"/>
        <v>0</v>
      </c>
      <c r="BJ202" s="18" t="s">
        <v>84</v>
      </c>
      <c r="BK202" s="204">
        <f t="shared" si="49"/>
        <v>0</v>
      </c>
      <c r="BL202" s="18" t="s">
        <v>306</v>
      </c>
      <c r="BM202" s="203" t="s">
        <v>949</v>
      </c>
    </row>
    <row r="203" spans="1:65" s="2" customFormat="1" ht="16.5" customHeight="1">
      <c r="A203" s="35"/>
      <c r="B203" s="36"/>
      <c r="C203" s="192" t="s">
        <v>659</v>
      </c>
      <c r="D203" s="192" t="s">
        <v>241</v>
      </c>
      <c r="E203" s="193" t="s">
        <v>3797</v>
      </c>
      <c r="F203" s="194" t="s">
        <v>3798</v>
      </c>
      <c r="G203" s="195" t="s">
        <v>249</v>
      </c>
      <c r="H203" s="196">
        <v>49</v>
      </c>
      <c r="I203" s="197"/>
      <c r="J203" s="198">
        <f t="shared" si="40"/>
        <v>0</v>
      </c>
      <c r="K203" s="194" t="s">
        <v>277</v>
      </c>
      <c r="L203" s="40"/>
      <c r="M203" s="199" t="s">
        <v>1</v>
      </c>
      <c r="N203" s="200" t="s">
        <v>41</v>
      </c>
      <c r="O203" s="72"/>
      <c r="P203" s="201">
        <f t="shared" si="41"/>
        <v>0</v>
      </c>
      <c r="Q203" s="201">
        <v>0</v>
      </c>
      <c r="R203" s="201">
        <f t="shared" si="42"/>
        <v>0</v>
      </c>
      <c r="S203" s="201">
        <v>0</v>
      </c>
      <c r="T203" s="202">
        <f t="shared" si="43"/>
        <v>0</v>
      </c>
      <c r="U203" s="35"/>
      <c r="V203" s="35"/>
      <c r="W203" s="35"/>
      <c r="X203" s="35"/>
      <c r="Y203" s="35"/>
      <c r="Z203" s="35"/>
      <c r="AA203" s="35"/>
      <c r="AB203" s="35"/>
      <c r="AC203" s="35"/>
      <c r="AD203" s="35"/>
      <c r="AE203" s="35"/>
      <c r="AR203" s="203" t="s">
        <v>306</v>
      </c>
      <c r="AT203" s="203" t="s">
        <v>241</v>
      </c>
      <c r="AU203" s="203" t="s">
        <v>84</v>
      </c>
      <c r="AY203" s="18" t="s">
        <v>239</v>
      </c>
      <c r="BE203" s="204">
        <f t="shared" si="44"/>
        <v>0</v>
      </c>
      <c r="BF203" s="204">
        <f t="shared" si="45"/>
        <v>0</v>
      </c>
      <c r="BG203" s="204">
        <f t="shared" si="46"/>
        <v>0</v>
      </c>
      <c r="BH203" s="204">
        <f t="shared" si="47"/>
        <v>0</v>
      </c>
      <c r="BI203" s="204">
        <f t="shared" si="48"/>
        <v>0</v>
      </c>
      <c r="BJ203" s="18" t="s">
        <v>84</v>
      </c>
      <c r="BK203" s="204">
        <f t="shared" si="49"/>
        <v>0</v>
      </c>
      <c r="BL203" s="18" t="s">
        <v>306</v>
      </c>
      <c r="BM203" s="203" t="s">
        <v>957</v>
      </c>
    </row>
    <row r="204" spans="1:65" s="2" customFormat="1" ht="16.5" customHeight="1">
      <c r="A204" s="35"/>
      <c r="B204" s="36"/>
      <c r="C204" s="192" t="s">
        <v>664</v>
      </c>
      <c r="D204" s="192" t="s">
        <v>241</v>
      </c>
      <c r="E204" s="193" t="s">
        <v>3799</v>
      </c>
      <c r="F204" s="194" t="s">
        <v>3800</v>
      </c>
      <c r="G204" s="195" t="s">
        <v>331</v>
      </c>
      <c r="H204" s="196">
        <v>7.3999999999999996E-2</v>
      </c>
      <c r="I204" s="197"/>
      <c r="J204" s="198">
        <f t="shared" si="40"/>
        <v>0</v>
      </c>
      <c r="K204" s="194" t="s">
        <v>277</v>
      </c>
      <c r="L204" s="40"/>
      <c r="M204" s="199" t="s">
        <v>1</v>
      </c>
      <c r="N204" s="200" t="s">
        <v>41</v>
      </c>
      <c r="O204" s="72"/>
      <c r="P204" s="201">
        <f t="shared" si="41"/>
        <v>0</v>
      </c>
      <c r="Q204" s="201">
        <v>0</v>
      </c>
      <c r="R204" s="201">
        <f t="shared" si="42"/>
        <v>0</v>
      </c>
      <c r="S204" s="201">
        <v>0</v>
      </c>
      <c r="T204" s="202">
        <f t="shared" si="43"/>
        <v>0</v>
      </c>
      <c r="U204" s="35"/>
      <c r="V204" s="35"/>
      <c r="W204" s="35"/>
      <c r="X204" s="35"/>
      <c r="Y204" s="35"/>
      <c r="Z204" s="35"/>
      <c r="AA204" s="35"/>
      <c r="AB204" s="35"/>
      <c r="AC204" s="35"/>
      <c r="AD204" s="35"/>
      <c r="AE204" s="35"/>
      <c r="AR204" s="203" t="s">
        <v>306</v>
      </c>
      <c r="AT204" s="203" t="s">
        <v>241</v>
      </c>
      <c r="AU204" s="203" t="s">
        <v>84</v>
      </c>
      <c r="AY204" s="18" t="s">
        <v>239</v>
      </c>
      <c r="BE204" s="204">
        <f t="shared" si="44"/>
        <v>0</v>
      </c>
      <c r="BF204" s="204">
        <f t="shared" si="45"/>
        <v>0</v>
      </c>
      <c r="BG204" s="204">
        <f t="shared" si="46"/>
        <v>0</v>
      </c>
      <c r="BH204" s="204">
        <f t="shared" si="47"/>
        <v>0</v>
      </c>
      <c r="BI204" s="204">
        <f t="shared" si="48"/>
        <v>0</v>
      </c>
      <c r="BJ204" s="18" t="s">
        <v>84</v>
      </c>
      <c r="BK204" s="204">
        <f t="shared" si="49"/>
        <v>0</v>
      </c>
      <c r="BL204" s="18" t="s">
        <v>306</v>
      </c>
      <c r="BM204" s="203" t="s">
        <v>966</v>
      </c>
    </row>
    <row r="205" spans="1:65" s="2" customFormat="1" ht="16.5" customHeight="1">
      <c r="A205" s="35"/>
      <c r="B205" s="36"/>
      <c r="C205" s="192" t="s">
        <v>668</v>
      </c>
      <c r="D205" s="192" t="s">
        <v>241</v>
      </c>
      <c r="E205" s="193" t="s">
        <v>3801</v>
      </c>
      <c r="F205" s="194" t="s">
        <v>3802</v>
      </c>
      <c r="G205" s="195" t="s">
        <v>249</v>
      </c>
      <c r="H205" s="196">
        <v>11</v>
      </c>
      <c r="I205" s="197"/>
      <c r="J205" s="198">
        <f t="shared" si="40"/>
        <v>0</v>
      </c>
      <c r="K205" s="194" t="s">
        <v>277</v>
      </c>
      <c r="L205" s="40"/>
      <c r="M205" s="199" t="s">
        <v>1</v>
      </c>
      <c r="N205" s="200" t="s">
        <v>41</v>
      </c>
      <c r="O205" s="72"/>
      <c r="P205" s="201">
        <f t="shared" si="41"/>
        <v>0</v>
      </c>
      <c r="Q205" s="201">
        <v>0</v>
      </c>
      <c r="R205" s="201">
        <f t="shared" si="42"/>
        <v>0</v>
      </c>
      <c r="S205" s="201">
        <v>0</v>
      </c>
      <c r="T205" s="202">
        <f t="shared" si="43"/>
        <v>0</v>
      </c>
      <c r="U205" s="35"/>
      <c r="V205" s="35"/>
      <c r="W205" s="35"/>
      <c r="X205" s="35"/>
      <c r="Y205" s="35"/>
      <c r="Z205" s="35"/>
      <c r="AA205" s="35"/>
      <c r="AB205" s="35"/>
      <c r="AC205" s="35"/>
      <c r="AD205" s="35"/>
      <c r="AE205" s="35"/>
      <c r="AR205" s="203" t="s">
        <v>306</v>
      </c>
      <c r="AT205" s="203" t="s">
        <v>241</v>
      </c>
      <c r="AU205" s="203" t="s">
        <v>84</v>
      </c>
      <c r="AY205" s="18" t="s">
        <v>239</v>
      </c>
      <c r="BE205" s="204">
        <f t="shared" si="44"/>
        <v>0</v>
      </c>
      <c r="BF205" s="204">
        <f t="shared" si="45"/>
        <v>0</v>
      </c>
      <c r="BG205" s="204">
        <f t="shared" si="46"/>
        <v>0</v>
      </c>
      <c r="BH205" s="204">
        <f t="shared" si="47"/>
        <v>0</v>
      </c>
      <c r="BI205" s="204">
        <f t="shared" si="48"/>
        <v>0</v>
      </c>
      <c r="BJ205" s="18" t="s">
        <v>84</v>
      </c>
      <c r="BK205" s="204">
        <f t="shared" si="49"/>
        <v>0</v>
      </c>
      <c r="BL205" s="18" t="s">
        <v>306</v>
      </c>
      <c r="BM205" s="203" t="s">
        <v>973</v>
      </c>
    </row>
    <row r="206" spans="1:65" s="2" customFormat="1" ht="16.5" customHeight="1">
      <c r="A206" s="35"/>
      <c r="B206" s="36"/>
      <c r="C206" s="192" t="s">
        <v>673</v>
      </c>
      <c r="D206" s="192" t="s">
        <v>241</v>
      </c>
      <c r="E206" s="193" t="s">
        <v>3803</v>
      </c>
      <c r="F206" s="194" t="s">
        <v>3804</v>
      </c>
      <c r="G206" s="195" t="s">
        <v>249</v>
      </c>
      <c r="H206" s="196">
        <v>2</v>
      </c>
      <c r="I206" s="197"/>
      <c r="J206" s="198">
        <f t="shared" si="40"/>
        <v>0</v>
      </c>
      <c r="K206" s="194" t="s">
        <v>277</v>
      </c>
      <c r="L206" s="40"/>
      <c r="M206" s="199" t="s">
        <v>1</v>
      </c>
      <c r="N206" s="200" t="s">
        <v>41</v>
      </c>
      <c r="O206" s="72"/>
      <c r="P206" s="201">
        <f t="shared" si="41"/>
        <v>0</v>
      </c>
      <c r="Q206" s="201">
        <v>0</v>
      </c>
      <c r="R206" s="201">
        <f t="shared" si="42"/>
        <v>0</v>
      </c>
      <c r="S206" s="201">
        <v>0</v>
      </c>
      <c r="T206" s="202">
        <f t="shared" si="43"/>
        <v>0</v>
      </c>
      <c r="U206" s="35"/>
      <c r="V206" s="35"/>
      <c r="W206" s="35"/>
      <c r="X206" s="35"/>
      <c r="Y206" s="35"/>
      <c r="Z206" s="35"/>
      <c r="AA206" s="35"/>
      <c r="AB206" s="35"/>
      <c r="AC206" s="35"/>
      <c r="AD206" s="35"/>
      <c r="AE206" s="35"/>
      <c r="AR206" s="203" t="s">
        <v>306</v>
      </c>
      <c r="AT206" s="203" t="s">
        <v>241</v>
      </c>
      <c r="AU206" s="203" t="s">
        <v>84</v>
      </c>
      <c r="AY206" s="18" t="s">
        <v>239</v>
      </c>
      <c r="BE206" s="204">
        <f t="shared" si="44"/>
        <v>0</v>
      </c>
      <c r="BF206" s="204">
        <f t="shared" si="45"/>
        <v>0</v>
      </c>
      <c r="BG206" s="204">
        <f t="shared" si="46"/>
        <v>0</v>
      </c>
      <c r="BH206" s="204">
        <f t="shared" si="47"/>
        <v>0</v>
      </c>
      <c r="BI206" s="204">
        <f t="shared" si="48"/>
        <v>0</v>
      </c>
      <c r="BJ206" s="18" t="s">
        <v>84</v>
      </c>
      <c r="BK206" s="204">
        <f t="shared" si="49"/>
        <v>0</v>
      </c>
      <c r="BL206" s="18" t="s">
        <v>306</v>
      </c>
      <c r="BM206" s="203" t="s">
        <v>979</v>
      </c>
    </row>
    <row r="207" spans="1:65" s="2" customFormat="1" ht="16.5" customHeight="1">
      <c r="A207" s="35"/>
      <c r="B207" s="36"/>
      <c r="C207" s="192" t="s">
        <v>677</v>
      </c>
      <c r="D207" s="192" t="s">
        <v>241</v>
      </c>
      <c r="E207" s="193" t="s">
        <v>3805</v>
      </c>
      <c r="F207" s="194" t="s">
        <v>3806</v>
      </c>
      <c r="G207" s="195" t="s">
        <v>249</v>
      </c>
      <c r="H207" s="196">
        <v>1</v>
      </c>
      <c r="I207" s="197"/>
      <c r="J207" s="198">
        <f t="shared" si="40"/>
        <v>0</v>
      </c>
      <c r="K207" s="194" t="s">
        <v>277</v>
      </c>
      <c r="L207" s="40"/>
      <c r="M207" s="199" t="s">
        <v>1</v>
      </c>
      <c r="N207" s="200" t="s">
        <v>41</v>
      </c>
      <c r="O207" s="72"/>
      <c r="P207" s="201">
        <f t="shared" si="41"/>
        <v>0</v>
      </c>
      <c r="Q207" s="201">
        <v>0</v>
      </c>
      <c r="R207" s="201">
        <f t="shared" si="42"/>
        <v>0</v>
      </c>
      <c r="S207" s="201">
        <v>0</v>
      </c>
      <c r="T207" s="202">
        <f t="shared" si="43"/>
        <v>0</v>
      </c>
      <c r="U207" s="35"/>
      <c r="V207" s="35"/>
      <c r="W207" s="35"/>
      <c r="X207" s="35"/>
      <c r="Y207" s="35"/>
      <c r="Z207" s="35"/>
      <c r="AA207" s="35"/>
      <c r="AB207" s="35"/>
      <c r="AC207" s="35"/>
      <c r="AD207" s="35"/>
      <c r="AE207" s="35"/>
      <c r="AR207" s="203" t="s">
        <v>306</v>
      </c>
      <c r="AT207" s="203" t="s">
        <v>241</v>
      </c>
      <c r="AU207" s="203" t="s">
        <v>84</v>
      </c>
      <c r="AY207" s="18" t="s">
        <v>239</v>
      </c>
      <c r="BE207" s="204">
        <f t="shared" si="44"/>
        <v>0</v>
      </c>
      <c r="BF207" s="204">
        <f t="shared" si="45"/>
        <v>0</v>
      </c>
      <c r="BG207" s="204">
        <f t="shared" si="46"/>
        <v>0</v>
      </c>
      <c r="BH207" s="204">
        <f t="shared" si="47"/>
        <v>0</v>
      </c>
      <c r="BI207" s="204">
        <f t="shared" si="48"/>
        <v>0</v>
      </c>
      <c r="BJ207" s="18" t="s">
        <v>84</v>
      </c>
      <c r="BK207" s="204">
        <f t="shared" si="49"/>
        <v>0</v>
      </c>
      <c r="BL207" s="18" t="s">
        <v>306</v>
      </c>
      <c r="BM207" s="203" t="s">
        <v>988</v>
      </c>
    </row>
    <row r="208" spans="1:65" s="2" customFormat="1" ht="16.5" customHeight="1">
      <c r="A208" s="35"/>
      <c r="B208" s="36"/>
      <c r="C208" s="192" t="s">
        <v>682</v>
      </c>
      <c r="D208" s="192" t="s">
        <v>241</v>
      </c>
      <c r="E208" s="193" t="s">
        <v>3807</v>
      </c>
      <c r="F208" s="194" t="s">
        <v>3808</v>
      </c>
      <c r="G208" s="195" t="s">
        <v>249</v>
      </c>
      <c r="H208" s="196">
        <v>4</v>
      </c>
      <c r="I208" s="197"/>
      <c r="J208" s="198">
        <f t="shared" si="40"/>
        <v>0</v>
      </c>
      <c r="K208" s="194" t="s">
        <v>277</v>
      </c>
      <c r="L208" s="40"/>
      <c r="M208" s="199" t="s">
        <v>1</v>
      </c>
      <c r="N208" s="200" t="s">
        <v>41</v>
      </c>
      <c r="O208" s="72"/>
      <c r="P208" s="201">
        <f t="shared" si="41"/>
        <v>0</v>
      </c>
      <c r="Q208" s="201">
        <v>0</v>
      </c>
      <c r="R208" s="201">
        <f t="shared" si="42"/>
        <v>0</v>
      </c>
      <c r="S208" s="201">
        <v>0</v>
      </c>
      <c r="T208" s="202">
        <f t="shared" si="43"/>
        <v>0</v>
      </c>
      <c r="U208" s="35"/>
      <c r="V208" s="35"/>
      <c r="W208" s="35"/>
      <c r="X208" s="35"/>
      <c r="Y208" s="35"/>
      <c r="Z208" s="35"/>
      <c r="AA208" s="35"/>
      <c r="AB208" s="35"/>
      <c r="AC208" s="35"/>
      <c r="AD208" s="35"/>
      <c r="AE208" s="35"/>
      <c r="AR208" s="203" t="s">
        <v>306</v>
      </c>
      <c r="AT208" s="203" t="s">
        <v>241</v>
      </c>
      <c r="AU208" s="203" t="s">
        <v>84</v>
      </c>
      <c r="AY208" s="18" t="s">
        <v>239</v>
      </c>
      <c r="BE208" s="204">
        <f t="shared" si="44"/>
        <v>0</v>
      </c>
      <c r="BF208" s="204">
        <f t="shared" si="45"/>
        <v>0</v>
      </c>
      <c r="BG208" s="204">
        <f t="shared" si="46"/>
        <v>0</v>
      </c>
      <c r="BH208" s="204">
        <f t="shared" si="47"/>
        <v>0</v>
      </c>
      <c r="BI208" s="204">
        <f t="shared" si="48"/>
        <v>0</v>
      </c>
      <c r="BJ208" s="18" t="s">
        <v>84</v>
      </c>
      <c r="BK208" s="204">
        <f t="shared" si="49"/>
        <v>0</v>
      </c>
      <c r="BL208" s="18" t="s">
        <v>306</v>
      </c>
      <c r="BM208" s="203" t="s">
        <v>996</v>
      </c>
    </row>
    <row r="209" spans="1:65" s="2" customFormat="1" ht="24.2" customHeight="1">
      <c r="A209" s="35"/>
      <c r="B209" s="36"/>
      <c r="C209" s="192" t="s">
        <v>686</v>
      </c>
      <c r="D209" s="192" t="s">
        <v>241</v>
      </c>
      <c r="E209" s="193" t="s">
        <v>3809</v>
      </c>
      <c r="F209" s="194" t="s">
        <v>3810</v>
      </c>
      <c r="G209" s="195" t="s">
        <v>249</v>
      </c>
      <c r="H209" s="196">
        <v>1</v>
      </c>
      <c r="I209" s="197"/>
      <c r="J209" s="198">
        <f t="shared" si="40"/>
        <v>0</v>
      </c>
      <c r="K209" s="194" t="s">
        <v>277</v>
      </c>
      <c r="L209" s="40"/>
      <c r="M209" s="199" t="s">
        <v>1</v>
      </c>
      <c r="N209" s="200" t="s">
        <v>41</v>
      </c>
      <c r="O209" s="72"/>
      <c r="P209" s="201">
        <f t="shared" si="41"/>
        <v>0</v>
      </c>
      <c r="Q209" s="201">
        <v>0</v>
      </c>
      <c r="R209" s="201">
        <f t="shared" si="42"/>
        <v>0</v>
      </c>
      <c r="S209" s="201">
        <v>0</v>
      </c>
      <c r="T209" s="202">
        <f t="shared" si="43"/>
        <v>0</v>
      </c>
      <c r="U209" s="35"/>
      <c r="V209" s="35"/>
      <c r="W209" s="35"/>
      <c r="X209" s="35"/>
      <c r="Y209" s="35"/>
      <c r="Z209" s="35"/>
      <c r="AA209" s="35"/>
      <c r="AB209" s="35"/>
      <c r="AC209" s="35"/>
      <c r="AD209" s="35"/>
      <c r="AE209" s="35"/>
      <c r="AR209" s="203" t="s">
        <v>306</v>
      </c>
      <c r="AT209" s="203" t="s">
        <v>241</v>
      </c>
      <c r="AU209" s="203" t="s">
        <v>84</v>
      </c>
      <c r="AY209" s="18" t="s">
        <v>239</v>
      </c>
      <c r="BE209" s="204">
        <f t="shared" si="44"/>
        <v>0</v>
      </c>
      <c r="BF209" s="204">
        <f t="shared" si="45"/>
        <v>0</v>
      </c>
      <c r="BG209" s="204">
        <f t="shared" si="46"/>
        <v>0</v>
      </c>
      <c r="BH209" s="204">
        <f t="shared" si="47"/>
        <v>0</v>
      </c>
      <c r="BI209" s="204">
        <f t="shared" si="48"/>
        <v>0</v>
      </c>
      <c r="BJ209" s="18" t="s">
        <v>84</v>
      </c>
      <c r="BK209" s="204">
        <f t="shared" si="49"/>
        <v>0</v>
      </c>
      <c r="BL209" s="18" t="s">
        <v>306</v>
      </c>
      <c r="BM209" s="203" t="s">
        <v>1004</v>
      </c>
    </row>
    <row r="210" spans="1:65" s="2" customFormat="1" ht="24.2" customHeight="1">
      <c r="A210" s="35"/>
      <c r="B210" s="36"/>
      <c r="C210" s="192" t="s">
        <v>690</v>
      </c>
      <c r="D210" s="192" t="s">
        <v>241</v>
      </c>
      <c r="E210" s="193" t="s">
        <v>3811</v>
      </c>
      <c r="F210" s="194" t="s">
        <v>3812</v>
      </c>
      <c r="G210" s="195" t="s">
        <v>249</v>
      </c>
      <c r="H210" s="196">
        <v>1</v>
      </c>
      <c r="I210" s="197"/>
      <c r="J210" s="198">
        <f t="shared" si="40"/>
        <v>0</v>
      </c>
      <c r="K210" s="194" t="s">
        <v>277</v>
      </c>
      <c r="L210" s="40"/>
      <c r="M210" s="199" t="s">
        <v>1</v>
      </c>
      <c r="N210" s="200" t="s">
        <v>41</v>
      </c>
      <c r="O210" s="72"/>
      <c r="P210" s="201">
        <f t="shared" si="41"/>
        <v>0</v>
      </c>
      <c r="Q210" s="201">
        <v>0</v>
      </c>
      <c r="R210" s="201">
        <f t="shared" si="42"/>
        <v>0</v>
      </c>
      <c r="S210" s="201">
        <v>0</v>
      </c>
      <c r="T210" s="202">
        <f t="shared" si="43"/>
        <v>0</v>
      </c>
      <c r="U210" s="35"/>
      <c r="V210" s="35"/>
      <c r="W210" s="35"/>
      <c r="X210" s="35"/>
      <c r="Y210" s="35"/>
      <c r="Z210" s="35"/>
      <c r="AA210" s="35"/>
      <c r="AB210" s="35"/>
      <c r="AC210" s="35"/>
      <c r="AD210" s="35"/>
      <c r="AE210" s="35"/>
      <c r="AR210" s="203" t="s">
        <v>306</v>
      </c>
      <c r="AT210" s="203" t="s">
        <v>241</v>
      </c>
      <c r="AU210" s="203" t="s">
        <v>84</v>
      </c>
      <c r="AY210" s="18" t="s">
        <v>239</v>
      </c>
      <c r="BE210" s="204">
        <f t="shared" si="44"/>
        <v>0</v>
      </c>
      <c r="BF210" s="204">
        <f t="shared" si="45"/>
        <v>0</v>
      </c>
      <c r="BG210" s="204">
        <f t="shared" si="46"/>
        <v>0</v>
      </c>
      <c r="BH210" s="204">
        <f t="shared" si="47"/>
        <v>0</v>
      </c>
      <c r="BI210" s="204">
        <f t="shared" si="48"/>
        <v>0</v>
      </c>
      <c r="BJ210" s="18" t="s">
        <v>84</v>
      </c>
      <c r="BK210" s="204">
        <f t="shared" si="49"/>
        <v>0</v>
      </c>
      <c r="BL210" s="18" t="s">
        <v>306</v>
      </c>
      <c r="BM210" s="203" t="s">
        <v>1014</v>
      </c>
    </row>
    <row r="211" spans="1:65" s="2" customFormat="1" ht="24.2" customHeight="1">
      <c r="A211" s="35"/>
      <c r="B211" s="36"/>
      <c r="C211" s="192" t="s">
        <v>695</v>
      </c>
      <c r="D211" s="192" t="s">
        <v>241</v>
      </c>
      <c r="E211" s="193" t="s">
        <v>3813</v>
      </c>
      <c r="F211" s="194" t="s">
        <v>3814</v>
      </c>
      <c r="G211" s="195" t="s">
        <v>249</v>
      </c>
      <c r="H211" s="196">
        <v>1</v>
      </c>
      <c r="I211" s="197"/>
      <c r="J211" s="198">
        <f t="shared" si="40"/>
        <v>0</v>
      </c>
      <c r="K211" s="194" t="s">
        <v>277</v>
      </c>
      <c r="L211" s="40"/>
      <c r="M211" s="199" t="s">
        <v>1</v>
      </c>
      <c r="N211" s="200" t="s">
        <v>41</v>
      </c>
      <c r="O211" s="72"/>
      <c r="P211" s="201">
        <f t="shared" si="41"/>
        <v>0</v>
      </c>
      <c r="Q211" s="201">
        <v>0</v>
      </c>
      <c r="R211" s="201">
        <f t="shared" si="42"/>
        <v>0</v>
      </c>
      <c r="S211" s="201">
        <v>0</v>
      </c>
      <c r="T211" s="202">
        <f t="shared" si="43"/>
        <v>0</v>
      </c>
      <c r="U211" s="35"/>
      <c r="V211" s="35"/>
      <c r="W211" s="35"/>
      <c r="X211" s="35"/>
      <c r="Y211" s="35"/>
      <c r="Z211" s="35"/>
      <c r="AA211" s="35"/>
      <c r="AB211" s="35"/>
      <c r="AC211" s="35"/>
      <c r="AD211" s="35"/>
      <c r="AE211" s="35"/>
      <c r="AR211" s="203" t="s">
        <v>306</v>
      </c>
      <c r="AT211" s="203" t="s">
        <v>241</v>
      </c>
      <c r="AU211" s="203" t="s">
        <v>84</v>
      </c>
      <c r="AY211" s="18" t="s">
        <v>239</v>
      </c>
      <c r="BE211" s="204">
        <f t="shared" si="44"/>
        <v>0</v>
      </c>
      <c r="BF211" s="204">
        <f t="shared" si="45"/>
        <v>0</v>
      </c>
      <c r="BG211" s="204">
        <f t="shared" si="46"/>
        <v>0</v>
      </c>
      <c r="BH211" s="204">
        <f t="shared" si="47"/>
        <v>0</v>
      </c>
      <c r="BI211" s="204">
        <f t="shared" si="48"/>
        <v>0</v>
      </c>
      <c r="BJ211" s="18" t="s">
        <v>84</v>
      </c>
      <c r="BK211" s="204">
        <f t="shared" si="49"/>
        <v>0</v>
      </c>
      <c r="BL211" s="18" t="s">
        <v>306</v>
      </c>
      <c r="BM211" s="203" t="s">
        <v>1024</v>
      </c>
    </row>
    <row r="212" spans="1:65" s="2" customFormat="1" ht="16.5" customHeight="1">
      <c r="A212" s="35"/>
      <c r="B212" s="36"/>
      <c r="C212" s="192" t="s">
        <v>699</v>
      </c>
      <c r="D212" s="192" t="s">
        <v>241</v>
      </c>
      <c r="E212" s="193" t="s">
        <v>3815</v>
      </c>
      <c r="F212" s="194" t="s">
        <v>3816</v>
      </c>
      <c r="G212" s="195" t="s">
        <v>249</v>
      </c>
      <c r="H212" s="196">
        <v>2</v>
      </c>
      <c r="I212" s="197"/>
      <c r="J212" s="198">
        <f t="shared" si="40"/>
        <v>0</v>
      </c>
      <c r="K212" s="194" t="s">
        <v>277</v>
      </c>
      <c r="L212" s="40"/>
      <c r="M212" s="199" t="s">
        <v>1</v>
      </c>
      <c r="N212" s="200" t="s">
        <v>41</v>
      </c>
      <c r="O212" s="72"/>
      <c r="P212" s="201">
        <f t="shared" si="41"/>
        <v>0</v>
      </c>
      <c r="Q212" s="201">
        <v>0</v>
      </c>
      <c r="R212" s="201">
        <f t="shared" si="42"/>
        <v>0</v>
      </c>
      <c r="S212" s="201">
        <v>0</v>
      </c>
      <c r="T212" s="202">
        <f t="shared" si="43"/>
        <v>0</v>
      </c>
      <c r="U212" s="35"/>
      <c r="V212" s="35"/>
      <c r="W212" s="35"/>
      <c r="X212" s="35"/>
      <c r="Y212" s="35"/>
      <c r="Z212" s="35"/>
      <c r="AA212" s="35"/>
      <c r="AB212" s="35"/>
      <c r="AC212" s="35"/>
      <c r="AD212" s="35"/>
      <c r="AE212" s="35"/>
      <c r="AR212" s="203" t="s">
        <v>306</v>
      </c>
      <c r="AT212" s="203" t="s">
        <v>241</v>
      </c>
      <c r="AU212" s="203" t="s">
        <v>84</v>
      </c>
      <c r="AY212" s="18" t="s">
        <v>239</v>
      </c>
      <c r="BE212" s="204">
        <f t="shared" si="44"/>
        <v>0</v>
      </c>
      <c r="BF212" s="204">
        <f t="shared" si="45"/>
        <v>0</v>
      </c>
      <c r="BG212" s="204">
        <f t="shared" si="46"/>
        <v>0</v>
      </c>
      <c r="BH212" s="204">
        <f t="shared" si="47"/>
        <v>0</v>
      </c>
      <c r="BI212" s="204">
        <f t="shared" si="48"/>
        <v>0</v>
      </c>
      <c r="BJ212" s="18" t="s">
        <v>84</v>
      </c>
      <c r="BK212" s="204">
        <f t="shared" si="49"/>
        <v>0</v>
      </c>
      <c r="BL212" s="18" t="s">
        <v>306</v>
      </c>
      <c r="BM212" s="203" t="s">
        <v>1033</v>
      </c>
    </row>
    <row r="213" spans="1:65" s="12" customFormat="1" ht="25.9" customHeight="1">
      <c r="B213" s="176"/>
      <c r="C213" s="177"/>
      <c r="D213" s="178" t="s">
        <v>75</v>
      </c>
      <c r="E213" s="179" t="s">
        <v>3817</v>
      </c>
      <c r="F213" s="179" t="s">
        <v>3818</v>
      </c>
      <c r="G213" s="177"/>
      <c r="H213" s="177"/>
      <c r="I213" s="180"/>
      <c r="J213" s="181">
        <f>BK213</f>
        <v>0</v>
      </c>
      <c r="K213" s="177"/>
      <c r="L213" s="182"/>
      <c r="M213" s="183"/>
      <c r="N213" s="184"/>
      <c r="O213" s="184"/>
      <c r="P213" s="185">
        <f>SUM(P214:P224)</f>
        <v>0</v>
      </c>
      <c r="Q213" s="184"/>
      <c r="R213" s="185">
        <f>SUM(R214:R224)</f>
        <v>0</v>
      </c>
      <c r="S213" s="184"/>
      <c r="T213" s="186">
        <f>SUM(T214:T224)</f>
        <v>0</v>
      </c>
      <c r="AR213" s="187" t="s">
        <v>86</v>
      </c>
      <c r="AT213" s="188" t="s">
        <v>75</v>
      </c>
      <c r="AU213" s="188" t="s">
        <v>76</v>
      </c>
      <c r="AY213" s="187" t="s">
        <v>239</v>
      </c>
      <c r="BK213" s="189">
        <f>SUM(BK214:BK224)</f>
        <v>0</v>
      </c>
    </row>
    <row r="214" spans="1:65" s="2" customFormat="1" ht="16.5" customHeight="1">
      <c r="A214" s="35"/>
      <c r="B214" s="36"/>
      <c r="C214" s="192" t="s">
        <v>703</v>
      </c>
      <c r="D214" s="192" t="s">
        <v>241</v>
      </c>
      <c r="E214" s="193" t="s">
        <v>3819</v>
      </c>
      <c r="F214" s="194" t="s">
        <v>3820</v>
      </c>
      <c r="G214" s="195" t="s">
        <v>249</v>
      </c>
      <c r="H214" s="196">
        <v>8</v>
      </c>
      <c r="I214" s="197"/>
      <c r="J214" s="198">
        <f t="shared" ref="J214:J224" si="50">ROUND(I214*H214,2)</f>
        <v>0</v>
      </c>
      <c r="K214" s="194" t="s">
        <v>277</v>
      </c>
      <c r="L214" s="40"/>
      <c r="M214" s="199" t="s">
        <v>1</v>
      </c>
      <c r="N214" s="200" t="s">
        <v>41</v>
      </c>
      <c r="O214" s="72"/>
      <c r="P214" s="201">
        <f t="shared" ref="P214:P224" si="51">O214*H214</f>
        <v>0</v>
      </c>
      <c r="Q214" s="201">
        <v>0</v>
      </c>
      <c r="R214" s="201">
        <f t="shared" ref="R214:R224" si="52">Q214*H214</f>
        <v>0</v>
      </c>
      <c r="S214" s="201">
        <v>0</v>
      </c>
      <c r="T214" s="202">
        <f t="shared" ref="T214:T224" si="53">S214*H214</f>
        <v>0</v>
      </c>
      <c r="U214" s="35"/>
      <c r="V214" s="35"/>
      <c r="W214" s="35"/>
      <c r="X214" s="35"/>
      <c r="Y214" s="35"/>
      <c r="Z214" s="35"/>
      <c r="AA214" s="35"/>
      <c r="AB214" s="35"/>
      <c r="AC214" s="35"/>
      <c r="AD214" s="35"/>
      <c r="AE214" s="35"/>
      <c r="AR214" s="203" t="s">
        <v>306</v>
      </c>
      <c r="AT214" s="203" t="s">
        <v>241</v>
      </c>
      <c r="AU214" s="203" t="s">
        <v>84</v>
      </c>
      <c r="AY214" s="18" t="s">
        <v>239</v>
      </c>
      <c r="BE214" s="204">
        <f t="shared" ref="BE214:BE224" si="54">IF(N214="základní",J214,0)</f>
        <v>0</v>
      </c>
      <c r="BF214" s="204">
        <f t="shared" ref="BF214:BF224" si="55">IF(N214="snížená",J214,0)</f>
        <v>0</v>
      </c>
      <c r="BG214" s="204">
        <f t="shared" ref="BG214:BG224" si="56">IF(N214="zákl. přenesená",J214,0)</f>
        <v>0</v>
      </c>
      <c r="BH214" s="204">
        <f t="shared" ref="BH214:BH224" si="57">IF(N214="sníž. přenesená",J214,0)</f>
        <v>0</v>
      </c>
      <c r="BI214" s="204">
        <f t="shared" ref="BI214:BI224" si="58">IF(N214="nulová",J214,0)</f>
        <v>0</v>
      </c>
      <c r="BJ214" s="18" t="s">
        <v>84</v>
      </c>
      <c r="BK214" s="204">
        <f t="shared" ref="BK214:BK224" si="59">ROUND(I214*H214,2)</f>
        <v>0</v>
      </c>
      <c r="BL214" s="18" t="s">
        <v>306</v>
      </c>
      <c r="BM214" s="203" t="s">
        <v>1044</v>
      </c>
    </row>
    <row r="215" spans="1:65" s="2" customFormat="1" ht="16.5" customHeight="1">
      <c r="A215" s="35"/>
      <c r="B215" s="36"/>
      <c r="C215" s="192" t="s">
        <v>708</v>
      </c>
      <c r="D215" s="192" t="s">
        <v>241</v>
      </c>
      <c r="E215" s="193" t="s">
        <v>3821</v>
      </c>
      <c r="F215" s="194" t="s">
        <v>3822</v>
      </c>
      <c r="G215" s="195" t="s">
        <v>331</v>
      </c>
      <c r="H215" s="196">
        <v>0.2</v>
      </c>
      <c r="I215" s="197"/>
      <c r="J215" s="198">
        <f t="shared" si="50"/>
        <v>0</v>
      </c>
      <c r="K215" s="194" t="s">
        <v>277</v>
      </c>
      <c r="L215" s="40"/>
      <c r="M215" s="199" t="s">
        <v>1</v>
      </c>
      <c r="N215" s="200" t="s">
        <v>41</v>
      </c>
      <c r="O215" s="72"/>
      <c r="P215" s="201">
        <f t="shared" si="51"/>
        <v>0</v>
      </c>
      <c r="Q215" s="201">
        <v>0</v>
      </c>
      <c r="R215" s="201">
        <f t="shared" si="52"/>
        <v>0</v>
      </c>
      <c r="S215" s="201">
        <v>0</v>
      </c>
      <c r="T215" s="202">
        <f t="shared" si="53"/>
        <v>0</v>
      </c>
      <c r="U215" s="35"/>
      <c r="V215" s="35"/>
      <c r="W215" s="35"/>
      <c r="X215" s="35"/>
      <c r="Y215" s="35"/>
      <c r="Z215" s="35"/>
      <c r="AA215" s="35"/>
      <c r="AB215" s="35"/>
      <c r="AC215" s="35"/>
      <c r="AD215" s="35"/>
      <c r="AE215" s="35"/>
      <c r="AR215" s="203" t="s">
        <v>306</v>
      </c>
      <c r="AT215" s="203" t="s">
        <v>241</v>
      </c>
      <c r="AU215" s="203" t="s">
        <v>84</v>
      </c>
      <c r="AY215" s="18" t="s">
        <v>239</v>
      </c>
      <c r="BE215" s="204">
        <f t="shared" si="54"/>
        <v>0</v>
      </c>
      <c r="BF215" s="204">
        <f t="shared" si="55"/>
        <v>0</v>
      </c>
      <c r="BG215" s="204">
        <f t="shared" si="56"/>
        <v>0</v>
      </c>
      <c r="BH215" s="204">
        <f t="shared" si="57"/>
        <v>0</v>
      </c>
      <c r="BI215" s="204">
        <f t="shared" si="58"/>
        <v>0</v>
      </c>
      <c r="BJ215" s="18" t="s">
        <v>84</v>
      </c>
      <c r="BK215" s="204">
        <f t="shared" si="59"/>
        <v>0</v>
      </c>
      <c r="BL215" s="18" t="s">
        <v>306</v>
      </c>
      <c r="BM215" s="203" t="s">
        <v>1053</v>
      </c>
    </row>
    <row r="216" spans="1:65" s="2" customFormat="1" ht="16.5" customHeight="1">
      <c r="A216" s="35"/>
      <c r="B216" s="36"/>
      <c r="C216" s="192" t="s">
        <v>711</v>
      </c>
      <c r="D216" s="192" t="s">
        <v>241</v>
      </c>
      <c r="E216" s="193" t="s">
        <v>3823</v>
      </c>
      <c r="F216" s="194" t="s">
        <v>3824</v>
      </c>
      <c r="G216" s="195" t="s">
        <v>249</v>
      </c>
      <c r="H216" s="196">
        <v>15</v>
      </c>
      <c r="I216" s="197"/>
      <c r="J216" s="198">
        <f t="shared" si="50"/>
        <v>0</v>
      </c>
      <c r="K216" s="194" t="s">
        <v>277</v>
      </c>
      <c r="L216" s="40"/>
      <c r="M216" s="199" t="s">
        <v>1</v>
      </c>
      <c r="N216" s="200" t="s">
        <v>41</v>
      </c>
      <c r="O216" s="72"/>
      <c r="P216" s="201">
        <f t="shared" si="51"/>
        <v>0</v>
      </c>
      <c r="Q216" s="201">
        <v>0</v>
      </c>
      <c r="R216" s="201">
        <f t="shared" si="52"/>
        <v>0</v>
      </c>
      <c r="S216" s="201">
        <v>0</v>
      </c>
      <c r="T216" s="202">
        <f t="shared" si="53"/>
        <v>0</v>
      </c>
      <c r="U216" s="35"/>
      <c r="V216" s="35"/>
      <c r="W216" s="35"/>
      <c r="X216" s="35"/>
      <c r="Y216" s="35"/>
      <c r="Z216" s="35"/>
      <c r="AA216" s="35"/>
      <c r="AB216" s="35"/>
      <c r="AC216" s="35"/>
      <c r="AD216" s="35"/>
      <c r="AE216" s="35"/>
      <c r="AR216" s="203" t="s">
        <v>306</v>
      </c>
      <c r="AT216" s="203" t="s">
        <v>241</v>
      </c>
      <c r="AU216" s="203" t="s">
        <v>84</v>
      </c>
      <c r="AY216" s="18" t="s">
        <v>239</v>
      </c>
      <c r="BE216" s="204">
        <f t="shared" si="54"/>
        <v>0</v>
      </c>
      <c r="BF216" s="204">
        <f t="shared" si="55"/>
        <v>0</v>
      </c>
      <c r="BG216" s="204">
        <f t="shared" si="56"/>
        <v>0</v>
      </c>
      <c r="BH216" s="204">
        <f t="shared" si="57"/>
        <v>0</v>
      </c>
      <c r="BI216" s="204">
        <f t="shared" si="58"/>
        <v>0</v>
      </c>
      <c r="BJ216" s="18" t="s">
        <v>84</v>
      </c>
      <c r="BK216" s="204">
        <f t="shared" si="59"/>
        <v>0</v>
      </c>
      <c r="BL216" s="18" t="s">
        <v>306</v>
      </c>
      <c r="BM216" s="203" t="s">
        <v>1059</v>
      </c>
    </row>
    <row r="217" spans="1:65" s="2" customFormat="1" ht="16.5" customHeight="1">
      <c r="A217" s="35"/>
      <c r="B217" s="36"/>
      <c r="C217" s="192" t="s">
        <v>719</v>
      </c>
      <c r="D217" s="192" t="s">
        <v>241</v>
      </c>
      <c r="E217" s="193" t="s">
        <v>3825</v>
      </c>
      <c r="F217" s="194" t="s">
        <v>3826</v>
      </c>
      <c r="G217" s="195" t="s">
        <v>249</v>
      </c>
      <c r="H217" s="196">
        <v>2</v>
      </c>
      <c r="I217" s="197"/>
      <c r="J217" s="198">
        <f t="shared" si="50"/>
        <v>0</v>
      </c>
      <c r="K217" s="194" t="s">
        <v>277</v>
      </c>
      <c r="L217" s="40"/>
      <c r="M217" s="199" t="s">
        <v>1</v>
      </c>
      <c r="N217" s="200" t="s">
        <v>41</v>
      </c>
      <c r="O217" s="72"/>
      <c r="P217" s="201">
        <f t="shared" si="51"/>
        <v>0</v>
      </c>
      <c r="Q217" s="201">
        <v>0</v>
      </c>
      <c r="R217" s="201">
        <f t="shared" si="52"/>
        <v>0</v>
      </c>
      <c r="S217" s="201">
        <v>0</v>
      </c>
      <c r="T217" s="202">
        <f t="shared" si="53"/>
        <v>0</v>
      </c>
      <c r="U217" s="35"/>
      <c r="V217" s="35"/>
      <c r="W217" s="35"/>
      <c r="X217" s="35"/>
      <c r="Y217" s="35"/>
      <c r="Z217" s="35"/>
      <c r="AA217" s="35"/>
      <c r="AB217" s="35"/>
      <c r="AC217" s="35"/>
      <c r="AD217" s="35"/>
      <c r="AE217" s="35"/>
      <c r="AR217" s="203" t="s">
        <v>306</v>
      </c>
      <c r="AT217" s="203" t="s">
        <v>241</v>
      </c>
      <c r="AU217" s="203" t="s">
        <v>84</v>
      </c>
      <c r="AY217" s="18" t="s">
        <v>239</v>
      </c>
      <c r="BE217" s="204">
        <f t="shared" si="54"/>
        <v>0</v>
      </c>
      <c r="BF217" s="204">
        <f t="shared" si="55"/>
        <v>0</v>
      </c>
      <c r="BG217" s="204">
        <f t="shared" si="56"/>
        <v>0</v>
      </c>
      <c r="BH217" s="204">
        <f t="shared" si="57"/>
        <v>0</v>
      </c>
      <c r="BI217" s="204">
        <f t="shared" si="58"/>
        <v>0</v>
      </c>
      <c r="BJ217" s="18" t="s">
        <v>84</v>
      </c>
      <c r="BK217" s="204">
        <f t="shared" si="59"/>
        <v>0</v>
      </c>
      <c r="BL217" s="18" t="s">
        <v>306</v>
      </c>
      <c r="BM217" s="203" t="s">
        <v>1067</v>
      </c>
    </row>
    <row r="218" spans="1:65" s="2" customFormat="1" ht="16.5" customHeight="1">
      <c r="A218" s="35"/>
      <c r="B218" s="36"/>
      <c r="C218" s="192" t="s">
        <v>723</v>
      </c>
      <c r="D218" s="192" t="s">
        <v>241</v>
      </c>
      <c r="E218" s="193" t="s">
        <v>3827</v>
      </c>
      <c r="F218" s="194" t="s">
        <v>3828</v>
      </c>
      <c r="G218" s="195" t="s">
        <v>249</v>
      </c>
      <c r="H218" s="196">
        <v>7</v>
      </c>
      <c r="I218" s="197"/>
      <c r="J218" s="198">
        <f t="shared" si="50"/>
        <v>0</v>
      </c>
      <c r="K218" s="194" t="s">
        <v>277</v>
      </c>
      <c r="L218" s="40"/>
      <c r="M218" s="199" t="s">
        <v>1</v>
      </c>
      <c r="N218" s="200" t="s">
        <v>41</v>
      </c>
      <c r="O218" s="72"/>
      <c r="P218" s="201">
        <f t="shared" si="51"/>
        <v>0</v>
      </c>
      <c r="Q218" s="201">
        <v>0</v>
      </c>
      <c r="R218" s="201">
        <f t="shared" si="52"/>
        <v>0</v>
      </c>
      <c r="S218" s="201">
        <v>0</v>
      </c>
      <c r="T218" s="202">
        <f t="shared" si="53"/>
        <v>0</v>
      </c>
      <c r="U218" s="35"/>
      <c r="V218" s="35"/>
      <c r="W218" s="35"/>
      <c r="X218" s="35"/>
      <c r="Y218" s="35"/>
      <c r="Z218" s="35"/>
      <c r="AA218" s="35"/>
      <c r="AB218" s="35"/>
      <c r="AC218" s="35"/>
      <c r="AD218" s="35"/>
      <c r="AE218" s="35"/>
      <c r="AR218" s="203" t="s">
        <v>306</v>
      </c>
      <c r="AT218" s="203" t="s">
        <v>241</v>
      </c>
      <c r="AU218" s="203" t="s">
        <v>84</v>
      </c>
      <c r="AY218" s="18" t="s">
        <v>239</v>
      </c>
      <c r="BE218" s="204">
        <f t="shared" si="54"/>
        <v>0</v>
      </c>
      <c r="BF218" s="204">
        <f t="shared" si="55"/>
        <v>0</v>
      </c>
      <c r="BG218" s="204">
        <f t="shared" si="56"/>
        <v>0</v>
      </c>
      <c r="BH218" s="204">
        <f t="shared" si="57"/>
        <v>0</v>
      </c>
      <c r="BI218" s="204">
        <f t="shared" si="58"/>
        <v>0</v>
      </c>
      <c r="BJ218" s="18" t="s">
        <v>84</v>
      </c>
      <c r="BK218" s="204">
        <f t="shared" si="59"/>
        <v>0</v>
      </c>
      <c r="BL218" s="18" t="s">
        <v>306</v>
      </c>
      <c r="BM218" s="203" t="s">
        <v>1076</v>
      </c>
    </row>
    <row r="219" spans="1:65" s="2" customFormat="1" ht="16.5" customHeight="1">
      <c r="A219" s="35"/>
      <c r="B219" s="36"/>
      <c r="C219" s="192" t="s">
        <v>725</v>
      </c>
      <c r="D219" s="192" t="s">
        <v>241</v>
      </c>
      <c r="E219" s="193" t="s">
        <v>3829</v>
      </c>
      <c r="F219" s="194" t="s">
        <v>3830</v>
      </c>
      <c r="G219" s="195" t="s">
        <v>249</v>
      </c>
      <c r="H219" s="196">
        <v>4</v>
      </c>
      <c r="I219" s="197"/>
      <c r="J219" s="198">
        <f t="shared" si="50"/>
        <v>0</v>
      </c>
      <c r="K219" s="194" t="s">
        <v>277</v>
      </c>
      <c r="L219" s="40"/>
      <c r="M219" s="199" t="s">
        <v>1</v>
      </c>
      <c r="N219" s="200" t="s">
        <v>41</v>
      </c>
      <c r="O219" s="72"/>
      <c r="P219" s="201">
        <f t="shared" si="51"/>
        <v>0</v>
      </c>
      <c r="Q219" s="201">
        <v>0</v>
      </c>
      <c r="R219" s="201">
        <f t="shared" si="52"/>
        <v>0</v>
      </c>
      <c r="S219" s="201">
        <v>0</v>
      </c>
      <c r="T219" s="202">
        <f t="shared" si="53"/>
        <v>0</v>
      </c>
      <c r="U219" s="35"/>
      <c r="V219" s="35"/>
      <c r="W219" s="35"/>
      <c r="X219" s="35"/>
      <c r="Y219" s="35"/>
      <c r="Z219" s="35"/>
      <c r="AA219" s="35"/>
      <c r="AB219" s="35"/>
      <c r="AC219" s="35"/>
      <c r="AD219" s="35"/>
      <c r="AE219" s="35"/>
      <c r="AR219" s="203" t="s">
        <v>306</v>
      </c>
      <c r="AT219" s="203" t="s">
        <v>241</v>
      </c>
      <c r="AU219" s="203" t="s">
        <v>84</v>
      </c>
      <c r="AY219" s="18" t="s">
        <v>239</v>
      </c>
      <c r="BE219" s="204">
        <f t="shared" si="54"/>
        <v>0</v>
      </c>
      <c r="BF219" s="204">
        <f t="shared" si="55"/>
        <v>0</v>
      </c>
      <c r="BG219" s="204">
        <f t="shared" si="56"/>
        <v>0</v>
      </c>
      <c r="BH219" s="204">
        <f t="shared" si="57"/>
        <v>0</v>
      </c>
      <c r="BI219" s="204">
        <f t="shared" si="58"/>
        <v>0</v>
      </c>
      <c r="BJ219" s="18" t="s">
        <v>84</v>
      </c>
      <c r="BK219" s="204">
        <f t="shared" si="59"/>
        <v>0</v>
      </c>
      <c r="BL219" s="18" t="s">
        <v>306</v>
      </c>
      <c r="BM219" s="203" t="s">
        <v>1085</v>
      </c>
    </row>
    <row r="220" spans="1:65" s="2" customFormat="1" ht="16.5" customHeight="1">
      <c r="A220" s="35"/>
      <c r="B220" s="36"/>
      <c r="C220" s="192" t="s">
        <v>729</v>
      </c>
      <c r="D220" s="192" t="s">
        <v>241</v>
      </c>
      <c r="E220" s="193" t="s">
        <v>3831</v>
      </c>
      <c r="F220" s="194" t="s">
        <v>3832</v>
      </c>
      <c r="G220" s="195" t="s">
        <v>249</v>
      </c>
      <c r="H220" s="196">
        <v>2</v>
      </c>
      <c r="I220" s="197"/>
      <c r="J220" s="198">
        <f t="shared" si="50"/>
        <v>0</v>
      </c>
      <c r="K220" s="194" t="s">
        <v>277</v>
      </c>
      <c r="L220" s="40"/>
      <c r="M220" s="199" t="s">
        <v>1</v>
      </c>
      <c r="N220" s="200" t="s">
        <v>41</v>
      </c>
      <c r="O220" s="72"/>
      <c r="P220" s="201">
        <f t="shared" si="51"/>
        <v>0</v>
      </c>
      <c r="Q220" s="201">
        <v>0</v>
      </c>
      <c r="R220" s="201">
        <f t="shared" si="52"/>
        <v>0</v>
      </c>
      <c r="S220" s="201">
        <v>0</v>
      </c>
      <c r="T220" s="202">
        <f t="shared" si="53"/>
        <v>0</v>
      </c>
      <c r="U220" s="35"/>
      <c r="V220" s="35"/>
      <c r="W220" s="35"/>
      <c r="X220" s="35"/>
      <c r="Y220" s="35"/>
      <c r="Z220" s="35"/>
      <c r="AA220" s="35"/>
      <c r="AB220" s="35"/>
      <c r="AC220" s="35"/>
      <c r="AD220" s="35"/>
      <c r="AE220" s="35"/>
      <c r="AR220" s="203" t="s">
        <v>306</v>
      </c>
      <c r="AT220" s="203" t="s">
        <v>241</v>
      </c>
      <c r="AU220" s="203" t="s">
        <v>84</v>
      </c>
      <c r="AY220" s="18" t="s">
        <v>239</v>
      </c>
      <c r="BE220" s="204">
        <f t="shared" si="54"/>
        <v>0</v>
      </c>
      <c r="BF220" s="204">
        <f t="shared" si="55"/>
        <v>0</v>
      </c>
      <c r="BG220" s="204">
        <f t="shared" si="56"/>
        <v>0</v>
      </c>
      <c r="BH220" s="204">
        <f t="shared" si="57"/>
        <v>0</v>
      </c>
      <c r="BI220" s="204">
        <f t="shared" si="58"/>
        <v>0</v>
      </c>
      <c r="BJ220" s="18" t="s">
        <v>84</v>
      </c>
      <c r="BK220" s="204">
        <f t="shared" si="59"/>
        <v>0</v>
      </c>
      <c r="BL220" s="18" t="s">
        <v>306</v>
      </c>
      <c r="BM220" s="203" t="s">
        <v>1093</v>
      </c>
    </row>
    <row r="221" spans="1:65" s="2" customFormat="1" ht="16.5" customHeight="1">
      <c r="A221" s="35"/>
      <c r="B221" s="36"/>
      <c r="C221" s="192" t="s">
        <v>734</v>
      </c>
      <c r="D221" s="192" t="s">
        <v>241</v>
      </c>
      <c r="E221" s="193" t="s">
        <v>3833</v>
      </c>
      <c r="F221" s="194" t="s">
        <v>3834</v>
      </c>
      <c r="G221" s="195" t="s">
        <v>249</v>
      </c>
      <c r="H221" s="196">
        <v>2</v>
      </c>
      <c r="I221" s="197"/>
      <c r="J221" s="198">
        <f t="shared" si="50"/>
        <v>0</v>
      </c>
      <c r="K221" s="194" t="s">
        <v>277</v>
      </c>
      <c r="L221" s="40"/>
      <c r="M221" s="199" t="s">
        <v>1</v>
      </c>
      <c r="N221" s="200" t="s">
        <v>41</v>
      </c>
      <c r="O221" s="72"/>
      <c r="P221" s="201">
        <f t="shared" si="51"/>
        <v>0</v>
      </c>
      <c r="Q221" s="201">
        <v>0</v>
      </c>
      <c r="R221" s="201">
        <f t="shared" si="52"/>
        <v>0</v>
      </c>
      <c r="S221" s="201">
        <v>0</v>
      </c>
      <c r="T221" s="202">
        <f t="shared" si="53"/>
        <v>0</v>
      </c>
      <c r="U221" s="35"/>
      <c r="V221" s="35"/>
      <c r="W221" s="35"/>
      <c r="X221" s="35"/>
      <c r="Y221" s="35"/>
      <c r="Z221" s="35"/>
      <c r="AA221" s="35"/>
      <c r="AB221" s="35"/>
      <c r="AC221" s="35"/>
      <c r="AD221" s="35"/>
      <c r="AE221" s="35"/>
      <c r="AR221" s="203" t="s">
        <v>306</v>
      </c>
      <c r="AT221" s="203" t="s">
        <v>241</v>
      </c>
      <c r="AU221" s="203" t="s">
        <v>84</v>
      </c>
      <c r="AY221" s="18" t="s">
        <v>239</v>
      </c>
      <c r="BE221" s="204">
        <f t="shared" si="54"/>
        <v>0</v>
      </c>
      <c r="BF221" s="204">
        <f t="shared" si="55"/>
        <v>0</v>
      </c>
      <c r="BG221" s="204">
        <f t="shared" si="56"/>
        <v>0</v>
      </c>
      <c r="BH221" s="204">
        <f t="shared" si="57"/>
        <v>0</v>
      </c>
      <c r="BI221" s="204">
        <f t="shared" si="58"/>
        <v>0</v>
      </c>
      <c r="BJ221" s="18" t="s">
        <v>84</v>
      </c>
      <c r="BK221" s="204">
        <f t="shared" si="59"/>
        <v>0</v>
      </c>
      <c r="BL221" s="18" t="s">
        <v>306</v>
      </c>
      <c r="BM221" s="203" t="s">
        <v>1101</v>
      </c>
    </row>
    <row r="222" spans="1:65" s="2" customFormat="1" ht="16.5" customHeight="1">
      <c r="A222" s="35"/>
      <c r="B222" s="36"/>
      <c r="C222" s="192" t="s">
        <v>739</v>
      </c>
      <c r="D222" s="192" t="s">
        <v>241</v>
      </c>
      <c r="E222" s="193" t="s">
        <v>3835</v>
      </c>
      <c r="F222" s="194" t="s">
        <v>3836</v>
      </c>
      <c r="G222" s="195" t="s">
        <v>249</v>
      </c>
      <c r="H222" s="196">
        <v>2</v>
      </c>
      <c r="I222" s="197"/>
      <c r="J222" s="198">
        <f t="shared" si="50"/>
        <v>0</v>
      </c>
      <c r="K222" s="194" t="s">
        <v>277</v>
      </c>
      <c r="L222" s="40"/>
      <c r="M222" s="199" t="s">
        <v>1</v>
      </c>
      <c r="N222" s="200" t="s">
        <v>41</v>
      </c>
      <c r="O222" s="72"/>
      <c r="P222" s="201">
        <f t="shared" si="51"/>
        <v>0</v>
      </c>
      <c r="Q222" s="201">
        <v>0</v>
      </c>
      <c r="R222" s="201">
        <f t="shared" si="52"/>
        <v>0</v>
      </c>
      <c r="S222" s="201">
        <v>0</v>
      </c>
      <c r="T222" s="202">
        <f t="shared" si="53"/>
        <v>0</v>
      </c>
      <c r="U222" s="35"/>
      <c r="V222" s="35"/>
      <c r="W222" s="35"/>
      <c r="X222" s="35"/>
      <c r="Y222" s="35"/>
      <c r="Z222" s="35"/>
      <c r="AA222" s="35"/>
      <c r="AB222" s="35"/>
      <c r="AC222" s="35"/>
      <c r="AD222" s="35"/>
      <c r="AE222" s="35"/>
      <c r="AR222" s="203" t="s">
        <v>306</v>
      </c>
      <c r="AT222" s="203" t="s">
        <v>241</v>
      </c>
      <c r="AU222" s="203" t="s">
        <v>84</v>
      </c>
      <c r="AY222" s="18" t="s">
        <v>239</v>
      </c>
      <c r="BE222" s="204">
        <f t="shared" si="54"/>
        <v>0</v>
      </c>
      <c r="BF222" s="204">
        <f t="shared" si="55"/>
        <v>0</v>
      </c>
      <c r="BG222" s="204">
        <f t="shared" si="56"/>
        <v>0</v>
      </c>
      <c r="BH222" s="204">
        <f t="shared" si="57"/>
        <v>0</v>
      </c>
      <c r="BI222" s="204">
        <f t="shared" si="58"/>
        <v>0</v>
      </c>
      <c r="BJ222" s="18" t="s">
        <v>84</v>
      </c>
      <c r="BK222" s="204">
        <f t="shared" si="59"/>
        <v>0</v>
      </c>
      <c r="BL222" s="18" t="s">
        <v>306</v>
      </c>
      <c r="BM222" s="203" t="s">
        <v>1111</v>
      </c>
    </row>
    <row r="223" spans="1:65" s="2" customFormat="1" ht="16.5" customHeight="1">
      <c r="A223" s="35"/>
      <c r="B223" s="36"/>
      <c r="C223" s="192" t="s">
        <v>744</v>
      </c>
      <c r="D223" s="192" t="s">
        <v>241</v>
      </c>
      <c r="E223" s="193" t="s">
        <v>3837</v>
      </c>
      <c r="F223" s="194" t="s">
        <v>3838</v>
      </c>
      <c r="G223" s="195" t="s">
        <v>249</v>
      </c>
      <c r="H223" s="196">
        <v>2</v>
      </c>
      <c r="I223" s="197"/>
      <c r="J223" s="198">
        <f t="shared" si="50"/>
        <v>0</v>
      </c>
      <c r="K223" s="194" t="s">
        <v>277</v>
      </c>
      <c r="L223" s="40"/>
      <c r="M223" s="199" t="s">
        <v>1</v>
      </c>
      <c r="N223" s="200" t="s">
        <v>41</v>
      </c>
      <c r="O223" s="72"/>
      <c r="P223" s="201">
        <f t="shared" si="51"/>
        <v>0</v>
      </c>
      <c r="Q223" s="201">
        <v>0</v>
      </c>
      <c r="R223" s="201">
        <f t="shared" si="52"/>
        <v>0</v>
      </c>
      <c r="S223" s="201">
        <v>0</v>
      </c>
      <c r="T223" s="202">
        <f t="shared" si="53"/>
        <v>0</v>
      </c>
      <c r="U223" s="35"/>
      <c r="V223" s="35"/>
      <c r="W223" s="35"/>
      <c r="X223" s="35"/>
      <c r="Y223" s="35"/>
      <c r="Z223" s="35"/>
      <c r="AA223" s="35"/>
      <c r="AB223" s="35"/>
      <c r="AC223" s="35"/>
      <c r="AD223" s="35"/>
      <c r="AE223" s="35"/>
      <c r="AR223" s="203" t="s">
        <v>306</v>
      </c>
      <c r="AT223" s="203" t="s">
        <v>241</v>
      </c>
      <c r="AU223" s="203" t="s">
        <v>84</v>
      </c>
      <c r="AY223" s="18" t="s">
        <v>239</v>
      </c>
      <c r="BE223" s="204">
        <f t="shared" si="54"/>
        <v>0</v>
      </c>
      <c r="BF223" s="204">
        <f t="shared" si="55"/>
        <v>0</v>
      </c>
      <c r="BG223" s="204">
        <f t="shared" si="56"/>
        <v>0</v>
      </c>
      <c r="BH223" s="204">
        <f t="shared" si="57"/>
        <v>0</v>
      </c>
      <c r="BI223" s="204">
        <f t="shared" si="58"/>
        <v>0</v>
      </c>
      <c r="BJ223" s="18" t="s">
        <v>84</v>
      </c>
      <c r="BK223" s="204">
        <f t="shared" si="59"/>
        <v>0</v>
      </c>
      <c r="BL223" s="18" t="s">
        <v>306</v>
      </c>
      <c r="BM223" s="203" t="s">
        <v>1121</v>
      </c>
    </row>
    <row r="224" spans="1:65" s="2" customFormat="1" ht="16.5" customHeight="1">
      <c r="A224" s="35"/>
      <c r="B224" s="36"/>
      <c r="C224" s="192" t="s">
        <v>749</v>
      </c>
      <c r="D224" s="192" t="s">
        <v>241</v>
      </c>
      <c r="E224" s="193" t="s">
        <v>3839</v>
      </c>
      <c r="F224" s="194" t="s">
        <v>3840</v>
      </c>
      <c r="G224" s="195" t="s">
        <v>249</v>
      </c>
      <c r="H224" s="196">
        <v>9</v>
      </c>
      <c r="I224" s="197"/>
      <c r="J224" s="198">
        <f t="shared" si="50"/>
        <v>0</v>
      </c>
      <c r="K224" s="194" t="s">
        <v>277</v>
      </c>
      <c r="L224" s="40"/>
      <c r="M224" s="199" t="s">
        <v>1</v>
      </c>
      <c r="N224" s="200" t="s">
        <v>41</v>
      </c>
      <c r="O224" s="72"/>
      <c r="P224" s="201">
        <f t="shared" si="51"/>
        <v>0</v>
      </c>
      <c r="Q224" s="201">
        <v>0</v>
      </c>
      <c r="R224" s="201">
        <f t="shared" si="52"/>
        <v>0</v>
      </c>
      <c r="S224" s="201">
        <v>0</v>
      </c>
      <c r="T224" s="202">
        <f t="shared" si="53"/>
        <v>0</v>
      </c>
      <c r="U224" s="35"/>
      <c r="V224" s="35"/>
      <c r="W224" s="35"/>
      <c r="X224" s="35"/>
      <c r="Y224" s="35"/>
      <c r="Z224" s="35"/>
      <c r="AA224" s="35"/>
      <c r="AB224" s="35"/>
      <c r="AC224" s="35"/>
      <c r="AD224" s="35"/>
      <c r="AE224" s="35"/>
      <c r="AR224" s="203" t="s">
        <v>306</v>
      </c>
      <c r="AT224" s="203" t="s">
        <v>241</v>
      </c>
      <c r="AU224" s="203" t="s">
        <v>84</v>
      </c>
      <c r="AY224" s="18" t="s">
        <v>239</v>
      </c>
      <c r="BE224" s="204">
        <f t="shared" si="54"/>
        <v>0</v>
      </c>
      <c r="BF224" s="204">
        <f t="shared" si="55"/>
        <v>0</v>
      </c>
      <c r="BG224" s="204">
        <f t="shared" si="56"/>
        <v>0</v>
      </c>
      <c r="BH224" s="204">
        <f t="shared" si="57"/>
        <v>0</v>
      </c>
      <c r="BI224" s="204">
        <f t="shared" si="58"/>
        <v>0</v>
      </c>
      <c r="BJ224" s="18" t="s">
        <v>84</v>
      </c>
      <c r="BK224" s="204">
        <f t="shared" si="59"/>
        <v>0</v>
      </c>
      <c r="BL224" s="18" t="s">
        <v>306</v>
      </c>
      <c r="BM224" s="203" t="s">
        <v>1130</v>
      </c>
    </row>
    <row r="225" spans="1:65" s="12" customFormat="1" ht="25.9" customHeight="1">
      <c r="B225" s="176"/>
      <c r="C225" s="177"/>
      <c r="D225" s="178" t="s">
        <v>75</v>
      </c>
      <c r="E225" s="179" t="s">
        <v>3841</v>
      </c>
      <c r="F225" s="179" t="s">
        <v>3842</v>
      </c>
      <c r="G225" s="177"/>
      <c r="H225" s="177"/>
      <c r="I225" s="180"/>
      <c r="J225" s="181">
        <f>BK225</f>
        <v>0</v>
      </c>
      <c r="K225" s="177"/>
      <c r="L225" s="182"/>
      <c r="M225" s="183"/>
      <c r="N225" s="184"/>
      <c r="O225" s="184"/>
      <c r="P225" s="185">
        <f>SUM(P226:P242)</f>
        <v>0</v>
      </c>
      <c r="Q225" s="184"/>
      <c r="R225" s="185">
        <f>SUM(R226:R242)</f>
        <v>0</v>
      </c>
      <c r="S225" s="184"/>
      <c r="T225" s="186">
        <f>SUM(T226:T242)</f>
        <v>0</v>
      </c>
      <c r="AR225" s="187" t="s">
        <v>86</v>
      </c>
      <c r="AT225" s="188" t="s">
        <v>75</v>
      </c>
      <c r="AU225" s="188" t="s">
        <v>76</v>
      </c>
      <c r="AY225" s="187" t="s">
        <v>239</v>
      </c>
      <c r="BK225" s="189">
        <f>SUM(BK226:BK242)</f>
        <v>0</v>
      </c>
    </row>
    <row r="226" spans="1:65" s="2" customFormat="1" ht="16.5" customHeight="1">
      <c r="A226" s="35"/>
      <c r="B226" s="36"/>
      <c r="C226" s="192" t="s">
        <v>752</v>
      </c>
      <c r="D226" s="192" t="s">
        <v>241</v>
      </c>
      <c r="E226" s="193" t="s">
        <v>3843</v>
      </c>
      <c r="F226" s="194" t="s">
        <v>3844</v>
      </c>
      <c r="G226" s="195" t="s">
        <v>331</v>
      </c>
      <c r="H226" s="196">
        <v>0.9</v>
      </c>
      <c r="I226" s="197"/>
      <c r="J226" s="198">
        <f t="shared" ref="J226:J242" si="60">ROUND(I226*H226,2)</f>
        <v>0</v>
      </c>
      <c r="K226" s="194" t="s">
        <v>277</v>
      </c>
      <c r="L226" s="40"/>
      <c r="M226" s="199" t="s">
        <v>1</v>
      </c>
      <c r="N226" s="200" t="s">
        <v>41</v>
      </c>
      <c r="O226" s="72"/>
      <c r="P226" s="201">
        <f t="shared" ref="P226:P242" si="61">O226*H226</f>
        <v>0</v>
      </c>
      <c r="Q226" s="201">
        <v>0</v>
      </c>
      <c r="R226" s="201">
        <f t="shared" ref="R226:R242" si="62">Q226*H226</f>
        <v>0</v>
      </c>
      <c r="S226" s="201">
        <v>0</v>
      </c>
      <c r="T226" s="202">
        <f t="shared" ref="T226:T242" si="63">S226*H226</f>
        <v>0</v>
      </c>
      <c r="U226" s="35"/>
      <c r="V226" s="35"/>
      <c r="W226" s="35"/>
      <c r="X226" s="35"/>
      <c r="Y226" s="35"/>
      <c r="Z226" s="35"/>
      <c r="AA226" s="35"/>
      <c r="AB226" s="35"/>
      <c r="AC226" s="35"/>
      <c r="AD226" s="35"/>
      <c r="AE226" s="35"/>
      <c r="AR226" s="203" t="s">
        <v>306</v>
      </c>
      <c r="AT226" s="203" t="s">
        <v>241</v>
      </c>
      <c r="AU226" s="203" t="s">
        <v>84</v>
      </c>
      <c r="AY226" s="18" t="s">
        <v>239</v>
      </c>
      <c r="BE226" s="204">
        <f t="shared" ref="BE226:BE242" si="64">IF(N226="základní",J226,0)</f>
        <v>0</v>
      </c>
      <c r="BF226" s="204">
        <f t="shared" ref="BF226:BF242" si="65">IF(N226="snížená",J226,0)</f>
        <v>0</v>
      </c>
      <c r="BG226" s="204">
        <f t="shared" ref="BG226:BG242" si="66">IF(N226="zákl. přenesená",J226,0)</f>
        <v>0</v>
      </c>
      <c r="BH226" s="204">
        <f t="shared" ref="BH226:BH242" si="67">IF(N226="sníž. přenesená",J226,0)</f>
        <v>0</v>
      </c>
      <c r="BI226" s="204">
        <f t="shared" ref="BI226:BI242" si="68">IF(N226="nulová",J226,0)</f>
        <v>0</v>
      </c>
      <c r="BJ226" s="18" t="s">
        <v>84</v>
      </c>
      <c r="BK226" s="204">
        <f t="shared" ref="BK226:BK242" si="69">ROUND(I226*H226,2)</f>
        <v>0</v>
      </c>
      <c r="BL226" s="18" t="s">
        <v>306</v>
      </c>
      <c r="BM226" s="203" t="s">
        <v>1139</v>
      </c>
    </row>
    <row r="227" spans="1:65" s="2" customFormat="1" ht="16.5" customHeight="1">
      <c r="A227" s="35"/>
      <c r="B227" s="36"/>
      <c r="C227" s="192" t="s">
        <v>756</v>
      </c>
      <c r="D227" s="192" t="s">
        <v>241</v>
      </c>
      <c r="E227" s="193" t="s">
        <v>3845</v>
      </c>
      <c r="F227" s="194" t="s">
        <v>3846</v>
      </c>
      <c r="G227" s="195" t="s">
        <v>476</v>
      </c>
      <c r="H227" s="196">
        <v>120</v>
      </c>
      <c r="I227" s="197"/>
      <c r="J227" s="198">
        <f t="shared" si="60"/>
        <v>0</v>
      </c>
      <c r="K227" s="194" t="s">
        <v>277</v>
      </c>
      <c r="L227" s="40"/>
      <c r="M227" s="199" t="s">
        <v>1</v>
      </c>
      <c r="N227" s="200" t="s">
        <v>41</v>
      </c>
      <c r="O227" s="72"/>
      <c r="P227" s="201">
        <f t="shared" si="61"/>
        <v>0</v>
      </c>
      <c r="Q227" s="201">
        <v>0</v>
      </c>
      <c r="R227" s="201">
        <f t="shared" si="62"/>
        <v>0</v>
      </c>
      <c r="S227" s="201">
        <v>0</v>
      </c>
      <c r="T227" s="202">
        <f t="shared" si="63"/>
        <v>0</v>
      </c>
      <c r="U227" s="35"/>
      <c r="V227" s="35"/>
      <c r="W227" s="35"/>
      <c r="X227" s="35"/>
      <c r="Y227" s="35"/>
      <c r="Z227" s="35"/>
      <c r="AA227" s="35"/>
      <c r="AB227" s="35"/>
      <c r="AC227" s="35"/>
      <c r="AD227" s="35"/>
      <c r="AE227" s="35"/>
      <c r="AR227" s="203" t="s">
        <v>306</v>
      </c>
      <c r="AT227" s="203" t="s">
        <v>241</v>
      </c>
      <c r="AU227" s="203" t="s">
        <v>84</v>
      </c>
      <c r="AY227" s="18" t="s">
        <v>239</v>
      </c>
      <c r="BE227" s="204">
        <f t="shared" si="64"/>
        <v>0</v>
      </c>
      <c r="BF227" s="204">
        <f t="shared" si="65"/>
        <v>0</v>
      </c>
      <c r="BG227" s="204">
        <f t="shared" si="66"/>
        <v>0</v>
      </c>
      <c r="BH227" s="204">
        <f t="shared" si="67"/>
        <v>0</v>
      </c>
      <c r="BI227" s="204">
        <f t="shared" si="68"/>
        <v>0</v>
      </c>
      <c r="BJ227" s="18" t="s">
        <v>84</v>
      </c>
      <c r="BK227" s="204">
        <f t="shared" si="69"/>
        <v>0</v>
      </c>
      <c r="BL227" s="18" t="s">
        <v>306</v>
      </c>
      <c r="BM227" s="203" t="s">
        <v>1149</v>
      </c>
    </row>
    <row r="228" spans="1:65" s="2" customFormat="1" ht="16.5" customHeight="1">
      <c r="A228" s="35"/>
      <c r="B228" s="36"/>
      <c r="C228" s="192" t="s">
        <v>761</v>
      </c>
      <c r="D228" s="192" t="s">
        <v>241</v>
      </c>
      <c r="E228" s="193" t="s">
        <v>3847</v>
      </c>
      <c r="F228" s="194" t="s">
        <v>3848</v>
      </c>
      <c r="G228" s="195" t="s">
        <v>244</v>
      </c>
      <c r="H228" s="196">
        <v>1100</v>
      </c>
      <c r="I228" s="197"/>
      <c r="J228" s="198">
        <f t="shared" si="60"/>
        <v>0</v>
      </c>
      <c r="K228" s="194" t="s">
        <v>277</v>
      </c>
      <c r="L228" s="40"/>
      <c r="M228" s="199" t="s">
        <v>1</v>
      </c>
      <c r="N228" s="200" t="s">
        <v>41</v>
      </c>
      <c r="O228" s="72"/>
      <c r="P228" s="201">
        <f t="shared" si="61"/>
        <v>0</v>
      </c>
      <c r="Q228" s="201">
        <v>0</v>
      </c>
      <c r="R228" s="201">
        <f t="shared" si="62"/>
        <v>0</v>
      </c>
      <c r="S228" s="201">
        <v>0</v>
      </c>
      <c r="T228" s="202">
        <f t="shared" si="63"/>
        <v>0</v>
      </c>
      <c r="U228" s="35"/>
      <c r="V228" s="35"/>
      <c r="W228" s="35"/>
      <c r="X228" s="35"/>
      <c r="Y228" s="35"/>
      <c r="Z228" s="35"/>
      <c r="AA228" s="35"/>
      <c r="AB228" s="35"/>
      <c r="AC228" s="35"/>
      <c r="AD228" s="35"/>
      <c r="AE228" s="35"/>
      <c r="AR228" s="203" t="s">
        <v>306</v>
      </c>
      <c r="AT228" s="203" t="s">
        <v>241</v>
      </c>
      <c r="AU228" s="203" t="s">
        <v>84</v>
      </c>
      <c r="AY228" s="18" t="s">
        <v>239</v>
      </c>
      <c r="BE228" s="204">
        <f t="shared" si="64"/>
        <v>0</v>
      </c>
      <c r="BF228" s="204">
        <f t="shared" si="65"/>
        <v>0</v>
      </c>
      <c r="BG228" s="204">
        <f t="shared" si="66"/>
        <v>0</v>
      </c>
      <c r="BH228" s="204">
        <f t="shared" si="67"/>
        <v>0</v>
      </c>
      <c r="BI228" s="204">
        <f t="shared" si="68"/>
        <v>0</v>
      </c>
      <c r="BJ228" s="18" t="s">
        <v>84</v>
      </c>
      <c r="BK228" s="204">
        <f t="shared" si="69"/>
        <v>0</v>
      </c>
      <c r="BL228" s="18" t="s">
        <v>306</v>
      </c>
      <c r="BM228" s="203" t="s">
        <v>1158</v>
      </c>
    </row>
    <row r="229" spans="1:65" s="2" customFormat="1" ht="16.5" customHeight="1">
      <c r="A229" s="35"/>
      <c r="B229" s="36"/>
      <c r="C229" s="192" t="s">
        <v>765</v>
      </c>
      <c r="D229" s="192" t="s">
        <v>241</v>
      </c>
      <c r="E229" s="193" t="s">
        <v>3849</v>
      </c>
      <c r="F229" s="194" t="s">
        <v>3850</v>
      </c>
      <c r="G229" s="195" t="s">
        <v>249</v>
      </c>
      <c r="H229" s="196">
        <v>6</v>
      </c>
      <c r="I229" s="197"/>
      <c r="J229" s="198">
        <f t="shared" si="60"/>
        <v>0</v>
      </c>
      <c r="K229" s="194" t="s">
        <v>277</v>
      </c>
      <c r="L229" s="40"/>
      <c r="M229" s="199" t="s">
        <v>1</v>
      </c>
      <c r="N229" s="200" t="s">
        <v>41</v>
      </c>
      <c r="O229" s="72"/>
      <c r="P229" s="201">
        <f t="shared" si="61"/>
        <v>0</v>
      </c>
      <c r="Q229" s="201">
        <v>0</v>
      </c>
      <c r="R229" s="201">
        <f t="shared" si="62"/>
        <v>0</v>
      </c>
      <c r="S229" s="201">
        <v>0</v>
      </c>
      <c r="T229" s="202">
        <f t="shared" si="63"/>
        <v>0</v>
      </c>
      <c r="U229" s="35"/>
      <c r="V229" s="35"/>
      <c r="W229" s="35"/>
      <c r="X229" s="35"/>
      <c r="Y229" s="35"/>
      <c r="Z229" s="35"/>
      <c r="AA229" s="35"/>
      <c r="AB229" s="35"/>
      <c r="AC229" s="35"/>
      <c r="AD229" s="35"/>
      <c r="AE229" s="35"/>
      <c r="AR229" s="203" t="s">
        <v>306</v>
      </c>
      <c r="AT229" s="203" t="s">
        <v>241</v>
      </c>
      <c r="AU229" s="203" t="s">
        <v>84</v>
      </c>
      <c r="AY229" s="18" t="s">
        <v>239</v>
      </c>
      <c r="BE229" s="204">
        <f t="shared" si="64"/>
        <v>0</v>
      </c>
      <c r="BF229" s="204">
        <f t="shared" si="65"/>
        <v>0</v>
      </c>
      <c r="BG229" s="204">
        <f t="shared" si="66"/>
        <v>0</v>
      </c>
      <c r="BH229" s="204">
        <f t="shared" si="67"/>
        <v>0</v>
      </c>
      <c r="BI229" s="204">
        <f t="shared" si="68"/>
        <v>0</v>
      </c>
      <c r="BJ229" s="18" t="s">
        <v>84</v>
      </c>
      <c r="BK229" s="204">
        <f t="shared" si="69"/>
        <v>0</v>
      </c>
      <c r="BL229" s="18" t="s">
        <v>306</v>
      </c>
      <c r="BM229" s="203" t="s">
        <v>1163</v>
      </c>
    </row>
    <row r="230" spans="1:65" s="2" customFormat="1" ht="16.5" customHeight="1">
      <c r="A230" s="35"/>
      <c r="B230" s="36"/>
      <c r="C230" s="192" t="s">
        <v>770</v>
      </c>
      <c r="D230" s="192" t="s">
        <v>241</v>
      </c>
      <c r="E230" s="193" t="s">
        <v>3851</v>
      </c>
      <c r="F230" s="194" t="s">
        <v>3852</v>
      </c>
      <c r="G230" s="195" t="s">
        <v>476</v>
      </c>
      <c r="H230" s="196">
        <v>30</v>
      </c>
      <c r="I230" s="197"/>
      <c r="J230" s="198">
        <f t="shared" si="60"/>
        <v>0</v>
      </c>
      <c r="K230" s="194" t="s">
        <v>277</v>
      </c>
      <c r="L230" s="40"/>
      <c r="M230" s="199" t="s">
        <v>1</v>
      </c>
      <c r="N230" s="200" t="s">
        <v>41</v>
      </c>
      <c r="O230" s="72"/>
      <c r="P230" s="201">
        <f t="shared" si="61"/>
        <v>0</v>
      </c>
      <c r="Q230" s="201">
        <v>0</v>
      </c>
      <c r="R230" s="201">
        <f t="shared" si="62"/>
        <v>0</v>
      </c>
      <c r="S230" s="201">
        <v>0</v>
      </c>
      <c r="T230" s="202">
        <f t="shared" si="63"/>
        <v>0</v>
      </c>
      <c r="U230" s="35"/>
      <c r="V230" s="35"/>
      <c r="W230" s="35"/>
      <c r="X230" s="35"/>
      <c r="Y230" s="35"/>
      <c r="Z230" s="35"/>
      <c r="AA230" s="35"/>
      <c r="AB230" s="35"/>
      <c r="AC230" s="35"/>
      <c r="AD230" s="35"/>
      <c r="AE230" s="35"/>
      <c r="AR230" s="203" t="s">
        <v>306</v>
      </c>
      <c r="AT230" s="203" t="s">
        <v>241</v>
      </c>
      <c r="AU230" s="203" t="s">
        <v>84</v>
      </c>
      <c r="AY230" s="18" t="s">
        <v>239</v>
      </c>
      <c r="BE230" s="204">
        <f t="shared" si="64"/>
        <v>0</v>
      </c>
      <c r="BF230" s="204">
        <f t="shared" si="65"/>
        <v>0</v>
      </c>
      <c r="BG230" s="204">
        <f t="shared" si="66"/>
        <v>0</v>
      </c>
      <c r="BH230" s="204">
        <f t="shared" si="67"/>
        <v>0</v>
      </c>
      <c r="BI230" s="204">
        <f t="shared" si="68"/>
        <v>0</v>
      </c>
      <c r="BJ230" s="18" t="s">
        <v>84</v>
      </c>
      <c r="BK230" s="204">
        <f t="shared" si="69"/>
        <v>0</v>
      </c>
      <c r="BL230" s="18" t="s">
        <v>306</v>
      </c>
      <c r="BM230" s="203" t="s">
        <v>1172</v>
      </c>
    </row>
    <row r="231" spans="1:65" s="2" customFormat="1" ht="24.2" customHeight="1">
      <c r="A231" s="35"/>
      <c r="B231" s="36"/>
      <c r="C231" s="192" t="s">
        <v>776</v>
      </c>
      <c r="D231" s="192" t="s">
        <v>241</v>
      </c>
      <c r="E231" s="193" t="s">
        <v>3853</v>
      </c>
      <c r="F231" s="194" t="s">
        <v>3854</v>
      </c>
      <c r="G231" s="195" t="s">
        <v>249</v>
      </c>
      <c r="H231" s="196">
        <v>51</v>
      </c>
      <c r="I231" s="197"/>
      <c r="J231" s="198">
        <f t="shared" si="60"/>
        <v>0</v>
      </c>
      <c r="K231" s="194" t="s">
        <v>277</v>
      </c>
      <c r="L231" s="40"/>
      <c r="M231" s="199" t="s">
        <v>1</v>
      </c>
      <c r="N231" s="200" t="s">
        <v>41</v>
      </c>
      <c r="O231" s="72"/>
      <c r="P231" s="201">
        <f t="shared" si="61"/>
        <v>0</v>
      </c>
      <c r="Q231" s="201">
        <v>0</v>
      </c>
      <c r="R231" s="201">
        <f t="shared" si="62"/>
        <v>0</v>
      </c>
      <c r="S231" s="201">
        <v>0</v>
      </c>
      <c r="T231" s="202">
        <f t="shared" si="63"/>
        <v>0</v>
      </c>
      <c r="U231" s="35"/>
      <c r="V231" s="35"/>
      <c r="W231" s="35"/>
      <c r="X231" s="35"/>
      <c r="Y231" s="35"/>
      <c r="Z231" s="35"/>
      <c r="AA231" s="35"/>
      <c r="AB231" s="35"/>
      <c r="AC231" s="35"/>
      <c r="AD231" s="35"/>
      <c r="AE231" s="35"/>
      <c r="AR231" s="203" t="s">
        <v>306</v>
      </c>
      <c r="AT231" s="203" t="s">
        <v>241</v>
      </c>
      <c r="AU231" s="203" t="s">
        <v>84</v>
      </c>
      <c r="AY231" s="18" t="s">
        <v>239</v>
      </c>
      <c r="BE231" s="204">
        <f t="shared" si="64"/>
        <v>0</v>
      </c>
      <c r="BF231" s="204">
        <f t="shared" si="65"/>
        <v>0</v>
      </c>
      <c r="BG231" s="204">
        <f t="shared" si="66"/>
        <v>0</v>
      </c>
      <c r="BH231" s="204">
        <f t="shared" si="67"/>
        <v>0</v>
      </c>
      <c r="BI231" s="204">
        <f t="shared" si="68"/>
        <v>0</v>
      </c>
      <c r="BJ231" s="18" t="s">
        <v>84</v>
      </c>
      <c r="BK231" s="204">
        <f t="shared" si="69"/>
        <v>0</v>
      </c>
      <c r="BL231" s="18" t="s">
        <v>306</v>
      </c>
      <c r="BM231" s="203" t="s">
        <v>1186</v>
      </c>
    </row>
    <row r="232" spans="1:65" s="2" customFormat="1" ht="16.5" customHeight="1">
      <c r="A232" s="35"/>
      <c r="B232" s="36"/>
      <c r="C232" s="192" t="s">
        <v>781</v>
      </c>
      <c r="D232" s="192" t="s">
        <v>241</v>
      </c>
      <c r="E232" s="193" t="s">
        <v>3855</v>
      </c>
      <c r="F232" s="194" t="s">
        <v>3856</v>
      </c>
      <c r="G232" s="195" t="s">
        <v>3857</v>
      </c>
      <c r="H232" s="196">
        <v>6</v>
      </c>
      <c r="I232" s="197"/>
      <c r="J232" s="198">
        <f t="shared" si="60"/>
        <v>0</v>
      </c>
      <c r="K232" s="194" t="s">
        <v>277</v>
      </c>
      <c r="L232" s="40"/>
      <c r="M232" s="199" t="s">
        <v>1</v>
      </c>
      <c r="N232" s="200" t="s">
        <v>41</v>
      </c>
      <c r="O232" s="72"/>
      <c r="P232" s="201">
        <f t="shared" si="61"/>
        <v>0</v>
      </c>
      <c r="Q232" s="201">
        <v>0</v>
      </c>
      <c r="R232" s="201">
        <f t="shared" si="62"/>
        <v>0</v>
      </c>
      <c r="S232" s="201">
        <v>0</v>
      </c>
      <c r="T232" s="202">
        <f t="shared" si="63"/>
        <v>0</v>
      </c>
      <c r="U232" s="35"/>
      <c r="V232" s="35"/>
      <c r="W232" s="35"/>
      <c r="X232" s="35"/>
      <c r="Y232" s="35"/>
      <c r="Z232" s="35"/>
      <c r="AA232" s="35"/>
      <c r="AB232" s="35"/>
      <c r="AC232" s="35"/>
      <c r="AD232" s="35"/>
      <c r="AE232" s="35"/>
      <c r="AR232" s="203" t="s">
        <v>306</v>
      </c>
      <c r="AT232" s="203" t="s">
        <v>241</v>
      </c>
      <c r="AU232" s="203" t="s">
        <v>84</v>
      </c>
      <c r="AY232" s="18" t="s">
        <v>239</v>
      </c>
      <c r="BE232" s="204">
        <f t="shared" si="64"/>
        <v>0</v>
      </c>
      <c r="BF232" s="204">
        <f t="shared" si="65"/>
        <v>0</v>
      </c>
      <c r="BG232" s="204">
        <f t="shared" si="66"/>
        <v>0</v>
      </c>
      <c r="BH232" s="204">
        <f t="shared" si="67"/>
        <v>0</v>
      </c>
      <c r="BI232" s="204">
        <f t="shared" si="68"/>
        <v>0</v>
      </c>
      <c r="BJ232" s="18" t="s">
        <v>84</v>
      </c>
      <c r="BK232" s="204">
        <f t="shared" si="69"/>
        <v>0</v>
      </c>
      <c r="BL232" s="18" t="s">
        <v>306</v>
      </c>
      <c r="BM232" s="203" t="s">
        <v>1196</v>
      </c>
    </row>
    <row r="233" spans="1:65" s="2" customFormat="1" ht="16.5" customHeight="1">
      <c r="A233" s="35"/>
      <c r="B233" s="36"/>
      <c r="C233" s="192" t="s">
        <v>785</v>
      </c>
      <c r="D233" s="192" t="s">
        <v>241</v>
      </c>
      <c r="E233" s="193" t="s">
        <v>3858</v>
      </c>
      <c r="F233" s="194" t="s">
        <v>3859</v>
      </c>
      <c r="G233" s="195" t="s">
        <v>476</v>
      </c>
      <c r="H233" s="196">
        <v>870</v>
      </c>
      <c r="I233" s="197"/>
      <c r="J233" s="198">
        <f t="shared" si="60"/>
        <v>0</v>
      </c>
      <c r="K233" s="194" t="s">
        <v>277</v>
      </c>
      <c r="L233" s="40"/>
      <c r="M233" s="199" t="s">
        <v>1</v>
      </c>
      <c r="N233" s="200" t="s">
        <v>41</v>
      </c>
      <c r="O233" s="72"/>
      <c r="P233" s="201">
        <f t="shared" si="61"/>
        <v>0</v>
      </c>
      <c r="Q233" s="201">
        <v>0</v>
      </c>
      <c r="R233" s="201">
        <f t="shared" si="62"/>
        <v>0</v>
      </c>
      <c r="S233" s="201">
        <v>0</v>
      </c>
      <c r="T233" s="202">
        <f t="shared" si="63"/>
        <v>0</v>
      </c>
      <c r="U233" s="35"/>
      <c r="V233" s="35"/>
      <c r="W233" s="35"/>
      <c r="X233" s="35"/>
      <c r="Y233" s="35"/>
      <c r="Z233" s="35"/>
      <c r="AA233" s="35"/>
      <c r="AB233" s="35"/>
      <c r="AC233" s="35"/>
      <c r="AD233" s="35"/>
      <c r="AE233" s="35"/>
      <c r="AR233" s="203" t="s">
        <v>306</v>
      </c>
      <c r="AT233" s="203" t="s">
        <v>241</v>
      </c>
      <c r="AU233" s="203" t="s">
        <v>84</v>
      </c>
      <c r="AY233" s="18" t="s">
        <v>239</v>
      </c>
      <c r="BE233" s="204">
        <f t="shared" si="64"/>
        <v>0</v>
      </c>
      <c r="BF233" s="204">
        <f t="shared" si="65"/>
        <v>0</v>
      </c>
      <c r="BG233" s="204">
        <f t="shared" si="66"/>
        <v>0</v>
      </c>
      <c r="BH233" s="204">
        <f t="shared" si="67"/>
        <v>0</v>
      </c>
      <c r="BI233" s="204">
        <f t="shared" si="68"/>
        <v>0</v>
      </c>
      <c r="BJ233" s="18" t="s">
        <v>84</v>
      </c>
      <c r="BK233" s="204">
        <f t="shared" si="69"/>
        <v>0</v>
      </c>
      <c r="BL233" s="18" t="s">
        <v>306</v>
      </c>
      <c r="BM233" s="203" t="s">
        <v>1204</v>
      </c>
    </row>
    <row r="234" spans="1:65" s="2" customFormat="1" ht="16.5" customHeight="1">
      <c r="A234" s="35"/>
      <c r="B234" s="36"/>
      <c r="C234" s="192" t="s">
        <v>789</v>
      </c>
      <c r="D234" s="192" t="s">
        <v>241</v>
      </c>
      <c r="E234" s="193" t="s">
        <v>3860</v>
      </c>
      <c r="F234" s="194" t="s">
        <v>3861</v>
      </c>
      <c r="G234" s="195" t="s">
        <v>249</v>
      </c>
      <c r="H234" s="196">
        <v>67</v>
      </c>
      <c r="I234" s="197"/>
      <c r="J234" s="198">
        <f t="shared" si="60"/>
        <v>0</v>
      </c>
      <c r="K234" s="194" t="s">
        <v>277</v>
      </c>
      <c r="L234" s="40"/>
      <c r="M234" s="199" t="s">
        <v>1</v>
      </c>
      <c r="N234" s="200" t="s">
        <v>41</v>
      </c>
      <c r="O234" s="72"/>
      <c r="P234" s="201">
        <f t="shared" si="61"/>
        <v>0</v>
      </c>
      <c r="Q234" s="201">
        <v>0</v>
      </c>
      <c r="R234" s="201">
        <f t="shared" si="62"/>
        <v>0</v>
      </c>
      <c r="S234" s="201">
        <v>0</v>
      </c>
      <c r="T234" s="202">
        <f t="shared" si="63"/>
        <v>0</v>
      </c>
      <c r="U234" s="35"/>
      <c r="V234" s="35"/>
      <c r="W234" s="35"/>
      <c r="X234" s="35"/>
      <c r="Y234" s="35"/>
      <c r="Z234" s="35"/>
      <c r="AA234" s="35"/>
      <c r="AB234" s="35"/>
      <c r="AC234" s="35"/>
      <c r="AD234" s="35"/>
      <c r="AE234" s="35"/>
      <c r="AR234" s="203" t="s">
        <v>306</v>
      </c>
      <c r="AT234" s="203" t="s">
        <v>241</v>
      </c>
      <c r="AU234" s="203" t="s">
        <v>84</v>
      </c>
      <c r="AY234" s="18" t="s">
        <v>239</v>
      </c>
      <c r="BE234" s="204">
        <f t="shared" si="64"/>
        <v>0</v>
      </c>
      <c r="BF234" s="204">
        <f t="shared" si="65"/>
        <v>0</v>
      </c>
      <c r="BG234" s="204">
        <f t="shared" si="66"/>
        <v>0</v>
      </c>
      <c r="BH234" s="204">
        <f t="shared" si="67"/>
        <v>0</v>
      </c>
      <c r="BI234" s="204">
        <f t="shared" si="68"/>
        <v>0</v>
      </c>
      <c r="BJ234" s="18" t="s">
        <v>84</v>
      </c>
      <c r="BK234" s="204">
        <f t="shared" si="69"/>
        <v>0</v>
      </c>
      <c r="BL234" s="18" t="s">
        <v>306</v>
      </c>
      <c r="BM234" s="203" t="s">
        <v>1212</v>
      </c>
    </row>
    <row r="235" spans="1:65" s="2" customFormat="1" ht="16.5" customHeight="1">
      <c r="A235" s="35"/>
      <c r="B235" s="36"/>
      <c r="C235" s="192" t="s">
        <v>319</v>
      </c>
      <c r="D235" s="192" t="s">
        <v>241</v>
      </c>
      <c r="E235" s="193" t="s">
        <v>3862</v>
      </c>
      <c r="F235" s="194" t="s">
        <v>3863</v>
      </c>
      <c r="G235" s="195" t="s">
        <v>249</v>
      </c>
      <c r="H235" s="196">
        <v>7</v>
      </c>
      <c r="I235" s="197"/>
      <c r="J235" s="198">
        <f t="shared" si="60"/>
        <v>0</v>
      </c>
      <c r="K235" s="194" t="s">
        <v>277</v>
      </c>
      <c r="L235" s="40"/>
      <c r="M235" s="199" t="s">
        <v>1</v>
      </c>
      <c r="N235" s="200" t="s">
        <v>41</v>
      </c>
      <c r="O235" s="72"/>
      <c r="P235" s="201">
        <f t="shared" si="61"/>
        <v>0</v>
      </c>
      <c r="Q235" s="201">
        <v>0</v>
      </c>
      <c r="R235" s="201">
        <f t="shared" si="62"/>
        <v>0</v>
      </c>
      <c r="S235" s="201">
        <v>0</v>
      </c>
      <c r="T235" s="202">
        <f t="shared" si="63"/>
        <v>0</v>
      </c>
      <c r="U235" s="35"/>
      <c r="V235" s="35"/>
      <c r="W235" s="35"/>
      <c r="X235" s="35"/>
      <c r="Y235" s="35"/>
      <c r="Z235" s="35"/>
      <c r="AA235" s="35"/>
      <c r="AB235" s="35"/>
      <c r="AC235" s="35"/>
      <c r="AD235" s="35"/>
      <c r="AE235" s="35"/>
      <c r="AR235" s="203" t="s">
        <v>306</v>
      </c>
      <c r="AT235" s="203" t="s">
        <v>241</v>
      </c>
      <c r="AU235" s="203" t="s">
        <v>84</v>
      </c>
      <c r="AY235" s="18" t="s">
        <v>239</v>
      </c>
      <c r="BE235" s="204">
        <f t="shared" si="64"/>
        <v>0</v>
      </c>
      <c r="BF235" s="204">
        <f t="shared" si="65"/>
        <v>0</v>
      </c>
      <c r="BG235" s="204">
        <f t="shared" si="66"/>
        <v>0</v>
      </c>
      <c r="BH235" s="204">
        <f t="shared" si="67"/>
        <v>0</v>
      </c>
      <c r="BI235" s="204">
        <f t="shared" si="68"/>
        <v>0</v>
      </c>
      <c r="BJ235" s="18" t="s">
        <v>84</v>
      </c>
      <c r="BK235" s="204">
        <f t="shared" si="69"/>
        <v>0</v>
      </c>
      <c r="BL235" s="18" t="s">
        <v>306</v>
      </c>
      <c r="BM235" s="203" t="s">
        <v>1218</v>
      </c>
    </row>
    <row r="236" spans="1:65" s="2" customFormat="1" ht="24.2" customHeight="1">
      <c r="A236" s="35"/>
      <c r="B236" s="36"/>
      <c r="C236" s="192" t="s">
        <v>794</v>
      </c>
      <c r="D236" s="192" t="s">
        <v>241</v>
      </c>
      <c r="E236" s="193" t="s">
        <v>3864</v>
      </c>
      <c r="F236" s="194" t="s">
        <v>3865</v>
      </c>
      <c r="G236" s="195" t="s">
        <v>249</v>
      </c>
      <c r="H236" s="196">
        <v>1</v>
      </c>
      <c r="I236" s="197"/>
      <c r="J236" s="198">
        <f t="shared" si="60"/>
        <v>0</v>
      </c>
      <c r="K236" s="194" t="s">
        <v>277</v>
      </c>
      <c r="L236" s="40"/>
      <c r="M236" s="199" t="s">
        <v>1</v>
      </c>
      <c r="N236" s="200" t="s">
        <v>41</v>
      </c>
      <c r="O236" s="72"/>
      <c r="P236" s="201">
        <f t="shared" si="61"/>
        <v>0</v>
      </c>
      <c r="Q236" s="201">
        <v>0</v>
      </c>
      <c r="R236" s="201">
        <f t="shared" si="62"/>
        <v>0</v>
      </c>
      <c r="S236" s="201">
        <v>0</v>
      </c>
      <c r="T236" s="202">
        <f t="shared" si="63"/>
        <v>0</v>
      </c>
      <c r="U236" s="35"/>
      <c r="V236" s="35"/>
      <c r="W236" s="35"/>
      <c r="X236" s="35"/>
      <c r="Y236" s="35"/>
      <c r="Z236" s="35"/>
      <c r="AA236" s="35"/>
      <c r="AB236" s="35"/>
      <c r="AC236" s="35"/>
      <c r="AD236" s="35"/>
      <c r="AE236" s="35"/>
      <c r="AR236" s="203" t="s">
        <v>306</v>
      </c>
      <c r="AT236" s="203" t="s">
        <v>241</v>
      </c>
      <c r="AU236" s="203" t="s">
        <v>84</v>
      </c>
      <c r="AY236" s="18" t="s">
        <v>239</v>
      </c>
      <c r="BE236" s="204">
        <f t="shared" si="64"/>
        <v>0</v>
      </c>
      <c r="BF236" s="204">
        <f t="shared" si="65"/>
        <v>0</v>
      </c>
      <c r="BG236" s="204">
        <f t="shared" si="66"/>
        <v>0</v>
      </c>
      <c r="BH236" s="204">
        <f t="shared" si="67"/>
        <v>0</v>
      </c>
      <c r="BI236" s="204">
        <f t="shared" si="68"/>
        <v>0</v>
      </c>
      <c r="BJ236" s="18" t="s">
        <v>84</v>
      </c>
      <c r="BK236" s="204">
        <f t="shared" si="69"/>
        <v>0</v>
      </c>
      <c r="BL236" s="18" t="s">
        <v>306</v>
      </c>
      <c r="BM236" s="203" t="s">
        <v>1226</v>
      </c>
    </row>
    <row r="237" spans="1:65" s="2" customFormat="1" ht="24.2" customHeight="1">
      <c r="A237" s="35"/>
      <c r="B237" s="36"/>
      <c r="C237" s="192" t="s">
        <v>798</v>
      </c>
      <c r="D237" s="192" t="s">
        <v>241</v>
      </c>
      <c r="E237" s="193" t="s">
        <v>3866</v>
      </c>
      <c r="F237" s="194" t="s">
        <v>3867</v>
      </c>
      <c r="G237" s="195" t="s">
        <v>249</v>
      </c>
      <c r="H237" s="196">
        <v>3</v>
      </c>
      <c r="I237" s="197"/>
      <c r="J237" s="198">
        <f t="shared" si="60"/>
        <v>0</v>
      </c>
      <c r="K237" s="194" t="s">
        <v>277</v>
      </c>
      <c r="L237" s="40"/>
      <c r="M237" s="199" t="s">
        <v>1</v>
      </c>
      <c r="N237" s="200" t="s">
        <v>41</v>
      </c>
      <c r="O237" s="72"/>
      <c r="P237" s="201">
        <f t="shared" si="61"/>
        <v>0</v>
      </c>
      <c r="Q237" s="201">
        <v>0</v>
      </c>
      <c r="R237" s="201">
        <f t="shared" si="62"/>
        <v>0</v>
      </c>
      <c r="S237" s="201">
        <v>0</v>
      </c>
      <c r="T237" s="202">
        <f t="shared" si="63"/>
        <v>0</v>
      </c>
      <c r="U237" s="35"/>
      <c r="V237" s="35"/>
      <c r="W237" s="35"/>
      <c r="X237" s="35"/>
      <c r="Y237" s="35"/>
      <c r="Z237" s="35"/>
      <c r="AA237" s="35"/>
      <c r="AB237" s="35"/>
      <c r="AC237" s="35"/>
      <c r="AD237" s="35"/>
      <c r="AE237" s="35"/>
      <c r="AR237" s="203" t="s">
        <v>306</v>
      </c>
      <c r="AT237" s="203" t="s">
        <v>241</v>
      </c>
      <c r="AU237" s="203" t="s">
        <v>84</v>
      </c>
      <c r="AY237" s="18" t="s">
        <v>239</v>
      </c>
      <c r="BE237" s="204">
        <f t="shared" si="64"/>
        <v>0</v>
      </c>
      <c r="BF237" s="204">
        <f t="shared" si="65"/>
        <v>0</v>
      </c>
      <c r="BG237" s="204">
        <f t="shared" si="66"/>
        <v>0</v>
      </c>
      <c r="BH237" s="204">
        <f t="shared" si="67"/>
        <v>0</v>
      </c>
      <c r="BI237" s="204">
        <f t="shared" si="68"/>
        <v>0</v>
      </c>
      <c r="BJ237" s="18" t="s">
        <v>84</v>
      </c>
      <c r="BK237" s="204">
        <f t="shared" si="69"/>
        <v>0</v>
      </c>
      <c r="BL237" s="18" t="s">
        <v>306</v>
      </c>
      <c r="BM237" s="203" t="s">
        <v>1233</v>
      </c>
    </row>
    <row r="238" spans="1:65" s="2" customFormat="1" ht="24.2" customHeight="1">
      <c r="A238" s="35"/>
      <c r="B238" s="36"/>
      <c r="C238" s="192" t="s">
        <v>802</v>
      </c>
      <c r="D238" s="192" t="s">
        <v>241</v>
      </c>
      <c r="E238" s="193" t="s">
        <v>3868</v>
      </c>
      <c r="F238" s="194" t="s">
        <v>3869</v>
      </c>
      <c r="G238" s="195" t="s">
        <v>249</v>
      </c>
      <c r="H238" s="196">
        <v>2</v>
      </c>
      <c r="I238" s="197"/>
      <c r="J238" s="198">
        <f t="shared" si="60"/>
        <v>0</v>
      </c>
      <c r="K238" s="194" t="s">
        <v>277</v>
      </c>
      <c r="L238" s="40"/>
      <c r="M238" s="199" t="s">
        <v>1</v>
      </c>
      <c r="N238" s="200" t="s">
        <v>41</v>
      </c>
      <c r="O238" s="72"/>
      <c r="P238" s="201">
        <f t="shared" si="61"/>
        <v>0</v>
      </c>
      <c r="Q238" s="201">
        <v>0</v>
      </c>
      <c r="R238" s="201">
        <f t="shared" si="62"/>
        <v>0</v>
      </c>
      <c r="S238" s="201">
        <v>0</v>
      </c>
      <c r="T238" s="202">
        <f t="shared" si="63"/>
        <v>0</v>
      </c>
      <c r="U238" s="35"/>
      <c r="V238" s="35"/>
      <c r="W238" s="35"/>
      <c r="X238" s="35"/>
      <c r="Y238" s="35"/>
      <c r="Z238" s="35"/>
      <c r="AA238" s="35"/>
      <c r="AB238" s="35"/>
      <c r="AC238" s="35"/>
      <c r="AD238" s="35"/>
      <c r="AE238" s="35"/>
      <c r="AR238" s="203" t="s">
        <v>306</v>
      </c>
      <c r="AT238" s="203" t="s">
        <v>241</v>
      </c>
      <c r="AU238" s="203" t="s">
        <v>84</v>
      </c>
      <c r="AY238" s="18" t="s">
        <v>239</v>
      </c>
      <c r="BE238" s="204">
        <f t="shared" si="64"/>
        <v>0</v>
      </c>
      <c r="BF238" s="204">
        <f t="shared" si="65"/>
        <v>0</v>
      </c>
      <c r="BG238" s="204">
        <f t="shared" si="66"/>
        <v>0</v>
      </c>
      <c r="BH238" s="204">
        <f t="shared" si="67"/>
        <v>0</v>
      </c>
      <c r="BI238" s="204">
        <f t="shared" si="68"/>
        <v>0</v>
      </c>
      <c r="BJ238" s="18" t="s">
        <v>84</v>
      </c>
      <c r="BK238" s="204">
        <f t="shared" si="69"/>
        <v>0</v>
      </c>
      <c r="BL238" s="18" t="s">
        <v>306</v>
      </c>
      <c r="BM238" s="203" t="s">
        <v>1240</v>
      </c>
    </row>
    <row r="239" spans="1:65" s="2" customFormat="1" ht="16.5" customHeight="1">
      <c r="A239" s="35"/>
      <c r="B239" s="36"/>
      <c r="C239" s="192" t="s">
        <v>804</v>
      </c>
      <c r="D239" s="192" t="s">
        <v>241</v>
      </c>
      <c r="E239" s="193" t="s">
        <v>3870</v>
      </c>
      <c r="F239" s="194" t="s">
        <v>3871</v>
      </c>
      <c r="G239" s="195" t="s">
        <v>244</v>
      </c>
      <c r="H239" s="196">
        <v>1100</v>
      </c>
      <c r="I239" s="197"/>
      <c r="J239" s="198">
        <f t="shared" si="60"/>
        <v>0</v>
      </c>
      <c r="K239" s="194" t="s">
        <v>277</v>
      </c>
      <c r="L239" s="40"/>
      <c r="M239" s="199" t="s">
        <v>1</v>
      </c>
      <c r="N239" s="200" t="s">
        <v>41</v>
      </c>
      <c r="O239" s="72"/>
      <c r="P239" s="201">
        <f t="shared" si="61"/>
        <v>0</v>
      </c>
      <c r="Q239" s="201">
        <v>0</v>
      </c>
      <c r="R239" s="201">
        <f t="shared" si="62"/>
        <v>0</v>
      </c>
      <c r="S239" s="201">
        <v>0</v>
      </c>
      <c r="T239" s="202">
        <f t="shared" si="63"/>
        <v>0</v>
      </c>
      <c r="U239" s="35"/>
      <c r="V239" s="35"/>
      <c r="W239" s="35"/>
      <c r="X239" s="35"/>
      <c r="Y239" s="35"/>
      <c r="Z239" s="35"/>
      <c r="AA239" s="35"/>
      <c r="AB239" s="35"/>
      <c r="AC239" s="35"/>
      <c r="AD239" s="35"/>
      <c r="AE239" s="35"/>
      <c r="AR239" s="203" t="s">
        <v>306</v>
      </c>
      <c r="AT239" s="203" t="s">
        <v>241</v>
      </c>
      <c r="AU239" s="203" t="s">
        <v>84</v>
      </c>
      <c r="AY239" s="18" t="s">
        <v>239</v>
      </c>
      <c r="BE239" s="204">
        <f t="shared" si="64"/>
        <v>0</v>
      </c>
      <c r="BF239" s="204">
        <f t="shared" si="65"/>
        <v>0</v>
      </c>
      <c r="BG239" s="204">
        <f t="shared" si="66"/>
        <v>0</v>
      </c>
      <c r="BH239" s="204">
        <f t="shared" si="67"/>
        <v>0</v>
      </c>
      <c r="BI239" s="204">
        <f t="shared" si="68"/>
        <v>0</v>
      </c>
      <c r="BJ239" s="18" t="s">
        <v>84</v>
      </c>
      <c r="BK239" s="204">
        <f t="shared" si="69"/>
        <v>0</v>
      </c>
      <c r="BL239" s="18" t="s">
        <v>306</v>
      </c>
      <c r="BM239" s="203" t="s">
        <v>1246</v>
      </c>
    </row>
    <row r="240" spans="1:65" s="2" customFormat="1" ht="16.5" customHeight="1">
      <c r="A240" s="35"/>
      <c r="B240" s="36"/>
      <c r="C240" s="192" t="s">
        <v>806</v>
      </c>
      <c r="D240" s="192" t="s">
        <v>241</v>
      </c>
      <c r="E240" s="193" t="s">
        <v>3872</v>
      </c>
      <c r="F240" s="194" t="s">
        <v>3873</v>
      </c>
      <c r="G240" s="195" t="s">
        <v>1</v>
      </c>
      <c r="H240" s="196">
        <v>0</v>
      </c>
      <c r="I240" s="197"/>
      <c r="J240" s="198">
        <f t="shared" si="60"/>
        <v>0</v>
      </c>
      <c r="K240" s="194" t="s">
        <v>277</v>
      </c>
      <c r="L240" s="40"/>
      <c r="M240" s="199" t="s">
        <v>1</v>
      </c>
      <c r="N240" s="200" t="s">
        <v>41</v>
      </c>
      <c r="O240" s="72"/>
      <c r="P240" s="201">
        <f t="shared" si="61"/>
        <v>0</v>
      </c>
      <c r="Q240" s="201">
        <v>0</v>
      </c>
      <c r="R240" s="201">
        <f t="shared" si="62"/>
        <v>0</v>
      </c>
      <c r="S240" s="201">
        <v>0</v>
      </c>
      <c r="T240" s="202">
        <f t="shared" si="63"/>
        <v>0</v>
      </c>
      <c r="U240" s="35"/>
      <c r="V240" s="35"/>
      <c r="W240" s="35"/>
      <c r="X240" s="35"/>
      <c r="Y240" s="35"/>
      <c r="Z240" s="35"/>
      <c r="AA240" s="35"/>
      <c r="AB240" s="35"/>
      <c r="AC240" s="35"/>
      <c r="AD240" s="35"/>
      <c r="AE240" s="35"/>
      <c r="AR240" s="203" t="s">
        <v>306</v>
      </c>
      <c r="AT240" s="203" t="s">
        <v>241</v>
      </c>
      <c r="AU240" s="203" t="s">
        <v>84</v>
      </c>
      <c r="AY240" s="18" t="s">
        <v>239</v>
      </c>
      <c r="BE240" s="204">
        <f t="shared" si="64"/>
        <v>0</v>
      </c>
      <c r="BF240" s="204">
        <f t="shared" si="65"/>
        <v>0</v>
      </c>
      <c r="BG240" s="204">
        <f t="shared" si="66"/>
        <v>0</v>
      </c>
      <c r="BH240" s="204">
        <f t="shared" si="67"/>
        <v>0</v>
      </c>
      <c r="BI240" s="204">
        <f t="shared" si="68"/>
        <v>0</v>
      </c>
      <c r="BJ240" s="18" t="s">
        <v>84</v>
      </c>
      <c r="BK240" s="204">
        <f t="shared" si="69"/>
        <v>0</v>
      </c>
      <c r="BL240" s="18" t="s">
        <v>306</v>
      </c>
      <c r="BM240" s="203" t="s">
        <v>1251</v>
      </c>
    </row>
    <row r="241" spans="1:65" s="2" customFormat="1" ht="16.5" customHeight="1">
      <c r="A241" s="35"/>
      <c r="B241" s="36"/>
      <c r="C241" s="192" t="s">
        <v>811</v>
      </c>
      <c r="D241" s="192" t="s">
        <v>241</v>
      </c>
      <c r="E241" s="193" t="s">
        <v>3874</v>
      </c>
      <c r="F241" s="194" t="s">
        <v>3875</v>
      </c>
      <c r="G241" s="195" t="s">
        <v>249</v>
      </c>
      <c r="H241" s="196">
        <v>22</v>
      </c>
      <c r="I241" s="197"/>
      <c r="J241" s="198">
        <f t="shared" si="60"/>
        <v>0</v>
      </c>
      <c r="K241" s="194" t="s">
        <v>277</v>
      </c>
      <c r="L241" s="40"/>
      <c r="M241" s="199" t="s">
        <v>1</v>
      </c>
      <c r="N241" s="200" t="s">
        <v>41</v>
      </c>
      <c r="O241" s="72"/>
      <c r="P241" s="201">
        <f t="shared" si="61"/>
        <v>0</v>
      </c>
      <c r="Q241" s="201">
        <v>0</v>
      </c>
      <c r="R241" s="201">
        <f t="shared" si="62"/>
        <v>0</v>
      </c>
      <c r="S241" s="201">
        <v>0</v>
      </c>
      <c r="T241" s="202">
        <f t="shared" si="63"/>
        <v>0</v>
      </c>
      <c r="U241" s="35"/>
      <c r="V241" s="35"/>
      <c r="W241" s="35"/>
      <c r="X241" s="35"/>
      <c r="Y241" s="35"/>
      <c r="Z241" s="35"/>
      <c r="AA241" s="35"/>
      <c r="AB241" s="35"/>
      <c r="AC241" s="35"/>
      <c r="AD241" s="35"/>
      <c r="AE241" s="35"/>
      <c r="AR241" s="203" t="s">
        <v>306</v>
      </c>
      <c r="AT241" s="203" t="s">
        <v>241</v>
      </c>
      <c r="AU241" s="203" t="s">
        <v>84</v>
      </c>
      <c r="AY241" s="18" t="s">
        <v>239</v>
      </c>
      <c r="BE241" s="204">
        <f t="shared" si="64"/>
        <v>0</v>
      </c>
      <c r="BF241" s="204">
        <f t="shared" si="65"/>
        <v>0</v>
      </c>
      <c r="BG241" s="204">
        <f t="shared" si="66"/>
        <v>0</v>
      </c>
      <c r="BH241" s="204">
        <f t="shared" si="67"/>
        <v>0</v>
      </c>
      <c r="BI241" s="204">
        <f t="shared" si="68"/>
        <v>0</v>
      </c>
      <c r="BJ241" s="18" t="s">
        <v>84</v>
      </c>
      <c r="BK241" s="204">
        <f t="shared" si="69"/>
        <v>0</v>
      </c>
      <c r="BL241" s="18" t="s">
        <v>306</v>
      </c>
      <c r="BM241" s="203" t="s">
        <v>1256</v>
      </c>
    </row>
    <row r="242" spans="1:65" s="2" customFormat="1" ht="16.5" customHeight="1">
      <c r="A242" s="35"/>
      <c r="B242" s="36"/>
      <c r="C242" s="192" t="s">
        <v>815</v>
      </c>
      <c r="D242" s="192" t="s">
        <v>241</v>
      </c>
      <c r="E242" s="193" t="s">
        <v>3876</v>
      </c>
      <c r="F242" s="194" t="s">
        <v>3877</v>
      </c>
      <c r="G242" s="195" t="s">
        <v>249</v>
      </c>
      <c r="H242" s="196">
        <v>15</v>
      </c>
      <c r="I242" s="197"/>
      <c r="J242" s="198">
        <f t="shared" si="60"/>
        <v>0</v>
      </c>
      <c r="K242" s="194" t="s">
        <v>277</v>
      </c>
      <c r="L242" s="40"/>
      <c r="M242" s="199" t="s">
        <v>1</v>
      </c>
      <c r="N242" s="200" t="s">
        <v>41</v>
      </c>
      <c r="O242" s="72"/>
      <c r="P242" s="201">
        <f t="shared" si="61"/>
        <v>0</v>
      </c>
      <c r="Q242" s="201">
        <v>0</v>
      </c>
      <c r="R242" s="201">
        <f t="shared" si="62"/>
        <v>0</v>
      </c>
      <c r="S242" s="201">
        <v>0</v>
      </c>
      <c r="T242" s="202">
        <f t="shared" si="63"/>
        <v>0</v>
      </c>
      <c r="U242" s="35"/>
      <c r="V242" s="35"/>
      <c r="W242" s="35"/>
      <c r="X242" s="35"/>
      <c r="Y242" s="35"/>
      <c r="Z242" s="35"/>
      <c r="AA242" s="35"/>
      <c r="AB242" s="35"/>
      <c r="AC242" s="35"/>
      <c r="AD242" s="35"/>
      <c r="AE242" s="35"/>
      <c r="AR242" s="203" t="s">
        <v>306</v>
      </c>
      <c r="AT242" s="203" t="s">
        <v>241</v>
      </c>
      <c r="AU242" s="203" t="s">
        <v>84</v>
      </c>
      <c r="AY242" s="18" t="s">
        <v>239</v>
      </c>
      <c r="BE242" s="204">
        <f t="shared" si="64"/>
        <v>0</v>
      </c>
      <c r="BF242" s="204">
        <f t="shared" si="65"/>
        <v>0</v>
      </c>
      <c r="BG242" s="204">
        <f t="shared" si="66"/>
        <v>0</v>
      </c>
      <c r="BH242" s="204">
        <f t="shared" si="67"/>
        <v>0</v>
      </c>
      <c r="BI242" s="204">
        <f t="shared" si="68"/>
        <v>0</v>
      </c>
      <c r="BJ242" s="18" t="s">
        <v>84</v>
      </c>
      <c r="BK242" s="204">
        <f t="shared" si="69"/>
        <v>0</v>
      </c>
      <c r="BL242" s="18" t="s">
        <v>306</v>
      </c>
      <c r="BM242" s="203" t="s">
        <v>1264</v>
      </c>
    </row>
    <row r="243" spans="1:65" s="12" customFormat="1" ht="25.9" customHeight="1">
      <c r="B243" s="176"/>
      <c r="C243" s="177"/>
      <c r="D243" s="178" t="s">
        <v>75</v>
      </c>
      <c r="E243" s="179" t="s">
        <v>1891</v>
      </c>
      <c r="F243" s="179" t="s">
        <v>1892</v>
      </c>
      <c r="G243" s="177"/>
      <c r="H243" s="177"/>
      <c r="I243" s="180"/>
      <c r="J243" s="181">
        <f>BK243</f>
        <v>0</v>
      </c>
      <c r="K243" s="177"/>
      <c r="L243" s="182"/>
      <c r="M243" s="183"/>
      <c r="N243" s="184"/>
      <c r="O243" s="184"/>
      <c r="P243" s="185">
        <f>P244</f>
        <v>0</v>
      </c>
      <c r="Q243" s="184"/>
      <c r="R243" s="185">
        <f>R244</f>
        <v>0</v>
      </c>
      <c r="S243" s="184"/>
      <c r="T243" s="186">
        <f>T244</f>
        <v>0</v>
      </c>
      <c r="AR243" s="187" t="s">
        <v>86</v>
      </c>
      <c r="AT243" s="188" t="s">
        <v>75</v>
      </c>
      <c r="AU243" s="188" t="s">
        <v>76</v>
      </c>
      <c r="AY243" s="187" t="s">
        <v>239</v>
      </c>
      <c r="BK243" s="189">
        <f>BK244</f>
        <v>0</v>
      </c>
    </row>
    <row r="244" spans="1:65" s="2" customFormat="1" ht="16.5" customHeight="1">
      <c r="A244" s="35"/>
      <c r="B244" s="36"/>
      <c r="C244" s="192" t="s">
        <v>817</v>
      </c>
      <c r="D244" s="192" t="s">
        <v>241</v>
      </c>
      <c r="E244" s="193" t="s">
        <v>3878</v>
      </c>
      <c r="F244" s="194" t="s">
        <v>3879</v>
      </c>
      <c r="G244" s="195" t="s">
        <v>249</v>
      </c>
      <c r="H244" s="196">
        <v>356</v>
      </c>
      <c r="I244" s="197"/>
      <c r="J244" s="198">
        <f>ROUND(I244*H244,2)</f>
        <v>0</v>
      </c>
      <c r="K244" s="194" t="s">
        <v>277</v>
      </c>
      <c r="L244" s="40"/>
      <c r="M244" s="199" t="s">
        <v>1</v>
      </c>
      <c r="N244" s="200" t="s">
        <v>41</v>
      </c>
      <c r="O244" s="72"/>
      <c r="P244" s="201">
        <f>O244*H244</f>
        <v>0</v>
      </c>
      <c r="Q244" s="201">
        <v>0</v>
      </c>
      <c r="R244" s="201">
        <f>Q244*H244</f>
        <v>0</v>
      </c>
      <c r="S244" s="201">
        <v>0</v>
      </c>
      <c r="T244" s="202">
        <f>S244*H244</f>
        <v>0</v>
      </c>
      <c r="U244" s="35"/>
      <c r="V244" s="35"/>
      <c r="W244" s="35"/>
      <c r="X244" s="35"/>
      <c r="Y244" s="35"/>
      <c r="Z244" s="35"/>
      <c r="AA244" s="35"/>
      <c r="AB244" s="35"/>
      <c r="AC244" s="35"/>
      <c r="AD244" s="35"/>
      <c r="AE244" s="35"/>
      <c r="AR244" s="203" t="s">
        <v>306</v>
      </c>
      <c r="AT244" s="203" t="s">
        <v>241</v>
      </c>
      <c r="AU244" s="203" t="s">
        <v>84</v>
      </c>
      <c r="AY244" s="18" t="s">
        <v>239</v>
      </c>
      <c r="BE244" s="204">
        <f>IF(N244="základní",J244,0)</f>
        <v>0</v>
      </c>
      <c r="BF244" s="204">
        <f>IF(N244="snížená",J244,0)</f>
        <v>0</v>
      </c>
      <c r="BG244" s="204">
        <f>IF(N244="zákl. přenesená",J244,0)</f>
        <v>0</v>
      </c>
      <c r="BH244" s="204">
        <f>IF(N244="sníž. přenesená",J244,0)</f>
        <v>0</v>
      </c>
      <c r="BI244" s="204">
        <f>IF(N244="nulová",J244,0)</f>
        <v>0</v>
      </c>
      <c r="BJ244" s="18" t="s">
        <v>84</v>
      </c>
      <c r="BK244" s="204">
        <f>ROUND(I244*H244,2)</f>
        <v>0</v>
      </c>
      <c r="BL244" s="18" t="s">
        <v>306</v>
      </c>
      <c r="BM244" s="203" t="s">
        <v>1269</v>
      </c>
    </row>
    <row r="245" spans="1:65" s="12" customFormat="1" ht="25.9" customHeight="1">
      <c r="B245" s="176"/>
      <c r="C245" s="177"/>
      <c r="D245" s="178" t="s">
        <v>75</v>
      </c>
      <c r="E245" s="179" t="s">
        <v>2255</v>
      </c>
      <c r="F245" s="179" t="s">
        <v>3880</v>
      </c>
      <c r="G245" s="177"/>
      <c r="H245" s="177"/>
      <c r="I245" s="180"/>
      <c r="J245" s="181">
        <f>BK245</f>
        <v>0</v>
      </c>
      <c r="K245" s="177"/>
      <c r="L245" s="182"/>
      <c r="M245" s="183"/>
      <c r="N245" s="184"/>
      <c r="O245" s="184"/>
      <c r="P245" s="185">
        <f>SUM(P246:P247)</f>
        <v>0</v>
      </c>
      <c r="Q245" s="184"/>
      <c r="R245" s="185">
        <f>SUM(R246:R247)</f>
        <v>0</v>
      </c>
      <c r="S245" s="184"/>
      <c r="T245" s="186">
        <f>SUM(T246:T247)</f>
        <v>0</v>
      </c>
      <c r="AR245" s="187" t="s">
        <v>86</v>
      </c>
      <c r="AT245" s="188" t="s">
        <v>75</v>
      </c>
      <c r="AU245" s="188" t="s">
        <v>76</v>
      </c>
      <c r="AY245" s="187" t="s">
        <v>239</v>
      </c>
      <c r="BK245" s="189">
        <f>SUM(BK246:BK247)</f>
        <v>0</v>
      </c>
    </row>
    <row r="246" spans="1:65" s="2" customFormat="1" ht="21.75" customHeight="1">
      <c r="A246" s="35"/>
      <c r="B246" s="36"/>
      <c r="C246" s="192" t="s">
        <v>822</v>
      </c>
      <c r="D246" s="192" t="s">
        <v>241</v>
      </c>
      <c r="E246" s="193" t="s">
        <v>3881</v>
      </c>
      <c r="F246" s="194" t="s">
        <v>3882</v>
      </c>
      <c r="G246" s="195" t="s">
        <v>244</v>
      </c>
      <c r="H246" s="196">
        <v>3.56</v>
      </c>
      <c r="I246" s="197"/>
      <c r="J246" s="198">
        <f>ROUND(I246*H246,2)</f>
        <v>0</v>
      </c>
      <c r="K246" s="194" t="s">
        <v>277</v>
      </c>
      <c r="L246" s="40"/>
      <c r="M246" s="199" t="s">
        <v>1</v>
      </c>
      <c r="N246" s="200" t="s">
        <v>41</v>
      </c>
      <c r="O246" s="72"/>
      <c r="P246" s="201">
        <f>O246*H246</f>
        <v>0</v>
      </c>
      <c r="Q246" s="201">
        <v>0</v>
      </c>
      <c r="R246" s="201">
        <f>Q246*H246</f>
        <v>0</v>
      </c>
      <c r="S246" s="201">
        <v>0</v>
      </c>
      <c r="T246" s="202">
        <f>S246*H246</f>
        <v>0</v>
      </c>
      <c r="U246" s="35"/>
      <c r="V246" s="35"/>
      <c r="W246" s="35"/>
      <c r="X246" s="35"/>
      <c r="Y246" s="35"/>
      <c r="Z246" s="35"/>
      <c r="AA246" s="35"/>
      <c r="AB246" s="35"/>
      <c r="AC246" s="35"/>
      <c r="AD246" s="35"/>
      <c r="AE246" s="35"/>
      <c r="AR246" s="203" t="s">
        <v>306</v>
      </c>
      <c r="AT246" s="203" t="s">
        <v>241</v>
      </c>
      <c r="AU246" s="203" t="s">
        <v>84</v>
      </c>
      <c r="AY246" s="18" t="s">
        <v>239</v>
      </c>
      <c r="BE246" s="204">
        <f>IF(N246="základní",J246,0)</f>
        <v>0</v>
      </c>
      <c r="BF246" s="204">
        <f>IF(N246="snížená",J246,0)</f>
        <v>0</v>
      </c>
      <c r="BG246" s="204">
        <f>IF(N246="zákl. přenesená",J246,0)</f>
        <v>0</v>
      </c>
      <c r="BH246" s="204">
        <f>IF(N246="sníž. přenesená",J246,0)</f>
        <v>0</v>
      </c>
      <c r="BI246" s="204">
        <f>IF(N246="nulová",J246,0)</f>
        <v>0</v>
      </c>
      <c r="BJ246" s="18" t="s">
        <v>84</v>
      </c>
      <c r="BK246" s="204">
        <f>ROUND(I246*H246,2)</f>
        <v>0</v>
      </c>
      <c r="BL246" s="18" t="s">
        <v>306</v>
      </c>
      <c r="BM246" s="203" t="s">
        <v>1275</v>
      </c>
    </row>
    <row r="247" spans="1:65" s="2" customFormat="1" ht="16.5" customHeight="1">
      <c r="A247" s="35"/>
      <c r="B247" s="36"/>
      <c r="C247" s="192" t="s">
        <v>828</v>
      </c>
      <c r="D247" s="192" t="s">
        <v>241</v>
      </c>
      <c r="E247" s="193" t="s">
        <v>3883</v>
      </c>
      <c r="F247" s="194" t="s">
        <v>3884</v>
      </c>
      <c r="G247" s="195" t="s">
        <v>476</v>
      </c>
      <c r="H247" s="196">
        <v>282</v>
      </c>
      <c r="I247" s="197"/>
      <c r="J247" s="198">
        <f>ROUND(I247*H247,2)</f>
        <v>0</v>
      </c>
      <c r="K247" s="194" t="s">
        <v>277</v>
      </c>
      <c r="L247" s="40"/>
      <c r="M247" s="199" t="s">
        <v>1</v>
      </c>
      <c r="N247" s="200" t="s">
        <v>41</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306</v>
      </c>
      <c r="AT247" s="203" t="s">
        <v>241</v>
      </c>
      <c r="AU247" s="203" t="s">
        <v>84</v>
      </c>
      <c r="AY247" s="18" t="s">
        <v>239</v>
      </c>
      <c r="BE247" s="204">
        <f>IF(N247="základní",J247,0)</f>
        <v>0</v>
      </c>
      <c r="BF247" s="204">
        <f>IF(N247="snížená",J247,0)</f>
        <v>0</v>
      </c>
      <c r="BG247" s="204">
        <f>IF(N247="zákl. přenesená",J247,0)</f>
        <v>0</v>
      </c>
      <c r="BH247" s="204">
        <f>IF(N247="sníž. přenesená",J247,0)</f>
        <v>0</v>
      </c>
      <c r="BI247" s="204">
        <f>IF(N247="nulová",J247,0)</f>
        <v>0</v>
      </c>
      <c r="BJ247" s="18" t="s">
        <v>84</v>
      </c>
      <c r="BK247" s="204">
        <f>ROUND(I247*H247,2)</f>
        <v>0</v>
      </c>
      <c r="BL247" s="18" t="s">
        <v>306</v>
      </c>
      <c r="BM247" s="203" t="s">
        <v>1286</v>
      </c>
    </row>
    <row r="248" spans="1:65" s="12" customFormat="1" ht="25.9" customHeight="1">
      <c r="B248" s="176"/>
      <c r="C248" s="177"/>
      <c r="D248" s="178" t="s">
        <v>75</v>
      </c>
      <c r="E248" s="179" t="s">
        <v>3152</v>
      </c>
      <c r="F248" s="179" t="s">
        <v>3153</v>
      </c>
      <c r="G248" s="177"/>
      <c r="H248" s="177"/>
      <c r="I248" s="180"/>
      <c r="J248" s="181">
        <f>BK248</f>
        <v>0</v>
      </c>
      <c r="K248" s="177"/>
      <c r="L248" s="182"/>
      <c r="M248" s="183"/>
      <c r="N248" s="184"/>
      <c r="O248" s="184"/>
      <c r="P248" s="185">
        <f>SUM(P249:P265)</f>
        <v>0</v>
      </c>
      <c r="Q248" s="184"/>
      <c r="R248" s="185">
        <f>SUM(R249:R265)</f>
        <v>0</v>
      </c>
      <c r="S248" s="184"/>
      <c r="T248" s="186">
        <f>SUM(T249:T265)</f>
        <v>0</v>
      </c>
      <c r="AR248" s="187" t="s">
        <v>84</v>
      </c>
      <c r="AT248" s="188" t="s">
        <v>75</v>
      </c>
      <c r="AU248" s="188" t="s">
        <v>76</v>
      </c>
      <c r="AY248" s="187" t="s">
        <v>239</v>
      </c>
      <c r="BK248" s="189">
        <f>SUM(BK249:BK265)</f>
        <v>0</v>
      </c>
    </row>
    <row r="249" spans="1:65" s="2" customFormat="1" ht="16.5" customHeight="1">
      <c r="A249" s="35"/>
      <c r="B249" s="36"/>
      <c r="C249" s="192" t="s">
        <v>833</v>
      </c>
      <c r="D249" s="192" t="s">
        <v>241</v>
      </c>
      <c r="E249" s="193" t="s">
        <v>3885</v>
      </c>
      <c r="F249" s="194" t="s">
        <v>3631</v>
      </c>
      <c r="G249" s="195" t="s">
        <v>249</v>
      </c>
      <c r="H249" s="196">
        <v>1</v>
      </c>
      <c r="I249" s="197"/>
      <c r="J249" s="198">
        <f t="shared" ref="J249:J265" si="70">ROUND(I249*H249,2)</f>
        <v>0</v>
      </c>
      <c r="K249" s="194" t="s">
        <v>277</v>
      </c>
      <c r="L249" s="40"/>
      <c r="M249" s="199" t="s">
        <v>1</v>
      </c>
      <c r="N249" s="200" t="s">
        <v>41</v>
      </c>
      <c r="O249" s="72"/>
      <c r="P249" s="201">
        <f t="shared" ref="P249:P265" si="71">O249*H249</f>
        <v>0</v>
      </c>
      <c r="Q249" s="201">
        <v>0</v>
      </c>
      <c r="R249" s="201">
        <f t="shared" ref="R249:R265" si="72">Q249*H249</f>
        <v>0</v>
      </c>
      <c r="S249" s="201">
        <v>0</v>
      </c>
      <c r="T249" s="202">
        <f t="shared" ref="T249:T265" si="73">S249*H249</f>
        <v>0</v>
      </c>
      <c r="U249" s="35"/>
      <c r="V249" s="35"/>
      <c r="W249" s="35"/>
      <c r="X249" s="35"/>
      <c r="Y249" s="35"/>
      <c r="Z249" s="35"/>
      <c r="AA249" s="35"/>
      <c r="AB249" s="35"/>
      <c r="AC249" s="35"/>
      <c r="AD249" s="35"/>
      <c r="AE249" s="35"/>
      <c r="AR249" s="203" t="s">
        <v>110</v>
      </c>
      <c r="AT249" s="203" t="s">
        <v>241</v>
      </c>
      <c r="AU249" s="203" t="s">
        <v>84</v>
      </c>
      <c r="AY249" s="18" t="s">
        <v>239</v>
      </c>
      <c r="BE249" s="204">
        <f t="shared" ref="BE249:BE265" si="74">IF(N249="základní",J249,0)</f>
        <v>0</v>
      </c>
      <c r="BF249" s="204">
        <f t="shared" ref="BF249:BF265" si="75">IF(N249="snížená",J249,0)</f>
        <v>0</v>
      </c>
      <c r="BG249" s="204">
        <f t="shared" ref="BG249:BG265" si="76">IF(N249="zákl. přenesená",J249,0)</f>
        <v>0</v>
      </c>
      <c r="BH249" s="204">
        <f t="shared" ref="BH249:BH265" si="77">IF(N249="sníž. přenesená",J249,0)</f>
        <v>0</v>
      </c>
      <c r="BI249" s="204">
        <f t="shared" ref="BI249:BI265" si="78">IF(N249="nulová",J249,0)</f>
        <v>0</v>
      </c>
      <c r="BJ249" s="18" t="s">
        <v>84</v>
      </c>
      <c r="BK249" s="204">
        <f t="shared" ref="BK249:BK265" si="79">ROUND(I249*H249,2)</f>
        <v>0</v>
      </c>
      <c r="BL249" s="18" t="s">
        <v>110</v>
      </c>
      <c r="BM249" s="203" t="s">
        <v>1295</v>
      </c>
    </row>
    <row r="250" spans="1:65" s="2" customFormat="1" ht="16.5" customHeight="1">
      <c r="A250" s="35"/>
      <c r="B250" s="36"/>
      <c r="C250" s="192" t="s">
        <v>838</v>
      </c>
      <c r="D250" s="192" t="s">
        <v>241</v>
      </c>
      <c r="E250" s="193" t="s">
        <v>3886</v>
      </c>
      <c r="F250" s="194" t="s">
        <v>3887</v>
      </c>
      <c r="G250" s="195" t="s">
        <v>249</v>
      </c>
      <c r="H250" s="196">
        <v>1</v>
      </c>
      <c r="I250" s="197"/>
      <c r="J250" s="198">
        <f t="shared" si="70"/>
        <v>0</v>
      </c>
      <c r="K250" s="194" t="s">
        <v>277</v>
      </c>
      <c r="L250" s="40"/>
      <c r="M250" s="199" t="s">
        <v>1</v>
      </c>
      <c r="N250" s="200" t="s">
        <v>41</v>
      </c>
      <c r="O250" s="72"/>
      <c r="P250" s="201">
        <f t="shared" si="71"/>
        <v>0</v>
      </c>
      <c r="Q250" s="201">
        <v>0</v>
      </c>
      <c r="R250" s="201">
        <f t="shared" si="72"/>
        <v>0</v>
      </c>
      <c r="S250" s="201">
        <v>0</v>
      </c>
      <c r="T250" s="202">
        <f t="shared" si="73"/>
        <v>0</v>
      </c>
      <c r="U250" s="35"/>
      <c r="V250" s="35"/>
      <c r="W250" s="35"/>
      <c r="X250" s="35"/>
      <c r="Y250" s="35"/>
      <c r="Z250" s="35"/>
      <c r="AA250" s="35"/>
      <c r="AB250" s="35"/>
      <c r="AC250" s="35"/>
      <c r="AD250" s="35"/>
      <c r="AE250" s="35"/>
      <c r="AR250" s="203" t="s">
        <v>110</v>
      </c>
      <c r="AT250" s="203" t="s">
        <v>241</v>
      </c>
      <c r="AU250" s="203" t="s">
        <v>84</v>
      </c>
      <c r="AY250" s="18" t="s">
        <v>239</v>
      </c>
      <c r="BE250" s="204">
        <f t="shared" si="74"/>
        <v>0</v>
      </c>
      <c r="BF250" s="204">
        <f t="shared" si="75"/>
        <v>0</v>
      </c>
      <c r="BG250" s="204">
        <f t="shared" si="76"/>
        <v>0</v>
      </c>
      <c r="BH250" s="204">
        <f t="shared" si="77"/>
        <v>0</v>
      </c>
      <c r="BI250" s="204">
        <f t="shared" si="78"/>
        <v>0</v>
      </c>
      <c r="BJ250" s="18" t="s">
        <v>84</v>
      </c>
      <c r="BK250" s="204">
        <f t="shared" si="79"/>
        <v>0</v>
      </c>
      <c r="BL250" s="18" t="s">
        <v>110</v>
      </c>
      <c r="BM250" s="203" t="s">
        <v>1305</v>
      </c>
    </row>
    <row r="251" spans="1:65" s="2" customFormat="1" ht="16.5" customHeight="1">
      <c r="A251" s="35"/>
      <c r="B251" s="36"/>
      <c r="C251" s="192" t="s">
        <v>844</v>
      </c>
      <c r="D251" s="192" t="s">
        <v>241</v>
      </c>
      <c r="E251" s="193" t="s">
        <v>3888</v>
      </c>
      <c r="F251" s="194" t="s">
        <v>3889</v>
      </c>
      <c r="G251" s="195" t="s">
        <v>309</v>
      </c>
      <c r="H251" s="196">
        <v>1.28</v>
      </c>
      <c r="I251" s="197"/>
      <c r="J251" s="198">
        <f t="shared" si="70"/>
        <v>0</v>
      </c>
      <c r="K251" s="194" t="s">
        <v>277</v>
      </c>
      <c r="L251" s="40"/>
      <c r="M251" s="199" t="s">
        <v>1</v>
      </c>
      <c r="N251" s="200" t="s">
        <v>41</v>
      </c>
      <c r="O251" s="72"/>
      <c r="P251" s="201">
        <f t="shared" si="71"/>
        <v>0</v>
      </c>
      <c r="Q251" s="201">
        <v>0</v>
      </c>
      <c r="R251" s="201">
        <f t="shared" si="72"/>
        <v>0</v>
      </c>
      <c r="S251" s="201">
        <v>0</v>
      </c>
      <c r="T251" s="202">
        <f t="shared" si="73"/>
        <v>0</v>
      </c>
      <c r="U251" s="35"/>
      <c r="V251" s="35"/>
      <c r="W251" s="35"/>
      <c r="X251" s="35"/>
      <c r="Y251" s="35"/>
      <c r="Z251" s="35"/>
      <c r="AA251" s="35"/>
      <c r="AB251" s="35"/>
      <c r="AC251" s="35"/>
      <c r="AD251" s="35"/>
      <c r="AE251" s="35"/>
      <c r="AR251" s="203" t="s">
        <v>110</v>
      </c>
      <c r="AT251" s="203" t="s">
        <v>241</v>
      </c>
      <c r="AU251" s="203" t="s">
        <v>84</v>
      </c>
      <c r="AY251" s="18" t="s">
        <v>239</v>
      </c>
      <c r="BE251" s="204">
        <f t="shared" si="74"/>
        <v>0</v>
      </c>
      <c r="BF251" s="204">
        <f t="shared" si="75"/>
        <v>0</v>
      </c>
      <c r="BG251" s="204">
        <f t="shared" si="76"/>
        <v>0</v>
      </c>
      <c r="BH251" s="204">
        <f t="shared" si="77"/>
        <v>0</v>
      </c>
      <c r="BI251" s="204">
        <f t="shared" si="78"/>
        <v>0</v>
      </c>
      <c r="BJ251" s="18" t="s">
        <v>84</v>
      </c>
      <c r="BK251" s="204">
        <f t="shared" si="79"/>
        <v>0</v>
      </c>
      <c r="BL251" s="18" t="s">
        <v>110</v>
      </c>
      <c r="BM251" s="203" t="s">
        <v>1313</v>
      </c>
    </row>
    <row r="252" spans="1:65" s="2" customFormat="1" ht="16.5" customHeight="1">
      <c r="A252" s="35"/>
      <c r="B252" s="36"/>
      <c r="C252" s="192" t="s">
        <v>848</v>
      </c>
      <c r="D252" s="192" t="s">
        <v>241</v>
      </c>
      <c r="E252" s="193" t="s">
        <v>3890</v>
      </c>
      <c r="F252" s="194" t="s">
        <v>3891</v>
      </c>
      <c r="G252" s="195" t="s">
        <v>249</v>
      </c>
      <c r="H252" s="196">
        <v>1</v>
      </c>
      <c r="I252" s="197"/>
      <c r="J252" s="198">
        <f t="shared" si="70"/>
        <v>0</v>
      </c>
      <c r="K252" s="194" t="s">
        <v>277</v>
      </c>
      <c r="L252" s="40"/>
      <c r="M252" s="199" t="s">
        <v>1</v>
      </c>
      <c r="N252" s="200" t="s">
        <v>41</v>
      </c>
      <c r="O252" s="72"/>
      <c r="P252" s="201">
        <f t="shared" si="71"/>
        <v>0</v>
      </c>
      <c r="Q252" s="201">
        <v>0</v>
      </c>
      <c r="R252" s="201">
        <f t="shared" si="72"/>
        <v>0</v>
      </c>
      <c r="S252" s="201">
        <v>0</v>
      </c>
      <c r="T252" s="202">
        <f t="shared" si="73"/>
        <v>0</v>
      </c>
      <c r="U252" s="35"/>
      <c r="V252" s="35"/>
      <c r="W252" s="35"/>
      <c r="X252" s="35"/>
      <c r="Y252" s="35"/>
      <c r="Z252" s="35"/>
      <c r="AA252" s="35"/>
      <c r="AB252" s="35"/>
      <c r="AC252" s="35"/>
      <c r="AD252" s="35"/>
      <c r="AE252" s="35"/>
      <c r="AR252" s="203" t="s">
        <v>110</v>
      </c>
      <c r="AT252" s="203" t="s">
        <v>241</v>
      </c>
      <c r="AU252" s="203" t="s">
        <v>84</v>
      </c>
      <c r="AY252" s="18" t="s">
        <v>239</v>
      </c>
      <c r="BE252" s="204">
        <f t="shared" si="74"/>
        <v>0</v>
      </c>
      <c r="BF252" s="204">
        <f t="shared" si="75"/>
        <v>0</v>
      </c>
      <c r="BG252" s="204">
        <f t="shared" si="76"/>
        <v>0</v>
      </c>
      <c r="BH252" s="204">
        <f t="shared" si="77"/>
        <v>0</v>
      </c>
      <c r="BI252" s="204">
        <f t="shared" si="78"/>
        <v>0</v>
      </c>
      <c r="BJ252" s="18" t="s">
        <v>84</v>
      </c>
      <c r="BK252" s="204">
        <f t="shared" si="79"/>
        <v>0</v>
      </c>
      <c r="BL252" s="18" t="s">
        <v>110</v>
      </c>
      <c r="BM252" s="203" t="s">
        <v>1324</v>
      </c>
    </row>
    <row r="253" spans="1:65" s="2" customFormat="1" ht="16.5" customHeight="1">
      <c r="A253" s="35"/>
      <c r="B253" s="36"/>
      <c r="C253" s="192" t="s">
        <v>852</v>
      </c>
      <c r="D253" s="192" t="s">
        <v>241</v>
      </c>
      <c r="E253" s="193" t="s">
        <v>3892</v>
      </c>
      <c r="F253" s="194" t="s">
        <v>3893</v>
      </c>
      <c r="G253" s="195" t="s">
        <v>249</v>
      </c>
      <c r="H253" s="196">
        <v>1</v>
      </c>
      <c r="I253" s="197"/>
      <c r="J253" s="198">
        <f t="shared" si="70"/>
        <v>0</v>
      </c>
      <c r="K253" s="194" t="s">
        <v>277</v>
      </c>
      <c r="L253" s="40"/>
      <c r="M253" s="199" t="s">
        <v>1</v>
      </c>
      <c r="N253" s="200" t="s">
        <v>41</v>
      </c>
      <c r="O253" s="72"/>
      <c r="P253" s="201">
        <f t="shared" si="71"/>
        <v>0</v>
      </c>
      <c r="Q253" s="201">
        <v>0</v>
      </c>
      <c r="R253" s="201">
        <f t="shared" si="72"/>
        <v>0</v>
      </c>
      <c r="S253" s="201">
        <v>0</v>
      </c>
      <c r="T253" s="202">
        <f t="shared" si="73"/>
        <v>0</v>
      </c>
      <c r="U253" s="35"/>
      <c r="V253" s="35"/>
      <c r="W253" s="35"/>
      <c r="X253" s="35"/>
      <c r="Y253" s="35"/>
      <c r="Z253" s="35"/>
      <c r="AA253" s="35"/>
      <c r="AB253" s="35"/>
      <c r="AC253" s="35"/>
      <c r="AD253" s="35"/>
      <c r="AE253" s="35"/>
      <c r="AR253" s="203" t="s">
        <v>110</v>
      </c>
      <c r="AT253" s="203" t="s">
        <v>241</v>
      </c>
      <c r="AU253" s="203" t="s">
        <v>84</v>
      </c>
      <c r="AY253" s="18" t="s">
        <v>239</v>
      </c>
      <c r="BE253" s="204">
        <f t="shared" si="74"/>
        <v>0</v>
      </c>
      <c r="BF253" s="204">
        <f t="shared" si="75"/>
        <v>0</v>
      </c>
      <c r="BG253" s="204">
        <f t="shared" si="76"/>
        <v>0</v>
      </c>
      <c r="BH253" s="204">
        <f t="shared" si="77"/>
        <v>0</v>
      </c>
      <c r="BI253" s="204">
        <f t="shared" si="78"/>
        <v>0</v>
      </c>
      <c r="BJ253" s="18" t="s">
        <v>84</v>
      </c>
      <c r="BK253" s="204">
        <f t="shared" si="79"/>
        <v>0</v>
      </c>
      <c r="BL253" s="18" t="s">
        <v>110</v>
      </c>
      <c r="BM253" s="203" t="s">
        <v>1331</v>
      </c>
    </row>
    <row r="254" spans="1:65" s="2" customFormat="1" ht="16.5" customHeight="1">
      <c r="A254" s="35"/>
      <c r="B254" s="36"/>
      <c r="C254" s="192" t="s">
        <v>856</v>
      </c>
      <c r="D254" s="192" t="s">
        <v>241</v>
      </c>
      <c r="E254" s="193" t="s">
        <v>3894</v>
      </c>
      <c r="F254" s="194" t="s">
        <v>3895</v>
      </c>
      <c r="G254" s="195" t="s">
        <v>379</v>
      </c>
      <c r="H254" s="196">
        <v>20</v>
      </c>
      <c r="I254" s="197"/>
      <c r="J254" s="198">
        <f t="shared" si="70"/>
        <v>0</v>
      </c>
      <c r="K254" s="194" t="s">
        <v>277</v>
      </c>
      <c r="L254" s="40"/>
      <c r="M254" s="199" t="s">
        <v>1</v>
      </c>
      <c r="N254" s="200" t="s">
        <v>41</v>
      </c>
      <c r="O254" s="72"/>
      <c r="P254" s="201">
        <f t="shared" si="71"/>
        <v>0</v>
      </c>
      <c r="Q254" s="201">
        <v>0</v>
      </c>
      <c r="R254" s="201">
        <f t="shared" si="72"/>
        <v>0</v>
      </c>
      <c r="S254" s="201">
        <v>0</v>
      </c>
      <c r="T254" s="202">
        <f t="shared" si="73"/>
        <v>0</v>
      </c>
      <c r="U254" s="35"/>
      <c r="V254" s="35"/>
      <c r="W254" s="35"/>
      <c r="X254" s="35"/>
      <c r="Y254" s="35"/>
      <c r="Z254" s="35"/>
      <c r="AA254" s="35"/>
      <c r="AB254" s="35"/>
      <c r="AC254" s="35"/>
      <c r="AD254" s="35"/>
      <c r="AE254" s="35"/>
      <c r="AR254" s="203" t="s">
        <v>110</v>
      </c>
      <c r="AT254" s="203" t="s">
        <v>241</v>
      </c>
      <c r="AU254" s="203" t="s">
        <v>84</v>
      </c>
      <c r="AY254" s="18" t="s">
        <v>239</v>
      </c>
      <c r="BE254" s="204">
        <f t="shared" si="74"/>
        <v>0</v>
      </c>
      <c r="BF254" s="204">
        <f t="shared" si="75"/>
        <v>0</v>
      </c>
      <c r="BG254" s="204">
        <f t="shared" si="76"/>
        <v>0</v>
      </c>
      <c r="BH254" s="204">
        <f t="shared" si="77"/>
        <v>0</v>
      </c>
      <c r="BI254" s="204">
        <f t="shared" si="78"/>
        <v>0</v>
      </c>
      <c r="BJ254" s="18" t="s">
        <v>84</v>
      </c>
      <c r="BK254" s="204">
        <f t="shared" si="79"/>
        <v>0</v>
      </c>
      <c r="BL254" s="18" t="s">
        <v>110</v>
      </c>
      <c r="BM254" s="203" t="s">
        <v>1340</v>
      </c>
    </row>
    <row r="255" spans="1:65" s="2" customFormat="1" ht="16.5" customHeight="1">
      <c r="A255" s="35"/>
      <c r="B255" s="36"/>
      <c r="C255" s="192" t="s">
        <v>861</v>
      </c>
      <c r="D255" s="192" t="s">
        <v>241</v>
      </c>
      <c r="E255" s="193" t="s">
        <v>3896</v>
      </c>
      <c r="F255" s="194" t="s">
        <v>3897</v>
      </c>
      <c r="G255" s="195" t="s">
        <v>249</v>
      </c>
      <c r="H255" s="196">
        <v>1</v>
      </c>
      <c r="I255" s="197"/>
      <c r="J255" s="198">
        <f t="shared" si="70"/>
        <v>0</v>
      </c>
      <c r="K255" s="194" t="s">
        <v>277</v>
      </c>
      <c r="L255" s="40"/>
      <c r="M255" s="199" t="s">
        <v>1</v>
      </c>
      <c r="N255" s="200" t="s">
        <v>41</v>
      </c>
      <c r="O255" s="72"/>
      <c r="P255" s="201">
        <f t="shared" si="71"/>
        <v>0</v>
      </c>
      <c r="Q255" s="201">
        <v>0</v>
      </c>
      <c r="R255" s="201">
        <f t="shared" si="72"/>
        <v>0</v>
      </c>
      <c r="S255" s="201">
        <v>0</v>
      </c>
      <c r="T255" s="202">
        <f t="shared" si="73"/>
        <v>0</v>
      </c>
      <c r="U255" s="35"/>
      <c r="V255" s="35"/>
      <c r="W255" s="35"/>
      <c r="X255" s="35"/>
      <c r="Y255" s="35"/>
      <c r="Z255" s="35"/>
      <c r="AA255" s="35"/>
      <c r="AB255" s="35"/>
      <c r="AC255" s="35"/>
      <c r="AD255" s="35"/>
      <c r="AE255" s="35"/>
      <c r="AR255" s="203" t="s">
        <v>110</v>
      </c>
      <c r="AT255" s="203" t="s">
        <v>241</v>
      </c>
      <c r="AU255" s="203" t="s">
        <v>84</v>
      </c>
      <c r="AY255" s="18" t="s">
        <v>239</v>
      </c>
      <c r="BE255" s="204">
        <f t="shared" si="74"/>
        <v>0</v>
      </c>
      <c r="BF255" s="204">
        <f t="shared" si="75"/>
        <v>0</v>
      </c>
      <c r="BG255" s="204">
        <f t="shared" si="76"/>
        <v>0</v>
      </c>
      <c r="BH255" s="204">
        <f t="shared" si="77"/>
        <v>0</v>
      </c>
      <c r="BI255" s="204">
        <f t="shared" si="78"/>
        <v>0</v>
      </c>
      <c r="BJ255" s="18" t="s">
        <v>84</v>
      </c>
      <c r="BK255" s="204">
        <f t="shared" si="79"/>
        <v>0</v>
      </c>
      <c r="BL255" s="18" t="s">
        <v>110</v>
      </c>
      <c r="BM255" s="203" t="s">
        <v>1349</v>
      </c>
    </row>
    <row r="256" spans="1:65" s="2" customFormat="1" ht="16.5" customHeight="1">
      <c r="A256" s="35"/>
      <c r="B256" s="36"/>
      <c r="C256" s="192" t="s">
        <v>866</v>
      </c>
      <c r="D256" s="192" t="s">
        <v>241</v>
      </c>
      <c r="E256" s="193" t="s">
        <v>3898</v>
      </c>
      <c r="F256" s="194" t="s">
        <v>3899</v>
      </c>
      <c r="G256" s="195" t="s">
        <v>249</v>
      </c>
      <c r="H256" s="196">
        <v>16</v>
      </c>
      <c r="I256" s="197"/>
      <c r="J256" s="198">
        <f t="shared" si="70"/>
        <v>0</v>
      </c>
      <c r="K256" s="194" t="s">
        <v>277</v>
      </c>
      <c r="L256" s="40"/>
      <c r="M256" s="199" t="s">
        <v>1</v>
      </c>
      <c r="N256" s="200" t="s">
        <v>41</v>
      </c>
      <c r="O256" s="72"/>
      <c r="P256" s="201">
        <f t="shared" si="71"/>
        <v>0</v>
      </c>
      <c r="Q256" s="201">
        <v>0</v>
      </c>
      <c r="R256" s="201">
        <f t="shared" si="72"/>
        <v>0</v>
      </c>
      <c r="S256" s="201">
        <v>0</v>
      </c>
      <c r="T256" s="202">
        <f t="shared" si="73"/>
        <v>0</v>
      </c>
      <c r="U256" s="35"/>
      <c r="V256" s="35"/>
      <c r="W256" s="35"/>
      <c r="X256" s="35"/>
      <c r="Y256" s="35"/>
      <c r="Z256" s="35"/>
      <c r="AA256" s="35"/>
      <c r="AB256" s="35"/>
      <c r="AC256" s="35"/>
      <c r="AD256" s="35"/>
      <c r="AE256" s="35"/>
      <c r="AR256" s="203" t="s">
        <v>110</v>
      </c>
      <c r="AT256" s="203" t="s">
        <v>241</v>
      </c>
      <c r="AU256" s="203" t="s">
        <v>84</v>
      </c>
      <c r="AY256" s="18" t="s">
        <v>239</v>
      </c>
      <c r="BE256" s="204">
        <f t="shared" si="74"/>
        <v>0</v>
      </c>
      <c r="BF256" s="204">
        <f t="shared" si="75"/>
        <v>0</v>
      </c>
      <c r="BG256" s="204">
        <f t="shared" si="76"/>
        <v>0</v>
      </c>
      <c r="BH256" s="204">
        <f t="shared" si="77"/>
        <v>0</v>
      </c>
      <c r="BI256" s="204">
        <f t="shared" si="78"/>
        <v>0</v>
      </c>
      <c r="BJ256" s="18" t="s">
        <v>84</v>
      </c>
      <c r="BK256" s="204">
        <f t="shared" si="79"/>
        <v>0</v>
      </c>
      <c r="BL256" s="18" t="s">
        <v>110</v>
      </c>
      <c r="BM256" s="203" t="s">
        <v>1356</v>
      </c>
    </row>
    <row r="257" spans="1:65" s="2" customFormat="1" ht="16.5" customHeight="1">
      <c r="A257" s="35"/>
      <c r="B257" s="36"/>
      <c r="C257" s="192" t="s">
        <v>870</v>
      </c>
      <c r="D257" s="192" t="s">
        <v>241</v>
      </c>
      <c r="E257" s="193" t="s">
        <v>3900</v>
      </c>
      <c r="F257" s="194" t="s">
        <v>3901</v>
      </c>
      <c r="G257" s="195" t="s">
        <v>249</v>
      </c>
      <c r="H257" s="196">
        <v>1</v>
      </c>
      <c r="I257" s="197"/>
      <c r="J257" s="198">
        <f t="shared" si="70"/>
        <v>0</v>
      </c>
      <c r="K257" s="194" t="s">
        <v>277</v>
      </c>
      <c r="L257" s="40"/>
      <c r="M257" s="199" t="s">
        <v>1</v>
      </c>
      <c r="N257" s="200" t="s">
        <v>41</v>
      </c>
      <c r="O257" s="72"/>
      <c r="P257" s="201">
        <f t="shared" si="71"/>
        <v>0</v>
      </c>
      <c r="Q257" s="201">
        <v>0</v>
      </c>
      <c r="R257" s="201">
        <f t="shared" si="72"/>
        <v>0</v>
      </c>
      <c r="S257" s="201">
        <v>0</v>
      </c>
      <c r="T257" s="202">
        <f t="shared" si="73"/>
        <v>0</v>
      </c>
      <c r="U257" s="35"/>
      <c r="V257" s="35"/>
      <c r="W257" s="35"/>
      <c r="X257" s="35"/>
      <c r="Y257" s="35"/>
      <c r="Z257" s="35"/>
      <c r="AA257" s="35"/>
      <c r="AB257" s="35"/>
      <c r="AC257" s="35"/>
      <c r="AD257" s="35"/>
      <c r="AE257" s="35"/>
      <c r="AR257" s="203" t="s">
        <v>110</v>
      </c>
      <c r="AT257" s="203" t="s">
        <v>241</v>
      </c>
      <c r="AU257" s="203" t="s">
        <v>84</v>
      </c>
      <c r="AY257" s="18" t="s">
        <v>239</v>
      </c>
      <c r="BE257" s="204">
        <f t="shared" si="74"/>
        <v>0</v>
      </c>
      <c r="BF257" s="204">
        <f t="shared" si="75"/>
        <v>0</v>
      </c>
      <c r="BG257" s="204">
        <f t="shared" si="76"/>
        <v>0</v>
      </c>
      <c r="BH257" s="204">
        <f t="shared" si="77"/>
        <v>0</v>
      </c>
      <c r="BI257" s="204">
        <f t="shared" si="78"/>
        <v>0</v>
      </c>
      <c r="BJ257" s="18" t="s">
        <v>84</v>
      </c>
      <c r="BK257" s="204">
        <f t="shared" si="79"/>
        <v>0</v>
      </c>
      <c r="BL257" s="18" t="s">
        <v>110</v>
      </c>
      <c r="BM257" s="203" t="s">
        <v>1363</v>
      </c>
    </row>
    <row r="258" spans="1:65" s="2" customFormat="1" ht="16.5" customHeight="1">
      <c r="A258" s="35"/>
      <c r="B258" s="36"/>
      <c r="C258" s="192" t="s">
        <v>875</v>
      </c>
      <c r="D258" s="192" t="s">
        <v>241</v>
      </c>
      <c r="E258" s="193" t="s">
        <v>3902</v>
      </c>
      <c r="F258" s="194" t="s">
        <v>3903</v>
      </c>
      <c r="G258" s="195" t="s">
        <v>249</v>
      </c>
      <c r="H258" s="196">
        <v>20</v>
      </c>
      <c r="I258" s="197"/>
      <c r="J258" s="198">
        <f t="shared" si="70"/>
        <v>0</v>
      </c>
      <c r="K258" s="194" t="s">
        <v>277</v>
      </c>
      <c r="L258" s="40"/>
      <c r="M258" s="199" t="s">
        <v>1</v>
      </c>
      <c r="N258" s="200" t="s">
        <v>41</v>
      </c>
      <c r="O258" s="72"/>
      <c r="P258" s="201">
        <f t="shared" si="71"/>
        <v>0</v>
      </c>
      <c r="Q258" s="201">
        <v>0</v>
      </c>
      <c r="R258" s="201">
        <f t="shared" si="72"/>
        <v>0</v>
      </c>
      <c r="S258" s="201">
        <v>0</v>
      </c>
      <c r="T258" s="202">
        <f t="shared" si="73"/>
        <v>0</v>
      </c>
      <c r="U258" s="35"/>
      <c r="V258" s="35"/>
      <c r="W258" s="35"/>
      <c r="X258" s="35"/>
      <c r="Y258" s="35"/>
      <c r="Z258" s="35"/>
      <c r="AA258" s="35"/>
      <c r="AB258" s="35"/>
      <c r="AC258" s="35"/>
      <c r="AD258" s="35"/>
      <c r="AE258" s="35"/>
      <c r="AR258" s="203" t="s">
        <v>110</v>
      </c>
      <c r="AT258" s="203" t="s">
        <v>241</v>
      </c>
      <c r="AU258" s="203" t="s">
        <v>84</v>
      </c>
      <c r="AY258" s="18" t="s">
        <v>239</v>
      </c>
      <c r="BE258" s="204">
        <f t="shared" si="74"/>
        <v>0</v>
      </c>
      <c r="BF258" s="204">
        <f t="shared" si="75"/>
        <v>0</v>
      </c>
      <c r="BG258" s="204">
        <f t="shared" si="76"/>
        <v>0</v>
      </c>
      <c r="BH258" s="204">
        <f t="shared" si="77"/>
        <v>0</v>
      </c>
      <c r="BI258" s="204">
        <f t="shared" si="78"/>
        <v>0</v>
      </c>
      <c r="BJ258" s="18" t="s">
        <v>84</v>
      </c>
      <c r="BK258" s="204">
        <f t="shared" si="79"/>
        <v>0</v>
      </c>
      <c r="BL258" s="18" t="s">
        <v>110</v>
      </c>
      <c r="BM258" s="203" t="s">
        <v>1370</v>
      </c>
    </row>
    <row r="259" spans="1:65" s="2" customFormat="1" ht="16.5" customHeight="1">
      <c r="A259" s="35"/>
      <c r="B259" s="36"/>
      <c r="C259" s="192" t="s">
        <v>880</v>
      </c>
      <c r="D259" s="192" t="s">
        <v>241</v>
      </c>
      <c r="E259" s="193" t="s">
        <v>3904</v>
      </c>
      <c r="F259" s="194" t="s">
        <v>3905</v>
      </c>
      <c r="G259" s="195" t="s">
        <v>3636</v>
      </c>
      <c r="H259" s="196">
        <v>10</v>
      </c>
      <c r="I259" s="197"/>
      <c r="J259" s="198">
        <f t="shared" si="70"/>
        <v>0</v>
      </c>
      <c r="K259" s="194" t="s">
        <v>277</v>
      </c>
      <c r="L259" s="40"/>
      <c r="M259" s="199" t="s">
        <v>1</v>
      </c>
      <c r="N259" s="200" t="s">
        <v>41</v>
      </c>
      <c r="O259" s="72"/>
      <c r="P259" s="201">
        <f t="shared" si="71"/>
        <v>0</v>
      </c>
      <c r="Q259" s="201">
        <v>0</v>
      </c>
      <c r="R259" s="201">
        <f t="shared" si="72"/>
        <v>0</v>
      </c>
      <c r="S259" s="201">
        <v>0</v>
      </c>
      <c r="T259" s="202">
        <f t="shared" si="73"/>
        <v>0</v>
      </c>
      <c r="U259" s="35"/>
      <c r="V259" s="35"/>
      <c r="W259" s="35"/>
      <c r="X259" s="35"/>
      <c r="Y259" s="35"/>
      <c r="Z259" s="35"/>
      <c r="AA259" s="35"/>
      <c r="AB259" s="35"/>
      <c r="AC259" s="35"/>
      <c r="AD259" s="35"/>
      <c r="AE259" s="35"/>
      <c r="AR259" s="203" t="s">
        <v>110</v>
      </c>
      <c r="AT259" s="203" t="s">
        <v>241</v>
      </c>
      <c r="AU259" s="203" t="s">
        <v>84</v>
      </c>
      <c r="AY259" s="18" t="s">
        <v>239</v>
      </c>
      <c r="BE259" s="204">
        <f t="shared" si="74"/>
        <v>0</v>
      </c>
      <c r="BF259" s="204">
        <f t="shared" si="75"/>
        <v>0</v>
      </c>
      <c r="BG259" s="204">
        <f t="shared" si="76"/>
        <v>0</v>
      </c>
      <c r="BH259" s="204">
        <f t="shared" si="77"/>
        <v>0</v>
      </c>
      <c r="BI259" s="204">
        <f t="shared" si="78"/>
        <v>0</v>
      </c>
      <c r="BJ259" s="18" t="s">
        <v>84</v>
      </c>
      <c r="BK259" s="204">
        <f t="shared" si="79"/>
        <v>0</v>
      </c>
      <c r="BL259" s="18" t="s">
        <v>110</v>
      </c>
      <c r="BM259" s="203" t="s">
        <v>1380</v>
      </c>
    </row>
    <row r="260" spans="1:65" s="2" customFormat="1" ht="16.5" customHeight="1">
      <c r="A260" s="35"/>
      <c r="B260" s="36"/>
      <c r="C260" s="192" t="s">
        <v>884</v>
      </c>
      <c r="D260" s="192" t="s">
        <v>241</v>
      </c>
      <c r="E260" s="193" t="s">
        <v>3906</v>
      </c>
      <c r="F260" s="194" t="s">
        <v>3907</v>
      </c>
      <c r="G260" s="195" t="s">
        <v>379</v>
      </c>
      <c r="H260" s="196">
        <v>24</v>
      </c>
      <c r="I260" s="197"/>
      <c r="J260" s="198">
        <f t="shared" si="70"/>
        <v>0</v>
      </c>
      <c r="K260" s="194" t="s">
        <v>277</v>
      </c>
      <c r="L260" s="40"/>
      <c r="M260" s="199" t="s">
        <v>1</v>
      </c>
      <c r="N260" s="200" t="s">
        <v>41</v>
      </c>
      <c r="O260" s="72"/>
      <c r="P260" s="201">
        <f t="shared" si="71"/>
        <v>0</v>
      </c>
      <c r="Q260" s="201">
        <v>0</v>
      </c>
      <c r="R260" s="201">
        <f t="shared" si="72"/>
        <v>0</v>
      </c>
      <c r="S260" s="201">
        <v>0</v>
      </c>
      <c r="T260" s="202">
        <f t="shared" si="73"/>
        <v>0</v>
      </c>
      <c r="U260" s="35"/>
      <c r="V260" s="35"/>
      <c r="W260" s="35"/>
      <c r="X260" s="35"/>
      <c r="Y260" s="35"/>
      <c r="Z260" s="35"/>
      <c r="AA260" s="35"/>
      <c r="AB260" s="35"/>
      <c r="AC260" s="35"/>
      <c r="AD260" s="35"/>
      <c r="AE260" s="35"/>
      <c r="AR260" s="203" t="s">
        <v>110</v>
      </c>
      <c r="AT260" s="203" t="s">
        <v>241</v>
      </c>
      <c r="AU260" s="203" t="s">
        <v>84</v>
      </c>
      <c r="AY260" s="18" t="s">
        <v>239</v>
      </c>
      <c r="BE260" s="204">
        <f t="shared" si="74"/>
        <v>0</v>
      </c>
      <c r="BF260" s="204">
        <f t="shared" si="75"/>
        <v>0</v>
      </c>
      <c r="BG260" s="204">
        <f t="shared" si="76"/>
        <v>0</v>
      </c>
      <c r="BH260" s="204">
        <f t="shared" si="77"/>
        <v>0</v>
      </c>
      <c r="BI260" s="204">
        <f t="shared" si="78"/>
        <v>0</v>
      </c>
      <c r="BJ260" s="18" t="s">
        <v>84</v>
      </c>
      <c r="BK260" s="204">
        <f t="shared" si="79"/>
        <v>0</v>
      </c>
      <c r="BL260" s="18" t="s">
        <v>110</v>
      </c>
      <c r="BM260" s="203" t="s">
        <v>1387</v>
      </c>
    </row>
    <row r="261" spans="1:65" s="2" customFormat="1" ht="16.5" customHeight="1">
      <c r="A261" s="35"/>
      <c r="B261" s="36"/>
      <c r="C261" s="192" t="s">
        <v>889</v>
      </c>
      <c r="D261" s="192" t="s">
        <v>241</v>
      </c>
      <c r="E261" s="193" t="s">
        <v>3908</v>
      </c>
      <c r="F261" s="194" t="s">
        <v>3909</v>
      </c>
      <c r="G261" s="195" t="s">
        <v>249</v>
      </c>
      <c r="H261" s="196">
        <v>13</v>
      </c>
      <c r="I261" s="197"/>
      <c r="J261" s="198">
        <f t="shared" si="70"/>
        <v>0</v>
      </c>
      <c r="K261" s="194" t="s">
        <v>277</v>
      </c>
      <c r="L261" s="40"/>
      <c r="M261" s="199" t="s">
        <v>1</v>
      </c>
      <c r="N261" s="200" t="s">
        <v>41</v>
      </c>
      <c r="O261" s="72"/>
      <c r="P261" s="201">
        <f t="shared" si="71"/>
        <v>0</v>
      </c>
      <c r="Q261" s="201">
        <v>0</v>
      </c>
      <c r="R261" s="201">
        <f t="shared" si="72"/>
        <v>0</v>
      </c>
      <c r="S261" s="201">
        <v>0</v>
      </c>
      <c r="T261" s="202">
        <f t="shared" si="73"/>
        <v>0</v>
      </c>
      <c r="U261" s="35"/>
      <c r="V261" s="35"/>
      <c r="W261" s="35"/>
      <c r="X261" s="35"/>
      <c r="Y261" s="35"/>
      <c r="Z261" s="35"/>
      <c r="AA261" s="35"/>
      <c r="AB261" s="35"/>
      <c r="AC261" s="35"/>
      <c r="AD261" s="35"/>
      <c r="AE261" s="35"/>
      <c r="AR261" s="203" t="s">
        <v>110</v>
      </c>
      <c r="AT261" s="203" t="s">
        <v>241</v>
      </c>
      <c r="AU261" s="203" t="s">
        <v>84</v>
      </c>
      <c r="AY261" s="18" t="s">
        <v>239</v>
      </c>
      <c r="BE261" s="204">
        <f t="shared" si="74"/>
        <v>0</v>
      </c>
      <c r="BF261" s="204">
        <f t="shared" si="75"/>
        <v>0</v>
      </c>
      <c r="BG261" s="204">
        <f t="shared" si="76"/>
        <v>0</v>
      </c>
      <c r="BH261" s="204">
        <f t="shared" si="77"/>
        <v>0</v>
      </c>
      <c r="BI261" s="204">
        <f t="shared" si="78"/>
        <v>0</v>
      </c>
      <c r="BJ261" s="18" t="s">
        <v>84</v>
      </c>
      <c r="BK261" s="204">
        <f t="shared" si="79"/>
        <v>0</v>
      </c>
      <c r="BL261" s="18" t="s">
        <v>110</v>
      </c>
      <c r="BM261" s="203" t="s">
        <v>1394</v>
      </c>
    </row>
    <row r="262" spans="1:65" s="2" customFormat="1" ht="21.75" customHeight="1">
      <c r="A262" s="35"/>
      <c r="B262" s="36"/>
      <c r="C262" s="192" t="s">
        <v>893</v>
      </c>
      <c r="D262" s="192" t="s">
        <v>241</v>
      </c>
      <c r="E262" s="193" t="s">
        <v>3910</v>
      </c>
      <c r="F262" s="194" t="s">
        <v>3911</v>
      </c>
      <c r="G262" s="195" t="s">
        <v>379</v>
      </c>
      <c r="H262" s="196">
        <v>76</v>
      </c>
      <c r="I262" s="197"/>
      <c r="J262" s="198">
        <f t="shared" si="70"/>
        <v>0</v>
      </c>
      <c r="K262" s="194" t="s">
        <v>277</v>
      </c>
      <c r="L262" s="40"/>
      <c r="M262" s="199" t="s">
        <v>1</v>
      </c>
      <c r="N262" s="200" t="s">
        <v>41</v>
      </c>
      <c r="O262" s="72"/>
      <c r="P262" s="201">
        <f t="shared" si="71"/>
        <v>0</v>
      </c>
      <c r="Q262" s="201">
        <v>0</v>
      </c>
      <c r="R262" s="201">
        <f t="shared" si="72"/>
        <v>0</v>
      </c>
      <c r="S262" s="201">
        <v>0</v>
      </c>
      <c r="T262" s="202">
        <f t="shared" si="73"/>
        <v>0</v>
      </c>
      <c r="U262" s="35"/>
      <c r="V262" s="35"/>
      <c r="W262" s="35"/>
      <c r="X262" s="35"/>
      <c r="Y262" s="35"/>
      <c r="Z262" s="35"/>
      <c r="AA262" s="35"/>
      <c r="AB262" s="35"/>
      <c r="AC262" s="35"/>
      <c r="AD262" s="35"/>
      <c r="AE262" s="35"/>
      <c r="AR262" s="203" t="s">
        <v>110</v>
      </c>
      <c r="AT262" s="203" t="s">
        <v>241</v>
      </c>
      <c r="AU262" s="203" t="s">
        <v>84</v>
      </c>
      <c r="AY262" s="18" t="s">
        <v>239</v>
      </c>
      <c r="BE262" s="204">
        <f t="shared" si="74"/>
        <v>0</v>
      </c>
      <c r="BF262" s="204">
        <f t="shared" si="75"/>
        <v>0</v>
      </c>
      <c r="BG262" s="204">
        <f t="shared" si="76"/>
        <v>0</v>
      </c>
      <c r="BH262" s="204">
        <f t="shared" si="77"/>
        <v>0</v>
      </c>
      <c r="BI262" s="204">
        <f t="shared" si="78"/>
        <v>0</v>
      </c>
      <c r="BJ262" s="18" t="s">
        <v>84</v>
      </c>
      <c r="BK262" s="204">
        <f t="shared" si="79"/>
        <v>0</v>
      </c>
      <c r="BL262" s="18" t="s">
        <v>110</v>
      </c>
      <c r="BM262" s="203" t="s">
        <v>1403</v>
      </c>
    </row>
    <row r="263" spans="1:65" s="2" customFormat="1" ht="16.5" customHeight="1">
      <c r="A263" s="35"/>
      <c r="B263" s="36"/>
      <c r="C263" s="192" t="s">
        <v>898</v>
      </c>
      <c r="D263" s="192" t="s">
        <v>241</v>
      </c>
      <c r="E263" s="193" t="s">
        <v>3912</v>
      </c>
      <c r="F263" s="194" t="s">
        <v>3913</v>
      </c>
      <c r="G263" s="195" t="s">
        <v>1736</v>
      </c>
      <c r="H263" s="196">
        <v>1</v>
      </c>
      <c r="I263" s="197"/>
      <c r="J263" s="198">
        <f t="shared" si="70"/>
        <v>0</v>
      </c>
      <c r="K263" s="194" t="s">
        <v>277</v>
      </c>
      <c r="L263" s="40"/>
      <c r="M263" s="199" t="s">
        <v>1</v>
      </c>
      <c r="N263" s="200" t="s">
        <v>41</v>
      </c>
      <c r="O263" s="72"/>
      <c r="P263" s="201">
        <f t="shared" si="71"/>
        <v>0</v>
      </c>
      <c r="Q263" s="201">
        <v>0</v>
      </c>
      <c r="R263" s="201">
        <f t="shared" si="72"/>
        <v>0</v>
      </c>
      <c r="S263" s="201">
        <v>0</v>
      </c>
      <c r="T263" s="202">
        <f t="shared" si="73"/>
        <v>0</v>
      </c>
      <c r="U263" s="35"/>
      <c r="V263" s="35"/>
      <c r="W263" s="35"/>
      <c r="X263" s="35"/>
      <c r="Y263" s="35"/>
      <c r="Z263" s="35"/>
      <c r="AA263" s="35"/>
      <c r="AB263" s="35"/>
      <c r="AC263" s="35"/>
      <c r="AD263" s="35"/>
      <c r="AE263" s="35"/>
      <c r="AR263" s="203" t="s">
        <v>110</v>
      </c>
      <c r="AT263" s="203" t="s">
        <v>241</v>
      </c>
      <c r="AU263" s="203" t="s">
        <v>84</v>
      </c>
      <c r="AY263" s="18" t="s">
        <v>239</v>
      </c>
      <c r="BE263" s="204">
        <f t="shared" si="74"/>
        <v>0</v>
      </c>
      <c r="BF263" s="204">
        <f t="shared" si="75"/>
        <v>0</v>
      </c>
      <c r="BG263" s="204">
        <f t="shared" si="76"/>
        <v>0</v>
      </c>
      <c r="BH263" s="204">
        <f t="shared" si="77"/>
        <v>0</v>
      </c>
      <c r="BI263" s="204">
        <f t="shared" si="78"/>
        <v>0</v>
      </c>
      <c r="BJ263" s="18" t="s">
        <v>84</v>
      </c>
      <c r="BK263" s="204">
        <f t="shared" si="79"/>
        <v>0</v>
      </c>
      <c r="BL263" s="18" t="s">
        <v>110</v>
      </c>
      <c r="BM263" s="203" t="s">
        <v>1409</v>
      </c>
    </row>
    <row r="264" spans="1:65" s="2" customFormat="1" ht="16.5" customHeight="1">
      <c r="A264" s="35"/>
      <c r="B264" s="36"/>
      <c r="C264" s="192" t="s">
        <v>905</v>
      </c>
      <c r="D264" s="192" t="s">
        <v>241</v>
      </c>
      <c r="E264" s="193" t="s">
        <v>3914</v>
      </c>
      <c r="F264" s="194" t="s">
        <v>3915</v>
      </c>
      <c r="G264" s="195" t="s">
        <v>379</v>
      </c>
      <c r="H264" s="196">
        <v>24</v>
      </c>
      <c r="I264" s="197"/>
      <c r="J264" s="198">
        <f t="shared" si="70"/>
        <v>0</v>
      </c>
      <c r="K264" s="194" t="s">
        <v>277</v>
      </c>
      <c r="L264" s="40"/>
      <c r="M264" s="199" t="s">
        <v>1</v>
      </c>
      <c r="N264" s="200" t="s">
        <v>41</v>
      </c>
      <c r="O264" s="72"/>
      <c r="P264" s="201">
        <f t="shared" si="71"/>
        <v>0</v>
      </c>
      <c r="Q264" s="201">
        <v>0</v>
      </c>
      <c r="R264" s="201">
        <f t="shared" si="72"/>
        <v>0</v>
      </c>
      <c r="S264" s="201">
        <v>0</v>
      </c>
      <c r="T264" s="202">
        <f t="shared" si="73"/>
        <v>0</v>
      </c>
      <c r="U264" s="35"/>
      <c r="V264" s="35"/>
      <c r="W264" s="35"/>
      <c r="X264" s="35"/>
      <c r="Y264" s="35"/>
      <c r="Z264" s="35"/>
      <c r="AA264" s="35"/>
      <c r="AB264" s="35"/>
      <c r="AC264" s="35"/>
      <c r="AD264" s="35"/>
      <c r="AE264" s="35"/>
      <c r="AR264" s="203" t="s">
        <v>110</v>
      </c>
      <c r="AT264" s="203" t="s">
        <v>241</v>
      </c>
      <c r="AU264" s="203" t="s">
        <v>84</v>
      </c>
      <c r="AY264" s="18" t="s">
        <v>239</v>
      </c>
      <c r="BE264" s="204">
        <f t="shared" si="74"/>
        <v>0</v>
      </c>
      <c r="BF264" s="204">
        <f t="shared" si="75"/>
        <v>0</v>
      </c>
      <c r="BG264" s="204">
        <f t="shared" si="76"/>
        <v>0</v>
      </c>
      <c r="BH264" s="204">
        <f t="shared" si="77"/>
        <v>0</v>
      </c>
      <c r="BI264" s="204">
        <f t="shared" si="78"/>
        <v>0</v>
      </c>
      <c r="BJ264" s="18" t="s">
        <v>84</v>
      </c>
      <c r="BK264" s="204">
        <f t="shared" si="79"/>
        <v>0</v>
      </c>
      <c r="BL264" s="18" t="s">
        <v>110</v>
      </c>
      <c r="BM264" s="203" t="s">
        <v>1418</v>
      </c>
    </row>
    <row r="265" spans="1:65" s="2" customFormat="1" ht="16.5" customHeight="1">
      <c r="A265" s="35"/>
      <c r="B265" s="36"/>
      <c r="C265" s="192" t="s">
        <v>913</v>
      </c>
      <c r="D265" s="192" t="s">
        <v>241</v>
      </c>
      <c r="E265" s="193" t="s">
        <v>3916</v>
      </c>
      <c r="F265" s="194" t="s">
        <v>3917</v>
      </c>
      <c r="G265" s="195" t="s">
        <v>249</v>
      </c>
      <c r="H265" s="196">
        <v>1</v>
      </c>
      <c r="I265" s="197"/>
      <c r="J265" s="198">
        <f t="shared" si="70"/>
        <v>0</v>
      </c>
      <c r="K265" s="194" t="s">
        <v>277</v>
      </c>
      <c r="L265" s="40"/>
      <c r="M265" s="220" t="s">
        <v>1</v>
      </c>
      <c r="N265" s="221" t="s">
        <v>41</v>
      </c>
      <c r="O265" s="222"/>
      <c r="P265" s="223">
        <f t="shared" si="71"/>
        <v>0</v>
      </c>
      <c r="Q265" s="223">
        <v>0</v>
      </c>
      <c r="R265" s="223">
        <f t="shared" si="72"/>
        <v>0</v>
      </c>
      <c r="S265" s="223">
        <v>0</v>
      </c>
      <c r="T265" s="224">
        <f t="shared" si="73"/>
        <v>0</v>
      </c>
      <c r="U265" s="35"/>
      <c r="V265" s="35"/>
      <c r="W265" s="35"/>
      <c r="X265" s="35"/>
      <c r="Y265" s="35"/>
      <c r="Z265" s="35"/>
      <c r="AA265" s="35"/>
      <c r="AB265" s="35"/>
      <c r="AC265" s="35"/>
      <c r="AD265" s="35"/>
      <c r="AE265" s="35"/>
      <c r="AR265" s="203" t="s">
        <v>110</v>
      </c>
      <c r="AT265" s="203" t="s">
        <v>241</v>
      </c>
      <c r="AU265" s="203" t="s">
        <v>84</v>
      </c>
      <c r="AY265" s="18" t="s">
        <v>239</v>
      </c>
      <c r="BE265" s="204">
        <f t="shared" si="74"/>
        <v>0</v>
      </c>
      <c r="BF265" s="204">
        <f t="shared" si="75"/>
        <v>0</v>
      </c>
      <c r="BG265" s="204">
        <f t="shared" si="76"/>
        <v>0</v>
      </c>
      <c r="BH265" s="204">
        <f t="shared" si="77"/>
        <v>0</v>
      </c>
      <c r="BI265" s="204">
        <f t="shared" si="78"/>
        <v>0</v>
      </c>
      <c r="BJ265" s="18" t="s">
        <v>84</v>
      </c>
      <c r="BK265" s="204">
        <f t="shared" si="79"/>
        <v>0</v>
      </c>
      <c r="BL265" s="18" t="s">
        <v>110</v>
      </c>
      <c r="BM265" s="203" t="s">
        <v>1425</v>
      </c>
    </row>
    <row r="266" spans="1:65" s="2" customFormat="1" ht="6.95" customHeight="1">
      <c r="A266" s="35"/>
      <c r="B266" s="55"/>
      <c r="C266" s="56"/>
      <c r="D266" s="56"/>
      <c r="E266" s="56"/>
      <c r="F266" s="56"/>
      <c r="G266" s="56"/>
      <c r="H266" s="56"/>
      <c r="I266" s="56"/>
      <c r="J266" s="56"/>
      <c r="K266" s="56"/>
      <c r="L266" s="40"/>
      <c r="M266" s="35"/>
      <c r="O266" s="35"/>
      <c r="P266" s="35"/>
      <c r="Q266" s="35"/>
      <c r="R266" s="35"/>
      <c r="S266" s="35"/>
      <c r="T266" s="35"/>
      <c r="U266" s="35"/>
      <c r="V266" s="35"/>
      <c r="W266" s="35"/>
      <c r="X266" s="35"/>
      <c r="Y266" s="35"/>
      <c r="Z266" s="35"/>
      <c r="AA266" s="35"/>
      <c r="AB266" s="35"/>
      <c r="AC266" s="35"/>
      <c r="AD266" s="35"/>
      <c r="AE266" s="35"/>
    </row>
  </sheetData>
  <sheetProtection algorithmName="SHA-512" hashValue="z+Herw/m7RHkU+7JCdBeO2o45fDbV5L03juo74lV6jUs3Qqs9zdGIg3LbhmNOtiKF3x9iyLW0E9vSlQ0J49fAw==" saltValue="mhHU5xLI7mMEqILLcwKfyI0S9aQs6+OaNDqGlBTa99B8kb+SPI1qn+aOjC7OHmFGhoays2Pw3oHz23R+AZptWg==" spinCount="100000" sheet="1" objects="1" scenarios="1" formatColumns="0" formatRows="0" autoFilter="0"/>
  <autoFilter ref="C132:K265" xr:uid="{00000000-0009-0000-0000-000009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8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122</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3245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3918</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1</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ROUND(J137,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ROUND((SUM(BE137:BE280)),  2)</f>
        <v>0</v>
      </c>
      <c r="G37" s="35"/>
      <c r="H37" s="35"/>
      <c r="I37" s="131">
        <v>0.21</v>
      </c>
      <c r="J37" s="130">
        <f>ROUND(((SUM(BE137:BE280))*I37),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ROUND((SUM(BF137:BF280)),  2)</f>
        <v>0</v>
      </c>
      <c r="G38" s="35"/>
      <c r="H38" s="35"/>
      <c r="I38" s="131">
        <v>0.12</v>
      </c>
      <c r="J38" s="130">
        <f>ROUND(((SUM(BF137:BF280))*I38),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ROUND((SUM(BG137:BG280)),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ROUND((SUM(BH137:BH280)),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ROUND((SUM(BI137:BI280)),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3245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D.1.4.4 - MaR</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J137</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3919</v>
      </c>
      <c r="E101" s="157"/>
      <c r="F101" s="157"/>
      <c r="G101" s="157"/>
      <c r="H101" s="157"/>
      <c r="I101" s="157"/>
      <c r="J101" s="158">
        <f>J138</f>
        <v>0</v>
      </c>
      <c r="K101" s="155"/>
      <c r="L101" s="159"/>
    </row>
    <row r="102" spans="1:47" s="9" customFormat="1" ht="24.95" customHeight="1">
      <c r="B102" s="154"/>
      <c r="C102" s="155"/>
      <c r="D102" s="156" t="s">
        <v>3920</v>
      </c>
      <c r="E102" s="157"/>
      <c r="F102" s="157"/>
      <c r="G102" s="157"/>
      <c r="H102" s="157"/>
      <c r="I102" s="157"/>
      <c r="J102" s="158">
        <f>J147</f>
        <v>0</v>
      </c>
      <c r="K102" s="155"/>
      <c r="L102" s="159"/>
    </row>
    <row r="103" spans="1:47" s="9" customFormat="1" ht="24.95" customHeight="1">
      <c r="B103" s="154"/>
      <c r="C103" s="155"/>
      <c r="D103" s="156" t="s">
        <v>3921</v>
      </c>
      <c r="E103" s="157"/>
      <c r="F103" s="157"/>
      <c r="G103" s="157"/>
      <c r="H103" s="157"/>
      <c r="I103" s="157"/>
      <c r="J103" s="158">
        <f>J170</f>
        <v>0</v>
      </c>
      <c r="K103" s="155"/>
      <c r="L103" s="159"/>
    </row>
    <row r="104" spans="1:47" s="9" customFormat="1" ht="24.95" customHeight="1">
      <c r="B104" s="154"/>
      <c r="C104" s="155"/>
      <c r="D104" s="156" t="s">
        <v>3922</v>
      </c>
      <c r="E104" s="157"/>
      <c r="F104" s="157"/>
      <c r="G104" s="157"/>
      <c r="H104" s="157"/>
      <c r="I104" s="157"/>
      <c r="J104" s="158">
        <f>J175</f>
        <v>0</v>
      </c>
      <c r="K104" s="155"/>
      <c r="L104" s="159"/>
    </row>
    <row r="105" spans="1:47" s="9" customFormat="1" ht="24.95" customHeight="1">
      <c r="B105" s="154"/>
      <c r="C105" s="155"/>
      <c r="D105" s="156" t="s">
        <v>3923</v>
      </c>
      <c r="E105" s="157"/>
      <c r="F105" s="157"/>
      <c r="G105" s="157"/>
      <c r="H105" s="157"/>
      <c r="I105" s="157"/>
      <c r="J105" s="158">
        <f>J180</f>
        <v>0</v>
      </c>
      <c r="K105" s="155"/>
      <c r="L105" s="159"/>
    </row>
    <row r="106" spans="1:47" s="9" customFormat="1" ht="24.95" customHeight="1">
      <c r="B106" s="154"/>
      <c r="C106" s="155"/>
      <c r="D106" s="156" t="s">
        <v>3924</v>
      </c>
      <c r="E106" s="157"/>
      <c r="F106" s="157"/>
      <c r="G106" s="157"/>
      <c r="H106" s="157"/>
      <c r="I106" s="157"/>
      <c r="J106" s="158">
        <f>J209</f>
        <v>0</v>
      </c>
      <c r="K106" s="155"/>
      <c r="L106" s="159"/>
    </row>
    <row r="107" spans="1:47" s="9" customFormat="1" ht="24.95" customHeight="1">
      <c r="B107" s="154"/>
      <c r="C107" s="155"/>
      <c r="D107" s="156" t="s">
        <v>3925</v>
      </c>
      <c r="E107" s="157"/>
      <c r="F107" s="157"/>
      <c r="G107" s="157"/>
      <c r="H107" s="157"/>
      <c r="I107" s="157"/>
      <c r="J107" s="158">
        <f>J250</f>
        <v>0</v>
      </c>
      <c r="K107" s="155"/>
      <c r="L107" s="159"/>
    </row>
    <row r="108" spans="1:47" s="9" customFormat="1" ht="24.95" customHeight="1">
      <c r="B108" s="154"/>
      <c r="C108" s="155"/>
      <c r="D108" s="156" t="s">
        <v>3926</v>
      </c>
      <c r="E108" s="157"/>
      <c r="F108" s="157"/>
      <c r="G108" s="157"/>
      <c r="H108" s="157"/>
      <c r="I108" s="157"/>
      <c r="J108" s="158">
        <f>J254</f>
        <v>0</v>
      </c>
      <c r="K108" s="155"/>
      <c r="L108" s="159"/>
    </row>
    <row r="109" spans="1:47" s="9" customFormat="1" ht="24.95" customHeight="1">
      <c r="B109" s="154"/>
      <c r="C109" s="155"/>
      <c r="D109" s="156" t="s">
        <v>3927</v>
      </c>
      <c r="E109" s="157"/>
      <c r="F109" s="157"/>
      <c r="G109" s="157"/>
      <c r="H109" s="157"/>
      <c r="I109" s="157"/>
      <c r="J109" s="158">
        <f>J256</f>
        <v>0</v>
      </c>
      <c r="K109" s="155"/>
      <c r="L109" s="159"/>
    </row>
    <row r="110" spans="1:47" s="9" customFormat="1" ht="24.95" customHeight="1">
      <c r="B110" s="154"/>
      <c r="C110" s="155"/>
      <c r="D110" s="156" t="s">
        <v>3928</v>
      </c>
      <c r="E110" s="157"/>
      <c r="F110" s="157"/>
      <c r="G110" s="157"/>
      <c r="H110" s="157"/>
      <c r="I110" s="157"/>
      <c r="J110" s="158">
        <f>J263</f>
        <v>0</v>
      </c>
      <c r="K110" s="155"/>
      <c r="L110" s="159"/>
    </row>
    <row r="111" spans="1:47" s="9" customFormat="1" ht="24.95" customHeight="1">
      <c r="B111" s="154"/>
      <c r="C111" s="155"/>
      <c r="D111" s="156" t="s">
        <v>3929</v>
      </c>
      <c r="E111" s="157"/>
      <c r="F111" s="157"/>
      <c r="G111" s="157"/>
      <c r="H111" s="157"/>
      <c r="I111" s="157"/>
      <c r="J111" s="158">
        <f>J266</f>
        <v>0</v>
      </c>
      <c r="K111" s="155"/>
      <c r="L111" s="159"/>
    </row>
    <row r="112" spans="1:47" s="9" customFormat="1" ht="24.95" customHeight="1">
      <c r="B112" s="154"/>
      <c r="C112" s="155"/>
      <c r="D112" s="156" t="s">
        <v>3930</v>
      </c>
      <c r="E112" s="157"/>
      <c r="F112" s="157"/>
      <c r="G112" s="157"/>
      <c r="H112" s="157"/>
      <c r="I112" s="157"/>
      <c r="J112" s="158">
        <f>J269</f>
        <v>0</v>
      </c>
      <c r="K112" s="155"/>
      <c r="L112" s="159"/>
    </row>
    <row r="113" spans="1:31" s="9" customFormat="1" ht="24.95" customHeight="1">
      <c r="B113" s="154"/>
      <c r="C113" s="155"/>
      <c r="D113" s="156" t="s">
        <v>3931</v>
      </c>
      <c r="E113" s="157"/>
      <c r="F113" s="157"/>
      <c r="G113" s="157"/>
      <c r="H113" s="157"/>
      <c r="I113" s="157"/>
      <c r="J113" s="158">
        <f>J278</f>
        <v>0</v>
      </c>
      <c r="K113" s="155"/>
      <c r="L113" s="159"/>
    </row>
    <row r="114" spans="1:31" s="2" customFormat="1" ht="21.7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6.95" customHeight="1">
      <c r="A115" s="35"/>
      <c r="B115" s="55"/>
      <c r="C115" s="56"/>
      <c r="D115" s="56"/>
      <c r="E115" s="56"/>
      <c r="F115" s="56"/>
      <c r="G115" s="56"/>
      <c r="H115" s="56"/>
      <c r="I115" s="56"/>
      <c r="J115" s="56"/>
      <c r="K115" s="56"/>
      <c r="L115" s="52"/>
      <c r="S115" s="35"/>
      <c r="T115" s="35"/>
      <c r="U115" s="35"/>
      <c r="V115" s="35"/>
      <c r="W115" s="35"/>
      <c r="X115" s="35"/>
      <c r="Y115" s="35"/>
      <c r="Z115" s="35"/>
      <c r="AA115" s="35"/>
      <c r="AB115" s="35"/>
      <c r="AC115" s="35"/>
      <c r="AD115" s="35"/>
      <c r="AE115" s="35"/>
    </row>
    <row r="119" spans="1:31" s="2" customFormat="1" ht="6.95" customHeight="1">
      <c r="A119" s="35"/>
      <c r="B119" s="57"/>
      <c r="C119" s="58"/>
      <c r="D119" s="58"/>
      <c r="E119" s="58"/>
      <c r="F119" s="58"/>
      <c r="G119" s="58"/>
      <c r="H119" s="58"/>
      <c r="I119" s="58"/>
      <c r="J119" s="58"/>
      <c r="K119" s="58"/>
      <c r="L119" s="52"/>
      <c r="S119" s="35"/>
      <c r="T119" s="35"/>
      <c r="U119" s="35"/>
      <c r="V119" s="35"/>
      <c r="W119" s="35"/>
      <c r="X119" s="35"/>
      <c r="Y119" s="35"/>
      <c r="Z119" s="35"/>
      <c r="AA119" s="35"/>
      <c r="AB119" s="35"/>
      <c r="AC119" s="35"/>
      <c r="AD119" s="35"/>
      <c r="AE119" s="35"/>
    </row>
    <row r="120" spans="1:31" s="2" customFormat="1" ht="24.95" customHeight="1">
      <c r="A120" s="35"/>
      <c r="B120" s="36"/>
      <c r="C120" s="24" t="s">
        <v>224</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16</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330" t="str">
        <f>E7</f>
        <v>NEMOCNICE TGM HODONÍN – VÝSTAVBA PAVILONU URGENTNÍHO PŘÍJMU ETAPA II.</v>
      </c>
      <c r="F123" s="331"/>
      <c r="G123" s="331"/>
      <c r="H123" s="331"/>
      <c r="I123" s="37"/>
      <c r="J123" s="37"/>
      <c r="K123" s="37"/>
      <c r="L123" s="52"/>
      <c r="S123" s="35"/>
      <c r="T123" s="35"/>
      <c r="U123" s="35"/>
      <c r="V123" s="35"/>
      <c r="W123" s="35"/>
      <c r="X123" s="35"/>
      <c r="Y123" s="35"/>
      <c r="Z123" s="35"/>
      <c r="AA123" s="35"/>
      <c r="AB123" s="35"/>
      <c r="AC123" s="35"/>
      <c r="AD123" s="35"/>
      <c r="AE123" s="35"/>
    </row>
    <row r="124" spans="1:31" s="1" customFormat="1" ht="12" customHeight="1">
      <c r="B124" s="22"/>
      <c r="C124" s="30" t="s">
        <v>210</v>
      </c>
      <c r="D124" s="23"/>
      <c r="E124" s="23"/>
      <c r="F124" s="23"/>
      <c r="G124" s="23"/>
      <c r="H124" s="23"/>
      <c r="I124" s="23"/>
      <c r="J124" s="23"/>
      <c r="K124" s="23"/>
      <c r="L124" s="21"/>
    </row>
    <row r="125" spans="1:31" s="1" customFormat="1" ht="16.5" customHeight="1">
      <c r="B125" s="22"/>
      <c r="C125" s="23"/>
      <c r="D125" s="23"/>
      <c r="E125" s="330" t="s">
        <v>346</v>
      </c>
      <c r="F125" s="281"/>
      <c r="G125" s="281"/>
      <c r="H125" s="281"/>
      <c r="I125" s="23"/>
      <c r="J125" s="23"/>
      <c r="K125" s="23"/>
      <c r="L125" s="21"/>
    </row>
    <row r="126" spans="1:31" s="1" customFormat="1" ht="12" customHeight="1">
      <c r="B126" s="22"/>
      <c r="C126" s="30" t="s">
        <v>347</v>
      </c>
      <c r="D126" s="23"/>
      <c r="E126" s="23"/>
      <c r="F126" s="23"/>
      <c r="G126" s="23"/>
      <c r="H126" s="23"/>
      <c r="I126" s="23"/>
      <c r="J126" s="23"/>
      <c r="K126" s="23"/>
      <c r="L126" s="21"/>
    </row>
    <row r="127" spans="1:31" s="2" customFormat="1" ht="16.5" customHeight="1">
      <c r="A127" s="35"/>
      <c r="B127" s="36"/>
      <c r="C127" s="37"/>
      <c r="D127" s="37"/>
      <c r="E127" s="334" t="s">
        <v>2628</v>
      </c>
      <c r="F127" s="332"/>
      <c r="G127" s="332"/>
      <c r="H127" s="332"/>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3245</v>
      </c>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16.5" customHeight="1">
      <c r="A129" s="35"/>
      <c r="B129" s="36"/>
      <c r="C129" s="37"/>
      <c r="D129" s="37"/>
      <c r="E129" s="303" t="str">
        <f>E13</f>
        <v>D.1.4.4 - MaR</v>
      </c>
      <c r="F129" s="332"/>
      <c r="G129" s="332"/>
      <c r="H129" s="332"/>
      <c r="I129" s="37"/>
      <c r="J129" s="37"/>
      <c r="K129" s="37"/>
      <c r="L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2" customFormat="1" ht="12" customHeight="1">
      <c r="A131" s="35"/>
      <c r="B131" s="36"/>
      <c r="C131" s="30" t="s">
        <v>20</v>
      </c>
      <c r="D131" s="37"/>
      <c r="E131" s="37"/>
      <c r="F131" s="28" t="str">
        <f>F16</f>
        <v xml:space="preserve"> </v>
      </c>
      <c r="G131" s="37"/>
      <c r="H131" s="37"/>
      <c r="I131" s="30" t="s">
        <v>22</v>
      </c>
      <c r="J131" s="67" t="str">
        <f>IF(J16="","",J16)</f>
        <v>23. 6. 2025</v>
      </c>
      <c r="K131" s="37"/>
      <c r="L131" s="52"/>
      <c r="S131" s="35"/>
      <c r="T131" s="35"/>
      <c r="U131" s="35"/>
      <c r="V131" s="35"/>
      <c r="W131" s="35"/>
      <c r="X131" s="35"/>
      <c r="Y131" s="35"/>
      <c r="Z131" s="35"/>
      <c r="AA131" s="35"/>
      <c r="AB131" s="35"/>
      <c r="AC131" s="35"/>
      <c r="AD131" s="35"/>
      <c r="AE131" s="35"/>
    </row>
    <row r="132" spans="1:65" s="2" customFormat="1" ht="6.9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2" customFormat="1" ht="15.2" customHeight="1">
      <c r="A133" s="35"/>
      <c r="B133" s="36"/>
      <c r="C133" s="30" t="s">
        <v>24</v>
      </c>
      <c r="D133" s="37"/>
      <c r="E133" s="37"/>
      <c r="F133" s="28" t="str">
        <f>E19</f>
        <v>NEMOCNICE TGM HODONÍN, p.o.</v>
      </c>
      <c r="G133" s="37"/>
      <c r="H133" s="37"/>
      <c r="I133" s="30" t="s">
        <v>30</v>
      </c>
      <c r="J133" s="33" t="str">
        <f>E25</f>
        <v>KANIA a.s.</v>
      </c>
      <c r="K133" s="37"/>
      <c r="L133" s="52"/>
      <c r="S133" s="35"/>
      <c r="T133" s="35"/>
      <c r="U133" s="35"/>
      <c r="V133" s="35"/>
      <c r="W133" s="35"/>
      <c r="X133" s="35"/>
      <c r="Y133" s="35"/>
      <c r="Z133" s="35"/>
      <c r="AA133" s="35"/>
      <c r="AB133" s="35"/>
      <c r="AC133" s="35"/>
      <c r="AD133" s="35"/>
      <c r="AE133" s="35"/>
    </row>
    <row r="134" spans="1:65" s="2" customFormat="1" ht="15.2" customHeight="1">
      <c r="A134" s="35"/>
      <c r="B134" s="36"/>
      <c r="C134" s="30" t="s">
        <v>28</v>
      </c>
      <c r="D134" s="37"/>
      <c r="E134" s="37"/>
      <c r="F134" s="28" t="str">
        <f>IF(E22="","",E22)</f>
        <v>Vyplň údaj</v>
      </c>
      <c r="G134" s="37"/>
      <c r="H134" s="37"/>
      <c r="I134" s="30" t="s">
        <v>33</v>
      </c>
      <c r="J134" s="33" t="str">
        <f>E28</f>
        <v xml:space="preserve"> </v>
      </c>
      <c r="K134" s="37"/>
      <c r="L134" s="52"/>
      <c r="S134" s="35"/>
      <c r="T134" s="35"/>
      <c r="U134" s="35"/>
      <c r="V134" s="35"/>
      <c r="W134" s="35"/>
      <c r="X134" s="35"/>
      <c r="Y134" s="35"/>
      <c r="Z134" s="35"/>
      <c r="AA134" s="35"/>
      <c r="AB134" s="35"/>
      <c r="AC134" s="35"/>
      <c r="AD134" s="35"/>
      <c r="AE134" s="35"/>
    </row>
    <row r="135" spans="1:65" s="2" customFormat="1" ht="10.3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5" s="11" customFormat="1" ht="29.25" customHeight="1">
      <c r="A136" s="165"/>
      <c r="B136" s="166"/>
      <c r="C136" s="167" t="s">
        <v>225</v>
      </c>
      <c r="D136" s="168" t="s">
        <v>61</v>
      </c>
      <c r="E136" s="168" t="s">
        <v>57</v>
      </c>
      <c r="F136" s="168" t="s">
        <v>58</v>
      </c>
      <c r="G136" s="168" t="s">
        <v>226</v>
      </c>
      <c r="H136" s="168" t="s">
        <v>227</v>
      </c>
      <c r="I136" s="168" t="s">
        <v>228</v>
      </c>
      <c r="J136" s="168" t="s">
        <v>214</v>
      </c>
      <c r="K136" s="169" t="s">
        <v>229</v>
      </c>
      <c r="L136" s="170"/>
      <c r="M136" s="76" t="s">
        <v>1</v>
      </c>
      <c r="N136" s="77" t="s">
        <v>40</v>
      </c>
      <c r="O136" s="77" t="s">
        <v>230</v>
      </c>
      <c r="P136" s="77" t="s">
        <v>231</v>
      </c>
      <c r="Q136" s="77" t="s">
        <v>232</v>
      </c>
      <c r="R136" s="77" t="s">
        <v>233</v>
      </c>
      <c r="S136" s="77" t="s">
        <v>234</v>
      </c>
      <c r="T136" s="78" t="s">
        <v>235</v>
      </c>
      <c r="U136" s="165"/>
      <c r="V136" s="165"/>
      <c r="W136" s="165"/>
      <c r="X136" s="165"/>
      <c r="Y136" s="165"/>
      <c r="Z136" s="165"/>
      <c r="AA136" s="165"/>
      <c r="AB136" s="165"/>
      <c r="AC136" s="165"/>
      <c r="AD136" s="165"/>
      <c r="AE136" s="165"/>
    </row>
    <row r="137" spans="1:65" s="2" customFormat="1" ht="22.9" customHeight="1">
      <c r="A137" s="35"/>
      <c r="B137" s="36"/>
      <c r="C137" s="83" t="s">
        <v>236</v>
      </c>
      <c r="D137" s="37"/>
      <c r="E137" s="37"/>
      <c r="F137" s="37"/>
      <c r="G137" s="37"/>
      <c r="H137" s="37"/>
      <c r="I137" s="37"/>
      <c r="J137" s="171">
        <f>BK137</f>
        <v>0</v>
      </c>
      <c r="K137" s="37"/>
      <c r="L137" s="40"/>
      <c r="M137" s="79"/>
      <c r="N137" s="172"/>
      <c r="O137" s="80"/>
      <c r="P137" s="173">
        <f>P138+P147+P170+P175+P180+P209+P250+P254+P256+P263+P266+P269+P278</f>
        <v>0</v>
      </c>
      <c r="Q137" s="80"/>
      <c r="R137" s="173">
        <f>R138+R147+R170+R175+R180+R209+R250+R254+R256+R263+R266+R269+R278</f>
        <v>0</v>
      </c>
      <c r="S137" s="80"/>
      <c r="T137" s="174">
        <f>T138+T147+T170+T175+T180+T209+T250+T254+T256+T263+T266+T269+T278</f>
        <v>0</v>
      </c>
      <c r="U137" s="35"/>
      <c r="V137" s="35"/>
      <c r="W137" s="35"/>
      <c r="X137" s="35"/>
      <c r="Y137" s="35"/>
      <c r="Z137" s="35"/>
      <c r="AA137" s="35"/>
      <c r="AB137" s="35"/>
      <c r="AC137" s="35"/>
      <c r="AD137" s="35"/>
      <c r="AE137" s="35"/>
      <c r="AT137" s="18" t="s">
        <v>75</v>
      </c>
      <c r="AU137" s="18" t="s">
        <v>216</v>
      </c>
      <c r="BK137" s="175">
        <f>BK138+BK147+BK170+BK175+BK180+BK209+BK250+BK254+BK256+BK263+BK266+BK269+BK278</f>
        <v>0</v>
      </c>
    </row>
    <row r="138" spans="1:65" s="12" customFormat="1" ht="25.9" customHeight="1">
      <c r="B138" s="176"/>
      <c r="C138" s="177"/>
      <c r="D138" s="178" t="s">
        <v>75</v>
      </c>
      <c r="E138" s="179" t="s">
        <v>3932</v>
      </c>
      <c r="F138" s="179" t="s">
        <v>3933</v>
      </c>
      <c r="G138" s="177"/>
      <c r="H138" s="177"/>
      <c r="I138" s="180"/>
      <c r="J138" s="181">
        <f>BK138</f>
        <v>0</v>
      </c>
      <c r="K138" s="177"/>
      <c r="L138" s="182"/>
      <c r="M138" s="183"/>
      <c r="N138" s="184"/>
      <c r="O138" s="184"/>
      <c r="P138" s="185">
        <f>SUM(P139:P146)</f>
        <v>0</v>
      </c>
      <c r="Q138" s="184"/>
      <c r="R138" s="185">
        <f>SUM(R139:R146)</f>
        <v>0</v>
      </c>
      <c r="S138" s="184"/>
      <c r="T138" s="186">
        <f>SUM(T139:T146)</f>
        <v>0</v>
      </c>
      <c r="AR138" s="187" t="s">
        <v>84</v>
      </c>
      <c r="AT138" s="188" t="s">
        <v>75</v>
      </c>
      <c r="AU138" s="188" t="s">
        <v>76</v>
      </c>
      <c r="AY138" s="187" t="s">
        <v>239</v>
      </c>
      <c r="BK138" s="189">
        <f>SUM(BK139:BK146)</f>
        <v>0</v>
      </c>
    </row>
    <row r="139" spans="1:65" s="2" customFormat="1" ht="24.2" customHeight="1">
      <c r="A139" s="35"/>
      <c r="B139" s="36"/>
      <c r="C139" s="192" t="s">
        <v>84</v>
      </c>
      <c r="D139" s="192" t="s">
        <v>241</v>
      </c>
      <c r="E139" s="193" t="s">
        <v>3934</v>
      </c>
      <c r="F139" s="194" t="s">
        <v>3935</v>
      </c>
      <c r="G139" s="195" t="s">
        <v>1736</v>
      </c>
      <c r="H139" s="196">
        <v>2</v>
      </c>
      <c r="I139" s="197"/>
      <c r="J139" s="198">
        <f t="shared" ref="J139:J146" si="0">ROUND(I139*H139,2)</f>
        <v>0</v>
      </c>
      <c r="K139" s="194" t="s">
        <v>277</v>
      </c>
      <c r="L139" s="40"/>
      <c r="M139" s="199" t="s">
        <v>1</v>
      </c>
      <c r="N139" s="200" t="s">
        <v>41</v>
      </c>
      <c r="O139" s="72"/>
      <c r="P139" s="201">
        <f t="shared" ref="P139:P146" si="1">O139*H139</f>
        <v>0</v>
      </c>
      <c r="Q139" s="201">
        <v>0</v>
      </c>
      <c r="R139" s="201">
        <f t="shared" ref="R139:R146" si="2">Q139*H139</f>
        <v>0</v>
      </c>
      <c r="S139" s="201">
        <v>0</v>
      </c>
      <c r="T139" s="202">
        <f t="shared" ref="T139:T146" si="3">S139*H139</f>
        <v>0</v>
      </c>
      <c r="U139" s="35"/>
      <c r="V139" s="35"/>
      <c r="W139" s="35"/>
      <c r="X139" s="35"/>
      <c r="Y139" s="35"/>
      <c r="Z139" s="35"/>
      <c r="AA139" s="35"/>
      <c r="AB139" s="35"/>
      <c r="AC139" s="35"/>
      <c r="AD139" s="35"/>
      <c r="AE139" s="35"/>
      <c r="AR139" s="203" t="s">
        <v>110</v>
      </c>
      <c r="AT139" s="203" t="s">
        <v>241</v>
      </c>
      <c r="AU139" s="203" t="s">
        <v>84</v>
      </c>
      <c r="AY139" s="18" t="s">
        <v>239</v>
      </c>
      <c r="BE139" s="204">
        <f t="shared" ref="BE139:BE146" si="4">IF(N139="základní",J139,0)</f>
        <v>0</v>
      </c>
      <c r="BF139" s="204">
        <f t="shared" ref="BF139:BF146" si="5">IF(N139="snížená",J139,0)</f>
        <v>0</v>
      </c>
      <c r="BG139" s="204">
        <f t="shared" ref="BG139:BG146" si="6">IF(N139="zákl. přenesená",J139,0)</f>
        <v>0</v>
      </c>
      <c r="BH139" s="204">
        <f t="shared" ref="BH139:BH146" si="7">IF(N139="sníž. přenesená",J139,0)</f>
        <v>0</v>
      </c>
      <c r="BI139" s="204">
        <f t="shared" ref="BI139:BI146" si="8">IF(N139="nulová",J139,0)</f>
        <v>0</v>
      </c>
      <c r="BJ139" s="18" t="s">
        <v>84</v>
      </c>
      <c r="BK139" s="204">
        <f t="shared" ref="BK139:BK146" si="9">ROUND(I139*H139,2)</f>
        <v>0</v>
      </c>
      <c r="BL139" s="18" t="s">
        <v>110</v>
      </c>
      <c r="BM139" s="203" t="s">
        <v>86</v>
      </c>
    </row>
    <row r="140" spans="1:65" s="2" customFormat="1" ht="16.5" customHeight="1">
      <c r="A140" s="35"/>
      <c r="B140" s="36"/>
      <c r="C140" s="192" t="s">
        <v>86</v>
      </c>
      <c r="D140" s="192" t="s">
        <v>241</v>
      </c>
      <c r="E140" s="193" t="s">
        <v>3936</v>
      </c>
      <c r="F140" s="194" t="s">
        <v>3937</v>
      </c>
      <c r="G140" s="195" t="s">
        <v>1736</v>
      </c>
      <c r="H140" s="196">
        <v>2</v>
      </c>
      <c r="I140" s="197"/>
      <c r="J140" s="198">
        <f t="shared" si="0"/>
        <v>0</v>
      </c>
      <c r="K140" s="194" t="s">
        <v>277</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110</v>
      </c>
      <c r="AT140" s="203" t="s">
        <v>241</v>
      </c>
      <c r="AU140" s="203" t="s">
        <v>84</v>
      </c>
      <c r="AY140" s="18" t="s">
        <v>239</v>
      </c>
      <c r="BE140" s="204">
        <f t="shared" si="4"/>
        <v>0</v>
      </c>
      <c r="BF140" s="204">
        <f t="shared" si="5"/>
        <v>0</v>
      </c>
      <c r="BG140" s="204">
        <f t="shared" si="6"/>
        <v>0</v>
      </c>
      <c r="BH140" s="204">
        <f t="shared" si="7"/>
        <v>0</v>
      </c>
      <c r="BI140" s="204">
        <f t="shared" si="8"/>
        <v>0</v>
      </c>
      <c r="BJ140" s="18" t="s">
        <v>84</v>
      </c>
      <c r="BK140" s="204">
        <f t="shared" si="9"/>
        <v>0</v>
      </c>
      <c r="BL140" s="18" t="s">
        <v>110</v>
      </c>
      <c r="BM140" s="203" t="s">
        <v>110</v>
      </c>
    </row>
    <row r="141" spans="1:65" s="2" customFormat="1" ht="16.5" customHeight="1">
      <c r="A141" s="35"/>
      <c r="B141" s="36"/>
      <c r="C141" s="192" t="s">
        <v>108</v>
      </c>
      <c r="D141" s="192" t="s">
        <v>241</v>
      </c>
      <c r="E141" s="193" t="s">
        <v>3938</v>
      </c>
      <c r="F141" s="194" t="s">
        <v>3939</v>
      </c>
      <c r="G141" s="195" t="s">
        <v>1736</v>
      </c>
      <c r="H141" s="196">
        <v>2</v>
      </c>
      <c r="I141" s="197"/>
      <c r="J141" s="198">
        <f t="shared" si="0"/>
        <v>0</v>
      </c>
      <c r="K141" s="194" t="s">
        <v>277</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110</v>
      </c>
      <c r="AT141" s="203" t="s">
        <v>241</v>
      </c>
      <c r="AU141" s="203" t="s">
        <v>84</v>
      </c>
      <c r="AY141" s="18" t="s">
        <v>239</v>
      </c>
      <c r="BE141" s="204">
        <f t="shared" si="4"/>
        <v>0</v>
      </c>
      <c r="BF141" s="204">
        <f t="shared" si="5"/>
        <v>0</v>
      </c>
      <c r="BG141" s="204">
        <f t="shared" si="6"/>
        <v>0</v>
      </c>
      <c r="BH141" s="204">
        <f t="shared" si="7"/>
        <v>0</v>
      </c>
      <c r="BI141" s="204">
        <f t="shared" si="8"/>
        <v>0</v>
      </c>
      <c r="BJ141" s="18" t="s">
        <v>84</v>
      </c>
      <c r="BK141" s="204">
        <f t="shared" si="9"/>
        <v>0</v>
      </c>
      <c r="BL141" s="18" t="s">
        <v>110</v>
      </c>
      <c r="BM141" s="203" t="s">
        <v>150</v>
      </c>
    </row>
    <row r="142" spans="1:65" s="2" customFormat="1" ht="16.5" customHeight="1">
      <c r="A142" s="35"/>
      <c r="B142" s="36"/>
      <c r="C142" s="192" t="s">
        <v>110</v>
      </c>
      <c r="D142" s="192" t="s">
        <v>241</v>
      </c>
      <c r="E142" s="193" t="s">
        <v>3940</v>
      </c>
      <c r="F142" s="194" t="s">
        <v>3941</v>
      </c>
      <c r="G142" s="195" t="s">
        <v>1736</v>
      </c>
      <c r="H142" s="196">
        <v>14</v>
      </c>
      <c r="I142" s="197"/>
      <c r="J142" s="198">
        <f t="shared" si="0"/>
        <v>0</v>
      </c>
      <c r="K142" s="194" t="s">
        <v>277</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110</v>
      </c>
      <c r="AT142" s="203" t="s">
        <v>241</v>
      </c>
      <c r="AU142" s="203" t="s">
        <v>84</v>
      </c>
      <c r="AY142" s="18" t="s">
        <v>239</v>
      </c>
      <c r="BE142" s="204">
        <f t="shared" si="4"/>
        <v>0</v>
      </c>
      <c r="BF142" s="204">
        <f t="shared" si="5"/>
        <v>0</v>
      </c>
      <c r="BG142" s="204">
        <f t="shared" si="6"/>
        <v>0</v>
      </c>
      <c r="BH142" s="204">
        <f t="shared" si="7"/>
        <v>0</v>
      </c>
      <c r="BI142" s="204">
        <f t="shared" si="8"/>
        <v>0</v>
      </c>
      <c r="BJ142" s="18" t="s">
        <v>84</v>
      </c>
      <c r="BK142" s="204">
        <f t="shared" si="9"/>
        <v>0</v>
      </c>
      <c r="BL142" s="18" t="s">
        <v>110</v>
      </c>
      <c r="BM142" s="203" t="s">
        <v>156</v>
      </c>
    </row>
    <row r="143" spans="1:65" s="2" customFormat="1" ht="16.5" customHeight="1">
      <c r="A143" s="35"/>
      <c r="B143" s="36"/>
      <c r="C143" s="192" t="s">
        <v>134</v>
      </c>
      <c r="D143" s="192" t="s">
        <v>241</v>
      </c>
      <c r="E143" s="193" t="s">
        <v>3942</v>
      </c>
      <c r="F143" s="194" t="s">
        <v>3943</v>
      </c>
      <c r="G143" s="195" t="s">
        <v>1736</v>
      </c>
      <c r="H143" s="196">
        <v>2</v>
      </c>
      <c r="I143" s="197"/>
      <c r="J143" s="198">
        <f t="shared" si="0"/>
        <v>0</v>
      </c>
      <c r="K143" s="194" t="s">
        <v>277</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110</v>
      </c>
      <c r="AT143" s="203" t="s">
        <v>241</v>
      </c>
      <c r="AU143" s="203" t="s">
        <v>84</v>
      </c>
      <c r="AY143" s="18" t="s">
        <v>239</v>
      </c>
      <c r="BE143" s="204">
        <f t="shared" si="4"/>
        <v>0</v>
      </c>
      <c r="BF143" s="204">
        <f t="shared" si="5"/>
        <v>0</v>
      </c>
      <c r="BG143" s="204">
        <f t="shared" si="6"/>
        <v>0</v>
      </c>
      <c r="BH143" s="204">
        <f t="shared" si="7"/>
        <v>0</v>
      </c>
      <c r="BI143" s="204">
        <f t="shared" si="8"/>
        <v>0</v>
      </c>
      <c r="BJ143" s="18" t="s">
        <v>84</v>
      </c>
      <c r="BK143" s="204">
        <f t="shared" si="9"/>
        <v>0</v>
      </c>
      <c r="BL143" s="18" t="s">
        <v>110</v>
      </c>
      <c r="BM143" s="203" t="s">
        <v>162</v>
      </c>
    </row>
    <row r="144" spans="1:65" s="2" customFormat="1" ht="16.5" customHeight="1">
      <c r="A144" s="35"/>
      <c r="B144" s="36"/>
      <c r="C144" s="192" t="s">
        <v>150</v>
      </c>
      <c r="D144" s="192" t="s">
        <v>241</v>
      </c>
      <c r="E144" s="193" t="s">
        <v>3944</v>
      </c>
      <c r="F144" s="194" t="s">
        <v>3945</v>
      </c>
      <c r="G144" s="195" t="s">
        <v>1736</v>
      </c>
      <c r="H144" s="196">
        <v>2</v>
      </c>
      <c r="I144" s="197"/>
      <c r="J144" s="198">
        <f t="shared" si="0"/>
        <v>0</v>
      </c>
      <c r="K144" s="194" t="s">
        <v>277</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110</v>
      </c>
      <c r="AT144" s="203" t="s">
        <v>241</v>
      </c>
      <c r="AU144" s="203" t="s">
        <v>84</v>
      </c>
      <c r="AY144" s="18" t="s">
        <v>239</v>
      </c>
      <c r="BE144" s="204">
        <f t="shared" si="4"/>
        <v>0</v>
      </c>
      <c r="BF144" s="204">
        <f t="shared" si="5"/>
        <v>0</v>
      </c>
      <c r="BG144" s="204">
        <f t="shared" si="6"/>
        <v>0</v>
      </c>
      <c r="BH144" s="204">
        <f t="shared" si="7"/>
        <v>0</v>
      </c>
      <c r="BI144" s="204">
        <f t="shared" si="8"/>
        <v>0</v>
      </c>
      <c r="BJ144" s="18" t="s">
        <v>84</v>
      </c>
      <c r="BK144" s="204">
        <f t="shared" si="9"/>
        <v>0</v>
      </c>
      <c r="BL144" s="18" t="s">
        <v>110</v>
      </c>
      <c r="BM144" s="203" t="s">
        <v>8</v>
      </c>
    </row>
    <row r="145" spans="1:65" s="2" customFormat="1" ht="16.5" customHeight="1">
      <c r="A145" s="35"/>
      <c r="B145" s="36"/>
      <c r="C145" s="192" t="s">
        <v>153</v>
      </c>
      <c r="D145" s="192" t="s">
        <v>241</v>
      </c>
      <c r="E145" s="193" t="s">
        <v>3946</v>
      </c>
      <c r="F145" s="194" t="s">
        <v>3947</v>
      </c>
      <c r="G145" s="195" t="s">
        <v>1736</v>
      </c>
      <c r="H145" s="196">
        <v>2</v>
      </c>
      <c r="I145" s="197"/>
      <c r="J145" s="198">
        <f t="shared" si="0"/>
        <v>0</v>
      </c>
      <c r="K145" s="194" t="s">
        <v>277</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110</v>
      </c>
      <c r="AT145" s="203" t="s">
        <v>241</v>
      </c>
      <c r="AU145" s="203" t="s">
        <v>84</v>
      </c>
      <c r="AY145" s="18" t="s">
        <v>239</v>
      </c>
      <c r="BE145" s="204">
        <f t="shared" si="4"/>
        <v>0</v>
      </c>
      <c r="BF145" s="204">
        <f t="shared" si="5"/>
        <v>0</v>
      </c>
      <c r="BG145" s="204">
        <f t="shared" si="6"/>
        <v>0</v>
      </c>
      <c r="BH145" s="204">
        <f t="shared" si="7"/>
        <v>0</v>
      </c>
      <c r="BI145" s="204">
        <f t="shared" si="8"/>
        <v>0</v>
      </c>
      <c r="BJ145" s="18" t="s">
        <v>84</v>
      </c>
      <c r="BK145" s="204">
        <f t="shared" si="9"/>
        <v>0</v>
      </c>
      <c r="BL145" s="18" t="s">
        <v>110</v>
      </c>
      <c r="BM145" s="203" t="s">
        <v>296</v>
      </c>
    </row>
    <row r="146" spans="1:65" s="2" customFormat="1" ht="16.5" customHeight="1">
      <c r="A146" s="35"/>
      <c r="B146" s="36"/>
      <c r="C146" s="192" t="s">
        <v>156</v>
      </c>
      <c r="D146" s="192" t="s">
        <v>241</v>
      </c>
      <c r="E146" s="193" t="s">
        <v>3948</v>
      </c>
      <c r="F146" s="194" t="s">
        <v>3949</v>
      </c>
      <c r="G146" s="195" t="s">
        <v>1736</v>
      </c>
      <c r="H146" s="196">
        <v>2</v>
      </c>
      <c r="I146" s="197"/>
      <c r="J146" s="198">
        <f t="shared" si="0"/>
        <v>0</v>
      </c>
      <c r="K146" s="194" t="s">
        <v>277</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110</v>
      </c>
      <c r="AT146" s="203" t="s">
        <v>241</v>
      </c>
      <c r="AU146" s="203" t="s">
        <v>84</v>
      </c>
      <c r="AY146" s="18" t="s">
        <v>239</v>
      </c>
      <c r="BE146" s="204">
        <f t="shared" si="4"/>
        <v>0</v>
      </c>
      <c r="BF146" s="204">
        <f t="shared" si="5"/>
        <v>0</v>
      </c>
      <c r="BG146" s="204">
        <f t="shared" si="6"/>
        <v>0</v>
      </c>
      <c r="BH146" s="204">
        <f t="shared" si="7"/>
        <v>0</v>
      </c>
      <c r="BI146" s="204">
        <f t="shared" si="8"/>
        <v>0</v>
      </c>
      <c r="BJ146" s="18" t="s">
        <v>84</v>
      </c>
      <c r="BK146" s="204">
        <f t="shared" si="9"/>
        <v>0</v>
      </c>
      <c r="BL146" s="18" t="s">
        <v>110</v>
      </c>
      <c r="BM146" s="203" t="s">
        <v>306</v>
      </c>
    </row>
    <row r="147" spans="1:65" s="12" customFormat="1" ht="25.9" customHeight="1">
      <c r="B147" s="176"/>
      <c r="C147" s="177"/>
      <c r="D147" s="178" t="s">
        <v>75</v>
      </c>
      <c r="E147" s="179" t="s">
        <v>3950</v>
      </c>
      <c r="F147" s="179" t="s">
        <v>3951</v>
      </c>
      <c r="G147" s="177"/>
      <c r="H147" s="177"/>
      <c r="I147" s="180"/>
      <c r="J147" s="181">
        <f>BK147</f>
        <v>0</v>
      </c>
      <c r="K147" s="177"/>
      <c r="L147" s="182"/>
      <c r="M147" s="183"/>
      <c r="N147" s="184"/>
      <c r="O147" s="184"/>
      <c r="P147" s="185">
        <f>SUM(P148:P169)</f>
        <v>0</v>
      </c>
      <c r="Q147" s="184"/>
      <c r="R147" s="185">
        <f>SUM(R148:R169)</f>
        <v>0</v>
      </c>
      <c r="S147" s="184"/>
      <c r="T147" s="186">
        <f>SUM(T148:T169)</f>
        <v>0</v>
      </c>
      <c r="AR147" s="187" t="s">
        <v>84</v>
      </c>
      <c r="AT147" s="188" t="s">
        <v>75</v>
      </c>
      <c r="AU147" s="188" t="s">
        <v>76</v>
      </c>
      <c r="AY147" s="187" t="s">
        <v>239</v>
      </c>
      <c r="BK147" s="189">
        <f>SUM(BK148:BK169)</f>
        <v>0</v>
      </c>
    </row>
    <row r="148" spans="1:65" s="2" customFormat="1" ht="16.5" customHeight="1">
      <c r="A148" s="35"/>
      <c r="B148" s="36"/>
      <c r="C148" s="192" t="s">
        <v>159</v>
      </c>
      <c r="D148" s="192" t="s">
        <v>241</v>
      </c>
      <c r="E148" s="193" t="s">
        <v>3952</v>
      </c>
      <c r="F148" s="194" t="s">
        <v>3953</v>
      </c>
      <c r="G148" s="195" t="s">
        <v>1736</v>
      </c>
      <c r="H148" s="196">
        <v>2</v>
      </c>
      <c r="I148" s="197"/>
      <c r="J148" s="198">
        <f t="shared" ref="J148:J169" si="10">ROUND(I148*H148,2)</f>
        <v>0</v>
      </c>
      <c r="K148" s="194" t="s">
        <v>277</v>
      </c>
      <c r="L148" s="40"/>
      <c r="M148" s="199" t="s">
        <v>1</v>
      </c>
      <c r="N148" s="200" t="s">
        <v>41</v>
      </c>
      <c r="O148" s="72"/>
      <c r="P148" s="201">
        <f t="shared" ref="P148:P169" si="11">O148*H148</f>
        <v>0</v>
      </c>
      <c r="Q148" s="201">
        <v>0</v>
      </c>
      <c r="R148" s="201">
        <f t="shared" ref="R148:R169" si="12">Q148*H148</f>
        <v>0</v>
      </c>
      <c r="S148" s="201">
        <v>0</v>
      </c>
      <c r="T148" s="202">
        <f t="shared" ref="T148:T169" si="13">S148*H148</f>
        <v>0</v>
      </c>
      <c r="U148" s="35"/>
      <c r="V148" s="35"/>
      <c r="W148" s="35"/>
      <c r="X148" s="35"/>
      <c r="Y148" s="35"/>
      <c r="Z148" s="35"/>
      <c r="AA148" s="35"/>
      <c r="AB148" s="35"/>
      <c r="AC148" s="35"/>
      <c r="AD148" s="35"/>
      <c r="AE148" s="35"/>
      <c r="AR148" s="203" t="s">
        <v>110</v>
      </c>
      <c r="AT148" s="203" t="s">
        <v>241</v>
      </c>
      <c r="AU148" s="203" t="s">
        <v>84</v>
      </c>
      <c r="AY148" s="18" t="s">
        <v>239</v>
      </c>
      <c r="BE148" s="204">
        <f t="shared" ref="BE148:BE169" si="14">IF(N148="základní",J148,0)</f>
        <v>0</v>
      </c>
      <c r="BF148" s="204">
        <f t="shared" ref="BF148:BF169" si="15">IF(N148="snížená",J148,0)</f>
        <v>0</v>
      </c>
      <c r="BG148" s="204">
        <f t="shared" ref="BG148:BG169" si="16">IF(N148="zákl. přenesená",J148,0)</f>
        <v>0</v>
      </c>
      <c r="BH148" s="204">
        <f t="shared" ref="BH148:BH169" si="17">IF(N148="sníž. přenesená",J148,0)</f>
        <v>0</v>
      </c>
      <c r="BI148" s="204">
        <f t="shared" ref="BI148:BI169" si="18">IF(N148="nulová",J148,0)</f>
        <v>0</v>
      </c>
      <c r="BJ148" s="18" t="s">
        <v>84</v>
      </c>
      <c r="BK148" s="204">
        <f t="shared" ref="BK148:BK169" si="19">ROUND(I148*H148,2)</f>
        <v>0</v>
      </c>
      <c r="BL148" s="18" t="s">
        <v>110</v>
      </c>
      <c r="BM148" s="203" t="s">
        <v>279</v>
      </c>
    </row>
    <row r="149" spans="1:65" s="2" customFormat="1" ht="16.5" customHeight="1">
      <c r="A149" s="35"/>
      <c r="B149" s="36"/>
      <c r="C149" s="192" t="s">
        <v>162</v>
      </c>
      <c r="D149" s="192" t="s">
        <v>241</v>
      </c>
      <c r="E149" s="193" t="s">
        <v>3954</v>
      </c>
      <c r="F149" s="194" t="s">
        <v>3955</v>
      </c>
      <c r="G149" s="195" t="s">
        <v>1736</v>
      </c>
      <c r="H149" s="196">
        <v>8</v>
      </c>
      <c r="I149" s="197"/>
      <c r="J149" s="198">
        <f t="shared" si="10"/>
        <v>0</v>
      </c>
      <c r="K149" s="194" t="s">
        <v>277</v>
      </c>
      <c r="L149" s="40"/>
      <c r="M149" s="199" t="s">
        <v>1</v>
      </c>
      <c r="N149" s="200" t="s">
        <v>41</v>
      </c>
      <c r="O149" s="72"/>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110</v>
      </c>
      <c r="AT149" s="203" t="s">
        <v>241</v>
      </c>
      <c r="AU149" s="203" t="s">
        <v>84</v>
      </c>
      <c r="AY149" s="18" t="s">
        <v>239</v>
      </c>
      <c r="BE149" s="204">
        <f t="shared" si="14"/>
        <v>0</v>
      </c>
      <c r="BF149" s="204">
        <f t="shared" si="15"/>
        <v>0</v>
      </c>
      <c r="BG149" s="204">
        <f t="shared" si="16"/>
        <v>0</v>
      </c>
      <c r="BH149" s="204">
        <f t="shared" si="17"/>
        <v>0</v>
      </c>
      <c r="BI149" s="204">
        <f t="shared" si="18"/>
        <v>0</v>
      </c>
      <c r="BJ149" s="18" t="s">
        <v>84</v>
      </c>
      <c r="BK149" s="204">
        <f t="shared" si="19"/>
        <v>0</v>
      </c>
      <c r="BL149" s="18" t="s">
        <v>110</v>
      </c>
      <c r="BM149" s="203" t="s">
        <v>328</v>
      </c>
    </row>
    <row r="150" spans="1:65" s="2" customFormat="1" ht="16.5" customHeight="1">
      <c r="A150" s="35"/>
      <c r="B150" s="36"/>
      <c r="C150" s="192" t="s">
        <v>165</v>
      </c>
      <c r="D150" s="192" t="s">
        <v>241</v>
      </c>
      <c r="E150" s="193" t="s">
        <v>3956</v>
      </c>
      <c r="F150" s="194" t="s">
        <v>3957</v>
      </c>
      <c r="G150" s="195" t="s">
        <v>1</v>
      </c>
      <c r="H150" s="196">
        <v>3</v>
      </c>
      <c r="I150" s="197"/>
      <c r="J150" s="198">
        <f t="shared" si="10"/>
        <v>0</v>
      </c>
      <c r="K150" s="194" t="s">
        <v>277</v>
      </c>
      <c r="L150" s="40"/>
      <c r="M150" s="199" t="s">
        <v>1</v>
      </c>
      <c r="N150" s="200" t="s">
        <v>41</v>
      </c>
      <c r="O150" s="72"/>
      <c r="P150" s="201">
        <f t="shared" si="11"/>
        <v>0</v>
      </c>
      <c r="Q150" s="201">
        <v>0</v>
      </c>
      <c r="R150" s="201">
        <f t="shared" si="12"/>
        <v>0</v>
      </c>
      <c r="S150" s="201">
        <v>0</v>
      </c>
      <c r="T150" s="202">
        <f t="shared" si="13"/>
        <v>0</v>
      </c>
      <c r="U150" s="35"/>
      <c r="V150" s="35"/>
      <c r="W150" s="35"/>
      <c r="X150" s="35"/>
      <c r="Y150" s="35"/>
      <c r="Z150" s="35"/>
      <c r="AA150" s="35"/>
      <c r="AB150" s="35"/>
      <c r="AC150" s="35"/>
      <c r="AD150" s="35"/>
      <c r="AE150" s="35"/>
      <c r="AR150" s="203" t="s">
        <v>110</v>
      </c>
      <c r="AT150" s="203" t="s">
        <v>241</v>
      </c>
      <c r="AU150" s="203" t="s">
        <v>84</v>
      </c>
      <c r="AY150" s="18" t="s">
        <v>239</v>
      </c>
      <c r="BE150" s="204">
        <f t="shared" si="14"/>
        <v>0</v>
      </c>
      <c r="BF150" s="204">
        <f t="shared" si="15"/>
        <v>0</v>
      </c>
      <c r="BG150" s="204">
        <f t="shared" si="16"/>
        <v>0</v>
      </c>
      <c r="BH150" s="204">
        <f t="shared" si="17"/>
        <v>0</v>
      </c>
      <c r="BI150" s="204">
        <f t="shared" si="18"/>
        <v>0</v>
      </c>
      <c r="BJ150" s="18" t="s">
        <v>84</v>
      </c>
      <c r="BK150" s="204">
        <f t="shared" si="19"/>
        <v>0</v>
      </c>
      <c r="BL150" s="18" t="s">
        <v>110</v>
      </c>
      <c r="BM150" s="203" t="s">
        <v>337</v>
      </c>
    </row>
    <row r="151" spans="1:65" s="2" customFormat="1" ht="16.5" customHeight="1">
      <c r="A151" s="35"/>
      <c r="B151" s="36"/>
      <c r="C151" s="192" t="s">
        <v>8</v>
      </c>
      <c r="D151" s="192" t="s">
        <v>241</v>
      </c>
      <c r="E151" s="193" t="s">
        <v>3958</v>
      </c>
      <c r="F151" s="194" t="s">
        <v>3959</v>
      </c>
      <c r="G151" s="195" t="s">
        <v>1</v>
      </c>
      <c r="H151" s="196">
        <v>3</v>
      </c>
      <c r="I151" s="197"/>
      <c r="J151" s="198">
        <f t="shared" si="10"/>
        <v>0</v>
      </c>
      <c r="K151" s="194" t="s">
        <v>277</v>
      </c>
      <c r="L151" s="40"/>
      <c r="M151" s="199" t="s">
        <v>1</v>
      </c>
      <c r="N151" s="200" t="s">
        <v>41</v>
      </c>
      <c r="O151" s="72"/>
      <c r="P151" s="201">
        <f t="shared" si="11"/>
        <v>0</v>
      </c>
      <c r="Q151" s="201">
        <v>0</v>
      </c>
      <c r="R151" s="201">
        <f t="shared" si="12"/>
        <v>0</v>
      </c>
      <c r="S151" s="201">
        <v>0</v>
      </c>
      <c r="T151" s="202">
        <f t="shared" si="13"/>
        <v>0</v>
      </c>
      <c r="U151" s="35"/>
      <c r="V151" s="35"/>
      <c r="W151" s="35"/>
      <c r="X151" s="35"/>
      <c r="Y151" s="35"/>
      <c r="Z151" s="35"/>
      <c r="AA151" s="35"/>
      <c r="AB151" s="35"/>
      <c r="AC151" s="35"/>
      <c r="AD151" s="35"/>
      <c r="AE151" s="35"/>
      <c r="AR151" s="203" t="s">
        <v>110</v>
      </c>
      <c r="AT151" s="203" t="s">
        <v>241</v>
      </c>
      <c r="AU151" s="203" t="s">
        <v>84</v>
      </c>
      <c r="AY151" s="18" t="s">
        <v>239</v>
      </c>
      <c r="BE151" s="204">
        <f t="shared" si="14"/>
        <v>0</v>
      </c>
      <c r="BF151" s="204">
        <f t="shared" si="15"/>
        <v>0</v>
      </c>
      <c r="BG151" s="204">
        <f t="shared" si="16"/>
        <v>0</v>
      </c>
      <c r="BH151" s="204">
        <f t="shared" si="17"/>
        <v>0</v>
      </c>
      <c r="BI151" s="204">
        <f t="shared" si="18"/>
        <v>0</v>
      </c>
      <c r="BJ151" s="18" t="s">
        <v>84</v>
      </c>
      <c r="BK151" s="204">
        <f t="shared" si="19"/>
        <v>0</v>
      </c>
      <c r="BL151" s="18" t="s">
        <v>110</v>
      </c>
      <c r="BM151" s="203" t="s">
        <v>463</v>
      </c>
    </row>
    <row r="152" spans="1:65" s="2" customFormat="1" ht="16.5" customHeight="1">
      <c r="A152" s="35"/>
      <c r="B152" s="36"/>
      <c r="C152" s="192" t="s">
        <v>292</v>
      </c>
      <c r="D152" s="192" t="s">
        <v>241</v>
      </c>
      <c r="E152" s="193" t="s">
        <v>3960</v>
      </c>
      <c r="F152" s="194" t="s">
        <v>3961</v>
      </c>
      <c r="G152" s="195" t="s">
        <v>1736</v>
      </c>
      <c r="H152" s="196">
        <v>8</v>
      </c>
      <c r="I152" s="197"/>
      <c r="J152" s="198">
        <f t="shared" si="10"/>
        <v>0</v>
      </c>
      <c r="K152" s="194" t="s">
        <v>277</v>
      </c>
      <c r="L152" s="40"/>
      <c r="M152" s="199" t="s">
        <v>1</v>
      </c>
      <c r="N152" s="200" t="s">
        <v>41</v>
      </c>
      <c r="O152" s="72"/>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110</v>
      </c>
      <c r="AT152" s="203" t="s">
        <v>241</v>
      </c>
      <c r="AU152" s="203" t="s">
        <v>84</v>
      </c>
      <c r="AY152" s="18" t="s">
        <v>239</v>
      </c>
      <c r="BE152" s="204">
        <f t="shared" si="14"/>
        <v>0</v>
      </c>
      <c r="BF152" s="204">
        <f t="shared" si="15"/>
        <v>0</v>
      </c>
      <c r="BG152" s="204">
        <f t="shared" si="16"/>
        <v>0</v>
      </c>
      <c r="BH152" s="204">
        <f t="shared" si="17"/>
        <v>0</v>
      </c>
      <c r="BI152" s="204">
        <f t="shared" si="18"/>
        <v>0</v>
      </c>
      <c r="BJ152" s="18" t="s">
        <v>84</v>
      </c>
      <c r="BK152" s="204">
        <f t="shared" si="19"/>
        <v>0</v>
      </c>
      <c r="BL152" s="18" t="s">
        <v>110</v>
      </c>
      <c r="BM152" s="203" t="s">
        <v>473</v>
      </c>
    </row>
    <row r="153" spans="1:65" s="2" customFormat="1" ht="16.5" customHeight="1">
      <c r="A153" s="35"/>
      <c r="B153" s="36"/>
      <c r="C153" s="192" t="s">
        <v>296</v>
      </c>
      <c r="D153" s="192" t="s">
        <v>241</v>
      </c>
      <c r="E153" s="193" t="s">
        <v>3962</v>
      </c>
      <c r="F153" s="194" t="s">
        <v>3963</v>
      </c>
      <c r="G153" s="195" t="s">
        <v>1736</v>
      </c>
      <c r="H153" s="196">
        <v>11</v>
      </c>
      <c r="I153" s="197"/>
      <c r="J153" s="198">
        <f t="shared" si="10"/>
        <v>0</v>
      </c>
      <c r="K153" s="194" t="s">
        <v>277</v>
      </c>
      <c r="L153" s="40"/>
      <c r="M153" s="199" t="s">
        <v>1</v>
      </c>
      <c r="N153" s="200" t="s">
        <v>41</v>
      </c>
      <c r="O153" s="72"/>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110</v>
      </c>
      <c r="AT153" s="203" t="s">
        <v>241</v>
      </c>
      <c r="AU153" s="203" t="s">
        <v>84</v>
      </c>
      <c r="AY153" s="18" t="s">
        <v>239</v>
      </c>
      <c r="BE153" s="204">
        <f t="shared" si="14"/>
        <v>0</v>
      </c>
      <c r="BF153" s="204">
        <f t="shared" si="15"/>
        <v>0</v>
      </c>
      <c r="BG153" s="204">
        <f t="shared" si="16"/>
        <v>0</v>
      </c>
      <c r="BH153" s="204">
        <f t="shared" si="17"/>
        <v>0</v>
      </c>
      <c r="BI153" s="204">
        <f t="shared" si="18"/>
        <v>0</v>
      </c>
      <c r="BJ153" s="18" t="s">
        <v>84</v>
      </c>
      <c r="BK153" s="204">
        <f t="shared" si="19"/>
        <v>0</v>
      </c>
      <c r="BL153" s="18" t="s">
        <v>110</v>
      </c>
      <c r="BM153" s="203" t="s">
        <v>484</v>
      </c>
    </row>
    <row r="154" spans="1:65" s="2" customFormat="1" ht="16.5" customHeight="1">
      <c r="A154" s="35"/>
      <c r="B154" s="36"/>
      <c r="C154" s="192" t="s">
        <v>301</v>
      </c>
      <c r="D154" s="192" t="s">
        <v>241</v>
      </c>
      <c r="E154" s="193" t="s">
        <v>3964</v>
      </c>
      <c r="F154" s="194" t="s">
        <v>3965</v>
      </c>
      <c r="G154" s="195" t="s">
        <v>1736</v>
      </c>
      <c r="H154" s="196">
        <v>2</v>
      </c>
      <c r="I154" s="197"/>
      <c r="J154" s="198">
        <f t="shared" si="10"/>
        <v>0</v>
      </c>
      <c r="K154" s="194" t="s">
        <v>277</v>
      </c>
      <c r="L154" s="40"/>
      <c r="M154" s="199" t="s">
        <v>1</v>
      </c>
      <c r="N154" s="200" t="s">
        <v>41</v>
      </c>
      <c r="O154" s="72"/>
      <c r="P154" s="201">
        <f t="shared" si="11"/>
        <v>0</v>
      </c>
      <c r="Q154" s="201">
        <v>0</v>
      </c>
      <c r="R154" s="201">
        <f t="shared" si="12"/>
        <v>0</v>
      </c>
      <c r="S154" s="201">
        <v>0</v>
      </c>
      <c r="T154" s="202">
        <f t="shared" si="13"/>
        <v>0</v>
      </c>
      <c r="U154" s="35"/>
      <c r="V154" s="35"/>
      <c r="W154" s="35"/>
      <c r="X154" s="35"/>
      <c r="Y154" s="35"/>
      <c r="Z154" s="35"/>
      <c r="AA154" s="35"/>
      <c r="AB154" s="35"/>
      <c r="AC154" s="35"/>
      <c r="AD154" s="35"/>
      <c r="AE154" s="35"/>
      <c r="AR154" s="203" t="s">
        <v>110</v>
      </c>
      <c r="AT154" s="203" t="s">
        <v>241</v>
      </c>
      <c r="AU154" s="203" t="s">
        <v>84</v>
      </c>
      <c r="AY154" s="18" t="s">
        <v>239</v>
      </c>
      <c r="BE154" s="204">
        <f t="shared" si="14"/>
        <v>0</v>
      </c>
      <c r="BF154" s="204">
        <f t="shared" si="15"/>
        <v>0</v>
      </c>
      <c r="BG154" s="204">
        <f t="shared" si="16"/>
        <v>0</v>
      </c>
      <c r="BH154" s="204">
        <f t="shared" si="17"/>
        <v>0</v>
      </c>
      <c r="BI154" s="204">
        <f t="shared" si="18"/>
        <v>0</v>
      </c>
      <c r="BJ154" s="18" t="s">
        <v>84</v>
      </c>
      <c r="BK154" s="204">
        <f t="shared" si="19"/>
        <v>0</v>
      </c>
      <c r="BL154" s="18" t="s">
        <v>110</v>
      </c>
      <c r="BM154" s="203" t="s">
        <v>495</v>
      </c>
    </row>
    <row r="155" spans="1:65" s="2" customFormat="1" ht="16.5" customHeight="1">
      <c r="A155" s="35"/>
      <c r="B155" s="36"/>
      <c r="C155" s="192" t="s">
        <v>306</v>
      </c>
      <c r="D155" s="192" t="s">
        <v>241</v>
      </c>
      <c r="E155" s="193" t="s">
        <v>3966</v>
      </c>
      <c r="F155" s="194" t="s">
        <v>3967</v>
      </c>
      <c r="G155" s="195" t="s">
        <v>1736</v>
      </c>
      <c r="H155" s="196">
        <v>2</v>
      </c>
      <c r="I155" s="197"/>
      <c r="J155" s="198">
        <f t="shared" si="10"/>
        <v>0</v>
      </c>
      <c r="K155" s="194" t="s">
        <v>277</v>
      </c>
      <c r="L155" s="40"/>
      <c r="M155" s="199" t="s">
        <v>1</v>
      </c>
      <c r="N155" s="200" t="s">
        <v>41</v>
      </c>
      <c r="O155" s="72"/>
      <c r="P155" s="201">
        <f t="shared" si="11"/>
        <v>0</v>
      </c>
      <c r="Q155" s="201">
        <v>0</v>
      </c>
      <c r="R155" s="201">
        <f t="shared" si="12"/>
        <v>0</v>
      </c>
      <c r="S155" s="201">
        <v>0</v>
      </c>
      <c r="T155" s="202">
        <f t="shared" si="13"/>
        <v>0</v>
      </c>
      <c r="U155" s="35"/>
      <c r="V155" s="35"/>
      <c r="W155" s="35"/>
      <c r="X155" s="35"/>
      <c r="Y155" s="35"/>
      <c r="Z155" s="35"/>
      <c r="AA155" s="35"/>
      <c r="AB155" s="35"/>
      <c r="AC155" s="35"/>
      <c r="AD155" s="35"/>
      <c r="AE155" s="35"/>
      <c r="AR155" s="203" t="s">
        <v>110</v>
      </c>
      <c r="AT155" s="203" t="s">
        <v>241</v>
      </c>
      <c r="AU155" s="203" t="s">
        <v>84</v>
      </c>
      <c r="AY155" s="18" t="s">
        <v>239</v>
      </c>
      <c r="BE155" s="204">
        <f t="shared" si="14"/>
        <v>0</v>
      </c>
      <c r="BF155" s="204">
        <f t="shared" si="15"/>
        <v>0</v>
      </c>
      <c r="BG155" s="204">
        <f t="shared" si="16"/>
        <v>0</v>
      </c>
      <c r="BH155" s="204">
        <f t="shared" si="17"/>
        <v>0</v>
      </c>
      <c r="BI155" s="204">
        <f t="shared" si="18"/>
        <v>0</v>
      </c>
      <c r="BJ155" s="18" t="s">
        <v>84</v>
      </c>
      <c r="BK155" s="204">
        <f t="shared" si="19"/>
        <v>0</v>
      </c>
      <c r="BL155" s="18" t="s">
        <v>110</v>
      </c>
      <c r="BM155" s="203" t="s">
        <v>506</v>
      </c>
    </row>
    <row r="156" spans="1:65" s="2" customFormat="1" ht="16.5" customHeight="1">
      <c r="A156" s="35"/>
      <c r="B156" s="36"/>
      <c r="C156" s="192" t="s">
        <v>312</v>
      </c>
      <c r="D156" s="192" t="s">
        <v>241</v>
      </c>
      <c r="E156" s="193" t="s">
        <v>3968</v>
      </c>
      <c r="F156" s="194" t="s">
        <v>3969</v>
      </c>
      <c r="G156" s="195" t="s">
        <v>1736</v>
      </c>
      <c r="H156" s="196">
        <v>3</v>
      </c>
      <c r="I156" s="197"/>
      <c r="J156" s="198">
        <f t="shared" si="10"/>
        <v>0</v>
      </c>
      <c r="K156" s="194" t="s">
        <v>277</v>
      </c>
      <c r="L156" s="40"/>
      <c r="M156" s="199" t="s">
        <v>1</v>
      </c>
      <c r="N156" s="200" t="s">
        <v>41</v>
      </c>
      <c r="O156" s="72"/>
      <c r="P156" s="201">
        <f t="shared" si="11"/>
        <v>0</v>
      </c>
      <c r="Q156" s="201">
        <v>0</v>
      </c>
      <c r="R156" s="201">
        <f t="shared" si="12"/>
        <v>0</v>
      </c>
      <c r="S156" s="201">
        <v>0</v>
      </c>
      <c r="T156" s="202">
        <f t="shared" si="13"/>
        <v>0</v>
      </c>
      <c r="U156" s="35"/>
      <c r="V156" s="35"/>
      <c r="W156" s="35"/>
      <c r="X156" s="35"/>
      <c r="Y156" s="35"/>
      <c r="Z156" s="35"/>
      <c r="AA156" s="35"/>
      <c r="AB156" s="35"/>
      <c r="AC156" s="35"/>
      <c r="AD156" s="35"/>
      <c r="AE156" s="35"/>
      <c r="AR156" s="203" t="s">
        <v>110</v>
      </c>
      <c r="AT156" s="203" t="s">
        <v>241</v>
      </c>
      <c r="AU156" s="203" t="s">
        <v>84</v>
      </c>
      <c r="AY156" s="18" t="s">
        <v>239</v>
      </c>
      <c r="BE156" s="204">
        <f t="shared" si="14"/>
        <v>0</v>
      </c>
      <c r="BF156" s="204">
        <f t="shared" si="15"/>
        <v>0</v>
      </c>
      <c r="BG156" s="204">
        <f t="shared" si="16"/>
        <v>0</v>
      </c>
      <c r="BH156" s="204">
        <f t="shared" si="17"/>
        <v>0</v>
      </c>
      <c r="BI156" s="204">
        <f t="shared" si="18"/>
        <v>0</v>
      </c>
      <c r="BJ156" s="18" t="s">
        <v>84</v>
      </c>
      <c r="BK156" s="204">
        <f t="shared" si="19"/>
        <v>0</v>
      </c>
      <c r="BL156" s="18" t="s">
        <v>110</v>
      </c>
      <c r="BM156" s="203" t="s">
        <v>517</v>
      </c>
    </row>
    <row r="157" spans="1:65" s="2" customFormat="1" ht="16.5" customHeight="1">
      <c r="A157" s="35"/>
      <c r="B157" s="36"/>
      <c r="C157" s="192" t="s">
        <v>279</v>
      </c>
      <c r="D157" s="192" t="s">
        <v>241</v>
      </c>
      <c r="E157" s="193" t="s">
        <v>3970</v>
      </c>
      <c r="F157" s="194" t="s">
        <v>3971</v>
      </c>
      <c r="G157" s="195" t="s">
        <v>1736</v>
      </c>
      <c r="H157" s="196">
        <v>2</v>
      </c>
      <c r="I157" s="197"/>
      <c r="J157" s="198">
        <f t="shared" si="10"/>
        <v>0</v>
      </c>
      <c r="K157" s="194" t="s">
        <v>277</v>
      </c>
      <c r="L157" s="40"/>
      <c r="M157" s="199" t="s">
        <v>1</v>
      </c>
      <c r="N157" s="200" t="s">
        <v>41</v>
      </c>
      <c r="O157" s="72"/>
      <c r="P157" s="201">
        <f t="shared" si="11"/>
        <v>0</v>
      </c>
      <c r="Q157" s="201">
        <v>0</v>
      </c>
      <c r="R157" s="201">
        <f t="shared" si="12"/>
        <v>0</v>
      </c>
      <c r="S157" s="201">
        <v>0</v>
      </c>
      <c r="T157" s="202">
        <f t="shared" si="13"/>
        <v>0</v>
      </c>
      <c r="U157" s="35"/>
      <c r="V157" s="35"/>
      <c r="W157" s="35"/>
      <c r="X157" s="35"/>
      <c r="Y157" s="35"/>
      <c r="Z157" s="35"/>
      <c r="AA157" s="35"/>
      <c r="AB157" s="35"/>
      <c r="AC157" s="35"/>
      <c r="AD157" s="35"/>
      <c r="AE157" s="35"/>
      <c r="AR157" s="203" t="s">
        <v>110</v>
      </c>
      <c r="AT157" s="203" t="s">
        <v>241</v>
      </c>
      <c r="AU157" s="203" t="s">
        <v>84</v>
      </c>
      <c r="AY157" s="18" t="s">
        <v>239</v>
      </c>
      <c r="BE157" s="204">
        <f t="shared" si="14"/>
        <v>0</v>
      </c>
      <c r="BF157" s="204">
        <f t="shared" si="15"/>
        <v>0</v>
      </c>
      <c r="BG157" s="204">
        <f t="shared" si="16"/>
        <v>0</v>
      </c>
      <c r="BH157" s="204">
        <f t="shared" si="17"/>
        <v>0</v>
      </c>
      <c r="BI157" s="204">
        <f t="shared" si="18"/>
        <v>0</v>
      </c>
      <c r="BJ157" s="18" t="s">
        <v>84</v>
      </c>
      <c r="BK157" s="204">
        <f t="shared" si="19"/>
        <v>0</v>
      </c>
      <c r="BL157" s="18" t="s">
        <v>110</v>
      </c>
      <c r="BM157" s="203" t="s">
        <v>525</v>
      </c>
    </row>
    <row r="158" spans="1:65" s="2" customFormat="1" ht="16.5" customHeight="1">
      <c r="A158" s="35"/>
      <c r="B158" s="36"/>
      <c r="C158" s="192" t="s">
        <v>321</v>
      </c>
      <c r="D158" s="192" t="s">
        <v>241</v>
      </c>
      <c r="E158" s="193" t="s">
        <v>3972</v>
      </c>
      <c r="F158" s="194" t="s">
        <v>3973</v>
      </c>
      <c r="G158" s="195" t="s">
        <v>1736</v>
      </c>
      <c r="H158" s="196">
        <v>43</v>
      </c>
      <c r="I158" s="197"/>
      <c r="J158" s="198">
        <f t="shared" si="10"/>
        <v>0</v>
      </c>
      <c r="K158" s="194" t="s">
        <v>277</v>
      </c>
      <c r="L158" s="40"/>
      <c r="M158" s="199" t="s">
        <v>1</v>
      </c>
      <c r="N158" s="200" t="s">
        <v>41</v>
      </c>
      <c r="O158" s="72"/>
      <c r="P158" s="201">
        <f t="shared" si="11"/>
        <v>0</v>
      </c>
      <c r="Q158" s="201">
        <v>0</v>
      </c>
      <c r="R158" s="201">
        <f t="shared" si="12"/>
        <v>0</v>
      </c>
      <c r="S158" s="201">
        <v>0</v>
      </c>
      <c r="T158" s="202">
        <f t="shared" si="13"/>
        <v>0</v>
      </c>
      <c r="U158" s="35"/>
      <c r="V158" s="35"/>
      <c r="W158" s="35"/>
      <c r="X158" s="35"/>
      <c r="Y158" s="35"/>
      <c r="Z158" s="35"/>
      <c r="AA158" s="35"/>
      <c r="AB158" s="35"/>
      <c r="AC158" s="35"/>
      <c r="AD158" s="35"/>
      <c r="AE158" s="35"/>
      <c r="AR158" s="203" t="s">
        <v>110</v>
      </c>
      <c r="AT158" s="203" t="s">
        <v>241</v>
      </c>
      <c r="AU158" s="203" t="s">
        <v>84</v>
      </c>
      <c r="AY158" s="18" t="s">
        <v>239</v>
      </c>
      <c r="BE158" s="204">
        <f t="shared" si="14"/>
        <v>0</v>
      </c>
      <c r="BF158" s="204">
        <f t="shared" si="15"/>
        <v>0</v>
      </c>
      <c r="BG158" s="204">
        <f t="shared" si="16"/>
        <v>0</v>
      </c>
      <c r="BH158" s="204">
        <f t="shared" si="17"/>
        <v>0</v>
      </c>
      <c r="BI158" s="204">
        <f t="shared" si="18"/>
        <v>0</v>
      </c>
      <c r="BJ158" s="18" t="s">
        <v>84</v>
      </c>
      <c r="BK158" s="204">
        <f t="shared" si="19"/>
        <v>0</v>
      </c>
      <c r="BL158" s="18" t="s">
        <v>110</v>
      </c>
      <c r="BM158" s="203" t="s">
        <v>533</v>
      </c>
    </row>
    <row r="159" spans="1:65" s="2" customFormat="1" ht="37.9" customHeight="1">
      <c r="A159" s="35"/>
      <c r="B159" s="36"/>
      <c r="C159" s="192" t="s">
        <v>328</v>
      </c>
      <c r="D159" s="192" t="s">
        <v>241</v>
      </c>
      <c r="E159" s="193" t="s">
        <v>3974</v>
      </c>
      <c r="F159" s="194" t="s">
        <v>3975</v>
      </c>
      <c r="G159" s="195" t="s">
        <v>1736</v>
      </c>
      <c r="H159" s="196">
        <v>35</v>
      </c>
      <c r="I159" s="197"/>
      <c r="J159" s="198">
        <f t="shared" si="10"/>
        <v>0</v>
      </c>
      <c r="K159" s="194" t="s">
        <v>277</v>
      </c>
      <c r="L159" s="40"/>
      <c r="M159" s="199" t="s">
        <v>1</v>
      </c>
      <c r="N159" s="200" t="s">
        <v>41</v>
      </c>
      <c r="O159" s="72"/>
      <c r="P159" s="201">
        <f t="shared" si="11"/>
        <v>0</v>
      </c>
      <c r="Q159" s="201">
        <v>0</v>
      </c>
      <c r="R159" s="201">
        <f t="shared" si="12"/>
        <v>0</v>
      </c>
      <c r="S159" s="201">
        <v>0</v>
      </c>
      <c r="T159" s="202">
        <f t="shared" si="13"/>
        <v>0</v>
      </c>
      <c r="U159" s="35"/>
      <c r="V159" s="35"/>
      <c r="W159" s="35"/>
      <c r="X159" s="35"/>
      <c r="Y159" s="35"/>
      <c r="Z159" s="35"/>
      <c r="AA159" s="35"/>
      <c r="AB159" s="35"/>
      <c r="AC159" s="35"/>
      <c r="AD159" s="35"/>
      <c r="AE159" s="35"/>
      <c r="AR159" s="203" t="s">
        <v>110</v>
      </c>
      <c r="AT159" s="203" t="s">
        <v>241</v>
      </c>
      <c r="AU159" s="203" t="s">
        <v>84</v>
      </c>
      <c r="AY159" s="18" t="s">
        <v>239</v>
      </c>
      <c r="BE159" s="204">
        <f t="shared" si="14"/>
        <v>0</v>
      </c>
      <c r="BF159" s="204">
        <f t="shared" si="15"/>
        <v>0</v>
      </c>
      <c r="BG159" s="204">
        <f t="shared" si="16"/>
        <v>0</v>
      </c>
      <c r="BH159" s="204">
        <f t="shared" si="17"/>
        <v>0</v>
      </c>
      <c r="BI159" s="204">
        <f t="shared" si="18"/>
        <v>0</v>
      </c>
      <c r="BJ159" s="18" t="s">
        <v>84</v>
      </c>
      <c r="BK159" s="204">
        <f t="shared" si="19"/>
        <v>0</v>
      </c>
      <c r="BL159" s="18" t="s">
        <v>110</v>
      </c>
      <c r="BM159" s="203" t="s">
        <v>541</v>
      </c>
    </row>
    <row r="160" spans="1:65" s="2" customFormat="1" ht="37.9" customHeight="1">
      <c r="A160" s="35"/>
      <c r="B160" s="36"/>
      <c r="C160" s="192" t="s">
        <v>7</v>
      </c>
      <c r="D160" s="192" t="s">
        <v>241</v>
      </c>
      <c r="E160" s="193" t="s">
        <v>3976</v>
      </c>
      <c r="F160" s="194" t="s">
        <v>3977</v>
      </c>
      <c r="G160" s="195" t="s">
        <v>1736</v>
      </c>
      <c r="H160" s="196">
        <v>4</v>
      </c>
      <c r="I160" s="197"/>
      <c r="J160" s="198">
        <f t="shared" si="10"/>
        <v>0</v>
      </c>
      <c r="K160" s="194" t="s">
        <v>277</v>
      </c>
      <c r="L160" s="40"/>
      <c r="M160" s="199" t="s">
        <v>1</v>
      </c>
      <c r="N160" s="200" t="s">
        <v>41</v>
      </c>
      <c r="O160" s="72"/>
      <c r="P160" s="201">
        <f t="shared" si="11"/>
        <v>0</v>
      </c>
      <c r="Q160" s="201">
        <v>0</v>
      </c>
      <c r="R160" s="201">
        <f t="shared" si="12"/>
        <v>0</v>
      </c>
      <c r="S160" s="201">
        <v>0</v>
      </c>
      <c r="T160" s="202">
        <f t="shared" si="13"/>
        <v>0</v>
      </c>
      <c r="U160" s="35"/>
      <c r="V160" s="35"/>
      <c r="W160" s="35"/>
      <c r="X160" s="35"/>
      <c r="Y160" s="35"/>
      <c r="Z160" s="35"/>
      <c r="AA160" s="35"/>
      <c r="AB160" s="35"/>
      <c r="AC160" s="35"/>
      <c r="AD160" s="35"/>
      <c r="AE160" s="35"/>
      <c r="AR160" s="203" t="s">
        <v>110</v>
      </c>
      <c r="AT160" s="203" t="s">
        <v>241</v>
      </c>
      <c r="AU160" s="203" t="s">
        <v>84</v>
      </c>
      <c r="AY160" s="18" t="s">
        <v>239</v>
      </c>
      <c r="BE160" s="204">
        <f t="shared" si="14"/>
        <v>0</v>
      </c>
      <c r="BF160" s="204">
        <f t="shared" si="15"/>
        <v>0</v>
      </c>
      <c r="BG160" s="204">
        <f t="shared" si="16"/>
        <v>0</v>
      </c>
      <c r="BH160" s="204">
        <f t="shared" si="17"/>
        <v>0</v>
      </c>
      <c r="BI160" s="204">
        <f t="shared" si="18"/>
        <v>0</v>
      </c>
      <c r="BJ160" s="18" t="s">
        <v>84</v>
      </c>
      <c r="BK160" s="204">
        <f t="shared" si="19"/>
        <v>0</v>
      </c>
      <c r="BL160" s="18" t="s">
        <v>110</v>
      </c>
      <c r="BM160" s="203" t="s">
        <v>551</v>
      </c>
    </row>
    <row r="161" spans="1:65" s="2" customFormat="1" ht="37.9" customHeight="1">
      <c r="A161" s="35"/>
      <c r="B161" s="36"/>
      <c r="C161" s="192" t="s">
        <v>337</v>
      </c>
      <c r="D161" s="192" t="s">
        <v>241</v>
      </c>
      <c r="E161" s="193" t="s">
        <v>3978</v>
      </c>
      <c r="F161" s="194" t="s">
        <v>3979</v>
      </c>
      <c r="G161" s="195" t="s">
        <v>1736</v>
      </c>
      <c r="H161" s="196">
        <v>32</v>
      </c>
      <c r="I161" s="197"/>
      <c r="J161" s="198">
        <f t="shared" si="10"/>
        <v>0</v>
      </c>
      <c r="K161" s="194" t="s">
        <v>277</v>
      </c>
      <c r="L161" s="40"/>
      <c r="M161" s="199" t="s">
        <v>1</v>
      </c>
      <c r="N161" s="200" t="s">
        <v>41</v>
      </c>
      <c r="O161" s="72"/>
      <c r="P161" s="201">
        <f t="shared" si="11"/>
        <v>0</v>
      </c>
      <c r="Q161" s="201">
        <v>0</v>
      </c>
      <c r="R161" s="201">
        <f t="shared" si="12"/>
        <v>0</v>
      </c>
      <c r="S161" s="201">
        <v>0</v>
      </c>
      <c r="T161" s="202">
        <f t="shared" si="13"/>
        <v>0</v>
      </c>
      <c r="U161" s="35"/>
      <c r="V161" s="35"/>
      <c r="W161" s="35"/>
      <c r="X161" s="35"/>
      <c r="Y161" s="35"/>
      <c r="Z161" s="35"/>
      <c r="AA161" s="35"/>
      <c r="AB161" s="35"/>
      <c r="AC161" s="35"/>
      <c r="AD161" s="35"/>
      <c r="AE161" s="35"/>
      <c r="AR161" s="203" t="s">
        <v>110</v>
      </c>
      <c r="AT161" s="203" t="s">
        <v>241</v>
      </c>
      <c r="AU161" s="203" t="s">
        <v>84</v>
      </c>
      <c r="AY161" s="18" t="s">
        <v>239</v>
      </c>
      <c r="BE161" s="204">
        <f t="shared" si="14"/>
        <v>0</v>
      </c>
      <c r="BF161" s="204">
        <f t="shared" si="15"/>
        <v>0</v>
      </c>
      <c r="BG161" s="204">
        <f t="shared" si="16"/>
        <v>0</v>
      </c>
      <c r="BH161" s="204">
        <f t="shared" si="17"/>
        <v>0</v>
      </c>
      <c r="BI161" s="204">
        <f t="shared" si="18"/>
        <v>0</v>
      </c>
      <c r="BJ161" s="18" t="s">
        <v>84</v>
      </c>
      <c r="BK161" s="204">
        <f t="shared" si="19"/>
        <v>0</v>
      </c>
      <c r="BL161" s="18" t="s">
        <v>110</v>
      </c>
      <c r="BM161" s="203" t="s">
        <v>561</v>
      </c>
    </row>
    <row r="162" spans="1:65" s="2" customFormat="1" ht="24.2" customHeight="1">
      <c r="A162" s="35"/>
      <c r="B162" s="36"/>
      <c r="C162" s="192" t="s">
        <v>342</v>
      </c>
      <c r="D162" s="192" t="s">
        <v>241</v>
      </c>
      <c r="E162" s="193" t="s">
        <v>3980</v>
      </c>
      <c r="F162" s="194" t="s">
        <v>3981</v>
      </c>
      <c r="G162" s="195" t="s">
        <v>1994</v>
      </c>
      <c r="H162" s="196">
        <v>2</v>
      </c>
      <c r="I162" s="197"/>
      <c r="J162" s="198">
        <f t="shared" si="10"/>
        <v>0</v>
      </c>
      <c r="K162" s="194" t="s">
        <v>277</v>
      </c>
      <c r="L162" s="40"/>
      <c r="M162" s="199" t="s">
        <v>1</v>
      </c>
      <c r="N162" s="200" t="s">
        <v>41</v>
      </c>
      <c r="O162" s="72"/>
      <c r="P162" s="201">
        <f t="shared" si="11"/>
        <v>0</v>
      </c>
      <c r="Q162" s="201">
        <v>0</v>
      </c>
      <c r="R162" s="201">
        <f t="shared" si="12"/>
        <v>0</v>
      </c>
      <c r="S162" s="201">
        <v>0</v>
      </c>
      <c r="T162" s="202">
        <f t="shared" si="13"/>
        <v>0</v>
      </c>
      <c r="U162" s="35"/>
      <c r="V162" s="35"/>
      <c r="W162" s="35"/>
      <c r="X162" s="35"/>
      <c r="Y162" s="35"/>
      <c r="Z162" s="35"/>
      <c r="AA162" s="35"/>
      <c r="AB162" s="35"/>
      <c r="AC162" s="35"/>
      <c r="AD162" s="35"/>
      <c r="AE162" s="35"/>
      <c r="AR162" s="203" t="s">
        <v>110</v>
      </c>
      <c r="AT162" s="203" t="s">
        <v>241</v>
      </c>
      <c r="AU162" s="203" t="s">
        <v>84</v>
      </c>
      <c r="AY162" s="18" t="s">
        <v>239</v>
      </c>
      <c r="BE162" s="204">
        <f t="shared" si="14"/>
        <v>0</v>
      </c>
      <c r="BF162" s="204">
        <f t="shared" si="15"/>
        <v>0</v>
      </c>
      <c r="BG162" s="204">
        <f t="shared" si="16"/>
        <v>0</v>
      </c>
      <c r="BH162" s="204">
        <f t="shared" si="17"/>
        <v>0</v>
      </c>
      <c r="BI162" s="204">
        <f t="shared" si="18"/>
        <v>0</v>
      </c>
      <c r="BJ162" s="18" t="s">
        <v>84</v>
      </c>
      <c r="BK162" s="204">
        <f t="shared" si="19"/>
        <v>0</v>
      </c>
      <c r="BL162" s="18" t="s">
        <v>110</v>
      </c>
      <c r="BM162" s="203" t="s">
        <v>570</v>
      </c>
    </row>
    <row r="163" spans="1:65" s="2" customFormat="1" ht="16.5" customHeight="1">
      <c r="A163" s="35"/>
      <c r="B163" s="36"/>
      <c r="C163" s="192" t="s">
        <v>463</v>
      </c>
      <c r="D163" s="192" t="s">
        <v>241</v>
      </c>
      <c r="E163" s="193" t="s">
        <v>3982</v>
      </c>
      <c r="F163" s="194" t="s">
        <v>3983</v>
      </c>
      <c r="G163" s="195" t="s">
        <v>1736</v>
      </c>
      <c r="H163" s="196">
        <v>4</v>
      </c>
      <c r="I163" s="197"/>
      <c r="J163" s="198">
        <f t="shared" si="10"/>
        <v>0</v>
      </c>
      <c r="K163" s="194" t="s">
        <v>277</v>
      </c>
      <c r="L163" s="40"/>
      <c r="M163" s="199" t="s">
        <v>1</v>
      </c>
      <c r="N163" s="200" t="s">
        <v>41</v>
      </c>
      <c r="O163" s="72"/>
      <c r="P163" s="201">
        <f t="shared" si="11"/>
        <v>0</v>
      </c>
      <c r="Q163" s="201">
        <v>0</v>
      </c>
      <c r="R163" s="201">
        <f t="shared" si="12"/>
        <v>0</v>
      </c>
      <c r="S163" s="201">
        <v>0</v>
      </c>
      <c r="T163" s="202">
        <f t="shared" si="13"/>
        <v>0</v>
      </c>
      <c r="U163" s="35"/>
      <c r="V163" s="35"/>
      <c r="W163" s="35"/>
      <c r="X163" s="35"/>
      <c r="Y163" s="35"/>
      <c r="Z163" s="35"/>
      <c r="AA163" s="35"/>
      <c r="AB163" s="35"/>
      <c r="AC163" s="35"/>
      <c r="AD163" s="35"/>
      <c r="AE163" s="35"/>
      <c r="AR163" s="203" t="s">
        <v>110</v>
      </c>
      <c r="AT163" s="203" t="s">
        <v>241</v>
      </c>
      <c r="AU163" s="203" t="s">
        <v>84</v>
      </c>
      <c r="AY163" s="18" t="s">
        <v>239</v>
      </c>
      <c r="BE163" s="204">
        <f t="shared" si="14"/>
        <v>0</v>
      </c>
      <c r="BF163" s="204">
        <f t="shared" si="15"/>
        <v>0</v>
      </c>
      <c r="BG163" s="204">
        <f t="shared" si="16"/>
        <v>0</v>
      </c>
      <c r="BH163" s="204">
        <f t="shared" si="17"/>
        <v>0</v>
      </c>
      <c r="BI163" s="204">
        <f t="shared" si="18"/>
        <v>0</v>
      </c>
      <c r="BJ163" s="18" t="s">
        <v>84</v>
      </c>
      <c r="BK163" s="204">
        <f t="shared" si="19"/>
        <v>0</v>
      </c>
      <c r="BL163" s="18" t="s">
        <v>110</v>
      </c>
      <c r="BM163" s="203" t="s">
        <v>580</v>
      </c>
    </row>
    <row r="164" spans="1:65" s="2" customFormat="1" ht="16.5" customHeight="1">
      <c r="A164" s="35"/>
      <c r="B164" s="36"/>
      <c r="C164" s="192" t="s">
        <v>468</v>
      </c>
      <c r="D164" s="192" t="s">
        <v>241</v>
      </c>
      <c r="E164" s="193" t="s">
        <v>3984</v>
      </c>
      <c r="F164" s="194" t="s">
        <v>3985</v>
      </c>
      <c r="G164" s="195" t="s">
        <v>1736</v>
      </c>
      <c r="H164" s="196">
        <v>18</v>
      </c>
      <c r="I164" s="197"/>
      <c r="J164" s="198">
        <f t="shared" si="10"/>
        <v>0</v>
      </c>
      <c r="K164" s="194" t="s">
        <v>277</v>
      </c>
      <c r="L164" s="40"/>
      <c r="M164" s="199" t="s">
        <v>1</v>
      </c>
      <c r="N164" s="200" t="s">
        <v>41</v>
      </c>
      <c r="O164" s="72"/>
      <c r="P164" s="201">
        <f t="shared" si="11"/>
        <v>0</v>
      </c>
      <c r="Q164" s="201">
        <v>0</v>
      </c>
      <c r="R164" s="201">
        <f t="shared" si="12"/>
        <v>0</v>
      </c>
      <c r="S164" s="201">
        <v>0</v>
      </c>
      <c r="T164" s="202">
        <f t="shared" si="13"/>
        <v>0</v>
      </c>
      <c r="U164" s="35"/>
      <c r="V164" s="35"/>
      <c r="W164" s="35"/>
      <c r="X164" s="35"/>
      <c r="Y164" s="35"/>
      <c r="Z164" s="35"/>
      <c r="AA164" s="35"/>
      <c r="AB164" s="35"/>
      <c r="AC164" s="35"/>
      <c r="AD164" s="35"/>
      <c r="AE164" s="35"/>
      <c r="AR164" s="203" t="s">
        <v>110</v>
      </c>
      <c r="AT164" s="203" t="s">
        <v>241</v>
      </c>
      <c r="AU164" s="203" t="s">
        <v>84</v>
      </c>
      <c r="AY164" s="18" t="s">
        <v>239</v>
      </c>
      <c r="BE164" s="204">
        <f t="shared" si="14"/>
        <v>0</v>
      </c>
      <c r="BF164" s="204">
        <f t="shared" si="15"/>
        <v>0</v>
      </c>
      <c r="BG164" s="204">
        <f t="shared" si="16"/>
        <v>0</v>
      </c>
      <c r="BH164" s="204">
        <f t="shared" si="17"/>
        <v>0</v>
      </c>
      <c r="BI164" s="204">
        <f t="shared" si="18"/>
        <v>0</v>
      </c>
      <c r="BJ164" s="18" t="s">
        <v>84</v>
      </c>
      <c r="BK164" s="204">
        <f t="shared" si="19"/>
        <v>0</v>
      </c>
      <c r="BL164" s="18" t="s">
        <v>110</v>
      </c>
      <c r="BM164" s="203" t="s">
        <v>591</v>
      </c>
    </row>
    <row r="165" spans="1:65" s="2" customFormat="1" ht="16.5" customHeight="1">
      <c r="A165" s="35"/>
      <c r="B165" s="36"/>
      <c r="C165" s="192" t="s">
        <v>473</v>
      </c>
      <c r="D165" s="192" t="s">
        <v>241</v>
      </c>
      <c r="E165" s="193" t="s">
        <v>3986</v>
      </c>
      <c r="F165" s="194" t="s">
        <v>3987</v>
      </c>
      <c r="G165" s="195" t="s">
        <v>1736</v>
      </c>
      <c r="H165" s="196">
        <v>2</v>
      </c>
      <c r="I165" s="197"/>
      <c r="J165" s="198">
        <f t="shared" si="10"/>
        <v>0</v>
      </c>
      <c r="K165" s="194" t="s">
        <v>277</v>
      </c>
      <c r="L165" s="40"/>
      <c r="M165" s="199" t="s">
        <v>1</v>
      </c>
      <c r="N165" s="200" t="s">
        <v>41</v>
      </c>
      <c r="O165" s="72"/>
      <c r="P165" s="201">
        <f t="shared" si="11"/>
        <v>0</v>
      </c>
      <c r="Q165" s="201">
        <v>0</v>
      </c>
      <c r="R165" s="201">
        <f t="shared" si="12"/>
        <v>0</v>
      </c>
      <c r="S165" s="201">
        <v>0</v>
      </c>
      <c r="T165" s="202">
        <f t="shared" si="13"/>
        <v>0</v>
      </c>
      <c r="U165" s="35"/>
      <c r="V165" s="35"/>
      <c r="W165" s="35"/>
      <c r="X165" s="35"/>
      <c r="Y165" s="35"/>
      <c r="Z165" s="35"/>
      <c r="AA165" s="35"/>
      <c r="AB165" s="35"/>
      <c r="AC165" s="35"/>
      <c r="AD165" s="35"/>
      <c r="AE165" s="35"/>
      <c r="AR165" s="203" t="s">
        <v>110</v>
      </c>
      <c r="AT165" s="203" t="s">
        <v>241</v>
      </c>
      <c r="AU165" s="203" t="s">
        <v>84</v>
      </c>
      <c r="AY165" s="18" t="s">
        <v>239</v>
      </c>
      <c r="BE165" s="204">
        <f t="shared" si="14"/>
        <v>0</v>
      </c>
      <c r="BF165" s="204">
        <f t="shared" si="15"/>
        <v>0</v>
      </c>
      <c r="BG165" s="204">
        <f t="shared" si="16"/>
        <v>0</v>
      </c>
      <c r="BH165" s="204">
        <f t="shared" si="17"/>
        <v>0</v>
      </c>
      <c r="BI165" s="204">
        <f t="shared" si="18"/>
        <v>0</v>
      </c>
      <c r="BJ165" s="18" t="s">
        <v>84</v>
      </c>
      <c r="BK165" s="204">
        <f t="shared" si="19"/>
        <v>0</v>
      </c>
      <c r="BL165" s="18" t="s">
        <v>110</v>
      </c>
      <c r="BM165" s="203" t="s">
        <v>601</v>
      </c>
    </row>
    <row r="166" spans="1:65" s="2" customFormat="1" ht="16.5" customHeight="1">
      <c r="A166" s="35"/>
      <c r="B166" s="36"/>
      <c r="C166" s="192" t="s">
        <v>479</v>
      </c>
      <c r="D166" s="192" t="s">
        <v>241</v>
      </c>
      <c r="E166" s="193" t="s">
        <v>3988</v>
      </c>
      <c r="F166" s="194" t="s">
        <v>3989</v>
      </c>
      <c r="G166" s="195" t="s">
        <v>1736</v>
      </c>
      <c r="H166" s="196">
        <v>7</v>
      </c>
      <c r="I166" s="197"/>
      <c r="J166" s="198">
        <f t="shared" si="10"/>
        <v>0</v>
      </c>
      <c r="K166" s="194" t="s">
        <v>277</v>
      </c>
      <c r="L166" s="40"/>
      <c r="M166" s="199" t="s">
        <v>1</v>
      </c>
      <c r="N166" s="200" t="s">
        <v>41</v>
      </c>
      <c r="O166" s="72"/>
      <c r="P166" s="201">
        <f t="shared" si="11"/>
        <v>0</v>
      </c>
      <c r="Q166" s="201">
        <v>0</v>
      </c>
      <c r="R166" s="201">
        <f t="shared" si="12"/>
        <v>0</v>
      </c>
      <c r="S166" s="201">
        <v>0</v>
      </c>
      <c r="T166" s="202">
        <f t="shared" si="13"/>
        <v>0</v>
      </c>
      <c r="U166" s="35"/>
      <c r="V166" s="35"/>
      <c r="W166" s="35"/>
      <c r="X166" s="35"/>
      <c r="Y166" s="35"/>
      <c r="Z166" s="35"/>
      <c r="AA166" s="35"/>
      <c r="AB166" s="35"/>
      <c r="AC166" s="35"/>
      <c r="AD166" s="35"/>
      <c r="AE166" s="35"/>
      <c r="AR166" s="203" t="s">
        <v>110</v>
      </c>
      <c r="AT166" s="203" t="s">
        <v>241</v>
      </c>
      <c r="AU166" s="203" t="s">
        <v>84</v>
      </c>
      <c r="AY166" s="18" t="s">
        <v>239</v>
      </c>
      <c r="BE166" s="204">
        <f t="shared" si="14"/>
        <v>0</v>
      </c>
      <c r="BF166" s="204">
        <f t="shared" si="15"/>
        <v>0</v>
      </c>
      <c r="BG166" s="204">
        <f t="shared" si="16"/>
        <v>0</v>
      </c>
      <c r="BH166" s="204">
        <f t="shared" si="17"/>
        <v>0</v>
      </c>
      <c r="BI166" s="204">
        <f t="shared" si="18"/>
        <v>0</v>
      </c>
      <c r="BJ166" s="18" t="s">
        <v>84</v>
      </c>
      <c r="BK166" s="204">
        <f t="shared" si="19"/>
        <v>0</v>
      </c>
      <c r="BL166" s="18" t="s">
        <v>110</v>
      </c>
      <c r="BM166" s="203" t="s">
        <v>609</v>
      </c>
    </row>
    <row r="167" spans="1:65" s="2" customFormat="1" ht="16.5" customHeight="1">
      <c r="A167" s="35"/>
      <c r="B167" s="36"/>
      <c r="C167" s="192" t="s">
        <v>484</v>
      </c>
      <c r="D167" s="192" t="s">
        <v>241</v>
      </c>
      <c r="E167" s="193" t="s">
        <v>3990</v>
      </c>
      <c r="F167" s="194" t="s">
        <v>3991</v>
      </c>
      <c r="G167" s="195" t="s">
        <v>1736</v>
      </c>
      <c r="H167" s="196">
        <v>5</v>
      </c>
      <c r="I167" s="197"/>
      <c r="J167" s="198">
        <f t="shared" si="10"/>
        <v>0</v>
      </c>
      <c r="K167" s="194" t="s">
        <v>277</v>
      </c>
      <c r="L167" s="40"/>
      <c r="M167" s="199" t="s">
        <v>1</v>
      </c>
      <c r="N167" s="200" t="s">
        <v>41</v>
      </c>
      <c r="O167" s="72"/>
      <c r="P167" s="201">
        <f t="shared" si="11"/>
        <v>0</v>
      </c>
      <c r="Q167" s="201">
        <v>0</v>
      </c>
      <c r="R167" s="201">
        <f t="shared" si="12"/>
        <v>0</v>
      </c>
      <c r="S167" s="201">
        <v>0</v>
      </c>
      <c r="T167" s="202">
        <f t="shared" si="13"/>
        <v>0</v>
      </c>
      <c r="U167" s="35"/>
      <c r="V167" s="35"/>
      <c r="W167" s="35"/>
      <c r="X167" s="35"/>
      <c r="Y167" s="35"/>
      <c r="Z167" s="35"/>
      <c r="AA167" s="35"/>
      <c r="AB167" s="35"/>
      <c r="AC167" s="35"/>
      <c r="AD167" s="35"/>
      <c r="AE167" s="35"/>
      <c r="AR167" s="203" t="s">
        <v>110</v>
      </c>
      <c r="AT167" s="203" t="s">
        <v>241</v>
      </c>
      <c r="AU167" s="203" t="s">
        <v>84</v>
      </c>
      <c r="AY167" s="18" t="s">
        <v>239</v>
      </c>
      <c r="BE167" s="204">
        <f t="shared" si="14"/>
        <v>0</v>
      </c>
      <c r="BF167" s="204">
        <f t="shared" si="15"/>
        <v>0</v>
      </c>
      <c r="BG167" s="204">
        <f t="shared" si="16"/>
        <v>0</v>
      </c>
      <c r="BH167" s="204">
        <f t="shared" si="17"/>
        <v>0</v>
      </c>
      <c r="BI167" s="204">
        <f t="shared" si="18"/>
        <v>0</v>
      </c>
      <c r="BJ167" s="18" t="s">
        <v>84</v>
      </c>
      <c r="BK167" s="204">
        <f t="shared" si="19"/>
        <v>0</v>
      </c>
      <c r="BL167" s="18" t="s">
        <v>110</v>
      </c>
      <c r="BM167" s="203" t="s">
        <v>617</v>
      </c>
    </row>
    <row r="168" spans="1:65" s="2" customFormat="1" ht="16.5" customHeight="1">
      <c r="A168" s="35"/>
      <c r="B168" s="36"/>
      <c r="C168" s="192" t="s">
        <v>490</v>
      </c>
      <c r="D168" s="192" t="s">
        <v>241</v>
      </c>
      <c r="E168" s="193" t="s">
        <v>3992</v>
      </c>
      <c r="F168" s="194" t="s">
        <v>3993</v>
      </c>
      <c r="G168" s="195" t="s">
        <v>1736</v>
      </c>
      <c r="H168" s="196">
        <v>32</v>
      </c>
      <c r="I168" s="197"/>
      <c r="J168" s="198">
        <f t="shared" si="10"/>
        <v>0</v>
      </c>
      <c r="K168" s="194" t="s">
        <v>277</v>
      </c>
      <c r="L168" s="40"/>
      <c r="M168" s="199" t="s">
        <v>1</v>
      </c>
      <c r="N168" s="200" t="s">
        <v>41</v>
      </c>
      <c r="O168" s="72"/>
      <c r="P168" s="201">
        <f t="shared" si="11"/>
        <v>0</v>
      </c>
      <c r="Q168" s="201">
        <v>0</v>
      </c>
      <c r="R168" s="201">
        <f t="shared" si="12"/>
        <v>0</v>
      </c>
      <c r="S168" s="201">
        <v>0</v>
      </c>
      <c r="T168" s="202">
        <f t="shared" si="13"/>
        <v>0</v>
      </c>
      <c r="U168" s="35"/>
      <c r="V168" s="35"/>
      <c r="W168" s="35"/>
      <c r="X168" s="35"/>
      <c r="Y168" s="35"/>
      <c r="Z168" s="35"/>
      <c r="AA168" s="35"/>
      <c r="AB168" s="35"/>
      <c r="AC168" s="35"/>
      <c r="AD168" s="35"/>
      <c r="AE168" s="35"/>
      <c r="AR168" s="203" t="s">
        <v>110</v>
      </c>
      <c r="AT168" s="203" t="s">
        <v>241</v>
      </c>
      <c r="AU168" s="203" t="s">
        <v>84</v>
      </c>
      <c r="AY168" s="18" t="s">
        <v>239</v>
      </c>
      <c r="BE168" s="204">
        <f t="shared" si="14"/>
        <v>0</v>
      </c>
      <c r="BF168" s="204">
        <f t="shared" si="15"/>
        <v>0</v>
      </c>
      <c r="BG168" s="204">
        <f t="shared" si="16"/>
        <v>0</v>
      </c>
      <c r="BH168" s="204">
        <f t="shared" si="17"/>
        <v>0</v>
      </c>
      <c r="BI168" s="204">
        <f t="shared" si="18"/>
        <v>0</v>
      </c>
      <c r="BJ168" s="18" t="s">
        <v>84</v>
      </c>
      <c r="BK168" s="204">
        <f t="shared" si="19"/>
        <v>0</v>
      </c>
      <c r="BL168" s="18" t="s">
        <v>110</v>
      </c>
      <c r="BM168" s="203" t="s">
        <v>626</v>
      </c>
    </row>
    <row r="169" spans="1:65" s="2" customFormat="1" ht="16.5" customHeight="1">
      <c r="A169" s="35"/>
      <c r="B169" s="36"/>
      <c r="C169" s="192" t="s">
        <v>495</v>
      </c>
      <c r="D169" s="192" t="s">
        <v>241</v>
      </c>
      <c r="E169" s="193" t="s">
        <v>3994</v>
      </c>
      <c r="F169" s="194" t="s">
        <v>3995</v>
      </c>
      <c r="G169" s="195" t="s">
        <v>1736</v>
      </c>
      <c r="H169" s="196">
        <v>2</v>
      </c>
      <c r="I169" s="197"/>
      <c r="J169" s="198">
        <f t="shared" si="10"/>
        <v>0</v>
      </c>
      <c r="K169" s="194" t="s">
        <v>277</v>
      </c>
      <c r="L169" s="40"/>
      <c r="M169" s="199" t="s">
        <v>1</v>
      </c>
      <c r="N169" s="200" t="s">
        <v>41</v>
      </c>
      <c r="O169" s="72"/>
      <c r="P169" s="201">
        <f t="shared" si="11"/>
        <v>0</v>
      </c>
      <c r="Q169" s="201">
        <v>0</v>
      </c>
      <c r="R169" s="201">
        <f t="shared" si="12"/>
        <v>0</v>
      </c>
      <c r="S169" s="201">
        <v>0</v>
      </c>
      <c r="T169" s="202">
        <f t="shared" si="13"/>
        <v>0</v>
      </c>
      <c r="U169" s="35"/>
      <c r="V169" s="35"/>
      <c r="W169" s="35"/>
      <c r="X169" s="35"/>
      <c r="Y169" s="35"/>
      <c r="Z169" s="35"/>
      <c r="AA169" s="35"/>
      <c r="AB169" s="35"/>
      <c r="AC169" s="35"/>
      <c r="AD169" s="35"/>
      <c r="AE169" s="35"/>
      <c r="AR169" s="203" t="s">
        <v>110</v>
      </c>
      <c r="AT169" s="203" t="s">
        <v>241</v>
      </c>
      <c r="AU169" s="203" t="s">
        <v>84</v>
      </c>
      <c r="AY169" s="18" t="s">
        <v>239</v>
      </c>
      <c r="BE169" s="204">
        <f t="shared" si="14"/>
        <v>0</v>
      </c>
      <c r="BF169" s="204">
        <f t="shared" si="15"/>
        <v>0</v>
      </c>
      <c r="BG169" s="204">
        <f t="shared" si="16"/>
        <v>0</v>
      </c>
      <c r="BH169" s="204">
        <f t="shared" si="17"/>
        <v>0</v>
      </c>
      <c r="BI169" s="204">
        <f t="shared" si="18"/>
        <v>0</v>
      </c>
      <c r="BJ169" s="18" t="s">
        <v>84</v>
      </c>
      <c r="BK169" s="204">
        <f t="shared" si="19"/>
        <v>0</v>
      </c>
      <c r="BL169" s="18" t="s">
        <v>110</v>
      </c>
      <c r="BM169" s="203" t="s">
        <v>636</v>
      </c>
    </row>
    <row r="170" spans="1:65" s="12" customFormat="1" ht="25.9" customHeight="1">
      <c r="B170" s="176"/>
      <c r="C170" s="177"/>
      <c r="D170" s="178" t="s">
        <v>75</v>
      </c>
      <c r="E170" s="179" t="s">
        <v>3996</v>
      </c>
      <c r="F170" s="179" t="s">
        <v>3997</v>
      </c>
      <c r="G170" s="177"/>
      <c r="H170" s="177"/>
      <c r="I170" s="180"/>
      <c r="J170" s="181">
        <f>BK170</f>
        <v>0</v>
      </c>
      <c r="K170" s="177"/>
      <c r="L170" s="182"/>
      <c r="M170" s="183"/>
      <c r="N170" s="184"/>
      <c r="O170" s="184"/>
      <c r="P170" s="185">
        <f>SUM(P171:P174)</f>
        <v>0</v>
      </c>
      <c r="Q170" s="184"/>
      <c r="R170" s="185">
        <f>SUM(R171:R174)</f>
        <v>0</v>
      </c>
      <c r="S170" s="184"/>
      <c r="T170" s="186">
        <f>SUM(T171:T174)</f>
        <v>0</v>
      </c>
      <c r="AR170" s="187" t="s">
        <v>84</v>
      </c>
      <c r="AT170" s="188" t="s">
        <v>75</v>
      </c>
      <c r="AU170" s="188" t="s">
        <v>76</v>
      </c>
      <c r="AY170" s="187" t="s">
        <v>239</v>
      </c>
      <c r="BK170" s="189">
        <f>SUM(BK171:BK174)</f>
        <v>0</v>
      </c>
    </row>
    <row r="171" spans="1:65" s="2" customFormat="1" ht="16.5" customHeight="1">
      <c r="A171" s="35"/>
      <c r="B171" s="36"/>
      <c r="C171" s="192" t="s">
        <v>499</v>
      </c>
      <c r="D171" s="192" t="s">
        <v>241</v>
      </c>
      <c r="E171" s="193" t="s">
        <v>3998</v>
      </c>
      <c r="F171" s="194" t="s">
        <v>3999</v>
      </c>
      <c r="G171" s="195" t="s">
        <v>1736</v>
      </c>
      <c r="H171" s="196">
        <v>4</v>
      </c>
      <c r="I171" s="197"/>
      <c r="J171" s="198">
        <f>ROUND(I171*H171,2)</f>
        <v>0</v>
      </c>
      <c r="K171" s="194" t="s">
        <v>277</v>
      </c>
      <c r="L171" s="40"/>
      <c r="M171" s="199" t="s">
        <v>1</v>
      </c>
      <c r="N171" s="200" t="s">
        <v>41</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110</v>
      </c>
      <c r="AT171" s="203" t="s">
        <v>241</v>
      </c>
      <c r="AU171" s="203" t="s">
        <v>84</v>
      </c>
      <c r="AY171" s="18" t="s">
        <v>239</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110</v>
      </c>
      <c r="BM171" s="203" t="s">
        <v>646</v>
      </c>
    </row>
    <row r="172" spans="1:65" s="2" customFormat="1" ht="16.5" customHeight="1">
      <c r="A172" s="35"/>
      <c r="B172" s="36"/>
      <c r="C172" s="192" t="s">
        <v>506</v>
      </c>
      <c r="D172" s="192" t="s">
        <v>241</v>
      </c>
      <c r="E172" s="193" t="s">
        <v>4000</v>
      </c>
      <c r="F172" s="194" t="s">
        <v>4001</v>
      </c>
      <c r="G172" s="195" t="s">
        <v>1736</v>
      </c>
      <c r="H172" s="196">
        <v>67</v>
      </c>
      <c r="I172" s="197"/>
      <c r="J172" s="198">
        <f>ROUND(I172*H172,2)</f>
        <v>0</v>
      </c>
      <c r="K172" s="194" t="s">
        <v>277</v>
      </c>
      <c r="L172" s="40"/>
      <c r="M172" s="199" t="s">
        <v>1</v>
      </c>
      <c r="N172" s="200" t="s">
        <v>41</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110</v>
      </c>
      <c r="AT172" s="203" t="s">
        <v>241</v>
      </c>
      <c r="AU172" s="203" t="s">
        <v>84</v>
      </c>
      <c r="AY172" s="18" t="s">
        <v>239</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110</v>
      </c>
      <c r="BM172" s="203" t="s">
        <v>655</v>
      </c>
    </row>
    <row r="173" spans="1:65" s="2" customFormat="1" ht="16.5" customHeight="1">
      <c r="A173" s="35"/>
      <c r="B173" s="36"/>
      <c r="C173" s="192" t="s">
        <v>513</v>
      </c>
      <c r="D173" s="192" t="s">
        <v>241</v>
      </c>
      <c r="E173" s="193" t="s">
        <v>4002</v>
      </c>
      <c r="F173" s="194" t="s">
        <v>4003</v>
      </c>
      <c r="G173" s="195" t="s">
        <v>1736</v>
      </c>
      <c r="H173" s="196">
        <v>6</v>
      </c>
      <c r="I173" s="197"/>
      <c r="J173" s="198">
        <f>ROUND(I173*H173,2)</f>
        <v>0</v>
      </c>
      <c r="K173" s="194" t="s">
        <v>277</v>
      </c>
      <c r="L173" s="40"/>
      <c r="M173" s="199" t="s">
        <v>1</v>
      </c>
      <c r="N173" s="200" t="s">
        <v>41</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110</v>
      </c>
      <c r="AT173" s="203" t="s">
        <v>241</v>
      </c>
      <c r="AU173" s="203" t="s">
        <v>84</v>
      </c>
      <c r="AY173" s="18" t="s">
        <v>239</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110</v>
      </c>
      <c r="BM173" s="203" t="s">
        <v>664</v>
      </c>
    </row>
    <row r="174" spans="1:65" s="2" customFormat="1" ht="16.5" customHeight="1">
      <c r="A174" s="35"/>
      <c r="B174" s="36"/>
      <c r="C174" s="192" t="s">
        <v>517</v>
      </c>
      <c r="D174" s="192" t="s">
        <v>241</v>
      </c>
      <c r="E174" s="193" t="s">
        <v>4004</v>
      </c>
      <c r="F174" s="194" t="s">
        <v>4005</v>
      </c>
      <c r="G174" s="195" t="s">
        <v>1736</v>
      </c>
      <c r="H174" s="196">
        <v>5</v>
      </c>
      <c r="I174" s="197"/>
      <c r="J174" s="198">
        <f>ROUND(I174*H174,2)</f>
        <v>0</v>
      </c>
      <c r="K174" s="194" t="s">
        <v>277</v>
      </c>
      <c r="L174" s="40"/>
      <c r="M174" s="199" t="s">
        <v>1</v>
      </c>
      <c r="N174" s="200" t="s">
        <v>41</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110</v>
      </c>
      <c r="AT174" s="203" t="s">
        <v>241</v>
      </c>
      <c r="AU174" s="203" t="s">
        <v>84</v>
      </c>
      <c r="AY174" s="18" t="s">
        <v>239</v>
      </c>
      <c r="BE174" s="204">
        <f>IF(N174="základní",J174,0)</f>
        <v>0</v>
      </c>
      <c r="BF174" s="204">
        <f>IF(N174="snížená",J174,0)</f>
        <v>0</v>
      </c>
      <c r="BG174" s="204">
        <f>IF(N174="zákl. přenesená",J174,0)</f>
        <v>0</v>
      </c>
      <c r="BH174" s="204">
        <f>IF(N174="sníž. přenesená",J174,0)</f>
        <v>0</v>
      </c>
      <c r="BI174" s="204">
        <f>IF(N174="nulová",J174,0)</f>
        <v>0</v>
      </c>
      <c r="BJ174" s="18" t="s">
        <v>84</v>
      </c>
      <c r="BK174" s="204">
        <f>ROUND(I174*H174,2)</f>
        <v>0</v>
      </c>
      <c r="BL174" s="18" t="s">
        <v>110</v>
      </c>
      <c r="BM174" s="203" t="s">
        <v>673</v>
      </c>
    </row>
    <row r="175" spans="1:65" s="12" customFormat="1" ht="25.9" customHeight="1">
      <c r="B175" s="176"/>
      <c r="C175" s="177"/>
      <c r="D175" s="178" t="s">
        <v>75</v>
      </c>
      <c r="E175" s="179" t="s">
        <v>4006</v>
      </c>
      <c r="F175" s="179" t="s">
        <v>4007</v>
      </c>
      <c r="G175" s="177"/>
      <c r="H175" s="177"/>
      <c r="I175" s="180"/>
      <c r="J175" s="181">
        <f>BK175</f>
        <v>0</v>
      </c>
      <c r="K175" s="177"/>
      <c r="L175" s="182"/>
      <c r="M175" s="183"/>
      <c r="N175" s="184"/>
      <c r="O175" s="184"/>
      <c r="P175" s="185">
        <f>SUM(P176:P179)</f>
        <v>0</v>
      </c>
      <c r="Q175" s="184"/>
      <c r="R175" s="185">
        <f>SUM(R176:R179)</f>
        <v>0</v>
      </c>
      <c r="S175" s="184"/>
      <c r="T175" s="186">
        <f>SUM(T176:T179)</f>
        <v>0</v>
      </c>
      <c r="AR175" s="187" t="s">
        <v>84</v>
      </c>
      <c r="AT175" s="188" t="s">
        <v>75</v>
      </c>
      <c r="AU175" s="188" t="s">
        <v>76</v>
      </c>
      <c r="AY175" s="187" t="s">
        <v>239</v>
      </c>
      <c r="BK175" s="189">
        <f>SUM(BK176:BK179)</f>
        <v>0</v>
      </c>
    </row>
    <row r="176" spans="1:65" s="2" customFormat="1" ht="16.5" customHeight="1">
      <c r="A176" s="35"/>
      <c r="B176" s="36"/>
      <c r="C176" s="192" t="s">
        <v>521</v>
      </c>
      <c r="D176" s="192" t="s">
        <v>241</v>
      </c>
      <c r="E176" s="193" t="s">
        <v>4008</v>
      </c>
      <c r="F176" s="194" t="s">
        <v>4009</v>
      </c>
      <c r="G176" s="195" t="s">
        <v>1736</v>
      </c>
      <c r="H176" s="196">
        <v>2</v>
      </c>
      <c r="I176" s="197"/>
      <c r="J176" s="198">
        <f>ROUND(I176*H176,2)</f>
        <v>0</v>
      </c>
      <c r="K176" s="194" t="s">
        <v>277</v>
      </c>
      <c r="L176" s="40"/>
      <c r="M176" s="199" t="s">
        <v>1</v>
      </c>
      <c r="N176" s="200" t="s">
        <v>41</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110</v>
      </c>
      <c r="AT176" s="203" t="s">
        <v>241</v>
      </c>
      <c r="AU176" s="203" t="s">
        <v>84</v>
      </c>
      <c r="AY176" s="18" t="s">
        <v>239</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110</v>
      </c>
      <c r="BM176" s="203" t="s">
        <v>682</v>
      </c>
    </row>
    <row r="177" spans="1:65" s="2" customFormat="1" ht="78">
      <c r="A177" s="35"/>
      <c r="B177" s="36"/>
      <c r="C177" s="37"/>
      <c r="D177" s="207" t="s">
        <v>284</v>
      </c>
      <c r="E177" s="37"/>
      <c r="F177" s="216" t="s">
        <v>4010</v>
      </c>
      <c r="G177" s="37"/>
      <c r="H177" s="37"/>
      <c r="I177" s="217"/>
      <c r="J177" s="37"/>
      <c r="K177" s="37"/>
      <c r="L177" s="40"/>
      <c r="M177" s="218"/>
      <c r="N177" s="219"/>
      <c r="O177" s="72"/>
      <c r="P177" s="72"/>
      <c r="Q177" s="72"/>
      <c r="R177" s="72"/>
      <c r="S177" s="72"/>
      <c r="T177" s="73"/>
      <c r="U177" s="35"/>
      <c r="V177" s="35"/>
      <c r="W177" s="35"/>
      <c r="X177" s="35"/>
      <c r="Y177" s="35"/>
      <c r="Z177" s="35"/>
      <c r="AA177" s="35"/>
      <c r="AB177" s="35"/>
      <c r="AC177" s="35"/>
      <c r="AD177" s="35"/>
      <c r="AE177" s="35"/>
      <c r="AT177" s="18" t="s">
        <v>284</v>
      </c>
      <c r="AU177" s="18" t="s">
        <v>84</v>
      </c>
    </row>
    <row r="178" spans="1:65" s="2" customFormat="1" ht="16.5" customHeight="1">
      <c r="A178" s="35"/>
      <c r="B178" s="36"/>
      <c r="C178" s="192" t="s">
        <v>525</v>
      </c>
      <c r="D178" s="192" t="s">
        <v>241</v>
      </c>
      <c r="E178" s="193" t="s">
        <v>4011</v>
      </c>
      <c r="F178" s="194" t="s">
        <v>4012</v>
      </c>
      <c r="G178" s="195" t="s">
        <v>1736</v>
      </c>
      <c r="H178" s="196">
        <v>1</v>
      </c>
      <c r="I178" s="197"/>
      <c r="J178" s="198">
        <f>ROUND(I178*H178,2)</f>
        <v>0</v>
      </c>
      <c r="K178" s="194" t="s">
        <v>277</v>
      </c>
      <c r="L178" s="40"/>
      <c r="M178" s="199" t="s">
        <v>1</v>
      </c>
      <c r="N178" s="200" t="s">
        <v>41</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110</v>
      </c>
      <c r="AT178" s="203" t="s">
        <v>241</v>
      </c>
      <c r="AU178" s="203" t="s">
        <v>84</v>
      </c>
      <c r="AY178" s="18" t="s">
        <v>239</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110</v>
      </c>
      <c r="BM178" s="203" t="s">
        <v>690</v>
      </c>
    </row>
    <row r="179" spans="1:65" s="2" customFormat="1" ht="78">
      <c r="A179" s="35"/>
      <c r="B179" s="36"/>
      <c r="C179" s="37"/>
      <c r="D179" s="207" t="s">
        <v>284</v>
      </c>
      <c r="E179" s="37"/>
      <c r="F179" s="216" t="s">
        <v>4013</v>
      </c>
      <c r="G179" s="37"/>
      <c r="H179" s="37"/>
      <c r="I179" s="217"/>
      <c r="J179" s="37"/>
      <c r="K179" s="37"/>
      <c r="L179" s="40"/>
      <c r="M179" s="218"/>
      <c r="N179" s="219"/>
      <c r="O179" s="72"/>
      <c r="P179" s="72"/>
      <c r="Q179" s="72"/>
      <c r="R179" s="72"/>
      <c r="S179" s="72"/>
      <c r="T179" s="73"/>
      <c r="U179" s="35"/>
      <c r="V179" s="35"/>
      <c r="W179" s="35"/>
      <c r="X179" s="35"/>
      <c r="Y179" s="35"/>
      <c r="Z179" s="35"/>
      <c r="AA179" s="35"/>
      <c r="AB179" s="35"/>
      <c r="AC179" s="35"/>
      <c r="AD179" s="35"/>
      <c r="AE179" s="35"/>
      <c r="AT179" s="18" t="s">
        <v>284</v>
      </c>
      <c r="AU179" s="18" t="s">
        <v>84</v>
      </c>
    </row>
    <row r="180" spans="1:65" s="12" customFormat="1" ht="25.9" customHeight="1">
      <c r="B180" s="176"/>
      <c r="C180" s="177"/>
      <c r="D180" s="178" t="s">
        <v>75</v>
      </c>
      <c r="E180" s="179" t="s">
        <v>4014</v>
      </c>
      <c r="F180" s="179" t="s">
        <v>4015</v>
      </c>
      <c r="G180" s="177"/>
      <c r="H180" s="177"/>
      <c r="I180" s="180"/>
      <c r="J180" s="181">
        <f>BK180</f>
        <v>0</v>
      </c>
      <c r="K180" s="177"/>
      <c r="L180" s="182"/>
      <c r="M180" s="183"/>
      <c r="N180" s="184"/>
      <c r="O180" s="184"/>
      <c r="P180" s="185">
        <f>SUM(P181:P208)</f>
        <v>0</v>
      </c>
      <c r="Q180" s="184"/>
      <c r="R180" s="185">
        <f>SUM(R181:R208)</f>
        <v>0</v>
      </c>
      <c r="S180" s="184"/>
      <c r="T180" s="186">
        <f>SUM(T181:T208)</f>
        <v>0</v>
      </c>
      <c r="AR180" s="187" t="s">
        <v>84</v>
      </c>
      <c r="AT180" s="188" t="s">
        <v>75</v>
      </c>
      <c r="AU180" s="188" t="s">
        <v>76</v>
      </c>
      <c r="AY180" s="187" t="s">
        <v>239</v>
      </c>
      <c r="BK180" s="189">
        <f>SUM(BK181:BK208)</f>
        <v>0</v>
      </c>
    </row>
    <row r="181" spans="1:65" s="2" customFormat="1" ht="16.5" customHeight="1">
      <c r="A181" s="35"/>
      <c r="B181" s="36"/>
      <c r="C181" s="192" t="s">
        <v>529</v>
      </c>
      <c r="D181" s="192" t="s">
        <v>241</v>
      </c>
      <c r="E181" s="193" t="s">
        <v>4016</v>
      </c>
      <c r="F181" s="194" t="s">
        <v>4017</v>
      </c>
      <c r="G181" s="195" t="s">
        <v>476</v>
      </c>
      <c r="H181" s="196">
        <v>592</v>
      </c>
      <c r="I181" s="197"/>
      <c r="J181" s="198">
        <f t="shared" ref="J181:J208" si="20">ROUND(I181*H181,2)</f>
        <v>0</v>
      </c>
      <c r="K181" s="194" t="s">
        <v>277</v>
      </c>
      <c r="L181" s="40"/>
      <c r="M181" s="199" t="s">
        <v>1</v>
      </c>
      <c r="N181" s="200" t="s">
        <v>41</v>
      </c>
      <c r="O181" s="72"/>
      <c r="P181" s="201">
        <f t="shared" ref="P181:P208" si="21">O181*H181</f>
        <v>0</v>
      </c>
      <c r="Q181" s="201">
        <v>0</v>
      </c>
      <c r="R181" s="201">
        <f t="shared" ref="R181:R208" si="22">Q181*H181</f>
        <v>0</v>
      </c>
      <c r="S181" s="201">
        <v>0</v>
      </c>
      <c r="T181" s="202">
        <f t="shared" ref="T181:T208" si="23">S181*H181</f>
        <v>0</v>
      </c>
      <c r="U181" s="35"/>
      <c r="V181" s="35"/>
      <c r="W181" s="35"/>
      <c r="X181" s="35"/>
      <c r="Y181" s="35"/>
      <c r="Z181" s="35"/>
      <c r="AA181" s="35"/>
      <c r="AB181" s="35"/>
      <c r="AC181" s="35"/>
      <c r="AD181" s="35"/>
      <c r="AE181" s="35"/>
      <c r="AR181" s="203" t="s">
        <v>110</v>
      </c>
      <c r="AT181" s="203" t="s">
        <v>241</v>
      </c>
      <c r="AU181" s="203" t="s">
        <v>84</v>
      </c>
      <c r="AY181" s="18" t="s">
        <v>239</v>
      </c>
      <c r="BE181" s="204">
        <f t="shared" ref="BE181:BE208" si="24">IF(N181="základní",J181,0)</f>
        <v>0</v>
      </c>
      <c r="BF181" s="204">
        <f t="shared" ref="BF181:BF208" si="25">IF(N181="snížená",J181,0)</f>
        <v>0</v>
      </c>
      <c r="BG181" s="204">
        <f t="shared" ref="BG181:BG208" si="26">IF(N181="zákl. přenesená",J181,0)</f>
        <v>0</v>
      </c>
      <c r="BH181" s="204">
        <f t="shared" ref="BH181:BH208" si="27">IF(N181="sníž. přenesená",J181,0)</f>
        <v>0</v>
      </c>
      <c r="BI181" s="204">
        <f t="shared" ref="BI181:BI208" si="28">IF(N181="nulová",J181,0)</f>
        <v>0</v>
      </c>
      <c r="BJ181" s="18" t="s">
        <v>84</v>
      </c>
      <c r="BK181" s="204">
        <f t="shared" ref="BK181:BK208" si="29">ROUND(I181*H181,2)</f>
        <v>0</v>
      </c>
      <c r="BL181" s="18" t="s">
        <v>110</v>
      </c>
      <c r="BM181" s="203" t="s">
        <v>699</v>
      </c>
    </row>
    <row r="182" spans="1:65" s="2" customFormat="1" ht="16.5" customHeight="1">
      <c r="A182" s="35"/>
      <c r="B182" s="36"/>
      <c r="C182" s="192" t="s">
        <v>533</v>
      </c>
      <c r="D182" s="192" t="s">
        <v>241</v>
      </c>
      <c r="E182" s="193" t="s">
        <v>4018</v>
      </c>
      <c r="F182" s="194" t="s">
        <v>4019</v>
      </c>
      <c r="G182" s="195" t="s">
        <v>476</v>
      </c>
      <c r="H182" s="196">
        <v>120</v>
      </c>
      <c r="I182" s="197"/>
      <c r="J182" s="198">
        <f t="shared" si="20"/>
        <v>0</v>
      </c>
      <c r="K182" s="194" t="s">
        <v>277</v>
      </c>
      <c r="L182" s="40"/>
      <c r="M182" s="199" t="s">
        <v>1</v>
      </c>
      <c r="N182" s="200" t="s">
        <v>41</v>
      </c>
      <c r="O182" s="72"/>
      <c r="P182" s="201">
        <f t="shared" si="21"/>
        <v>0</v>
      </c>
      <c r="Q182" s="201">
        <v>0</v>
      </c>
      <c r="R182" s="201">
        <f t="shared" si="22"/>
        <v>0</v>
      </c>
      <c r="S182" s="201">
        <v>0</v>
      </c>
      <c r="T182" s="202">
        <f t="shared" si="23"/>
        <v>0</v>
      </c>
      <c r="U182" s="35"/>
      <c r="V182" s="35"/>
      <c r="W182" s="35"/>
      <c r="X182" s="35"/>
      <c r="Y182" s="35"/>
      <c r="Z182" s="35"/>
      <c r="AA182" s="35"/>
      <c r="AB182" s="35"/>
      <c r="AC182" s="35"/>
      <c r="AD182" s="35"/>
      <c r="AE182" s="35"/>
      <c r="AR182" s="203" t="s">
        <v>110</v>
      </c>
      <c r="AT182" s="203" t="s">
        <v>241</v>
      </c>
      <c r="AU182" s="203" t="s">
        <v>84</v>
      </c>
      <c r="AY182" s="18" t="s">
        <v>239</v>
      </c>
      <c r="BE182" s="204">
        <f t="shared" si="24"/>
        <v>0</v>
      </c>
      <c r="BF182" s="204">
        <f t="shared" si="25"/>
        <v>0</v>
      </c>
      <c r="BG182" s="204">
        <f t="shared" si="26"/>
        <v>0</v>
      </c>
      <c r="BH182" s="204">
        <f t="shared" si="27"/>
        <v>0</v>
      </c>
      <c r="BI182" s="204">
        <f t="shared" si="28"/>
        <v>0</v>
      </c>
      <c r="BJ182" s="18" t="s">
        <v>84</v>
      </c>
      <c r="BK182" s="204">
        <f t="shared" si="29"/>
        <v>0</v>
      </c>
      <c r="BL182" s="18" t="s">
        <v>110</v>
      </c>
      <c r="BM182" s="203" t="s">
        <v>708</v>
      </c>
    </row>
    <row r="183" spans="1:65" s="2" customFormat="1" ht="16.5" customHeight="1">
      <c r="A183" s="35"/>
      <c r="B183" s="36"/>
      <c r="C183" s="192" t="s">
        <v>537</v>
      </c>
      <c r="D183" s="192" t="s">
        <v>241</v>
      </c>
      <c r="E183" s="193" t="s">
        <v>4020</v>
      </c>
      <c r="F183" s="194" t="s">
        <v>4021</v>
      </c>
      <c r="G183" s="195" t="s">
        <v>476</v>
      </c>
      <c r="H183" s="196">
        <v>452</v>
      </c>
      <c r="I183" s="197"/>
      <c r="J183" s="198">
        <f t="shared" si="20"/>
        <v>0</v>
      </c>
      <c r="K183" s="194" t="s">
        <v>277</v>
      </c>
      <c r="L183" s="40"/>
      <c r="M183" s="199" t="s">
        <v>1</v>
      </c>
      <c r="N183" s="200" t="s">
        <v>41</v>
      </c>
      <c r="O183" s="72"/>
      <c r="P183" s="201">
        <f t="shared" si="21"/>
        <v>0</v>
      </c>
      <c r="Q183" s="201">
        <v>0</v>
      </c>
      <c r="R183" s="201">
        <f t="shared" si="22"/>
        <v>0</v>
      </c>
      <c r="S183" s="201">
        <v>0</v>
      </c>
      <c r="T183" s="202">
        <f t="shared" si="23"/>
        <v>0</v>
      </c>
      <c r="U183" s="35"/>
      <c r="V183" s="35"/>
      <c r="W183" s="35"/>
      <c r="X183" s="35"/>
      <c r="Y183" s="35"/>
      <c r="Z183" s="35"/>
      <c r="AA183" s="35"/>
      <c r="AB183" s="35"/>
      <c r="AC183" s="35"/>
      <c r="AD183" s="35"/>
      <c r="AE183" s="35"/>
      <c r="AR183" s="203" t="s">
        <v>110</v>
      </c>
      <c r="AT183" s="203" t="s">
        <v>241</v>
      </c>
      <c r="AU183" s="203" t="s">
        <v>84</v>
      </c>
      <c r="AY183" s="18" t="s">
        <v>239</v>
      </c>
      <c r="BE183" s="204">
        <f t="shared" si="24"/>
        <v>0</v>
      </c>
      <c r="BF183" s="204">
        <f t="shared" si="25"/>
        <v>0</v>
      </c>
      <c r="BG183" s="204">
        <f t="shared" si="26"/>
        <v>0</v>
      </c>
      <c r="BH183" s="204">
        <f t="shared" si="27"/>
        <v>0</v>
      </c>
      <c r="BI183" s="204">
        <f t="shared" si="28"/>
        <v>0</v>
      </c>
      <c r="BJ183" s="18" t="s">
        <v>84</v>
      </c>
      <c r="BK183" s="204">
        <f t="shared" si="29"/>
        <v>0</v>
      </c>
      <c r="BL183" s="18" t="s">
        <v>110</v>
      </c>
      <c r="BM183" s="203" t="s">
        <v>719</v>
      </c>
    </row>
    <row r="184" spans="1:65" s="2" customFormat="1" ht="16.5" customHeight="1">
      <c r="A184" s="35"/>
      <c r="B184" s="36"/>
      <c r="C184" s="192" t="s">
        <v>541</v>
      </c>
      <c r="D184" s="192" t="s">
        <v>241</v>
      </c>
      <c r="E184" s="193" t="s">
        <v>4022</v>
      </c>
      <c r="F184" s="194" t="s">
        <v>4023</v>
      </c>
      <c r="G184" s="195" t="s">
        <v>476</v>
      </c>
      <c r="H184" s="196">
        <v>132</v>
      </c>
      <c r="I184" s="197"/>
      <c r="J184" s="198">
        <f t="shared" si="20"/>
        <v>0</v>
      </c>
      <c r="K184" s="194" t="s">
        <v>277</v>
      </c>
      <c r="L184" s="40"/>
      <c r="M184" s="199" t="s">
        <v>1</v>
      </c>
      <c r="N184" s="200" t="s">
        <v>41</v>
      </c>
      <c r="O184" s="72"/>
      <c r="P184" s="201">
        <f t="shared" si="21"/>
        <v>0</v>
      </c>
      <c r="Q184" s="201">
        <v>0</v>
      </c>
      <c r="R184" s="201">
        <f t="shared" si="22"/>
        <v>0</v>
      </c>
      <c r="S184" s="201">
        <v>0</v>
      </c>
      <c r="T184" s="202">
        <f t="shared" si="23"/>
        <v>0</v>
      </c>
      <c r="U184" s="35"/>
      <c r="V184" s="35"/>
      <c r="W184" s="35"/>
      <c r="X184" s="35"/>
      <c r="Y184" s="35"/>
      <c r="Z184" s="35"/>
      <c r="AA184" s="35"/>
      <c r="AB184" s="35"/>
      <c r="AC184" s="35"/>
      <c r="AD184" s="35"/>
      <c r="AE184" s="35"/>
      <c r="AR184" s="203" t="s">
        <v>110</v>
      </c>
      <c r="AT184" s="203" t="s">
        <v>241</v>
      </c>
      <c r="AU184" s="203" t="s">
        <v>84</v>
      </c>
      <c r="AY184" s="18" t="s">
        <v>239</v>
      </c>
      <c r="BE184" s="204">
        <f t="shared" si="24"/>
        <v>0</v>
      </c>
      <c r="BF184" s="204">
        <f t="shared" si="25"/>
        <v>0</v>
      </c>
      <c r="BG184" s="204">
        <f t="shared" si="26"/>
        <v>0</v>
      </c>
      <c r="BH184" s="204">
        <f t="shared" si="27"/>
        <v>0</v>
      </c>
      <c r="BI184" s="204">
        <f t="shared" si="28"/>
        <v>0</v>
      </c>
      <c r="BJ184" s="18" t="s">
        <v>84</v>
      </c>
      <c r="BK184" s="204">
        <f t="shared" si="29"/>
        <v>0</v>
      </c>
      <c r="BL184" s="18" t="s">
        <v>110</v>
      </c>
      <c r="BM184" s="203" t="s">
        <v>725</v>
      </c>
    </row>
    <row r="185" spans="1:65" s="2" customFormat="1" ht="16.5" customHeight="1">
      <c r="A185" s="35"/>
      <c r="B185" s="36"/>
      <c r="C185" s="192" t="s">
        <v>546</v>
      </c>
      <c r="D185" s="192" t="s">
        <v>241</v>
      </c>
      <c r="E185" s="193" t="s">
        <v>4024</v>
      </c>
      <c r="F185" s="194" t="s">
        <v>4025</v>
      </c>
      <c r="G185" s="195" t="s">
        <v>476</v>
      </c>
      <c r="H185" s="196">
        <v>1350</v>
      </c>
      <c r="I185" s="197"/>
      <c r="J185" s="198">
        <f t="shared" si="20"/>
        <v>0</v>
      </c>
      <c r="K185" s="194" t="s">
        <v>277</v>
      </c>
      <c r="L185" s="40"/>
      <c r="M185" s="199" t="s">
        <v>1</v>
      </c>
      <c r="N185" s="200" t="s">
        <v>41</v>
      </c>
      <c r="O185" s="72"/>
      <c r="P185" s="201">
        <f t="shared" si="21"/>
        <v>0</v>
      </c>
      <c r="Q185" s="201">
        <v>0</v>
      </c>
      <c r="R185" s="201">
        <f t="shared" si="22"/>
        <v>0</v>
      </c>
      <c r="S185" s="201">
        <v>0</v>
      </c>
      <c r="T185" s="202">
        <f t="shared" si="23"/>
        <v>0</v>
      </c>
      <c r="U185" s="35"/>
      <c r="V185" s="35"/>
      <c r="W185" s="35"/>
      <c r="X185" s="35"/>
      <c r="Y185" s="35"/>
      <c r="Z185" s="35"/>
      <c r="AA185" s="35"/>
      <c r="AB185" s="35"/>
      <c r="AC185" s="35"/>
      <c r="AD185" s="35"/>
      <c r="AE185" s="35"/>
      <c r="AR185" s="203" t="s">
        <v>110</v>
      </c>
      <c r="AT185" s="203" t="s">
        <v>241</v>
      </c>
      <c r="AU185" s="203" t="s">
        <v>84</v>
      </c>
      <c r="AY185" s="18" t="s">
        <v>239</v>
      </c>
      <c r="BE185" s="204">
        <f t="shared" si="24"/>
        <v>0</v>
      </c>
      <c r="BF185" s="204">
        <f t="shared" si="25"/>
        <v>0</v>
      </c>
      <c r="BG185" s="204">
        <f t="shared" si="26"/>
        <v>0</v>
      </c>
      <c r="BH185" s="204">
        <f t="shared" si="27"/>
        <v>0</v>
      </c>
      <c r="BI185" s="204">
        <f t="shared" si="28"/>
        <v>0</v>
      </c>
      <c r="BJ185" s="18" t="s">
        <v>84</v>
      </c>
      <c r="BK185" s="204">
        <f t="shared" si="29"/>
        <v>0</v>
      </c>
      <c r="BL185" s="18" t="s">
        <v>110</v>
      </c>
      <c r="BM185" s="203" t="s">
        <v>734</v>
      </c>
    </row>
    <row r="186" spans="1:65" s="2" customFormat="1" ht="16.5" customHeight="1">
      <c r="A186" s="35"/>
      <c r="B186" s="36"/>
      <c r="C186" s="192" t="s">
        <v>551</v>
      </c>
      <c r="D186" s="192" t="s">
        <v>241</v>
      </c>
      <c r="E186" s="193" t="s">
        <v>4026</v>
      </c>
      <c r="F186" s="194" t="s">
        <v>4027</v>
      </c>
      <c r="G186" s="195" t="s">
        <v>476</v>
      </c>
      <c r="H186" s="196">
        <v>410</v>
      </c>
      <c r="I186" s="197"/>
      <c r="J186" s="198">
        <f t="shared" si="20"/>
        <v>0</v>
      </c>
      <c r="K186" s="194" t="s">
        <v>277</v>
      </c>
      <c r="L186" s="40"/>
      <c r="M186" s="199" t="s">
        <v>1</v>
      </c>
      <c r="N186" s="200" t="s">
        <v>41</v>
      </c>
      <c r="O186" s="72"/>
      <c r="P186" s="201">
        <f t="shared" si="21"/>
        <v>0</v>
      </c>
      <c r="Q186" s="201">
        <v>0</v>
      </c>
      <c r="R186" s="201">
        <f t="shared" si="22"/>
        <v>0</v>
      </c>
      <c r="S186" s="201">
        <v>0</v>
      </c>
      <c r="T186" s="202">
        <f t="shared" si="23"/>
        <v>0</v>
      </c>
      <c r="U186" s="35"/>
      <c r="V186" s="35"/>
      <c r="W186" s="35"/>
      <c r="X186" s="35"/>
      <c r="Y186" s="35"/>
      <c r="Z186" s="35"/>
      <c r="AA186" s="35"/>
      <c r="AB186" s="35"/>
      <c r="AC186" s="35"/>
      <c r="AD186" s="35"/>
      <c r="AE186" s="35"/>
      <c r="AR186" s="203" t="s">
        <v>110</v>
      </c>
      <c r="AT186" s="203" t="s">
        <v>241</v>
      </c>
      <c r="AU186" s="203" t="s">
        <v>84</v>
      </c>
      <c r="AY186" s="18" t="s">
        <v>239</v>
      </c>
      <c r="BE186" s="204">
        <f t="shared" si="24"/>
        <v>0</v>
      </c>
      <c r="BF186" s="204">
        <f t="shared" si="25"/>
        <v>0</v>
      </c>
      <c r="BG186" s="204">
        <f t="shared" si="26"/>
        <v>0</v>
      </c>
      <c r="BH186" s="204">
        <f t="shared" si="27"/>
        <v>0</v>
      </c>
      <c r="BI186" s="204">
        <f t="shared" si="28"/>
        <v>0</v>
      </c>
      <c r="BJ186" s="18" t="s">
        <v>84</v>
      </c>
      <c r="BK186" s="204">
        <f t="shared" si="29"/>
        <v>0</v>
      </c>
      <c r="BL186" s="18" t="s">
        <v>110</v>
      </c>
      <c r="BM186" s="203" t="s">
        <v>744</v>
      </c>
    </row>
    <row r="187" spans="1:65" s="2" customFormat="1" ht="16.5" customHeight="1">
      <c r="A187" s="35"/>
      <c r="B187" s="36"/>
      <c r="C187" s="192" t="s">
        <v>556</v>
      </c>
      <c r="D187" s="192" t="s">
        <v>241</v>
      </c>
      <c r="E187" s="193" t="s">
        <v>4028</v>
      </c>
      <c r="F187" s="194" t="s">
        <v>4029</v>
      </c>
      <c r="G187" s="195" t="s">
        <v>476</v>
      </c>
      <c r="H187" s="196">
        <v>250</v>
      </c>
      <c r="I187" s="197"/>
      <c r="J187" s="198">
        <f t="shared" si="20"/>
        <v>0</v>
      </c>
      <c r="K187" s="194" t="s">
        <v>277</v>
      </c>
      <c r="L187" s="40"/>
      <c r="M187" s="199" t="s">
        <v>1</v>
      </c>
      <c r="N187" s="200" t="s">
        <v>41</v>
      </c>
      <c r="O187" s="72"/>
      <c r="P187" s="201">
        <f t="shared" si="21"/>
        <v>0</v>
      </c>
      <c r="Q187" s="201">
        <v>0</v>
      </c>
      <c r="R187" s="201">
        <f t="shared" si="22"/>
        <v>0</v>
      </c>
      <c r="S187" s="201">
        <v>0</v>
      </c>
      <c r="T187" s="202">
        <f t="shared" si="23"/>
        <v>0</v>
      </c>
      <c r="U187" s="35"/>
      <c r="V187" s="35"/>
      <c r="W187" s="35"/>
      <c r="X187" s="35"/>
      <c r="Y187" s="35"/>
      <c r="Z187" s="35"/>
      <c r="AA187" s="35"/>
      <c r="AB187" s="35"/>
      <c r="AC187" s="35"/>
      <c r="AD187" s="35"/>
      <c r="AE187" s="35"/>
      <c r="AR187" s="203" t="s">
        <v>110</v>
      </c>
      <c r="AT187" s="203" t="s">
        <v>241</v>
      </c>
      <c r="AU187" s="203" t="s">
        <v>84</v>
      </c>
      <c r="AY187" s="18" t="s">
        <v>239</v>
      </c>
      <c r="BE187" s="204">
        <f t="shared" si="24"/>
        <v>0</v>
      </c>
      <c r="BF187" s="204">
        <f t="shared" si="25"/>
        <v>0</v>
      </c>
      <c r="BG187" s="204">
        <f t="shared" si="26"/>
        <v>0</v>
      </c>
      <c r="BH187" s="204">
        <f t="shared" si="27"/>
        <v>0</v>
      </c>
      <c r="BI187" s="204">
        <f t="shared" si="28"/>
        <v>0</v>
      </c>
      <c r="BJ187" s="18" t="s">
        <v>84</v>
      </c>
      <c r="BK187" s="204">
        <f t="shared" si="29"/>
        <v>0</v>
      </c>
      <c r="BL187" s="18" t="s">
        <v>110</v>
      </c>
      <c r="BM187" s="203" t="s">
        <v>752</v>
      </c>
    </row>
    <row r="188" spans="1:65" s="2" customFormat="1" ht="16.5" customHeight="1">
      <c r="A188" s="35"/>
      <c r="B188" s="36"/>
      <c r="C188" s="192" t="s">
        <v>561</v>
      </c>
      <c r="D188" s="192" t="s">
        <v>241</v>
      </c>
      <c r="E188" s="193" t="s">
        <v>4030</v>
      </c>
      <c r="F188" s="194" t="s">
        <v>4031</v>
      </c>
      <c r="G188" s="195" t="s">
        <v>476</v>
      </c>
      <c r="H188" s="196">
        <v>210</v>
      </c>
      <c r="I188" s="197"/>
      <c r="J188" s="198">
        <f t="shared" si="20"/>
        <v>0</v>
      </c>
      <c r="K188" s="194" t="s">
        <v>277</v>
      </c>
      <c r="L188" s="40"/>
      <c r="M188" s="199" t="s">
        <v>1</v>
      </c>
      <c r="N188" s="200" t="s">
        <v>41</v>
      </c>
      <c r="O188" s="72"/>
      <c r="P188" s="201">
        <f t="shared" si="21"/>
        <v>0</v>
      </c>
      <c r="Q188" s="201">
        <v>0</v>
      </c>
      <c r="R188" s="201">
        <f t="shared" si="22"/>
        <v>0</v>
      </c>
      <c r="S188" s="201">
        <v>0</v>
      </c>
      <c r="T188" s="202">
        <f t="shared" si="23"/>
        <v>0</v>
      </c>
      <c r="U188" s="35"/>
      <c r="V188" s="35"/>
      <c r="W188" s="35"/>
      <c r="X188" s="35"/>
      <c r="Y188" s="35"/>
      <c r="Z188" s="35"/>
      <c r="AA188" s="35"/>
      <c r="AB188" s="35"/>
      <c r="AC188" s="35"/>
      <c r="AD188" s="35"/>
      <c r="AE188" s="35"/>
      <c r="AR188" s="203" t="s">
        <v>110</v>
      </c>
      <c r="AT188" s="203" t="s">
        <v>241</v>
      </c>
      <c r="AU188" s="203" t="s">
        <v>84</v>
      </c>
      <c r="AY188" s="18" t="s">
        <v>239</v>
      </c>
      <c r="BE188" s="204">
        <f t="shared" si="24"/>
        <v>0</v>
      </c>
      <c r="BF188" s="204">
        <f t="shared" si="25"/>
        <v>0</v>
      </c>
      <c r="BG188" s="204">
        <f t="shared" si="26"/>
        <v>0</v>
      </c>
      <c r="BH188" s="204">
        <f t="shared" si="27"/>
        <v>0</v>
      </c>
      <c r="BI188" s="204">
        <f t="shared" si="28"/>
        <v>0</v>
      </c>
      <c r="BJ188" s="18" t="s">
        <v>84</v>
      </c>
      <c r="BK188" s="204">
        <f t="shared" si="29"/>
        <v>0</v>
      </c>
      <c r="BL188" s="18" t="s">
        <v>110</v>
      </c>
      <c r="BM188" s="203" t="s">
        <v>761</v>
      </c>
    </row>
    <row r="189" spans="1:65" s="2" customFormat="1" ht="16.5" customHeight="1">
      <c r="A189" s="35"/>
      <c r="B189" s="36"/>
      <c r="C189" s="192" t="s">
        <v>566</v>
      </c>
      <c r="D189" s="192" t="s">
        <v>241</v>
      </c>
      <c r="E189" s="193" t="s">
        <v>4032</v>
      </c>
      <c r="F189" s="194" t="s">
        <v>4033</v>
      </c>
      <c r="G189" s="195" t="s">
        <v>476</v>
      </c>
      <c r="H189" s="196">
        <v>4200</v>
      </c>
      <c r="I189" s="197"/>
      <c r="J189" s="198">
        <f t="shared" si="20"/>
        <v>0</v>
      </c>
      <c r="K189" s="194" t="s">
        <v>277</v>
      </c>
      <c r="L189" s="40"/>
      <c r="M189" s="199" t="s">
        <v>1</v>
      </c>
      <c r="N189" s="200" t="s">
        <v>41</v>
      </c>
      <c r="O189" s="72"/>
      <c r="P189" s="201">
        <f t="shared" si="21"/>
        <v>0</v>
      </c>
      <c r="Q189" s="201">
        <v>0</v>
      </c>
      <c r="R189" s="201">
        <f t="shared" si="22"/>
        <v>0</v>
      </c>
      <c r="S189" s="201">
        <v>0</v>
      </c>
      <c r="T189" s="202">
        <f t="shared" si="23"/>
        <v>0</v>
      </c>
      <c r="U189" s="35"/>
      <c r="V189" s="35"/>
      <c r="W189" s="35"/>
      <c r="X189" s="35"/>
      <c r="Y189" s="35"/>
      <c r="Z189" s="35"/>
      <c r="AA189" s="35"/>
      <c r="AB189" s="35"/>
      <c r="AC189" s="35"/>
      <c r="AD189" s="35"/>
      <c r="AE189" s="35"/>
      <c r="AR189" s="203" t="s">
        <v>110</v>
      </c>
      <c r="AT189" s="203" t="s">
        <v>241</v>
      </c>
      <c r="AU189" s="203" t="s">
        <v>84</v>
      </c>
      <c r="AY189" s="18" t="s">
        <v>239</v>
      </c>
      <c r="BE189" s="204">
        <f t="shared" si="24"/>
        <v>0</v>
      </c>
      <c r="BF189" s="204">
        <f t="shared" si="25"/>
        <v>0</v>
      </c>
      <c r="BG189" s="204">
        <f t="shared" si="26"/>
        <v>0</v>
      </c>
      <c r="BH189" s="204">
        <f t="shared" si="27"/>
        <v>0</v>
      </c>
      <c r="BI189" s="204">
        <f t="shared" si="28"/>
        <v>0</v>
      </c>
      <c r="BJ189" s="18" t="s">
        <v>84</v>
      </c>
      <c r="BK189" s="204">
        <f t="shared" si="29"/>
        <v>0</v>
      </c>
      <c r="BL189" s="18" t="s">
        <v>110</v>
      </c>
      <c r="BM189" s="203" t="s">
        <v>770</v>
      </c>
    </row>
    <row r="190" spans="1:65" s="2" customFormat="1" ht="16.5" customHeight="1">
      <c r="A190" s="35"/>
      <c r="B190" s="36"/>
      <c r="C190" s="192" t="s">
        <v>570</v>
      </c>
      <c r="D190" s="192" t="s">
        <v>241</v>
      </c>
      <c r="E190" s="193" t="s">
        <v>4034</v>
      </c>
      <c r="F190" s="194" t="s">
        <v>4035</v>
      </c>
      <c r="G190" s="195" t="s">
        <v>476</v>
      </c>
      <c r="H190" s="196">
        <v>1560</v>
      </c>
      <c r="I190" s="197"/>
      <c r="J190" s="198">
        <f t="shared" si="20"/>
        <v>0</v>
      </c>
      <c r="K190" s="194" t="s">
        <v>277</v>
      </c>
      <c r="L190" s="40"/>
      <c r="M190" s="199" t="s">
        <v>1</v>
      </c>
      <c r="N190" s="200" t="s">
        <v>41</v>
      </c>
      <c r="O190" s="72"/>
      <c r="P190" s="201">
        <f t="shared" si="21"/>
        <v>0</v>
      </c>
      <c r="Q190" s="201">
        <v>0</v>
      </c>
      <c r="R190" s="201">
        <f t="shared" si="22"/>
        <v>0</v>
      </c>
      <c r="S190" s="201">
        <v>0</v>
      </c>
      <c r="T190" s="202">
        <f t="shared" si="23"/>
        <v>0</v>
      </c>
      <c r="U190" s="35"/>
      <c r="V190" s="35"/>
      <c r="W190" s="35"/>
      <c r="X190" s="35"/>
      <c r="Y190" s="35"/>
      <c r="Z190" s="35"/>
      <c r="AA190" s="35"/>
      <c r="AB190" s="35"/>
      <c r="AC190" s="35"/>
      <c r="AD190" s="35"/>
      <c r="AE190" s="35"/>
      <c r="AR190" s="203" t="s">
        <v>110</v>
      </c>
      <c r="AT190" s="203" t="s">
        <v>241</v>
      </c>
      <c r="AU190" s="203" t="s">
        <v>84</v>
      </c>
      <c r="AY190" s="18" t="s">
        <v>239</v>
      </c>
      <c r="BE190" s="204">
        <f t="shared" si="24"/>
        <v>0</v>
      </c>
      <c r="BF190" s="204">
        <f t="shared" si="25"/>
        <v>0</v>
      </c>
      <c r="BG190" s="204">
        <f t="shared" si="26"/>
        <v>0</v>
      </c>
      <c r="BH190" s="204">
        <f t="shared" si="27"/>
        <v>0</v>
      </c>
      <c r="BI190" s="204">
        <f t="shared" si="28"/>
        <v>0</v>
      </c>
      <c r="BJ190" s="18" t="s">
        <v>84</v>
      </c>
      <c r="BK190" s="204">
        <f t="shared" si="29"/>
        <v>0</v>
      </c>
      <c r="BL190" s="18" t="s">
        <v>110</v>
      </c>
      <c r="BM190" s="203" t="s">
        <v>781</v>
      </c>
    </row>
    <row r="191" spans="1:65" s="2" customFormat="1" ht="16.5" customHeight="1">
      <c r="A191" s="35"/>
      <c r="B191" s="36"/>
      <c r="C191" s="192" t="s">
        <v>575</v>
      </c>
      <c r="D191" s="192" t="s">
        <v>241</v>
      </c>
      <c r="E191" s="193" t="s">
        <v>4036</v>
      </c>
      <c r="F191" s="194" t="s">
        <v>4037</v>
      </c>
      <c r="G191" s="195" t="s">
        <v>476</v>
      </c>
      <c r="H191" s="196">
        <v>1320</v>
      </c>
      <c r="I191" s="197"/>
      <c r="J191" s="198">
        <f t="shared" si="20"/>
        <v>0</v>
      </c>
      <c r="K191" s="194" t="s">
        <v>277</v>
      </c>
      <c r="L191" s="40"/>
      <c r="M191" s="199" t="s">
        <v>1</v>
      </c>
      <c r="N191" s="200" t="s">
        <v>41</v>
      </c>
      <c r="O191" s="72"/>
      <c r="P191" s="201">
        <f t="shared" si="21"/>
        <v>0</v>
      </c>
      <c r="Q191" s="201">
        <v>0</v>
      </c>
      <c r="R191" s="201">
        <f t="shared" si="22"/>
        <v>0</v>
      </c>
      <c r="S191" s="201">
        <v>0</v>
      </c>
      <c r="T191" s="202">
        <f t="shared" si="23"/>
        <v>0</v>
      </c>
      <c r="U191" s="35"/>
      <c r="V191" s="35"/>
      <c r="W191" s="35"/>
      <c r="X191" s="35"/>
      <c r="Y191" s="35"/>
      <c r="Z191" s="35"/>
      <c r="AA191" s="35"/>
      <c r="AB191" s="35"/>
      <c r="AC191" s="35"/>
      <c r="AD191" s="35"/>
      <c r="AE191" s="35"/>
      <c r="AR191" s="203" t="s">
        <v>110</v>
      </c>
      <c r="AT191" s="203" t="s">
        <v>241</v>
      </c>
      <c r="AU191" s="203" t="s">
        <v>84</v>
      </c>
      <c r="AY191" s="18" t="s">
        <v>239</v>
      </c>
      <c r="BE191" s="204">
        <f t="shared" si="24"/>
        <v>0</v>
      </c>
      <c r="BF191" s="204">
        <f t="shared" si="25"/>
        <v>0</v>
      </c>
      <c r="BG191" s="204">
        <f t="shared" si="26"/>
        <v>0</v>
      </c>
      <c r="BH191" s="204">
        <f t="shared" si="27"/>
        <v>0</v>
      </c>
      <c r="BI191" s="204">
        <f t="shared" si="28"/>
        <v>0</v>
      </c>
      <c r="BJ191" s="18" t="s">
        <v>84</v>
      </c>
      <c r="BK191" s="204">
        <f t="shared" si="29"/>
        <v>0</v>
      </c>
      <c r="BL191" s="18" t="s">
        <v>110</v>
      </c>
      <c r="BM191" s="203" t="s">
        <v>789</v>
      </c>
    </row>
    <row r="192" spans="1:65" s="2" customFormat="1" ht="16.5" customHeight="1">
      <c r="A192" s="35"/>
      <c r="B192" s="36"/>
      <c r="C192" s="192" t="s">
        <v>580</v>
      </c>
      <c r="D192" s="192" t="s">
        <v>241</v>
      </c>
      <c r="E192" s="193" t="s">
        <v>4038</v>
      </c>
      <c r="F192" s="194" t="s">
        <v>4039</v>
      </c>
      <c r="G192" s="195" t="s">
        <v>476</v>
      </c>
      <c r="H192" s="196">
        <v>350</v>
      </c>
      <c r="I192" s="197"/>
      <c r="J192" s="198">
        <f t="shared" si="20"/>
        <v>0</v>
      </c>
      <c r="K192" s="194" t="s">
        <v>277</v>
      </c>
      <c r="L192" s="40"/>
      <c r="M192" s="199" t="s">
        <v>1</v>
      </c>
      <c r="N192" s="200" t="s">
        <v>41</v>
      </c>
      <c r="O192" s="72"/>
      <c r="P192" s="201">
        <f t="shared" si="21"/>
        <v>0</v>
      </c>
      <c r="Q192" s="201">
        <v>0</v>
      </c>
      <c r="R192" s="201">
        <f t="shared" si="22"/>
        <v>0</v>
      </c>
      <c r="S192" s="201">
        <v>0</v>
      </c>
      <c r="T192" s="202">
        <f t="shared" si="23"/>
        <v>0</v>
      </c>
      <c r="U192" s="35"/>
      <c r="V192" s="35"/>
      <c r="W192" s="35"/>
      <c r="X192" s="35"/>
      <c r="Y192" s="35"/>
      <c r="Z192" s="35"/>
      <c r="AA192" s="35"/>
      <c r="AB192" s="35"/>
      <c r="AC192" s="35"/>
      <c r="AD192" s="35"/>
      <c r="AE192" s="35"/>
      <c r="AR192" s="203" t="s">
        <v>110</v>
      </c>
      <c r="AT192" s="203" t="s">
        <v>241</v>
      </c>
      <c r="AU192" s="203" t="s">
        <v>84</v>
      </c>
      <c r="AY192" s="18" t="s">
        <v>239</v>
      </c>
      <c r="BE192" s="204">
        <f t="shared" si="24"/>
        <v>0</v>
      </c>
      <c r="BF192" s="204">
        <f t="shared" si="25"/>
        <v>0</v>
      </c>
      <c r="BG192" s="204">
        <f t="shared" si="26"/>
        <v>0</v>
      </c>
      <c r="BH192" s="204">
        <f t="shared" si="27"/>
        <v>0</v>
      </c>
      <c r="BI192" s="204">
        <f t="shared" si="28"/>
        <v>0</v>
      </c>
      <c r="BJ192" s="18" t="s">
        <v>84</v>
      </c>
      <c r="BK192" s="204">
        <f t="shared" si="29"/>
        <v>0</v>
      </c>
      <c r="BL192" s="18" t="s">
        <v>110</v>
      </c>
      <c r="BM192" s="203" t="s">
        <v>794</v>
      </c>
    </row>
    <row r="193" spans="1:65" s="2" customFormat="1" ht="16.5" customHeight="1">
      <c r="A193" s="35"/>
      <c r="B193" s="36"/>
      <c r="C193" s="192" t="s">
        <v>585</v>
      </c>
      <c r="D193" s="192" t="s">
        <v>241</v>
      </c>
      <c r="E193" s="193" t="s">
        <v>4040</v>
      </c>
      <c r="F193" s="194" t="s">
        <v>4041</v>
      </c>
      <c r="G193" s="195" t="s">
        <v>476</v>
      </c>
      <c r="H193" s="196">
        <v>1800</v>
      </c>
      <c r="I193" s="197"/>
      <c r="J193" s="198">
        <f t="shared" si="20"/>
        <v>0</v>
      </c>
      <c r="K193" s="194" t="s">
        <v>277</v>
      </c>
      <c r="L193" s="40"/>
      <c r="M193" s="199" t="s">
        <v>1</v>
      </c>
      <c r="N193" s="200" t="s">
        <v>41</v>
      </c>
      <c r="O193" s="72"/>
      <c r="P193" s="201">
        <f t="shared" si="21"/>
        <v>0</v>
      </c>
      <c r="Q193" s="201">
        <v>0</v>
      </c>
      <c r="R193" s="201">
        <f t="shared" si="22"/>
        <v>0</v>
      </c>
      <c r="S193" s="201">
        <v>0</v>
      </c>
      <c r="T193" s="202">
        <f t="shared" si="23"/>
        <v>0</v>
      </c>
      <c r="U193" s="35"/>
      <c r="V193" s="35"/>
      <c r="W193" s="35"/>
      <c r="X193" s="35"/>
      <c r="Y193" s="35"/>
      <c r="Z193" s="35"/>
      <c r="AA193" s="35"/>
      <c r="AB193" s="35"/>
      <c r="AC193" s="35"/>
      <c r="AD193" s="35"/>
      <c r="AE193" s="35"/>
      <c r="AR193" s="203" t="s">
        <v>110</v>
      </c>
      <c r="AT193" s="203" t="s">
        <v>241</v>
      </c>
      <c r="AU193" s="203" t="s">
        <v>84</v>
      </c>
      <c r="AY193" s="18" t="s">
        <v>239</v>
      </c>
      <c r="BE193" s="204">
        <f t="shared" si="24"/>
        <v>0</v>
      </c>
      <c r="BF193" s="204">
        <f t="shared" si="25"/>
        <v>0</v>
      </c>
      <c r="BG193" s="204">
        <f t="shared" si="26"/>
        <v>0</v>
      </c>
      <c r="BH193" s="204">
        <f t="shared" si="27"/>
        <v>0</v>
      </c>
      <c r="BI193" s="204">
        <f t="shared" si="28"/>
        <v>0</v>
      </c>
      <c r="BJ193" s="18" t="s">
        <v>84</v>
      </c>
      <c r="BK193" s="204">
        <f t="shared" si="29"/>
        <v>0</v>
      </c>
      <c r="BL193" s="18" t="s">
        <v>110</v>
      </c>
      <c r="BM193" s="203" t="s">
        <v>802</v>
      </c>
    </row>
    <row r="194" spans="1:65" s="2" customFormat="1" ht="16.5" customHeight="1">
      <c r="A194" s="35"/>
      <c r="B194" s="36"/>
      <c r="C194" s="192" t="s">
        <v>591</v>
      </c>
      <c r="D194" s="192" t="s">
        <v>241</v>
      </c>
      <c r="E194" s="193" t="s">
        <v>4042</v>
      </c>
      <c r="F194" s="194" t="s">
        <v>4043</v>
      </c>
      <c r="G194" s="195" t="s">
        <v>1736</v>
      </c>
      <c r="H194" s="196">
        <v>230</v>
      </c>
      <c r="I194" s="197"/>
      <c r="J194" s="198">
        <f t="shared" si="20"/>
        <v>0</v>
      </c>
      <c r="K194" s="194" t="s">
        <v>277</v>
      </c>
      <c r="L194" s="40"/>
      <c r="M194" s="199" t="s">
        <v>1</v>
      </c>
      <c r="N194" s="200" t="s">
        <v>41</v>
      </c>
      <c r="O194" s="72"/>
      <c r="P194" s="201">
        <f t="shared" si="21"/>
        <v>0</v>
      </c>
      <c r="Q194" s="201">
        <v>0</v>
      </c>
      <c r="R194" s="201">
        <f t="shared" si="22"/>
        <v>0</v>
      </c>
      <c r="S194" s="201">
        <v>0</v>
      </c>
      <c r="T194" s="202">
        <f t="shared" si="23"/>
        <v>0</v>
      </c>
      <c r="U194" s="35"/>
      <c r="V194" s="35"/>
      <c r="W194" s="35"/>
      <c r="X194" s="35"/>
      <c r="Y194" s="35"/>
      <c r="Z194" s="35"/>
      <c r="AA194" s="35"/>
      <c r="AB194" s="35"/>
      <c r="AC194" s="35"/>
      <c r="AD194" s="35"/>
      <c r="AE194" s="35"/>
      <c r="AR194" s="203" t="s">
        <v>110</v>
      </c>
      <c r="AT194" s="203" t="s">
        <v>241</v>
      </c>
      <c r="AU194" s="203" t="s">
        <v>84</v>
      </c>
      <c r="AY194" s="18" t="s">
        <v>239</v>
      </c>
      <c r="BE194" s="204">
        <f t="shared" si="24"/>
        <v>0</v>
      </c>
      <c r="BF194" s="204">
        <f t="shared" si="25"/>
        <v>0</v>
      </c>
      <c r="BG194" s="204">
        <f t="shared" si="26"/>
        <v>0</v>
      </c>
      <c r="BH194" s="204">
        <f t="shared" si="27"/>
        <v>0</v>
      </c>
      <c r="BI194" s="204">
        <f t="shared" si="28"/>
        <v>0</v>
      </c>
      <c r="BJ194" s="18" t="s">
        <v>84</v>
      </c>
      <c r="BK194" s="204">
        <f t="shared" si="29"/>
        <v>0</v>
      </c>
      <c r="BL194" s="18" t="s">
        <v>110</v>
      </c>
      <c r="BM194" s="203" t="s">
        <v>806</v>
      </c>
    </row>
    <row r="195" spans="1:65" s="2" customFormat="1" ht="16.5" customHeight="1">
      <c r="A195" s="35"/>
      <c r="B195" s="36"/>
      <c r="C195" s="192" t="s">
        <v>596</v>
      </c>
      <c r="D195" s="192" t="s">
        <v>241</v>
      </c>
      <c r="E195" s="193" t="s">
        <v>4044</v>
      </c>
      <c r="F195" s="194" t="s">
        <v>4045</v>
      </c>
      <c r="G195" s="195" t="s">
        <v>476</v>
      </c>
      <c r="H195" s="196">
        <v>520</v>
      </c>
      <c r="I195" s="197"/>
      <c r="J195" s="198">
        <f t="shared" si="20"/>
        <v>0</v>
      </c>
      <c r="K195" s="194" t="s">
        <v>277</v>
      </c>
      <c r="L195" s="40"/>
      <c r="M195" s="199" t="s">
        <v>1</v>
      </c>
      <c r="N195" s="200" t="s">
        <v>41</v>
      </c>
      <c r="O195" s="72"/>
      <c r="P195" s="201">
        <f t="shared" si="21"/>
        <v>0</v>
      </c>
      <c r="Q195" s="201">
        <v>0</v>
      </c>
      <c r="R195" s="201">
        <f t="shared" si="22"/>
        <v>0</v>
      </c>
      <c r="S195" s="201">
        <v>0</v>
      </c>
      <c r="T195" s="202">
        <f t="shared" si="23"/>
        <v>0</v>
      </c>
      <c r="U195" s="35"/>
      <c r="V195" s="35"/>
      <c r="W195" s="35"/>
      <c r="X195" s="35"/>
      <c r="Y195" s="35"/>
      <c r="Z195" s="35"/>
      <c r="AA195" s="35"/>
      <c r="AB195" s="35"/>
      <c r="AC195" s="35"/>
      <c r="AD195" s="35"/>
      <c r="AE195" s="35"/>
      <c r="AR195" s="203" t="s">
        <v>110</v>
      </c>
      <c r="AT195" s="203" t="s">
        <v>241</v>
      </c>
      <c r="AU195" s="203" t="s">
        <v>84</v>
      </c>
      <c r="AY195" s="18" t="s">
        <v>239</v>
      </c>
      <c r="BE195" s="204">
        <f t="shared" si="24"/>
        <v>0</v>
      </c>
      <c r="BF195" s="204">
        <f t="shared" si="25"/>
        <v>0</v>
      </c>
      <c r="BG195" s="204">
        <f t="shared" si="26"/>
        <v>0</v>
      </c>
      <c r="BH195" s="204">
        <f t="shared" si="27"/>
        <v>0</v>
      </c>
      <c r="BI195" s="204">
        <f t="shared" si="28"/>
        <v>0</v>
      </c>
      <c r="BJ195" s="18" t="s">
        <v>84</v>
      </c>
      <c r="BK195" s="204">
        <f t="shared" si="29"/>
        <v>0</v>
      </c>
      <c r="BL195" s="18" t="s">
        <v>110</v>
      </c>
      <c r="BM195" s="203" t="s">
        <v>815</v>
      </c>
    </row>
    <row r="196" spans="1:65" s="2" customFormat="1" ht="16.5" customHeight="1">
      <c r="A196" s="35"/>
      <c r="B196" s="36"/>
      <c r="C196" s="192" t="s">
        <v>601</v>
      </c>
      <c r="D196" s="192" t="s">
        <v>241</v>
      </c>
      <c r="E196" s="193" t="s">
        <v>4046</v>
      </c>
      <c r="F196" s="194" t="s">
        <v>4047</v>
      </c>
      <c r="G196" s="195" t="s">
        <v>476</v>
      </c>
      <c r="H196" s="196">
        <v>280</v>
      </c>
      <c r="I196" s="197"/>
      <c r="J196" s="198">
        <f t="shared" si="20"/>
        <v>0</v>
      </c>
      <c r="K196" s="194" t="s">
        <v>277</v>
      </c>
      <c r="L196" s="40"/>
      <c r="M196" s="199" t="s">
        <v>1</v>
      </c>
      <c r="N196" s="200" t="s">
        <v>41</v>
      </c>
      <c r="O196" s="72"/>
      <c r="P196" s="201">
        <f t="shared" si="21"/>
        <v>0</v>
      </c>
      <c r="Q196" s="201">
        <v>0</v>
      </c>
      <c r="R196" s="201">
        <f t="shared" si="22"/>
        <v>0</v>
      </c>
      <c r="S196" s="201">
        <v>0</v>
      </c>
      <c r="T196" s="202">
        <f t="shared" si="23"/>
        <v>0</v>
      </c>
      <c r="U196" s="35"/>
      <c r="V196" s="35"/>
      <c r="W196" s="35"/>
      <c r="X196" s="35"/>
      <c r="Y196" s="35"/>
      <c r="Z196" s="35"/>
      <c r="AA196" s="35"/>
      <c r="AB196" s="35"/>
      <c r="AC196" s="35"/>
      <c r="AD196" s="35"/>
      <c r="AE196" s="35"/>
      <c r="AR196" s="203" t="s">
        <v>110</v>
      </c>
      <c r="AT196" s="203" t="s">
        <v>241</v>
      </c>
      <c r="AU196" s="203" t="s">
        <v>84</v>
      </c>
      <c r="AY196" s="18" t="s">
        <v>239</v>
      </c>
      <c r="BE196" s="204">
        <f t="shared" si="24"/>
        <v>0</v>
      </c>
      <c r="BF196" s="204">
        <f t="shared" si="25"/>
        <v>0</v>
      </c>
      <c r="BG196" s="204">
        <f t="shared" si="26"/>
        <v>0</v>
      </c>
      <c r="BH196" s="204">
        <f t="shared" si="27"/>
        <v>0</v>
      </c>
      <c r="BI196" s="204">
        <f t="shared" si="28"/>
        <v>0</v>
      </c>
      <c r="BJ196" s="18" t="s">
        <v>84</v>
      </c>
      <c r="BK196" s="204">
        <f t="shared" si="29"/>
        <v>0</v>
      </c>
      <c r="BL196" s="18" t="s">
        <v>110</v>
      </c>
      <c r="BM196" s="203" t="s">
        <v>822</v>
      </c>
    </row>
    <row r="197" spans="1:65" s="2" customFormat="1" ht="16.5" customHeight="1">
      <c r="A197" s="35"/>
      <c r="B197" s="36"/>
      <c r="C197" s="192" t="s">
        <v>605</v>
      </c>
      <c r="D197" s="192" t="s">
        <v>241</v>
      </c>
      <c r="E197" s="193" t="s">
        <v>4048</v>
      </c>
      <c r="F197" s="194" t="s">
        <v>4049</v>
      </c>
      <c r="G197" s="195" t="s">
        <v>476</v>
      </c>
      <c r="H197" s="196">
        <v>520</v>
      </c>
      <c r="I197" s="197"/>
      <c r="J197" s="198">
        <f t="shared" si="20"/>
        <v>0</v>
      </c>
      <c r="K197" s="194" t="s">
        <v>277</v>
      </c>
      <c r="L197" s="40"/>
      <c r="M197" s="199" t="s">
        <v>1</v>
      </c>
      <c r="N197" s="200" t="s">
        <v>41</v>
      </c>
      <c r="O197" s="72"/>
      <c r="P197" s="201">
        <f t="shared" si="21"/>
        <v>0</v>
      </c>
      <c r="Q197" s="201">
        <v>0</v>
      </c>
      <c r="R197" s="201">
        <f t="shared" si="22"/>
        <v>0</v>
      </c>
      <c r="S197" s="201">
        <v>0</v>
      </c>
      <c r="T197" s="202">
        <f t="shared" si="23"/>
        <v>0</v>
      </c>
      <c r="U197" s="35"/>
      <c r="V197" s="35"/>
      <c r="W197" s="35"/>
      <c r="X197" s="35"/>
      <c r="Y197" s="35"/>
      <c r="Z197" s="35"/>
      <c r="AA197" s="35"/>
      <c r="AB197" s="35"/>
      <c r="AC197" s="35"/>
      <c r="AD197" s="35"/>
      <c r="AE197" s="35"/>
      <c r="AR197" s="203" t="s">
        <v>110</v>
      </c>
      <c r="AT197" s="203" t="s">
        <v>241</v>
      </c>
      <c r="AU197" s="203" t="s">
        <v>84</v>
      </c>
      <c r="AY197" s="18" t="s">
        <v>239</v>
      </c>
      <c r="BE197" s="204">
        <f t="shared" si="24"/>
        <v>0</v>
      </c>
      <c r="BF197" s="204">
        <f t="shared" si="25"/>
        <v>0</v>
      </c>
      <c r="BG197" s="204">
        <f t="shared" si="26"/>
        <v>0</v>
      </c>
      <c r="BH197" s="204">
        <f t="shared" si="27"/>
        <v>0</v>
      </c>
      <c r="BI197" s="204">
        <f t="shared" si="28"/>
        <v>0</v>
      </c>
      <c r="BJ197" s="18" t="s">
        <v>84</v>
      </c>
      <c r="BK197" s="204">
        <f t="shared" si="29"/>
        <v>0</v>
      </c>
      <c r="BL197" s="18" t="s">
        <v>110</v>
      </c>
      <c r="BM197" s="203" t="s">
        <v>833</v>
      </c>
    </row>
    <row r="198" spans="1:65" s="2" customFormat="1" ht="16.5" customHeight="1">
      <c r="A198" s="35"/>
      <c r="B198" s="36"/>
      <c r="C198" s="192" t="s">
        <v>609</v>
      </c>
      <c r="D198" s="192" t="s">
        <v>241</v>
      </c>
      <c r="E198" s="193" t="s">
        <v>4050</v>
      </c>
      <c r="F198" s="194" t="s">
        <v>4051</v>
      </c>
      <c r="G198" s="195" t="s">
        <v>476</v>
      </c>
      <c r="H198" s="196">
        <v>280</v>
      </c>
      <c r="I198" s="197"/>
      <c r="J198" s="198">
        <f t="shared" si="20"/>
        <v>0</v>
      </c>
      <c r="K198" s="194" t="s">
        <v>277</v>
      </c>
      <c r="L198" s="40"/>
      <c r="M198" s="199" t="s">
        <v>1</v>
      </c>
      <c r="N198" s="200" t="s">
        <v>41</v>
      </c>
      <c r="O198" s="72"/>
      <c r="P198" s="201">
        <f t="shared" si="21"/>
        <v>0</v>
      </c>
      <c r="Q198" s="201">
        <v>0</v>
      </c>
      <c r="R198" s="201">
        <f t="shared" si="22"/>
        <v>0</v>
      </c>
      <c r="S198" s="201">
        <v>0</v>
      </c>
      <c r="T198" s="202">
        <f t="shared" si="23"/>
        <v>0</v>
      </c>
      <c r="U198" s="35"/>
      <c r="V198" s="35"/>
      <c r="W198" s="35"/>
      <c r="X198" s="35"/>
      <c r="Y198" s="35"/>
      <c r="Z198" s="35"/>
      <c r="AA198" s="35"/>
      <c r="AB198" s="35"/>
      <c r="AC198" s="35"/>
      <c r="AD198" s="35"/>
      <c r="AE198" s="35"/>
      <c r="AR198" s="203" t="s">
        <v>110</v>
      </c>
      <c r="AT198" s="203" t="s">
        <v>241</v>
      </c>
      <c r="AU198" s="203" t="s">
        <v>84</v>
      </c>
      <c r="AY198" s="18" t="s">
        <v>239</v>
      </c>
      <c r="BE198" s="204">
        <f t="shared" si="24"/>
        <v>0</v>
      </c>
      <c r="BF198" s="204">
        <f t="shared" si="25"/>
        <v>0</v>
      </c>
      <c r="BG198" s="204">
        <f t="shared" si="26"/>
        <v>0</v>
      </c>
      <c r="BH198" s="204">
        <f t="shared" si="27"/>
        <v>0</v>
      </c>
      <c r="BI198" s="204">
        <f t="shared" si="28"/>
        <v>0</v>
      </c>
      <c r="BJ198" s="18" t="s">
        <v>84</v>
      </c>
      <c r="BK198" s="204">
        <f t="shared" si="29"/>
        <v>0</v>
      </c>
      <c r="BL198" s="18" t="s">
        <v>110</v>
      </c>
      <c r="BM198" s="203" t="s">
        <v>844</v>
      </c>
    </row>
    <row r="199" spans="1:65" s="2" customFormat="1" ht="16.5" customHeight="1">
      <c r="A199" s="35"/>
      <c r="B199" s="36"/>
      <c r="C199" s="192" t="s">
        <v>613</v>
      </c>
      <c r="D199" s="192" t="s">
        <v>241</v>
      </c>
      <c r="E199" s="193" t="s">
        <v>4052</v>
      </c>
      <c r="F199" s="194" t="s">
        <v>4053</v>
      </c>
      <c r="G199" s="195" t="s">
        <v>476</v>
      </c>
      <c r="H199" s="196">
        <v>520</v>
      </c>
      <c r="I199" s="197"/>
      <c r="J199" s="198">
        <f t="shared" si="20"/>
        <v>0</v>
      </c>
      <c r="K199" s="194" t="s">
        <v>277</v>
      </c>
      <c r="L199" s="40"/>
      <c r="M199" s="199" t="s">
        <v>1</v>
      </c>
      <c r="N199" s="200" t="s">
        <v>41</v>
      </c>
      <c r="O199" s="72"/>
      <c r="P199" s="201">
        <f t="shared" si="21"/>
        <v>0</v>
      </c>
      <c r="Q199" s="201">
        <v>0</v>
      </c>
      <c r="R199" s="201">
        <f t="shared" si="22"/>
        <v>0</v>
      </c>
      <c r="S199" s="201">
        <v>0</v>
      </c>
      <c r="T199" s="202">
        <f t="shared" si="23"/>
        <v>0</v>
      </c>
      <c r="U199" s="35"/>
      <c r="V199" s="35"/>
      <c r="W199" s="35"/>
      <c r="X199" s="35"/>
      <c r="Y199" s="35"/>
      <c r="Z199" s="35"/>
      <c r="AA199" s="35"/>
      <c r="AB199" s="35"/>
      <c r="AC199" s="35"/>
      <c r="AD199" s="35"/>
      <c r="AE199" s="35"/>
      <c r="AR199" s="203" t="s">
        <v>110</v>
      </c>
      <c r="AT199" s="203" t="s">
        <v>241</v>
      </c>
      <c r="AU199" s="203" t="s">
        <v>84</v>
      </c>
      <c r="AY199" s="18" t="s">
        <v>239</v>
      </c>
      <c r="BE199" s="204">
        <f t="shared" si="24"/>
        <v>0</v>
      </c>
      <c r="BF199" s="204">
        <f t="shared" si="25"/>
        <v>0</v>
      </c>
      <c r="BG199" s="204">
        <f t="shared" si="26"/>
        <v>0</v>
      </c>
      <c r="BH199" s="204">
        <f t="shared" si="27"/>
        <v>0</v>
      </c>
      <c r="BI199" s="204">
        <f t="shared" si="28"/>
        <v>0</v>
      </c>
      <c r="BJ199" s="18" t="s">
        <v>84</v>
      </c>
      <c r="BK199" s="204">
        <f t="shared" si="29"/>
        <v>0</v>
      </c>
      <c r="BL199" s="18" t="s">
        <v>110</v>
      </c>
      <c r="BM199" s="203" t="s">
        <v>852</v>
      </c>
    </row>
    <row r="200" spans="1:65" s="2" customFormat="1" ht="16.5" customHeight="1">
      <c r="A200" s="35"/>
      <c r="B200" s="36"/>
      <c r="C200" s="192" t="s">
        <v>617</v>
      </c>
      <c r="D200" s="192" t="s">
        <v>241</v>
      </c>
      <c r="E200" s="193" t="s">
        <v>4054</v>
      </c>
      <c r="F200" s="194" t="s">
        <v>4055</v>
      </c>
      <c r="G200" s="195" t="s">
        <v>476</v>
      </c>
      <c r="H200" s="196">
        <v>280</v>
      </c>
      <c r="I200" s="197"/>
      <c r="J200" s="198">
        <f t="shared" si="20"/>
        <v>0</v>
      </c>
      <c r="K200" s="194" t="s">
        <v>277</v>
      </c>
      <c r="L200" s="40"/>
      <c r="M200" s="199" t="s">
        <v>1</v>
      </c>
      <c r="N200" s="200" t="s">
        <v>41</v>
      </c>
      <c r="O200" s="72"/>
      <c r="P200" s="201">
        <f t="shared" si="21"/>
        <v>0</v>
      </c>
      <c r="Q200" s="201">
        <v>0</v>
      </c>
      <c r="R200" s="201">
        <f t="shared" si="22"/>
        <v>0</v>
      </c>
      <c r="S200" s="201">
        <v>0</v>
      </c>
      <c r="T200" s="202">
        <f t="shared" si="23"/>
        <v>0</v>
      </c>
      <c r="U200" s="35"/>
      <c r="V200" s="35"/>
      <c r="W200" s="35"/>
      <c r="X200" s="35"/>
      <c r="Y200" s="35"/>
      <c r="Z200" s="35"/>
      <c r="AA200" s="35"/>
      <c r="AB200" s="35"/>
      <c r="AC200" s="35"/>
      <c r="AD200" s="35"/>
      <c r="AE200" s="35"/>
      <c r="AR200" s="203" t="s">
        <v>110</v>
      </c>
      <c r="AT200" s="203" t="s">
        <v>241</v>
      </c>
      <c r="AU200" s="203" t="s">
        <v>84</v>
      </c>
      <c r="AY200" s="18" t="s">
        <v>239</v>
      </c>
      <c r="BE200" s="204">
        <f t="shared" si="24"/>
        <v>0</v>
      </c>
      <c r="BF200" s="204">
        <f t="shared" si="25"/>
        <v>0</v>
      </c>
      <c r="BG200" s="204">
        <f t="shared" si="26"/>
        <v>0</v>
      </c>
      <c r="BH200" s="204">
        <f t="shared" si="27"/>
        <v>0</v>
      </c>
      <c r="BI200" s="204">
        <f t="shared" si="28"/>
        <v>0</v>
      </c>
      <c r="BJ200" s="18" t="s">
        <v>84</v>
      </c>
      <c r="BK200" s="204">
        <f t="shared" si="29"/>
        <v>0</v>
      </c>
      <c r="BL200" s="18" t="s">
        <v>110</v>
      </c>
      <c r="BM200" s="203" t="s">
        <v>861</v>
      </c>
    </row>
    <row r="201" spans="1:65" s="2" customFormat="1" ht="16.5" customHeight="1">
      <c r="A201" s="35"/>
      <c r="B201" s="36"/>
      <c r="C201" s="192" t="s">
        <v>622</v>
      </c>
      <c r="D201" s="192" t="s">
        <v>241</v>
      </c>
      <c r="E201" s="193" t="s">
        <v>4056</v>
      </c>
      <c r="F201" s="194" t="s">
        <v>4057</v>
      </c>
      <c r="G201" s="195" t="s">
        <v>476</v>
      </c>
      <c r="H201" s="196">
        <v>50</v>
      </c>
      <c r="I201" s="197"/>
      <c r="J201" s="198">
        <f t="shared" si="20"/>
        <v>0</v>
      </c>
      <c r="K201" s="194" t="s">
        <v>277</v>
      </c>
      <c r="L201" s="40"/>
      <c r="M201" s="199" t="s">
        <v>1</v>
      </c>
      <c r="N201" s="200" t="s">
        <v>41</v>
      </c>
      <c r="O201" s="72"/>
      <c r="P201" s="201">
        <f t="shared" si="21"/>
        <v>0</v>
      </c>
      <c r="Q201" s="201">
        <v>0</v>
      </c>
      <c r="R201" s="201">
        <f t="shared" si="22"/>
        <v>0</v>
      </c>
      <c r="S201" s="201">
        <v>0</v>
      </c>
      <c r="T201" s="202">
        <f t="shared" si="23"/>
        <v>0</v>
      </c>
      <c r="U201" s="35"/>
      <c r="V201" s="35"/>
      <c r="W201" s="35"/>
      <c r="X201" s="35"/>
      <c r="Y201" s="35"/>
      <c r="Z201" s="35"/>
      <c r="AA201" s="35"/>
      <c r="AB201" s="35"/>
      <c r="AC201" s="35"/>
      <c r="AD201" s="35"/>
      <c r="AE201" s="35"/>
      <c r="AR201" s="203" t="s">
        <v>110</v>
      </c>
      <c r="AT201" s="203" t="s">
        <v>241</v>
      </c>
      <c r="AU201" s="203" t="s">
        <v>84</v>
      </c>
      <c r="AY201" s="18" t="s">
        <v>239</v>
      </c>
      <c r="BE201" s="204">
        <f t="shared" si="24"/>
        <v>0</v>
      </c>
      <c r="BF201" s="204">
        <f t="shared" si="25"/>
        <v>0</v>
      </c>
      <c r="BG201" s="204">
        <f t="shared" si="26"/>
        <v>0</v>
      </c>
      <c r="BH201" s="204">
        <f t="shared" si="27"/>
        <v>0</v>
      </c>
      <c r="BI201" s="204">
        <f t="shared" si="28"/>
        <v>0</v>
      </c>
      <c r="BJ201" s="18" t="s">
        <v>84</v>
      </c>
      <c r="BK201" s="204">
        <f t="shared" si="29"/>
        <v>0</v>
      </c>
      <c r="BL201" s="18" t="s">
        <v>110</v>
      </c>
      <c r="BM201" s="203" t="s">
        <v>870</v>
      </c>
    </row>
    <row r="202" spans="1:65" s="2" customFormat="1" ht="16.5" customHeight="1">
      <c r="A202" s="35"/>
      <c r="B202" s="36"/>
      <c r="C202" s="192" t="s">
        <v>626</v>
      </c>
      <c r="D202" s="192" t="s">
        <v>241</v>
      </c>
      <c r="E202" s="193" t="s">
        <v>4058</v>
      </c>
      <c r="F202" s="194" t="s">
        <v>4059</v>
      </c>
      <c r="G202" s="195" t="s">
        <v>476</v>
      </c>
      <c r="H202" s="196">
        <v>102</v>
      </c>
      <c r="I202" s="197"/>
      <c r="J202" s="198">
        <f t="shared" si="20"/>
        <v>0</v>
      </c>
      <c r="K202" s="194" t="s">
        <v>277</v>
      </c>
      <c r="L202" s="40"/>
      <c r="M202" s="199" t="s">
        <v>1</v>
      </c>
      <c r="N202" s="200" t="s">
        <v>41</v>
      </c>
      <c r="O202" s="72"/>
      <c r="P202" s="201">
        <f t="shared" si="21"/>
        <v>0</v>
      </c>
      <c r="Q202" s="201">
        <v>0</v>
      </c>
      <c r="R202" s="201">
        <f t="shared" si="22"/>
        <v>0</v>
      </c>
      <c r="S202" s="201">
        <v>0</v>
      </c>
      <c r="T202" s="202">
        <f t="shared" si="23"/>
        <v>0</v>
      </c>
      <c r="U202" s="35"/>
      <c r="V202" s="35"/>
      <c r="W202" s="35"/>
      <c r="X202" s="35"/>
      <c r="Y202" s="35"/>
      <c r="Z202" s="35"/>
      <c r="AA202" s="35"/>
      <c r="AB202" s="35"/>
      <c r="AC202" s="35"/>
      <c r="AD202" s="35"/>
      <c r="AE202" s="35"/>
      <c r="AR202" s="203" t="s">
        <v>110</v>
      </c>
      <c r="AT202" s="203" t="s">
        <v>241</v>
      </c>
      <c r="AU202" s="203" t="s">
        <v>84</v>
      </c>
      <c r="AY202" s="18" t="s">
        <v>239</v>
      </c>
      <c r="BE202" s="204">
        <f t="shared" si="24"/>
        <v>0</v>
      </c>
      <c r="BF202" s="204">
        <f t="shared" si="25"/>
        <v>0</v>
      </c>
      <c r="BG202" s="204">
        <f t="shared" si="26"/>
        <v>0</v>
      </c>
      <c r="BH202" s="204">
        <f t="shared" si="27"/>
        <v>0</v>
      </c>
      <c r="BI202" s="204">
        <f t="shared" si="28"/>
        <v>0</v>
      </c>
      <c r="BJ202" s="18" t="s">
        <v>84</v>
      </c>
      <c r="BK202" s="204">
        <f t="shared" si="29"/>
        <v>0</v>
      </c>
      <c r="BL202" s="18" t="s">
        <v>110</v>
      </c>
      <c r="BM202" s="203" t="s">
        <v>880</v>
      </c>
    </row>
    <row r="203" spans="1:65" s="2" customFormat="1" ht="16.5" customHeight="1">
      <c r="A203" s="35"/>
      <c r="B203" s="36"/>
      <c r="C203" s="192" t="s">
        <v>631</v>
      </c>
      <c r="D203" s="192" t="s">
        <v>241</v>
      </c>
      <c r="E203" s="193" t="s">
        <v>4060</v>
      </c>
      <c r="F203" s="194" t="s">
        <v>4061</v>
      </c>
      <c r="G203" s="195" t="s">
        <v>1736</v>
      </c>
      <c r="H203" s="196">
        <v>2</v>
      </c>
      <c r="I203" s="197"/>
      <c r="J203" s="198">
        <f t="shared" si="20"/>
        <v>0</v>
      </c>
      <c r="K203" s="194" t="s">
        <v>277</v>
      </c>
      <c r="L203" s="40"/>
      <c r="M203" s="199" t="s">
        <v>1</v>
      </c>
      <c r="N203" s="200" t="s">
        <v>41</v>
      </c>
      <c r="O203" s="72"/>
      <c r="P203" s="201">
        <f t="shared" si="21"/>
        <v>0</v>
      </c>
      <c r="Q203" s="201">
        <v>0</v>
      </c>
      <c r="R203" s="201">
        <f t="shared" si="22"/>
        <v>0</v>
      </c>
      <c r="S203" s="201">
        <v>0</v>
      </c>
      <c r="T203" s="202">
        <f t="shared" si="23"/>
        <v>0</v>
      </c>
      <c r="U203" s="35"/>
      <c r="V203" s="35"/>
      <c r="W203" s="35"/>
      <c r="X203" s="35"/>
      <c r="Y203" s="35"/>
      <c r="Z203" s="35"/>
      <c r="AA203" s="35"/>
      <c r="AB203" s="35"/>
      <c r="AC203" s="35"/>
      <c r="AD203" s="35"/>
      <c r="AE203" s="35"/>
      <c r="AR203" s="203" t="s">
        <v>110</v>
      </c>
      <c r="AT203" s="203" t="s">
        <v>241</v>
      </c>
      <c r="AU203" s="203" t="s">
        <v>84</v>
      </c>
      <c r="AY203" s="18" t="s">
        <v>239</v>
      </c>
      <c r="BE203" s="204">
        <f t="shared" si="24"/>
        <v>0</v>
      </c>
      <c r="BF203" s="204">
        <f t="shared" si="25"/>
        <v>0</v>
      </c>
      <c r="BG203" s="204">
        <f t="shared" si="26"/>
        <v>0</v>
      </c>
      <c r="BH203" s="204">
        <f t="shared" si="27"/>
        <v>0</v>
      </c>
      <c r="BI203" s="204">
        <f t="shared" si="28"/>
        <v>0</v>
      </c>
      <c r="BJ203" s="18" t="s">
        <v>84</v>
      </c>
      <c r="BK203" s="204">
        <f t="shared" si="29"/>
        <v>0</v>
      </c>
      <c r="BL203" s="18" t="s">
        <v>110</v>
      </c>
      <c r="BM203" s="203" t="s">
        <v>889</v>
      </c>
    </row>
    <row r="204" spans="1:65" s="2" customFormat="1" ht="16.5" customHeight="1">
      <c r="A204" s="35"/>
      <c r="B204" s="36"/>
      <c r="C204" s="192" t="s">
        <v>636</v>
      </c>
      <c r="D204" s="192" t="s">
        <v>241</v>
      </c>
      <c r="E204" s="193" t="s">
        <v>4062</v>
      </c>
      <c r="F204" s="194" t="s">
        <v>4063</v>
      </c>
      <c r="G204" s="195" t="s">
        <v>1736</v>
      </c>
      <c r="H204" s="196">
        <v>120</v>
      </c>
      <c r="I204" s="197"/>
      <c r="J204" s="198">
        <f t="shared" si="20"/>
        <v>0</v>
      </c>
      <c r="K204" s="194" t="s">
        <v>277</v>
      </c>
      <c r="L204" s="40"/>
      <c r="M204" s="199" t="s">
        <v>1</v>
      </c>
      <c r="N204" s="200" t="s">
        <v>41</v>
      </c>
      <c r="O204" s="72"/>
      <c r="P204" s="201">
        <f t="shared" si="21"/>
        <v>0</v>
      </c>
      <c r="Q204" s="201">
        <v>0</v>
      </c>
      <c r="R204" s="201">
        <f t="shared" si="22"/>
        <v>0</v>
      </c>
      <c r="S204" s="201">
        <v>0</v>
      </c>
      <c r="T204" s="202">
        <f t="shared" si="23"/>
        <v>0</v>
      </c>
      <c r="U204" s="35"/>
      <c r="V204" s="35"/>
      <c r="W204" s="35"/>
      <c r="X204" s="35"/>
      <c r="Y204" s="35"/>
      <c r="Z204" s="35"/>
      <c r="AA204" s="35"/>
      <c r="AB204" s="35"/>
      <c r="AC204" s="35"/>
      <c r="AD204" s="35"/>
      <c r="AE204" s="35"/>
      <c r="AR204" s="203" t="s">
        <v>110</v>
      </c>
      <c r="AT204" s="203" t="s">
        <v>241</v>
      </c>
      <c r="AU204" s="203" t="s">
        <v>84</v>
      </c>
      <c r="AY204" s="18" t="s">
        <v>239</v>
      </c>
      <c r="BE204" s="204">
        <f t="shared" si="24"/>
        <v>0</v>
      </c>
      <c r="BF204" s="204">
        <f t="shared" si="25"/>
        <v>0</v>
      </c>
      <c r="BG204" s="204">
        <f t="shared" si="26"/>
        <v>0</v>
      </c>
      <c r="BH204" s="204">
        <f t="shared" si="27"/>
        <v>0</v>
      </c>
      <c r="BI204" s="204">
        <f t="shared" si="28"/>
        <v>0</v>
      </c>
      <c r="BJ204" s="18" t="s">
        <v>84</v>
      </c>
      <c r="BK204" s="204">
        <f t="shared" si="29"/>
        <v>0</v>
      </c>
      <c r="BL204" s="18" t="s">
        <v>110</v>
      </c>
      <c r="BM204" s="203" t="s">
        <v>898</v>
      </c>
    </row>
    <row r="205" spans="1:65" s="2" customFormat="1" ht="16.5" customHeight="1">
      <c r="A205" s="35"/>
      <c r="B205" s="36"/>
      <c r="C205" s="192" t="s">
        <v>642</v>
      </c>
      <c r="D205" s="192" t="s">
        <v>241</v>
      </c>
      <c r="E205" s="193" t="s">
        <v>4064</v>
      </c>
      <c r="F205" s="194" t="s">
        <v>4065</v>
      </c>
      <c r="G205" s="195" t="s">
        <v>1736</v>
      </c>
      <c r="H205" s="196">
        <v>2</v>
      </c>
      <c r="I205" s="197"/>
      <c r="J205" s="198">
        <f t="shared" si="20"/>
        <v>0</v>
      </c>
      <c r="K205" s="194" t="s">
        <v>277</v>
      </c>
      <c r="L205" s="40"/>
      <c r="M205" s="199" t="s">
        <v>1</v>
      </c>
      <c r="N205" s="200" t="s">
        <v>41</v>
      </c>
      <c r="O205" s="72"/>
      <c r="P205" s="201">
        <f t="shared" si="21"/>
        <v>0</v>
      </c>
      <c r="Q205" s="201">
        <v>0</v>
      </c>
      <c r="R205" s="201">
        <f t="shared" si="22"/>
        <v>0</v>
      </c>
      <c r="S205" s="201">
        <v>0</v>
      </c>
      <c r="T205" s="202">
        <f t="shared" si="23"/>
        <v>0</v>
      </c>
      <c r="U205" s="35"/>
      <c r="V205" s="35"/>
      <c r="W205" s="35"/>
      <c r="X205" s="35"/>
      <c r="Y205" s="35"/>
      <c r="Z205" s="35"/>
      <c r="AA205" s="35"/>
      <c r="AB205" s="35"/>
      <c r="AC205" s="35"/>
      <c r="AD205" s="35"/>
      <c r="AE205" s="35"/>
      <c r="AR205" s="203" t="s">
        <v>110</v>
      </c>
      <c r="AT205" s="203" t="s">
        <v>241</v>
      </c>
      <c r="AU205" s="203" t="s">
        <v>84</v>
      </c>
      <c r="AY205" s="18" t="s">
        <v>239</v>
      </c>
      <c r="BE205" s="204">
        <f t="shared" si="24"/>
        <v>0</v>
      </c>
      <c r="BF205" s="204">
        <f t="shared" si="25"/>
        <v>0</v>
      </c>
      <c r="BG205" s="204">
        <f t="shared" si="26"/>
        <v>0</v>
      </c>
      <c r="BH205" s="204">
        <f t="shared" si="27"/>
        <v>0</v>
      </c>
      <c r="BI205" s="204">
        <f t="shared" si="28"/>
        <v>0</v>
      </c>
      <c r="BJ205" s="18" t="s">
        <v>84</v>
      </c>
      <c r="BK205" s="204">
        <f t="shared" si="29"/>
        <v>0</v>
      </c>
      <c r="BL205" s="18" t="s">
        <v>110</v>
      </c>
      <c r="BM205" s="203" t="s">
        <v>913</v>
      </c>
    </row>
    <row r="206" spans="1:65" s="2" customFormat="1" ht="16.5" customHeight="1">
      <c r="A206" s="35"/>
      <c r="B206" s="36"/>
      <c r="C206" s="192" t="s">
        <v>646</v>
      </c>
      <c r="D206" s="192" t="s">
        <v>241</v>
      </c>
      <c r="E206" s="193" t="s">
        <v>4066</v>
      </c>
      <c r="F206" s="194" t="s">
        <v>4067</v>
      </c>
      <c r="G206" s="195" t="s">
        <v>1736</v>
      </c>
      <c r="H206" s="196">
        <v>40</v>
      </c>
      <c r="I206" s="197"/>
      <c r="J206" s="198">
        <f t="shared" si="20"/>
        <v>0</v>
      </c>
      <c r="K206" s="194" t="s">
        <v>277</v>
      </c>
      <c r="L206" s="40"/>
      <c r="M206" s="199" t="s">
        <v>1</v>
      </c>
      <c r="N206" s="200" t="s">
        <v>41</v>
      </c>
      <c r="O206" s="72"/>
      <c r="P206" s="201">
        <f t="shared" si="21"/>
        <v>0</v>
      </c>
      <c r="Q206" s="201">
        <v>0</v>
      </c>
      <c r="R206" s="201">
        <f t="shared" si="22"/>
        <v>0</v>
      </c>
      <c r="S206" s="201">
        <v>0</v>
      </c>
      <c r="T206" s="202">
        <f t="shared" si="23"/>
        <v>0</v>
      </c>
      <c r="U206" s="35"/>
      <c r="V206" s="35"/>
      <c r="W206" s="35"/>
      <c r="X206" s="35"/>
      <c r="Y206" s="35"/>
      <c r="Z206" s="35"/>
      <c r="AA206" s="35"/>
      <c r="AB206" s="35"/>
      <c r="AC206" s="35"/>
      <c r="AD206" s="35"/>
      <c r="AE206" s="35"/>
      <c r="AR206" s="203" t="s">
        <v>110</v>
      </c>
      <c r="AT206" s="203" t="s">
        <v>241</v>
      </c>
      <c r="AU206" s="203" t="s">
        <v>84</v>
      </c>
      <c r="AY206" s="18" t="s">
        <v>239</v>
      </c>
      <c r="BE206" s="204">
        <f t="shared" si="24"/>
        <v>0</v>
      </c>
      <c r="BF206" s="204">
        <f t="shared" si="25"/>
        <v>0</v>
      </c>
      <c r="BG206" s="204">
        <f t="shared" si="26"/>
        <v>0</v>
      </c>
      <c r="BH206" s="204">
        <f t="shared" si="27"/>
        <v>0</v>
      </c>
      <c r="BI206" s="204">
        <f t="shared" si="28"/>
        <v>0</v>
      </c>
      <c r="BJ206" s="18" t="s">
        <v>84</v>
      </c>
      <c r="BK206" s="204">
        <f t="shared" si="29"/>
        <v>0</v>
      </c>
      <c r="BL206" s="18" t="s">
        <v>110</v>
      </c>
      <c r="BM206" s="203" t="s">
        <v>924</v>
      </c>
    </row>
    <row r="207" spans="1:65" s="2" customFormat="1" ht="16.5" customHeight="1">
      <c r="A207" s="35"/>
      <c r="B207" s="36"/>
      <c r="C207" s="192" t="s">
        <v>650</v>
      </c>
      <c r="D207" s="192" t="s">
        <v>241</v>
      </c>
      <c r="E207" s="193" t="s">
        <v>4068</v>
      </c>
      <c r="F207" s="194" t="s">
        <v>4069</v>
      </c>
      <c r="G207" s="195" t="s">
        <v>299</v>
      </c>
      <c r="H207" s="196">
        <v>1</v>
      </c>
      <c r="I207" s="197"/>
      <c r="J207" s="198">
        <f t="shared" si="20"/>
        <v>0</v>
      </c>
      <c r="K207" s="194" t="s">
        <v>277</v>
      </c>
      <c r="L207" s="40"/>
      <c r="M207" s="199" t="s">
        <v>1</v>
      </c>
      <c r="N207" s="200" t="s">
        <v>41</v>
      </c>
      <c r="O207" s="72"/>
      <c r="P207" s="201">
        <f t="shared" si="21"/>
        <v>0</v>
      </c>
      <c r="Q207" s="201">
        <v>0</v>
      </c>
      <c r="R207" s="201">
        <f t="shared" si="22"/>
        <v>0</v>
      </c>
      <c r="S207" s="201">
        <v>0</v>
      </c>
      <c r="T207" s="202">
        <f t="shared" si="23"/>
        <v>0</v>
      </c>
      <c r="U207" s="35"/>
      <c r="V207" s="35"/>
      <c r="W207" s="35"/>
      <c r="X207" s="35"/>
      <c r="Y207" s="35"/>
      <c r="Z207" s="35"/>
      <c r="AA207" s="35"/>
      <c r="AB207" s="35"/>
      <c r="AC207" s="35"/>
      <c r="AD207" s="35"/>
      <c r="AE207" s="35"/>
      <c r="AR207" s="203" t="s">
        <v>110</v>
      </c>
      <c r="AT207" s="203" t="s">
        <v>241</v>
      </c>
      <c r="AU207" s="203" t="s">
        <v>84</v>
      </c>
      <c r="AY207" s="18" t="s">
        <v>239</v>
      </c>
      <c r="BE207" s="204">
        <f t="shared" si="24"/>
        <v>0</v>
      </c>
      <c r="BF207" s="204">
        <f t="shared" si="25"/>
        <v>0</v>
      </c>
      <c r="BG207" s="204">
        <f t="shared" si="26"/>
        <v>0</v>
      </c>
      <c r="BH207" s="204">
        <f t="shared" si="27"/>
        <v>0</v>
      </c>
      <c r="BI207" s="204">
        <f t="shared" si="28"/>
        <v>0</v>
      </c>
      <c r="BJ207" s="18" t="s">
        <v>84</v>
      </c>
      <c r="BK207" s="204">
        <f t="shared" si="29"/>
        <v>0</v>
      </c>
      <c r="BL207" s="18" t="s">
        <v>110</v>
      </c>
      <c r="BM207" s="203" t="s">
        <v>940</v>
      </c>
    </row>
    <row r="208" spans="1:65" s="2" customFormat="1" ht="16.5" customHeight="1">
      <c r="A208" s="35"/>
      <c r="B208" s="36"/>
      <c r="C208" s="192" t="s">
        <v>655</v>
      </c>
      <c r="D208" s="192" t="s">
        <v>241</v>
      </c>
      <c r="E208" s="193" t="s">
        <v>4070</v>
      </c>
      <c r="F208" s="194" t="s">
        <v>4071</v>
      </c>
      <c r="G208" s="195" t="s">
        <v>299</v>
      </c>
      <c r="H208" s="196">
        <v>1</v>
      </c>
      <c r="I208" s="197"/>
      <c r="J208" s="198">
        <f t="shared" si="20"/>
        <v>0</v>
      </c>
      <c r="K208" s="194" t="s">
        <v>277</v>
      </c>
      <c r="L208" s="40"/>
      <c r="M208" s="199" t="s">
        <v>1</v>
      </c>
      <c r="N208" s="200" t="s">
        <v>41</v>
      </c>
      <c r="O208" s="72"/>
      <c r="P208" s="201">
        <f t="shared" si="21"/>
        <v>0</v>
      </c>
      <c r="Q208" s="201">
        <v>0</v>
      </c>
      <c r="R208" s="201">
        <f t="shared" si="22"/>
        <v>0</v>
      </c>
      <c r="S208" s="201">
        <v>0</v>
      </c>
      <c r="T208" s="202">
        <f t="shared" si="23"/>
        <v>0</v>
      </c>
      <c r="U208" s="35"/>
      <c r="V208" s="35"/>
      <c r="W208" s="35"/>
      <c r="X208" s="35"/>
      <c r="Y208" s="35"/>
      <c r="Z208" s="35"/>
      <c r="AA208" s="35"/>
      <c r="AB208" s="35"/>
      <c r="AC208" s="35"/>
      <c r="AD208" s="35"/>
      <c r="AE208" s="35"/>
      <c r="AR208" s="203" t="s">
        <v>110</v>
      </c>
      <c r="AT208" s="203" t="s">
        <v>241</v>
      </c>
      <c r="AU208" s="203" t="s">
        <v>84</v>
      </c>
      <c r="AY208" s="18" t="s">
        <v>239</v>
      </c>
      <c r="BE208" s="204">
        <f t="shared" si="24"/>
        <v>0</v>
      </c>
      <c r="BF208" s="204">
        <f t="shared" si="25"/>
        <v>0</v>
      </c>
      <c r="BG208" s="204">
        <f t="shared" si="26"/>
        <v>0</v>
      </c>
      <c r="BH208" s="204">
        <f t="shared" si="27"/>
        <v>0</v>
      </c>
      <c r="BI208" s="204">
        <f t="shared" si="28"/>
        <v>0</v>
      </c>
      <c r="BJ208" s="18" t="s">
        <v>84</v>
      </c>
      <c r="BK208" s="204">
        <f t="shared" si="29"/>
        <v>0</v>
      </c>
      <c r="BL208" s="18" t="s">
        <v>110</v>
      </c>
      <c r="BM208" s="203" t="s">
        <v>949</v>
      </c>
    </row>
    <row r="209" spans="1:65" s="12" customFormat="1" ht="25.9" customHeight="1">
      <c r="B209" s="176"/>
      <c r="C209" s="177"/>
      <c r="D209" s="178" t="s">
        <v>75</v>
      </c>
      <c r="E209" s="179" t="s">
        <v>4072</v>
      </c>
      <c r="F209" s="179" t="s">
        <v>4073</v>
      </c>
      <c r="G209" s="177"/>
      <c r="H209" s="177"/>
      <c r="I209" s="180"/>
      <c r="J209" s="181">
        <f>BK209</f>
        <v>0</v>
      </c>
      <c r="K209" s="177"/>
      <c r="L209" s="182"/>
      <c r="M209" s="183"/>
      <c r="N209" s="184"/>
      <c r="O209" s="184"/>
      <c r="P209" s="185">
        <f>SUM(P210:P249)</f>
        <v>0</v>
      </c>
      <c r="Q209" s="184"/>
      <c r="R209" s="185">
        <f>SUM(R210:R249)</f>
        <v>0</v>
      </c>
      <c r="S209" s="184"/>
      <c r="T209" s="186">
        <f>SUM(T210:T249)</f>
        <v>0</v>
      </c>
      <c r="AR209" s="187" t="s">
        <v>84</v>
      </c>
      <c r="AT209" s="188" t="s">
        <v>75</v>
      </c>
      <c r="AU209" s="188" t="s">
        <v>76</v>
      </c>
      <c r="AY209" s="187" t="s">
        <v>239</v>
      </c>
      <c r="BK209" s="189">
        <f>SUM(BK210:BK249)</f>
        <v>0</v>
      </c>
    </row>
    <row r="210" spans="1:65" s="2" customFormat="1" ht="16.5" customHeight="1">
      <c r="A210" s="35"/>
      <c r="B210" s="36"/>
      <c r="C210" s="192" t="s">
        <v>659</v>
      </c>
      <c r="D210" s="192" t="s">
        <v>241</v>
      </c>
      <c r="E210" s="193" t="s">
        <v>4074</v>
      </c>
      <c r="F210" s="194" t="s">
        <v>4075</v>
      </c>
      <c r="G210" s="195" t="s">
        <v>1736</v>
      </c>
      <c r="H210" s="196">
        <v>2</v>
      </c>
      <c r="I210" s="197"/>
      <c r="J210" s="198">
        <f t="shared" ref="J210:J249" si="30">ROUND(I210*H210,2)</f>
        <v>0</v>
      </c>
      <c r="K210" s="194" t="s">
        <v>277</v>
      </c>
      <c r="L210" s="40"/>
      <c r="M210" s="199" t="s">
        <v>1</v>
      </c>
      <c r="N210" s="200" t="s">
        <v>41</v>
      </c>
      <c r="O210" s="72"/>
      <c r="P210" s="201">
        <f t="shared" ref="P210:P249" si="31">O210*H210</f>
        <v>0</v>
      </c>
      <c r="Q210" s="201">
        <v>0</v>
      </c>
      <c r="R210" s="201">
        <f t="shared" ref="R210:R249" si="32">Q210*H210</f>
        <v>0</v>
      </c>
      <c r="S210" s="201">
        <v>0</v>
      </c>
      <c r="T210" s="202">
        <f t="shared" ref="T210:T249" si="33">S210*H210</f>
        <v>0</v>
      </c>
      <c r="U210" s="35"/>
      <c r="V210" s="35"/>
      <c r="W210" s="35"/>
      <c r="X210" s="35"/>
      <c r="Y210" s="35"/>
      <c r="Z210" s="35"/>
      <c r="AA210" s="35"/>
      <c r="AB210" s="35"/>
      <c r="AC210" s="35"/>
      <c r="AD210" s="35"/>
      <c r="AE210" s="35"/>
      <c r="AR210" s="203" t="s">
        <v>110</v>
      </c>
      <c r="AT210" s="203" t="s">
        <v>241</v>
      </c>
      <c r="AU210" s="203" t="s">
        <v>84</v>
      </c>
      <c r="AY210" s="18" t="s">
        <v>239</v>
      </c>
      <c r="BE210" s="204">
        <f t="shared" ref="BE210:BE249" si="34">IF(N210="základní",J210,0)</f>
        <v>0</v>
      </c>
      <c r="BF210" s="204">
        <f t="shared" ref="BF210:BF249" si="35">IF(N210="snížená",J210,0)</f>
        <v>0</v>
      </c>
      <c r="BG210" s="204">
        <f t="shared" ref="BG210:BG249" si="36">IF(N210="zákl. přenesená",J210,0)</f>
        <v>0</v>
      </c>
      <c r="BH210" s="204">
        <f t="shared" ref="BH210:BH249" si="37">IF(N210="sníž. přenesená",J210,0)</f>
        <v>0</v>
      </c>
      <c r="BI210" s="204">
        <f t="shared" ref="BI210:BI249" si="38">IF(N210="nulová",J210,0)</f>
        <v>0</v>
      </c>
      <c r="BJ210" s="18" t="s">
        <v>84</v>
      </c>
      <c r="BK210" s="204">
        <f t="shared" ref="BK210:BK249" si="39">ROUND(I210*H210,2)</f>
        <v>0</v>
      </c>
      <c r="BL210" s="18" t="s">
        <v>110</v>
      </c>
      <c r="BM210" s="203" t="s">
        <v>957</v>
      </c>
    </row>
    <row r="211" spans="1:65" s="2" customFormat="1" ht="16.5" customHeight="1">
      <c r="A211" s="35"/>
      <c r="B211" s="36"/>
      <c r="C211" s="192" t="s">
        <v>664</v>
      </c>
      <c r="D211" s="192" t="s">
        <v>241</v>
      </c>
      <c r="E211" s="193" t="s">
        <v>4076</v>
      </c>
      <c r="F211" s="194" t="s">
        <v>4077</v>
      </c>
      <c r="G211" s="195" t="s">
        <v>1736</v>
      </c>
      <c r="H211" s="196">
        <v>11</v>
      </c>
      <c r="I211" s="197"/>
      <c r="J211" s="198">
        <f t="shared" si="30"/>
        <v>0</v>
      </c>
      <c r="K211" s="194" t="s">
        <v>277</v>
      </c>
      <c r="L211" s="40"/>
      <c r="M211" s="199" t="s">
        <v>1</v>
      </c>
      <c r="N211" s="200" t="s">
        <v>41</v>
      </c>
      <c r="O211" s="72"/>
      <c r="P211" s="201">
        <f t="shared" si="31"/>
        <v>0</v>
      </c>
      <c r="Q211" s="201">
        <v>0</v>
      </c>
      <c r="R211" s="201">
        <f t="shared" si="32"/>
        <v>0</v>
      </c>
      <c r="S211" s="201">
        <v>0</v>
      </c>
      <c r="T211" s="202">
        <f t="shared" si="33"/>
        <v>0</v>
      </c>
      <c r="U211" s="35"/>
      <c r="V211" s="35"/>
      <c r="W211" s="35"/>
      <c r="X211" s="35"/>
      <c r="Y211" s="35"/>
      <c r="Z211" s="35"/>
      <c r="AA211" s="35"/>
      <c r="AB211" s="35"/>
      <c r="AC211" s="35"/>
      <c r="AD211" s="35"/>
      <c r="AE211" s="35"/>
      <c r="AR211" s="203" t="s">
        <v>110</v>
      </c>
      <c r="AT211" s="203" t="s">
        <v>241</v>
      </c>
      <c r="AU211" s="203" t="s">
        <v>84</v>
      </c>
      <c r="AY211" s="18" t="s">
        <v>239</v>
      </c>
      <c r="BE211" s="204">
        <f t="shared" si="34"/>
        <v>0</v>
      </c>
      <c r="BF211" s="204">
        <f t="shared" si="35"/>
        <v>0</v>
      </c>
      <c r="BG211" s="204">
        <f t="shared" si="36"/>
        <v>0</v>
      </c>
      <c r="BH211" s="204">
        <f t="shared" si="37"/>
        <v>0</v>
      </c>
      <c r="BI211" s="204">
        <f t="shared" si="38"/>
        <v>0</v>
      </c>
      <c r="BJ211" s="18" t="s">
        <v>84</v>
      </c>
      <c r="BK211" s="204">
        <f t="shared" si="39"/>
        <v>0</v>
      </c>
      <c r="BL211" s="18" t="s">
        <v>110</v>
      </c>
      <c r="BM211" s="203" t="s">
        <v>966</v>
      </c>
    </row>
    <row r="212" spans="1:65" s="2" customFormat="1" ht="16.5" customHeight="1">
      <c r="A212" s="35"/>
      <c r="B212" s="36"/>
      <c r="C212" s="192" t="s">
        <v>668</v>
      </c>
      <c r="D212" s="192" t="s">
        <v>241</v>
      </c>
      <c r="E212" s="193" t="s">
        <v>4078</v>
      </c>
      <c r="F212" s="194" t="s">
        <v>4079</v>
      </c>
      <c r="G212" s="195" t="s">
        <v>1736</v>
      </c>
      <c r="H212" s="196">
        <v>2</v>
      </c>
      <c r="I212" s="197"/>
      <c r="J212" s="198">
        <f t="shared" si="30"/>
        <v>0</v>
      </c>
      <c r="K212" s="194" t="s">
        <v>277</v>
      </c>
      <c r="L212" s="40"/>
      <c r="M212" s="199" t="s">
        <v>1</v>
      </c>
      <c r="N212" s="200" t="s">
        <v>41</v>
      </c>
      <c r="O212" s="72"/>
      <c r="P212" s="201">
        <f t="shared" si="31"/>
        <v>0</v>
      </c>
      <c r="Q212" s="201">
        <v>0</v>
      </c>
      <c r="R212" s="201">
        <f t="shared" si="32"/>
        <v>0</v>
      </c>
      <c r="S212" s="201">
        <v>0</v>
      </c>
      <c r="T212" s="202">
        <f t="shared" si="33"/>
        <v>0</v>
      </c>
      <c r="U212" s="35"/>
      <c r="V212" s="35"/>
      <c r="W212" s="35"/>
      <c r="X212" s="35"/>
      <c r="Y212" s="35"/>
      <c r="Z212" s="35"/>
      <c r="AA212" s="35"/>
      <c r="AB212" s="35"/>
      <c r="AC212" s="35"/>
      <c r="AD212" s="35"/>
      <c r="AE212" s="35"/>
      <c r="AR212" s="203" t="s">
        <v>110</v>
      </c>
      <c r="AT212" s="203" t="s">
        <v>241</v>
      </c>
      <c r="AU212" s="203" t="s">
        <v>84</v>
      </c>
      <c r="AY212" s="18" t="s">
        <v>239</v>
      </c>
      <c r="BE212" s="204">
        <f t="shared" si="34"/>
        <v>0</v>
      </c>
      <c r="BF212" s="204">
        <f t="shared" si="35"/>
        <v>0</v>
      </c>
      <c r="BG212" s="204">
        <f t="shared" si="36"/>
        <v>0</v>
      </c>
      <c r="BH212" s="204">
        <f t="shared" si="37"/>
        <v>0</v>
      </c>
      <c r="BI212" s="204">
        <f t="shared" si="38"/>
        <v>0</v>
      </c>
      <c r="BJ212" s="18" t="s">
        <v>84</v>
      </c>
      <c r="BK212" s="204">
        <f t="shared" si="39"/>
        <v>0</v>
      </c>
      <c r="BL212" s="18" t="s">
        <v>110</v>
      </c>
      <c r="BM212" s="203" t="s">
        <v>973</v>
      </c>
    </row>
    <row r="213" spans="1:65" s="2" customFormat="1" ht="16.5" customHeight="1">
      <c r="A213" s="35"/>
      <c r="B213" s="36"/>
      <c r="C213" s="192" t="s">
        <v>673</v>
      </c>
      <c r="D213" s="192" t="s">
        <v>241</v>
      </c>
      <c r="E213" s="193" t="s">
        <v>4080</v>
      </c>
      <c r="F213" s="194" t="s">
        <v>4081</v>
      </c>
      <c r="G213" s="195" t="s">
        <v>1736</v>
      </c>
      <c r="H213" s="196">
        <v>2</v>
      </c>
      <c r="I213" s="197"/>
      <c r="J213" s="198">
        <f t="shared" si="30"/>
        <v>0</v>
      </c>
      <c r="K213" s="194" t="s">
        <v>277</v>
      </c>
      <c r="L213" s="40"/>
      <c r="M213" s="199" t="s">
        <v>1</v>
      </c>
      <c r="N213" s="200" t="s">
        <v>41</v>
      </c>
      <c r="O213" s="72"/>
      <c r="P213" s="201">
        <f t="shared" si="31"/>
        <v>0</v>
      </c>
      <c r="Q213" s="201">
        <v>0</v>
      </c>
      <c r="R213" s="201">
        <f t="shared" si="32"/>
        <v>0</v>
      </c>
      <c r="S213" s="201">
        <v>0</v>
      </c>
      <c r="T213" s="202">
        <f t="shared" si="33"/>
        <v>0</v>
      </c>
      <c r="U213" s="35"/>
      <c r="V213" s="35"/>
      <c r="W213" s="35"/>
      <c r="X213" s="35"/>
      <c r="Y213" s="35"/>
      <c r="Z213" s="35"/>
      <c r="AA213" s="35"/>
      <c r="AB213" s="35"/>
      <c r="AC213" s="35"/>
      <c r="AD213" s="35"/>
      <c r="AE213" s="35"/>
      <c r="AR213" s="203" t="s">
        <v>110</v>
      </c>
      <c r="AT213" s="203" t="s">
        <v>241</v>
      </c>
      <c r="AU213" s="203" t="s">
        <v>84</v>
      </c>
      <c r="AY213" s="18" t="s">
        <v>239</v>
      </c>
      <c r="BE213" s="204">
        <f t="shared" si="34"/>
        <v>0</v>
      </c>
      <c r="BF213" s="204">
        <f t="shared" si="35"/>
        <v>0</v>
      </c>
      <c r="BG213" s="204">
        <f t="shared" si="36"/>
        <v>0</v>
      </c>
      <c r="BH213" s="204">
        <f t="shared" si="37"/>
        <v>0</v>
      </c>
      <c r="BI213" s="204">
        <f t="shared" si="38"/>
        <v>0</v>
      </c>
      <c r="BJ213" s="18" t="s">
        <v>84</v>
      </c>
      <c r="BK213" s="204">
        <f t="shared" si="39"/>
        <v>0</v>
      </c>
      <c r="BL213" s="18" t="s">
        <v>110</v>
      </c>
      <c r="BM213" s="203" t="s">
        <v>979</v>
      </c>
    </row>
    <row r="214" spans="1:65" s="2" customFormat="1" ht="16.5" customHeight="1">
      <c r="A214" s="35"/>
      <c r="B214" s="36"/>
      <c r="C214" s="192" t="s">
        <v>677</v>
      </c>
      <c r="D214" s="192" t="s">
        <v>241</v>
      </c>
      <c r="E214" s="193" t="s">
        <v>4082</v>
      </c>
      <c r="F214" s="194" t="s">
        <v>4083</v>
      </c>
      <c r="G214" s="195" t="s">
        <v>1736</v>
      </c>
      <c r="H214" s="196">
        <v>32</v>
      </c>
      <c r="I214" s="197"/>
      <c r="J214" s="198">
        <f t="shared" si="30"/>
        <v>0</v>
      </c>
      <c r="K214" s="194" t="s">
        <v>277</v>
      </c>
      <c r="L214" s="40"/>
      <c r="M214" s="199" t="s">
        <v>1</v>
      </c>
      <c r="N214" s="200" t="s">
        <v>41</v>
      </c>
      <c r="O214" s="72"/>
      <c r="P214" s="201">
        <f t="shared" si="31"/>
        <v>0</v>
      </c>
      <c r="Q214" s="201">
        <v>0</v>
      </c>
      <c r="R214" s="201">
        <f t="shared" si="32"/>
        <v>0</v>
      </c>
      <c r="S214" s="201">
        <v>0</v>
      </c>
      <c r="T214" s="202">
        <f t="shared" si="33"/>
        <v>0</v>
      </c>
      <c r="U214" s="35"/>
      <c r="V214" s="35"/>
      <c r="W214" s="35"/>
      <c r="X214" s="35"/>
      <c r="Y214" s="35"/>
      <c r="Z214" s="35"/>
      <c r="AA214" s="35"/>
      <c r="AB214" s="35"/>
      <c r="AC214" s="35"/>
      <c r="AD214" s="35"/>
      <c r="AE214" s="35"/>
      <c r="AR214" s="203" t="s">
        <v>110</v>
      </c>
      <c r="AT214" s="203" t="s">
        <v>241</v>
      </c>
      <c r="AU214" s="203" t="s">
        <v>84</v>
      </c>
      <c r="AY214" s="18" t="s">
        <v>239</v>
      </c>
      <c r="BE214" s="204">
        <f t="shared" si="34"/>
        <v>0</v>
      </c>
      <c r="BF214" s="204">
        <f t="shared" si="35"/>
        <v>0</v>
      </c>
      <c r="BG214" s="204">
        <f t="shared" si="36"/>
        <v>0</v>
      </c>
      <c r="BH214" s="204">
        <f t="shared" si="37"/>
        <v>0</v>
      </c>
      <c r="BI214" s="204">
        <f t="shared" si="38"/>
        <v>0</v>
      </c>
      <c r="BJ214" s="18" t="s">
        <v>84</v>
      </c>
      <c r="BK214" s="204">
        <f t="shared" si="39"/>
        <v>0</v>
      </c>
      <c r="BL214" s="18" t="s">
        <v>110</v>
      </c>
      <c r="BM214" s="203" t="s">
        <v>988</v>
      </c>
    </row>
    <row r="215" spans="1:65" s="2" customFormat="1" ht="16.5" customHeight="1">
      <c r="A215" s="35"/>
      <c r="B215" s="36"/>
      <c r="C215" s="192" t="s">
        <v>682</v>
      </c>
      <c r="D215" s="192" t="s">
        <v>241</v>
      </c>
      <c r="E215" s="193" t="s">
        <v>4084</v>
      </c>
      <c r="F215" s="194" t="s">
        <v>4085</v>
      </c>
      <c r="G215" s="195" t="s">
        <v>1736</v>
      </c>
      <c r="H215" s="196">
        <v>2</v>
      </c>
      <c r="I215" s="197"/>
      <c r="J215" s="198">
        <f t="shared" si="30"/>
        <v>0</v>
      </c>
      <c r="K215" s="194" t="s">
        <v>277</v>
      </c>
      <c r="L215" s="40"/>
      <c r="M215" s="199" t="s">
        <v>1</v>
      </c>
      <c r="N215" s="200" t="s">
        <v>41</v>
      </c>
      <c r="O215" s="72"/>
      <c r="P215" s="201">
        <f t="shared" si="31"/>
        <v>0</v>
      </c>
      <c r="Q215" s="201">
        <v>0</v>
      </c>
      <c r="R215" s="201">
        <f t="shared" si="32"/>
        <v>0</v>
      </c>
      <c r="S215" s="201">
        <v>0</v>
      </c>
      <c r="T215" s="202">
        <f t="shared" si="33"/>
        <v>0</v>
      </c>
      <c r="U215" s="35"/>
      <c r="V215" s="35"/>
      <c r="W215" s="35"/>
      <c r="X215" s="35"/>
      <c r="Y215" s="35"/>
      <c r="Z215" s="35"/>
      <c r="AA215" s="35"/>
      <c r="AB215" s="35"/>
      <c r="AC215" s="35"/>
      <c r="AD215" s="35"/>
      <c r="AE215" s="35"/>
      <c r="AR215" s="203" t="s">
        <v>110</v>
      </c>
      <c r="AT215" s="203" t="s">
        <v>241</v>
      </c>
      <c r="AU215" s="203" t="s">
        <v>84</v>
      </c>
      <c r="AY215" s="18" t="s">
        <v>239</v>
      </c>
      <c r="BE215" s="204">
        <f t="shared" si="34"/>
        <v>0</v>
      </c>
      <c r="BF215" s="204">
        <f t="shared" si="35"/>
        <v>0</v>
      </c>
      <c r="BG215" s="204">
        <f t="shared" si="36"/>
        <v>0</v>
      </c>
      <c r="BH215" s="204">
        <f t="shared" si="37"/>
        <v>0</v>
      </c>
      <c r="BI215" s="204">
        <f t="shared" si="38"/>
        <v>0</v>
      </c>
      <c r="BJ215" s="18" t="s">
        <v>84</v>
      </c>
      <c r="BK215" s="204">
        <f t="shared" si="39"/>
        <v>0</v>
      </c>
      <c r="BL215" s="18" t="s">
        <v>110</v>
      </c>
      <c r="BM215" s="203" t="s">
        <v>996</v>
      </c>
    </row>
    <row r="216" spans="1:65" s="2" customFormat="1" ht="16.5" customHeight="1">
      <c r="A216" s="35"/>
      <c r="B216" s="36"/>
      <c r="C216" s="192" t="s">
        <v>686</v>
      </c>
      <c r="D216" s="192" t="s">
        <v>241</v>
      </c>
      <c r="E216" s="193" t="s">
        <v>4086</v>
      </c>
      <c r="F216" s="194" t="s">
        <v>4087</v>
      </c>
      <c r="G216" s="195" t="s">
        <v>1736</v>
      </c>
      <c r="H216" s="196">
        <v>3</v>
      </c>
      <c r="I216" s="197"/>
      <c r="J216" s="198">
        <f t="shared" si="30"/>
        <v>0</v>
      </c>
      <c r="K216" s="194" t="s">
        <v>277</v>
      </c>
      <c r="L216" s="40"/>
      <c r="M216" s="199" t="s">
        <v>1</v>
      </c>
      <c r="N216" s="200" t="s">
        <v>41</v>
      </c>
      <c r="O216" s="72"/>
      <c r="P216" s="201">
        <f t="shared" si="31"/>
        <v>0</v>
      </c>
      <c r="Q216" s="201">
        <v>0</v>
      </c>
      <c r="R216" s="201">
        <f t="shared" si="32"/>
        <v>0</v>
      </c>
      <c r="S216" s="201">
        <v>0</v>
      </c>
      <c r="T216" s="202">
        <f t="shared" si="33"/>
        <v>0</v>
      </c>
      <c r="U216" s="35"/>
      <c r="V216" s="35"/>
      <c r="W216" s="35"/>
      <c r="X216" s="35"/>
      <c r="Y216" s="35"/>
      <c r="Z216" s="35"/>
      <c r="AA216" s="35"/>
      <c r="AB216" s="35"/>
      <c r="AC216" s="35"/>
      <c r="AD216" s="35"/>
      <c r="AE216" s="35"/>
      <c r="AR216" s="203" t="s">
        <v>110</v>
      </c>
      <c r="AT216" s="203" t="s">
        <v>241</v>
      </c>
      <c r="AU216" s="203" t="s">
        <v>84</v>
      </c>
      <c r="AY216" s="18" t="s">
        <v>239</v>
      </c>
      <c r="BE216" s="204">
        <f t="shared" si="34"/>
        <v>0</v>
      </c>
      <c r="BF216" s="204">
        <f t="shared" si="35"/>
        <v>0</v>
      </c>
      <c r="BG216" s="204">
        <f t="shared" si="36"/>
        <v>0</v>
      </c>
      <c r="BH216" s="204">
        <f t="shared" si="37"/>
        <v>0</v>
      </c>
      <c r="BI216" s="204">
        <f t="shared" si="38"/>
        <v>0</v>
      </c>
      <c r="BJ216" s="18" t="s">
        <v>84</v>
      </c>
      <c r="BK216" s="204">
        <f t="shared" si="39"/>
        <v>0</v>
      </c>
      <c r="BL216" s="18" t="s">
        <v>110</v>
      </c>
      <c r="BM216" s="203" t="s">
        <v>1004</v>
      </c>
    </row>
    <row r="217" spans="1:65" s="2" customFormat="1" ht="16.5" customHeight="1">
      <c r="A217" s="35"/>
      <c r="B217" s="36"/>
      <c r="C217" s="192" t="s">
        <v>690</v>
      </c>
      <c r="D217" s="192" t="s">
        <v>241</v>
      </c>
      <c r="E217" s="193" t="s">
        <v>4088</v>
      </c>
      <c r="F217" s="194" t="s">
        <v>4089</v>
      </c>
      <c r="G217" s="195" t="s">
        <v>1736</v>
      </c>
      <c r="H217" s="196">
        <v>43</v>
      </c>
      <c r="I217" s="197"/>
      <c r="J217" s="198">
        <f t="shared" si="30"/>
        <v>0</v>
      </c>
      <c r="K217" s="194" t="s">
        <v>277</v>
      </c>
      <c r="L217" s="40"/>
      <c r="M217" s="199" t="s">
        <v>1</v>
      </c>
      <c r="N217" s="200" t="s">
        <v>41</v>
      </c>
      <c r="O217" s="72"/>
      <c r="P217" s="201">
        <f t="shared" si="31"/>
        <v>0</v>
      </c>
      <c r="Q217" s="201">
        <v>0</v>
      </c>
      <c r="R217" s="201">
        <f t="shared" si="32"/>
        <v>0</v>
      </c>
      <c r="S217" s="201">
        <v>0</v>
      </c>
      <c r="T217" s="202">
        <f t="shared" si="33"/>
        <v>0</v>
      </c>
      <c r="U217" s="35"/>
      <c r="V217" s="35"/>
      <c r="W217" s="35"/>
      <c r="X217" s="35"/>
      <c r="Y217" s="35"/>
      <c r="Z217" s="35"/>
      <c r="AA217" s="35"/>
      <c r="AB217" s="35"/>
      <c r="AC217" s="35"/>
      <c r="AD217" s="35"/>
      <c r="AE217" s="35"/>
      <c r="AR217" s="203" t="s">
        <v>110</v>
      </c>
      <c r="AT217" s="203" t="s">
        <v>241</v>
      </c>
      <c r="AU217" s="203" t="s">
        <v>84</v>
      </c>
      <c r="AY217" s="18" t="s">
        <v>239</v>
      </c>
      <c r="BE217" s="204">
        <f t="shared" si="34"/>
        <v>0</v>
      </c>
      <c r="BF217" s="204">
        <f t="shared" si="35"/>
        <v>0</v>
      </c>
      <c r="BG217" s="204">
        <f t="shared" si="36"/>
        <v>0</v>
      </c>
      <c r="BH217" s="204">
        <f t="shared" si="37"/>
        <v>0</v>
      </c>
      <c r="BI217" s="204">
        <f t="shared" si="38"/>
        <v>0</v>
      </c>
      <c r="BJ217" s="18" t="s">
        <v>84</v>
      </c>
      <c r="BK217" s="204">
        <f t="shared" si="39"/>
        <v>0</v>
      </c>
      <c r="BL217" s="18" t="s">
        <v>110</v>
      </c>
      <c r="BM217" s="203" t="s">
        <v>1014</v>
      </c>
    </row>
    <row r="218" spans="1:65" s="2" customFormat="1" ht="16.5" customHeight="1">
      <c r="A218" s="35"/>
      <c r="B218" s="36"/>
      <c r="C218" s="192" t="s">
        <v>695</v>
      </c>
      <c r="D218" s="192" t="s">
        <v>241</v>
      </c>
      <c r="E218" s="193" t="s">
        <v>4090</v>
      </c>
      <c r="F218" s="194" t="s">
        <v>4091</v>
      </c>
      <c r="G218" s="195" t="s">
        <v>1736</v>
      </c>
      <c r="H218" s="196">
        <v>2</v>
      </c>
      <c r="I218" s="197"/>
      <c r="J218" s="198">
        <f t="shared" si="30"/>
        <v>0</v>
      </c>
      <c r="K218" s="194" t="s">
        <v>277</v>
      </c>
      <c r="L218" s="40"/>
      <c r="M218" s="199" t="s">
        <v>1</v>
      </c>
      <c r="N218" s="200" t="s">
        <v>41</v>
      </c>
      <c r="O218" s="72"/>
      <c r="P218" s="201">
        <f t="shared" si="31"/>
        <v>0</v>
      </c>
      <c r="Q218" s="201">
        <v>0</v>
      </c>
      <c r="R218" s="201">
        <f t="shared" si="32"/>
        <v>0</v>
      </c>
      <c r="S218" s="201">
        <v>0</v>
      </c>
      <c r="T218" s="202">
        <f t="shared" si="33"/>
        <v>0</v>
      </c>
      <c r="U218" s="35"/>
      <c r="V218" s="35"/>
      <c r="W218" s="35"/>
      <c r="X218" s="35"/>
      <c r="Y218" s="35"/>
      <c r="Z218" s="35"/>
      <c r="AA218" s="35"/>
      <c r="AB218" s="35"/>
      <c r="AC218" s="35"/>
      <c r="AD218" s="35"/>
      <c r="AE218" s="35"/>
      <c r="AR218" s="203" t="s">
        <v>110</v>
      </c>
      <c r="AT218" s="203" t="s">
        <v>241</v>
      </c>
      <c r="AU218" s="203" t="s">
        <v>84</v>
      </c>
      <c r="AY218" s="18" t="s">
        <v>239</v>
      </c>
      <c r="BE218" s="204">
        <f t="shared" si="34"/>
        <v>0</v>
      </c>
      <c r="BF218" s="204">
        <f t="shared" si="35"/>
        <v>0</v>
      </c>
      <c r="BG218" s="204">
        <f t="shared" si="36"/>
        <v>0</v>
      </c>
      <c r="BH218" s="204">
        <f t="shared" si="37"/>
        <v>0</v>
      </c>
      <c r="BI218" s="204">
        <f t="shared" si="38"/>
        <v>0</v>
      </c>
      <c r="BJ218" s="18" t="s">
        <v>84</v>
      </c>
      <c r="BK218" s="204">
        <f t="shared" si="39"/>
        <v>0</v>
      </c>
      <c r="BL218" s="18" t="s">
        <v>110</v>
      </c>
      <c r="BM218" s="203" t="s">
        <v>1024</v>
      </c>
    </row>
    <row r="219" spans="1:65" s="2" customFormat="1" ht="16.5" customHeight="1">
      <c r="A219" s="35"/>
      <c r="B219" s="36"/>
      <c r="C219" s="192" t="s">
        <v>699</v>
      </c>
      <c r="D219" s="192" t="s">
        <v>241</v>
      </c>
      <c r="E219" s="193" t="s">
        <v>4092</v>
      </c>
      <c r="F219" s="194" t="s">
        <v>4093</v>
      </c>
      <c r="G219" s="195" t="s">
        <v>1736</v>
      </c>
      <c r="H219" s="196">
        <v>35</v>
      </c>
      <c r="I219" s="197"/>
      <c r="J219" s="198">
        <f t="shared" si="30"/>
        <v>0</v>
      </c>
      <c r="K219" s="194" t="s">
        <v>277</v>
      </c>
      <c r="L219" s="40"/>
      <c r="M219" s="199" t="s">
        <v>1</v>
      </c>
      <c r="N219" s="200" t="s">
        <v>41</v>
      </c>
      <c r="O219" s="72"/>
      <c r="P219" s="201">
        <f t="shared" si="31"/>
        <v>0</v>
      </c>
      <c r="Q219" s="201">
        <v>0</v>
      </c>
      <c r="R219" s="201">
        <f t="shared" si="32"/>
        <v>0</v>
      </c>
      <c r="S219" s="201">
        <v>0</v>
      </c>
      <c r="T219" s="202">
        <f t="shared" si="33"/>
        <v>0</v>
      </c>
      <c r="U219" s="35"/>
      <c r="V219" s="35"/>
      <c r="W219" s="35"/>
      <c r="X219" s="35"/>
      <c r="Y219" s="35"/>
      <c r="Z219" s="35"/>
      <c r="AA219" s="35"/>
      <c r="AB219" s="35"/>
      <c r="AC219" s="35"/>
      <c r="AD219" s="35"/>
      <c r="AE219" s="35"/>
      <c r="AR219" s="203" t="s">
        <v>110</v>
      </c>
      <c r="AT219" s="203" t="s">
        <v>241</v>
      </c>
      <c r="AU219" s="203" t="s">
        <v>84</v>
      </c>
      <c r="AY219" s="18" t="s">
        <v>239</v>
      </c>
      <c r="BE219" s="204">
        <f t="shared" si="34"/>
        <v>0</v>
      </c>
      <c r="BF219" s="204">
        <f t="shared" si="35"/>
        <v>0</v>
      </c>
      <c r="BG219" s="204">
        <f t="shared" si="36"/>
        <v>0</v>
      </c>
      <c r="BH219" s="204">
        <f t="shared" si="37"/>
        <v>0</v>
      </c>
      <c r="BI219" s="204">
        <f t="shared" si="38"/>
        <v>0</v>
      </c>
      <c r="BJ219" s="18" t="s">
        <v>84</v>
      </c>
      <c r="BK219" s="204">
        <f t="shared" si="39"/>
        <v>0</v>
      </c>
      <c r="BL219" s="18" t="s">
        <v>110</v>
      </c>
      <c r="BM219" s="203" t="s">
        <v>1033</v>
      </c>
    </row>
    <row r="220" spans="1:65" s="2" customFormat="1" ht="16.5" customHeight="1">
      <c r="A220" s="35"/>
      <c r="B220" s="36"/>
      <c r="C220" s="192" t="s">
        <v>703</v>
      </c>
      <c r="D220" s="192" t="s">
        <v>241</v>
      </c>
      <c r="E220" s="193" t="s">
        <v>4094</v>
      </c>
      <c r="F220" s="194" t="s">
        <v>4095</v>
      </c>
      <c r="G220" s="195" t="s">
        <v>1736</v>
      </c>
      <c r="H220" s="196">
        <v>2</v>
      </c>
      <c r="I220" s="197"/>
      <c r="J220" s="198">
        <f t="shared" si="30"/>
        <v>0</v>
      </c>
      <c r="K220" s="194" t="s">
        <v>277</v>
      </c>
      <c r="L220" s="40"/>
      <c r="M220" s="199" t="s">
        <v>1</v>
      </c>
      <c r="N220" s="200" t="s">
        <v>41</v>
      </c>
      <c r="O220" s="72"/>
      <c r="P220" s="201">
        <f t="shared" si="31"/>
        <v>0</v>
      </c>
      <c r="Q220" s="201">
        <v>0</v>
      </c>
      <c r="R220" s="201">
        <f t="shared" si="32"/>
        <v>0</v>
      </c>
      <c r="S220" s="201">
        <v>0</v>
      </c>
      <c r="T220" s="202">
        <f t="shared" si="33"/>
        <v>0</v>
      </c>
      <c r="U220" s="35"/>
      <c r="V220" s="35"/>
      <c r="W220" s="35"/>
      <c r="X220" s="35"/>
      <c r="Y220" s="35"/>
      <c r="Z220" s="35"/>
      <c r="AA220" s="35"/>
      <c r="AB220" s="35"/>
      <c r="AC220" s="35"/>
      <c r="AD220" s="35"/>
      <c r="AE220" s="35"/>
      <c r="AR220" s="203" t="s">
        <v>110</v>
      </c>
      <c r="AT220" s="203" t="s">
        <v>241</v>
      </c>
      <c r="AU220" s="203" t="s">
        <v>84</v>
      </c>
      <c r="AY220" s="18" t="s">
        <v>239</v>
      </c>
      <c r="BE220" s="204">
        <f t="shared" si="34"/>
        <v>0</v>
      </c>
      <c r="BF220" s="204">
        <f t="shared" si="35"/>
        <v>0</v>
      </c>
      <c r="BG220" s="204">
        <f t="shared" si="36"/>
        <v>0</v>
      </c>
      <c r="BH220" s="204">
        <f t="shared" si="37"/>
        <v>0</v>
      </c>
      <c r="BI220" s="204">
        <f t="shared" si="38"/>
        <v>0</v>
      </c>
      <c r="BJ220" s="18" t="s">
        <v>84</v>
      </c>
      <c r="BK220" s="204">
        <f t="shared" si="39"/>
        <v>0</v>
      </c>
      <c r="BL220" s="18" t="s">
        <v>110</v>
      </c>
      <c r="BM220" s="203" t="s">
        <v>1044</v>
      </c>
    </row>
    <row r="221" spans="1:65" s="2" customFormat="1" ht="16.5" customHeight="1">
      <c r="A221" s="35"/>
      <c r="B221" s="36"/>
      <c r="C221" s="192" t="s">
        <v>708</v>
      </c>
      <c r="D221" s="192" t="s">
        <v>241</v>
      </c>
      <c r="E221" s="193" t="s">
        <v>4096</v>
      </c>
      <c r="F221" s="194" t="s">
        <v>4097</v>
      </c>
      <c r="G221" s="195" t="s">
        <v>476</v>
      </c>
      <c r="H221" s="196">
        <v>592</v>
      </c>
      <c r="I221" s="197"/>
      <c r="J221" s="198">
        <f t="shared" si="30"/>
        <v>0</v>
      </c>
      <c r="K221" s="194" t="s">
        <v>277</v>
      </c>
      <c r="L221" s="40"/>
      <c r="M221" s="199" t="s">
        <v>1</v>
      </c>
      <c r="N221" s="200" t="s">
        <v>41</v>
      </c>
      <c r="O221" s="72"/>
      <c r="P221" s="201">
        <f t="shared" si="31"/>
        <v>0</v>
      </c>
      <c r="Q221" s="201">
        <v>0</v>
      </c>
      <c r="R221" s="201">
        <f t="shared" si="32"/>
        <v>0</v>
      </c>
      <c r="S221" s="201">
        <v>0</v>
      </c>
      <c r="T221" s="202">
        <f t="shared" si="33"/>
        <v>0</v>
      </c>
      <c r="U221" s="35"/>
      <c r="V221" s="35"/>
      <c r="W221" s="35"/>
      <c r="X221" s="35"/>
      <c r="Y221" s="35"/>
      <c r="Z221" s="35"/>
      <c r="AA221" s="35"/>
      <c r="AB221" s="35"/>
      <c r="AC221" s="35"/>
      <c r="AD221" s="35"/>
      <c r="AE221" s="35"/>
      <c r="AR221" s="203" t="s">
        <v>110</v>
      </c>
      <c r="AT221" s="203" t="s">
        <v>241</v>
      </c>
      <c r="AU221" s="203" t="s">
        <v>84</v>
      </c>
      <c r="AY221" s="18" t="s">
        <v>239</v>
      </c>
      <c r="BE221" s="204">
        <f t="shared" si="34"/>
        <v>0</v>
      </c>
      <c r="BF221" s="204">
        <f t="shared" si="35"/>
        <v>0</v>
      </c>
      <c r="BG221" s="204">
        <f t="shared" si="36"/>
        <v>0</v>
      </c>
      <c r="BH221" s="204">
        <f t="shared" si="37"/>
        <v>0</v>
      </c>
      <c r="BI221" s="204">
        <f t="shared" si="38"/>
        <v>0</v>
      </c>
      <c r="BJ221" s="18" t="s">
        <v>84</v>
      </c>
      <c r="BK221" s="204">
        <f t="shared" si="39"/>
        <v>0</v>
      </c>
      <c r="BL221" s="18" t="s">
        <v>110</v>
      </c>
      <c r="BM221" s="203" t="s">
        <v>1053</v>
      </c>
    </row>
    <row r="222" spans="1:65" s="2" customFormat="1" ht="16.5" customHeight="1">
      <c r="A222" s="35"/>
      <c r="B222" s="36"/>
      <c r="C222" s="192" t="s">
        <v>711</v>
      </c>
      <c r="D222" s="192" t="s">
        <v>241</v>
      </c>
      <c r="E222" s="193" t="s">
        <v>4098</v>
      </c>
      <c r="F222" s="194" t="s">
        <v>4099</v>
      </c>
      <c r="G222" s="195" t="s">
        <v>476</v>
      </c>
      <c r="H222" s="196">
        <v>120</v>
      </c>
      <c r="I222" s="197"/>
      <c r="J222" s="198">
        <f t="shared" si="30"/>
        <v>0</v>
      </c>
      <c r="K222" s="194" t="s">
        <v>277</v>
      </c>
      <c r="L222" s="40"/>
      <c r="M222" s="199" t="s">
        <v>1</v>
      </c>
      <c r="N222" s="200" t="s">
        <v>41</v>
      </c>
      <c r="O222" s="72"/>
      <c r="P222" s="201">
        <f t="shared" si="31"/>
        <v>0</v>
      </c>
      <c r="Q222" s="201">
        <v>0</v>
      </c>
      <c r="R222" s="201">
        <f t="shared" si="32"/>
        <v>0</v>
      </c>
      <c r="S222" s="201">
        <v>0</v>
      </c>
      <c r="T222" s="202">
        <f t="shared" si="33"/>
        <v>0</v>
      </c>
      <c r="U222" s="35"/>
      <c r="V222" s="35"/>
      <c r="W222" s="35"/>
      <c r="X222" s="35"/>
      <c r="Y222" s="35"/>
      <c r="Z222" s="35"/>
      <c r="AA222" s="35"/>
      <c r="AB222" s="35"/>
      <c r="AC222" s="35"/>
      <c r="AD222" s="35"/>
      <c r="AE222" s="35"/>
      <c r="AR222" s="203" t="s">
        <v>110</v>
      </c>
      <c r="AT222" s="203" t="s">
        <v>241</v>
      </c>
      <c r="AU222" s="203" t="s">
        <v>84</v>
      </c>
      <c r="AY222" s="18" t="s">
        <v>239</v>
      </c>
      <c r="BE222" s="204">
        <f t="shared" si="34"/>
        <v>0</v>
      </c>
      <c r="BF222" s="204">
        <f t="shared" si="35"/>
        <v>0</v>
      </c>
      <c r="BG222" s="204">
        <f t="shared" si="36"/>
        <v>0</v>
      </c>
      <c r="BH222" s="204">
        <f t="shared" si="37"/>
        <v>0</v>
      </c>
      <c r="BI222" s="204">
        <f t="shared" si="38"/>
        <v>0</v>
      </c>
      <c r="BJ222" s="18" t="s">
        <v>84</v>
      </c>
      <c r="BK222" s="204">
        <f t="shared" si="39"/>
        <v>0</v>
      </c>
      <c r="BL222" s="18" t="s">
        <v>110</v>
      </c>
      <c r="BM222" s="203" t="s">
        <v>1059</v>
      </c>
    </row>
    <row r="223" spans="1:65" s="2" customFormat="1" ht="16.5" customHeight="1">
      <c r="A223" s="35"/>
      <c r="B223" s="36"/>
      <c r="C223" s="192" t="s">
        <v>719</v>
      </c>
      <c r="D223" s="192" t="s">
        <v>241</v>
      </c>
      <c r="E223" s="193" t="s">
        <v>4100</v>
      </c>
      <c r="F223" s="194" t="s">
        <v>4101</v>
      </c>
      <c r="G223" s="195" t="s">
        <v>476</v>
      </c>
      <c r="H223" s="196">
        <v>452</v>
      </c>
      <c r="I223" s="197"/>
      <c r="J223" s="198">
        <f t="shared" si="30"/>
        <v>0</v>
      </c>
      <c r="K223" s="194" t="s">
        <v>277</v>
      </c>
      <c r="L223" s="40"/>
      <c r="M223" s="199" t="s">
        <v>1</v>
      </c>
      <c r="N223" s="200" t="s">
        <v>41</v>
      </c>
      <c r="O223" s="72"/>
      <c r="P223" s="201">
        <f t="shared" si="31"/>
        <v>0</v>
      </c>
      <c r="Q223" s="201">
        <v>0</v>
      </c>
      <c r="R223" s="201">
        <f t="shared" si="32"/>
        <v>0</v>
      </c>
      <c r="S223" s="201">
        <v>0</v>
      </c>
      <c r="T223" s="202">
        <f t="shared" si="33"/>
        <v>0</v>
      </c>
      <c r="U223" s="35"/>
      <c r="V223" s="35"/>
      <c r="W223" s="35"/>
      <c r="X223" s="35"/>
      <c r="Y223" s="35"/>
      <c r="Z223" s="35"/>
      <c r="AA223" s="35"/>
      <c r="AB223" s="35"/>
      <c r="AC223" s="35"/>
      <c r="AD223" s="35"/>
      <c r="AE223" s="35"/>
      <c r="AR223" s="203" t="s">
        <v>110</v>
      </c>
      <c r="AT223" s="203" t="s">
        <v>241</v>
      </c>
      <c r="AU223" s="203" t="s">
        <v>84</v>
      </c>
      <c r="AY223" s="18" t="s">
        <v>239</v>
      </c>
      <c r="BE223" s="204">
        <f t="shared" si="34"/>
        <v>0</v>
      </c>
      <c r="BF223" s="204">
        <f t="shared" si="35"/>
        <v>0</v>
      </c>
      <c r="BG223" s="204">
        <f t="shared" si="36"/>
        <v>0</v>
      </c>
      <c r="BH223" s="204">
        <f t="shared" si="37"/>
        <v>0</v>
      </c>
      <c r="BI223" s="204">
        <f t="shared" si="38"/>
        <v>0</v>
      </c>
      <c r="BJ223" s="18" t="s">
        <v>84</v>
      </c>
      <c r="BK223" s="204">
        <f t="shared" si="39"/>
        <v>0</v>
      </c>
      <c r="BL223" s="18" t="s">
        <v>110</v>
      </c>
      <c r="BM223" s="203" t="s">
        <v>1067</v>
      </c>
    </row>
    <row r="224" spans="1:65" s="2" customFormat="1" ht="16.5" customHeight="1">
      <c r="A224" s="35"/>
      <c r="B224" s="36"/>
      <c r="C224" s="192" t="s">
        <v>723</v>
      </c>
      <c r="D224" s="192" t="s">
        <v>241</v>
      </c>
      <c r="E224" s="193" t="s">
        <v>4102</v>
      </c>
      <c r="F224" s="194" t="s">
        <v>4103</v>
      </c>
      <c r="G224" s="195" t="s">
        <v>476</v>
      </c>
      <c r="H224" s="196">
        <v>132</v>
      </c>
      <c r="I224" s="197"/>
      <c r="J224" s="198">
        <f t="shared" si="30"/>
        <v>0</v>
      </c>
      <c r="K224" s="194" t="s">
        <v>277</v>
      </c>
      <c r="L224" s="40"/>
      <c r="M224" s="199" t="s">
        <v>1</v>
      </c>
      <c r="N224" s="200" t="s">
        <v>41</v>
      </c>
      <c r="O224" s="72"/>
      <c r="P224" s="201">
        <f t="shared" si="31"/>
        <v>0</v>
      </c>
      <c r="Q224" s="201">
        <v>0</v>
      </c>
      <c r="R224" s="201">
        <f t="shared" si="32"/>
        <v>0</v>
      </c>
      <c r="S224" s="201">
        <v>0</v>
      </c>
      <c r="T224" s="202">
        <f t="shared" si="33"/>
        <v>0</v>
      </c>
      <c r="U224" s="35"/>
      <c r="V224" s="35"/>
      <c r="W224" s="35"/>
      <c r="X224" s="35"/>
      <c r="Y224" s="35"/>
      <c r="Z224" s="35"/>
      <c r="AA224" s="35"/>
      <c r="AB224" s="35"/>
      <c r="AC224" s="35"/>
      <c r="AD224" s="35"/>
      <c r="AE224" s="35"/>
      <c r="AR224" s="203" t="s">
        <v>110</v>
      </c>
      <c r="AT224" s="203" t="s">
        <v>241</v>
      </c>
      <c r="AU224" s="203" t="s">
        <v>84</v>
      </c>
      <c r="AY224" s="18" t="s">
        <v>239</v>
      </c>
      <c r="BE224" s="204">
        <f t="shared" si="34"/>
        <v>0</v>
      </c>
      <c r="BF224" s="204">
        <f t="shared" si="35"/>
        <v>0</v>
      </c>
      <c r="BG224" s="204">
        <f t="shared" si="36"/>
        <v>0</v>
      </c>
      <c r="BH224" s="204">
        <f t="shared" si="37"/>
        <v>0</v>
      </c>
      <c r="BI224" s="204">
        <f t="shared" si="38"/>
        <v>0</v>
      </c>
      <c r="BJ224" s="18" t="s">
        <v>84</v>
      </c>
      <c r="BK224" s="204">
        <f t="shared" si="39"/>
        <v>0</v>
      </c>
      <c r="BL224" s="18" t="s">
        <v>110</v>
      </c>
      <c r="BM224" s="203" t="s">
        <v>1076</v>
      </c>
    </row>
    <row r="225" spans="1:65" s="2" customFormat="1" ht="16.5" customHeight="1">
      <c r="A225" s="35"/>
      <c r="B225" s="36"/>
      <c r="C225" s="192" t="s">
        <v>725</v>
      </c>
      <c r="D225" s="192" t="s">
        <v>241</v>
      </c>
      <c r="E225" s="193" t="s">
        <v>4104</v>
      </c>
      <c r="F225" s="194" t="s">
        <v>4105</v>
      </c>
      <c r="G225" s="195" t="s">
        <v>476</v>
      </c>
      <c r="H225" s="196">
        <v>1350</v>
      </c>
      <c r="I225" s="197"/>
      <c r="J225" s="198">
        <f t="shared" si="30"/>
        <v>0</v>
      </c>
      <c r="K225" s="194" t="s">
        <v>277</v>
      </c>
      <c r="L225" s="40"/>
      <c r="M225" s="199" t="s">
        <v>1</v>
      </c>
      <c r="N225" s="200" t="s">
        <v>41</v>
      </c>
      <c r="O225" s="72"/>
      <c r="P225" s="201">
        <f t="shared" si="31"/>
        <v>0</v>
      </c>
      <c r="Q225" s="201">
        <v>0</v>
      </c>
      <c r="R225" s="201">
        <f t="shared" si="32"/>
        <v>0</v>
      </c>
      <c r="S225" s="201">
        <v>0</v>
      </c>
      <c r="T225" s="202">
        <f t="shared" si="33"/>
        <v>0</v>
      </c>
      <c r="U225" s="35"/>
      <c r="V225" s="35"/>
      <c r="W225" s="35"/>
      <c r="X225" s="35"/>
      <c r="Y225" s="35"/>
      <c r="Z225" s="35"/>
      <c r="AA225" s="35"/>
      <c r="AB225" s="35"/>
      <c r="AC225" s="35"/>
      <c r="AD225" s="35"/>
      <c r="AE225" s="35"/>
      <c r="AR225" s="203" t="s">
        <v>110</v>
      </c>
      <c r="AT225" s="203" t="s">
        <v>241</v>
      </c>
      <c r="AU225" s="203" t="s">
        <v>84</v>
      </c>
      <c r="AY225" s="18" t="s">
        <v>239</v>
      </c>
      <c r="BE225" s="204">
        <f t="shared" si="34"/>
        <v>0</v>
      </c>
      <c r="BF225" s="204">
        <f t="shared" si="35"/>
        <v>0</v>
      </c>
      <c r="BG225" s="204">
        <f t="shared" si="36"/>
        <v>0</v>
      </c>
      <c r="BH225" s="204">
        <f t="shared" si="37"/>
        <v>0</v>
      </c>
      <c r="BI225" s="204">
        <f t="shared" si="38"/>
        <v>0</v>
      </c>
      <c r="BJ225" s="18" t="s">
        <v>84</v>
      </c>
      <c r="BK225" s="204">
        <f t="shared" si="39"/>
        <v>0</v>
      </c>
      <c r="BL225" s="18" t="s">
        <v>110</v>
      </c>
      <c r="BM225" s="203" t="s">
        <v>1085</v>
      </c>
    </row>
    <row r="226" spans="1:65" s="2" customFormat="1" ht="16.5" customHeight="1">
      <c r="A226" s="35"/>
      <c r="B226" s="36"/>
      <c r="C226" s="192" t="s">
        <v>729</v>
      </c>
      <c r="D226" s="192" t="s">
        <v>241</v>
      </c>
      <c r="E226" s="193" t="s">
        <v>4106</v>
      </c>
      <c r="F226" s="194" t="s">
        <v>4107</v>
      </c>
      <c r="G226" s="195" t="s">
        <v>476</v>
      </c>
      <c r="H226" s="196">
        <v>410</v>
      </c>
      <c r="I226" s="197"/>
      <c r="J226" s="198">
        <f t="shared" si="30"/>
        <v>0</v>
      </c>
      <c r="K226" s="194" t="s">
        <v>277</v>
      </c>
      <c r="L226" s="40"/>
      <c r="M226" s="199" t="s">
        <v>1</v>
      </c>
      <c r="N226" s="200" t="s">
        <v>41</v>
      </c>
      <c r="O226" s="72"/>
      <c r="P226" s="201">
        <f t="shared" si="31"/>
        <v>0</v>
      </c>
      <c r="Q226" s="201">
        <v>0</v>
      </c>
      <c r="R226" s="201">
        <f t="shared" si="32"/>
        <v>0</v>
      </c>
      <c r="S226" s="201">
        <v>0</v>
      </c>
      <c r="T226" s="202">
        <f t="shared" si="33"/>
        <v>0</v>
      </c>
      <c r="U226" s="35"/>
      <c r="V226" s="35"/>
      <c r="W226" s="35"/>
      <c r="X226" s="35"/>
      <c r="Y226" s="35"/>
      <c r="Z226" s="35"/>
      <c r="AA226" s="35"/>
      <c r="AB226" s="35"/>
      <c r="AC226" s="35"/>
      <c r="AD226" s="35"/>
      <c r="AE226" s="35"/>
      <c r="AR226" s="203" t="s">
        <v>110</v>
      </c>
      <c r="AT226" s="203" t="s">
        <v>241</v>
      </c>
      <c r="AU226" s="203" t="s">
        <v>84</v>
      </c>
      <c r="AY226" s="18" t="s">
        <v>239</v>
      </c>
      <c r="BE226" s="204">
        <f t="shared" si="34"/>
        <v>0</v>
      </c>
      <c r="BF226" s="204">
        <f t="shared" si="35"/>
        <v>0</v>
      </c>
      <c r="BG226" s="204">
        <f t="shared" si="36"/>
        <v>0</v>
      </c>
      <c r="BH226" s="204">
        <f t="shared" si="37"/>
        <v>0</v>
      </c>
      <c r="BI226" s="204">
        <f t="shared" si="38"/>
        <v>0</v>
      </c>
      <c r="BJ226" s="18" t="s">
        <v>84</v>
      </c>
      <c r="BK226" s="204">
        <f t="shared" si="39"/>
        <v>0</v>
      </c>
      <c r="BL226" s="18" t="s">
        <v>110</v>
      </c>
      <c r="BM226" s="203" t="s">
        <v>1093</v>
      </c>
    </row>
    <row r="227" spans="1:65" s="2" customFormat="1" ht="16.5" customHeight="1">
      <c r="A227" s="35"/>
      <c r="B227" s="36"/>
      <c r="C227" s="192" t="s">
        <v>734</v>
      </c>
      <c r="D227" s="192" t="s">
        <v>241</v>
      </c>
      <c r="E227" s="193" t="s">
        <v>4108</v>
      </c>
      <c r="F227" s="194" t="s">
        <v>4109</v>
      </c>
      <c r="G227" s="195" t="s">
        <v>476</v>
      </c>
      <c r="H227" s="196">
        <v>250</v>
      </c>
      <c r="I227" s="197"/>
      <c r="J227" s="198">
        <f t="shared" si="30"/>
        <v>0</v>
      </c>
      <c r="K227" s="194" t="s">
        <v>277</v>
      </c>
      <c r="L227" s="40"/>
      <c r="M227" s="199" t="s">
        <v>1</v>
      </c>
      <c r="N227" s="200" t="s">
        <v>41</v>
      </c>
      <c r="O227" s="72"/>
      <c r="P227" s="201">
        <f t="shared" si="31"/>
        <v>0</v>
      </c>
      <c r="Q227" s="201">
        <v>0</v>
      </c>
      <c r="R227" s="201">
        <f t="shared" si="32"/>
        <v>0</v>
      </c>
      <c r="S227" s="201">
        <v>0</v>
      </c>
      <c r="T227" s="202">
        <f t="shared" si="33"/>
        <v>0</v>
      </c>
      <c r="U227" s="35"/>
      <c r="V227" s="35"/>
      <c r="W227" s="35"/>
      <c r="X227" s="35"/>
      <c r="Y227" s="35"/>
      <c r="Z227" s="35"/>
      <c r="AA227" s="35"/>
      <c r="AB227" s="35"/>
      <c r="AC227" s="35"/>
      <c r="AD227" s="35"/>
      <c r="AE227" s="35"/>
      <c r="AR227" s="203" t="s">
        <v>110</v>
      </c>
      <c r="AT227" s="203" t="s">
        <v>241</v>
      </c>
      <c r="AU227" s="203" t="s">
        <v>84</v>
      </c>
      <c r="AY227" s="18" t="s">
        <v>239</v>
      </c>
      <c r="BE227" s="204">
        <f t="shared" si="34"/>
        <v>0</v>
      </c>
      <c r="BF227" s="204">
        <f t="shared" si="35"/>
        <v>0</v>
      </c>
      <c r="BG227" s="204">
        <f t="shared" si="36"/>
        <v>0</v>
      </c>
      <c r="BH227" s="204">
        <f t="shared" si="37"/>
        <v>0</v>
      </c>
      <c r="BI227" s="204">
        <f t="shared" si="38"/>
        <v>0</v>
      </c>
      <c r="BJ227" s="18" t="s">
        <v>84</v>
      </c>
      <c r="BK227" s="204">
        <f t="shared" si="39"/>
        <v>0</v>
      </c>
      <c r="BL227" s="18" t="s">
        <v>110</v>
      </c>
      <c r="BM227" s="203" t="s">
        <v>1101</v>
      </c>
    </row>
    <row r="228" spans="1:65" s="2" customFormat="1" ht="16.5" customHeight="1">
      <c r="A228" s="35"/>
      <c r="B228" s="36"/>
      <c r="C228" s="192" t="s">
        <v>739</v>
      </c>
      <c r="D228" s="192" t="s">
        <v>241</v>
      </c>
      <c r="E228" s="193" t="s">
        <v>4110</v>
      </c>
      <c r="F228" s="194" t="s">
        <v>4111</v>
      </c>
      <c r="G228" s="195" t="s">
        <v>476</v>
      </c>
      <c r="H228" s="196">
        <v>210</v>
      </c>
      <c r="I228" s="197"/>
      <c r="J228" s="198">
        <f t="shared" si="30"/>
        <v>0</v>
      </c>
      <c r="K228" s="194" t="s">
        <v>277</v>
      </c>
      <c r="L228" s="40"/>
      <c r="M228" s="199" t="s">
        <v>1</v>
      </c>
      <c r="N228" s="200" t="s">
        <v>41</v>
      </c>
      <c r="O228" s="72"/>
      <c r="P228" s="201">
        <f t="shared" si="31"/>
        <v>0</v>
      </c>
      <c r="Q228" s="201">
        <v>0</v>
      </c>
      <c r="R228" s="201">
        <f t="shared" si="32"/>
        <v>0</v>
      </c>
      <c r="S228" s="201">
        <v>0</v>
      </c>
      <c r="T228" s="202">
        <f t="shared" si="33"/>
        <v>0</v>
      </c>
      <c r="U228" s="35"/>
      <c r="V228" s="35"/>
      <c r="W228" s="35"/>
      <c r="X228" s="35"/>
      <c r="Y228" s="35"/>
      <c r="Z228" s="35"/>
      <c r="AA228" s="35"/>
      <c r="AB228" s="35"/>
      <c r="AC228" s="35"/>
      <c r="AD228" s="35"/>
      <c r="AE228" s="35"/>
      <c r="AR228" s="203" t="s">
        <v>110</v>
      </c>
      <c r="AT228" s="203" t="s">
        <v>241</v>
      </c>
      <c r="AU228" s="203" t="s">
        <v>84</v>
      </c>
      <c r="AY228" s="18" t="s">
        <v>239</v>
      </c>
      <c r="BE228" s="204">
        <f t="shared" si="34"/>
        <v>0</v>
      </c>
      <c r="BF228" s="204">
        <f t="shared" si="35"/>
        <v>0</v>
      </c>
      <c r="BG228" s="204">
        <f t="shared" si="36"/>
        <v>0</v>
      </c>
      <c r="BH228" s="204">
        <f t="shared" si="37"/>
        <v>0</v>
      </c>
      <c r="BI228" s="204">
        <f t="shared" si="38"/>
        <v>0</v>
      </c>
      <c r="BJ228" s="18" t="s">
        <v>84</v>
      </c>
      <c r="BK228" s="204">
        <f t="shared" si="39"/>
        <v>0</v>
      </c>
      <c r="BL228" s="18" t="s">
        <v>110</v>
      </c>
      <c r="BM228" s="203" t="s">
        <v>1111</v>
      </c>
    </row>
    <row r="229" spans="1:65" s="2" customFormat="1" ht="16.5" customHeight="1">
      <c r="A229" s="35"/>
      <c r="B229" s="36"/>
      <c r="C229" s="192" t="s">
        <v>744</v>
      </c>
      <c r="D229" s="192" t="s">
        <v>241</v>
      </c>
      <c r="E229" s="193" t="s">
        <v>4112</v>
      </c>
      <c r="F229" s="194" t="s">
        <v>4113</v>
      </c>
      <c r="G229" s="195" t="s">
        <v>476</v>
      </c>
      <c r="H229" s="196">
        <v>4200</v>
      </c>
      <c r="I229" s="197"/>
      <c r="J229" s="198">
        <f t="shared" si="30"/>
        <v>0</v>
      </c>
      <c r="K229" s="194" t="s">
        <v>277</v>
      </c>
      <c r="L229" s="40"/>
      <c r="M229" s="199" t="s">
        <v>1</v>
      </c>
      <c r="N229" s="200" t="s">
        <v>41</v>
      </c>
      <c r="O229" s="72"/>
      <c r="P229" s="201">
        <f t="shared" si="31"/>
        <v>0</v>
      </c>
      <c r="Q229" s="201">
        <v>0</v>
      </c>
      <c r="R229" s="201">
        <f t="shared" si="32"/>
        <v>0</v>
      </c>
      <c r="S229" s="201">
        <v>0</v>
      </c>
      <c r="T229" s="202">
        <f t="shared" si="33"/>
        <v>0</v>
      </c>
      <c r="U229" s="35"/>
      <c r="V229" s="35"/>
      <c r="W229" s="35"/>
      <c r="X229" s="35"/>
      <c r="Y229" s="35"/>
      <c r="Z229" s="35"/>
      <c r="AA229" s="35"/>
      <c r="AB229" s="35"/>
      <c r="AC229" s="35"/>
      <c r="AD229" s="35"/>
      <c r="AE229" s="35"/>
      <c r="AR229" s="203" t="s">
        <v>110</v>
      </c>
      <c r="AT229" s="203" t="s">
        <v>241</v>
      </c>
      <c r="AU229" s="203" t="s">
        <v>84</v>
      </c>
      <c r="AY229" s="18" t="s">
        <v>239</v>
      </c>
      <c r="BE229" s="204">
        <f t="shared" si="34"/>
        <v>0</v>
      </c>
      <c r="BF229" s="204">
        <f t="shared" si="35"/>
        <v>0</v>
      </c>
      <c r="BG229" s="204">
        <f t="shared" si="36"/>
        <v>0</v>
      </c>
      <c r="BH229" s="204">
        <f t="shared" si="37"/>
        <v>0</v>
      </c>
      <c r="BI229" s="204">
        <f t="shared" si="38"/>
        <v>0</v>
      </c>
      <c r="BJ229" s="18" t="s">
        <v>84</v>
      </c>
      <c r="BK229" s="204">
        <f t="shared" si="39"/>
        <v>0</v>
      </c>
      <c r="BL229" s="18" t="s">
        <v>110</v>
      </c>
      <c r="BM229" s="203" t="s">
        <v>1121</v>
      </c>
    </row>
    <row r="230" spans="1:65" s="2" customFormat="1" ht="16.5" customHeight="1">
      <c r="A230" s="35"/>
      <c r="B230" s="36"/>
      <c r="C230" s="192" t="s">
        <v>749</v>
      </c>
      <c r="D230" s="192" t="s">
        <v>241</v>
      </c>
      <c r="E230" s="193" t="s">
        <v>4114</v>
      </c>
      <c r="F230" s="194" t="s">
        <v>4115</v>
      </c>
      <c r="G230" s="195" t="s">
        <v>476</v>
      </c>
      <c r="H230" s="196">
        <v>1560</v>
      </c>
      <c r="I230" s="197"/>
      <c r="J230" s="198">
        <f t="shared" si="30"/>
        <v>0</v>
      </c>
      <c r="K230" s="194" t="s">
        <v>277</v>
      </c>
      <c r="L230" s="40"/>
      <c r="M230" s="199" t="s">
        <v>1</v>
      </c>
      <c r="N230" s="200" t="s">
        <v>41</v>
      </c>
      <c r="O230" s="72"/>
      <c r="P230" s="201">
        <f t="shared" si="31"/>
        <v>0</v>
      </c>
      <c r="Q230" s="201">
        <v>0</v>
      </c>
      <c r="R230" s="201">
        <f t="shared" si="32"/>
        <v>0</v>
      </c>
      <c r="S230" s="201">
        <v>0</v>
      </c>
      <c r="T230" s="202">
        <f t="shared" si="33"/>
        <v>0</v>
      </c>
      <c r="U230" s="35"/>
      <c r="V230" s="35"/>
      <c r="W230" s="35"/>
      <c r="X230" s="35"/>
      <c r="Y230" s="35"/>
      <c r="Z230" s="35"/>
      <c r="AA230" s="35"/>
      <c r="AB230" s="35"/>
      <c r="AC230" s="35"/>
      <c r="AD230" s="35"/>
      <c r="AE230" s="35"/>
      <c r="AR230" s="203" t="s">
        <v>110</v>
      </c>
      <c r="AT230" s="203" t="s">
        <v>241</v>
      </c>
      <c r="AU230" s="203" t="s">
        <v>84</v>
      </c>
      <c r="AY230" s="18" t="s">
        <v>239</v>
      </c>
      <c r="BE230" s="204">
        <f t="shared" si="34"/>
        <v>0</v>
      </c>
      <c r="BF230" s="204">
        <f t="shared" si="35"/>
        <v>0</v>
      </c>
      <c r="BG230" s="204">
        <f t="shared" si="36"/>
        <v>0</v>
      </c>
      <c r="BH230" s="204">
        <f t="shared" si="37"/>
        <v>0</v>
      </c>
      <c r="BI230" s="204">
        <f t="shared" si="38"/>
        <v>0</v>
      </c>
      <c r="BJ230" s="18" t="s">
        <v>84</v>
      </c>
      <c r="BK230" s="204">
        <f t="shared" si="39"/>
        <v>0</v>
      </c>
      <c r="BL230" s="18" t="s">
        <v>110</v>
      </c>
      <c r="BM230" s="203" t="s">
        <v>1130</v>
      </c>
    </row>
    <row r="231" spans="1:65" s="2" customFormat="1" ht="16.5" customHeight="1">
      <c r="A231" s="35"/>
      <c r="B231" s="36"/>
      <c r="C231" s="192" t="s">
        <v>752</v>
      </c>
      <c r="D231" s="192" t="s">
        <v>241</v>
      </c>
      <c r="E231" s="193" t="s">
        <v>4116</v>
      </c>
      <c r="F231" s="194" t="s">
        <v>4117</v>
      </c>
      <c r="G231" s="195" t="s">
        <v>476</v>
      </c>
      <c r="H231" s="196">
        <v>1320</v>
      </c>
      <c r="I231" s="197"/>
      <c r="J231" s="198">
        <f t="shared" si="30"/>
        <v>0</v>
      </c>
      <c r="K231" s="194" t="s">
        <v>277</v>
      </c>
      <c r="L231" s="40"/>
      <c r="M231" s="199" t="s">
        <v>1</v>
      </c>
      <c r="N231" s="200" t="s">
        <v>41</v>
      </c>
      <c r="O231" s="72"/>
      <c r="P231" s="201">
        <f t="shared" si="31"/>
        <v>0</v>
      </c>
      <c r="Q231" s="201">
        <v>0</v>
      </c>
      <c r="R231" s="201">
        <f t="shared" si="32"/>
        <v>0</v>
      </c>
      <c r="S231" s="201">
        <v>0</v>
      </c>
      <c r="T231" s="202">
        <f t="shared" si="33"/>
        <v>0</v>
      </c>
      <c r="U231" s="35"/>
      <c r="V231" s="35"/>
      <c r="W231" s="35"/>
      <c r="X231" s="35"/>
      <c r="Y231" s="35"/>
      <c r="Z231" s="35"/>
      <c r="AA231" s="35"/>
      <c r="AB231" s="35"/>
      <c r="AC231" s="35"/>
      <c r="AD231" s="35"/>
      <c r="AE231" s="35"/>
      <c r="AR231" s="203" t="s">
        <v>110</v>
      </c>
      <c r="AT231" s="203" t="s">
        <v>241</v>
      </c>
      <c r="AU231" s="203" t="s">
        <v>84</v>
      </c>
      <c r="AY231" s="18" t="s">
        <v>239</v>
      </c>
      <c r="BE231" s="204">
        <f t="shared" si="34"/>
        <v>0</v>
      </c>
      <c r="BF231" s="204">
        <f t="shared" si="35"/>
        <v>0</v>
      </c>
      <c r="BG231" s="204">
        <f t="shared" si="36"/>
        <v>0</v>
      </c>
      <c r="BH231" s="204">
        <f t="shared" si="37"/>
        <v>0</v>
      </c>
      <c r="BI231" s="204">
        <f t="shared" si="38"/>
        <v>0</v>
      </c>
      <c r="BJ231" s="18" t="s">
        <v>84</v>
      </c>
      <c r="BK231" s="204">
        <f t="shared" si="39"/>
        <v>0</v>
      </c>
      <c r="BL231" s="18" t="s">
        <v>110</v>
      </c>
      <c r="BM231" s="203" t="s">
        <v>1139</v>
      </c>
    </row>
    <row r="232" spans="1:65" s="2" customFormat="1" ht="16.5" customHeight="1">
      <c r="A232" s="35"/>
      <c r="B232" s="36"/>
      <c r="C232" s="192" t="s">
        <v>756</v>
      </c>
      <c r="D232" s="192" t="s">
        <v>241</v>
      </c>
      <c r="E232" s="193" t="s">
        <v>4118</v>
      </c>
      <c r="F232" s="194" t="s">
        <v>4119</v>
      </c>
      <c r="G232" s="195" t="s">
        <v>476</v>
      </c>
      <c r="H232" s="196">
        <v>350</v>
      </c>
      <c r="I232" s="197"/>
      <c r="J232" s="198">
        <f t="shared" si="30"/>
        <v>0</v>
      </c>
      <c r="K232" s="194" t="s">
        <v>277</v>
      </c>
      <c r="L232" s="40"/>
      <c r="M232" s="199" t="s">
        <v>1</v>
      </c>
      <c r="N232" s="200" t="s">
        <v>41</v>
      </c>
      <c r="O232" s="72"/>
      <c r="P232" s="201">
        <f t="shared" si="31"/>
        <v>0</v>
      </c>
      <c r="Q232" s="201">
        <v>0</v>
      </c>
      <c r="R232" s="201">
        <f t="shared" si="32"/>
        <v>0</v>
      </c>
      <c r="S232" s="201">
        <v>0</v>
      </c>
      <c r="T232" s="202">
        <f t="shared" si="33"/>
        <v>0</v>
      </c>
      <c r="U232" s="35"/>
      <c r="V232" s="35"/>
      <c r="W232" s="35"/>
      <c r="X232" s="35"/>
      <c r="Y232" s="35"/>
      <c r="Z232" s="35"/>
      <c r="AA232" s="35"/>
      <c r="AB232" s="35"/>
      <c r="AC232" s="35"/>
      <c r="AD232" s="35"/>
      <c r="AE232" s="35"/>
      <c r="AR232" s="203" t="s">
        <v>110</v>
      </c>
      <c r="AT232" s="203" t="s">
        <v>241</v>
      </c>
      <c r="AU232" s="203" t="s">
        <v>84</v>
      </c>
      <c r="AY232" s="18" t="s">
        <v>239</v>
      </c>
      <c r="BE232" s="204">
        <f t="shared" si="34"/>
        <v>0</v>
      </c>
      <c r="BF232" s="204">
        <f t="shared" si="35"/>
        <v>0</v>
      </c>
      <c r="BG232" s="204">
        <f t="shared" si="36"/>
        <v>0</v>
      </c>
      <c r="BH232" s="204">
        <f t="shared" si="37"/>
        <v>0</v>
      </c>
      <c r="BI232" s="204">
        <f t="shared" si="38"/>
        <v>0</v>
      </c>
      <c r="BJ232" s="18" t="s">
        <v>84</v>
      </c>
      <c r="BK232" s="204">
        <f t="shared" si="39"/>
        <v>0</v>
      </c>
      <c r="BL232" s="18" t="s">
        <v>110</v>
      </c>
      <c r="BM232" s="203" t="s">
        <v>1149</v>
      </c>
    </row>
    <row r="233" spans="1:65" s="2" customFormat="1" ht="16.5" customHeight="1">
      <c r="A233" s="35"/>
      <c r="B233" s="36"/>
      <c r="C233" s="192" t="s">
        <v>761</v>
      </c>
      <c r="D233" s="192" t="s">
        <v>241</v>
      </c>
      <c r="E233" s="193" t="s">
        <v>4120</v>
      </c>
      <c r="F233" s="194" t="s">
        <v>4041</v>
      </c>
      <c r="G233" s="195" t="s">
        <v>476</v>
      </c>
      <c r="H233" s="196">
        <v>1800</v>
      </c>
      <c r="I233" s="197"/>
      <c r="J233" s="198">
        <f t="shared" si="30"/>
        <v>0</v>
      </c>
      <c r="K233" s="194" t="s">
        <v>277</v>
      </c>
      <c r="L233" s="40"/>
      <c r="M233" s="199" t="s">
        <v>1</v>
      </c>
      <c r="N233" s="200" t="s">
        <v>41</v>
      </c>
      <c r="O233" s="72"/>
      <c r="P233" s="201">
        <f t="shared" si="31"/>
        <v>0</v>
      </c>
      <c r="Q233" s="201">
        <v>0</v>
      </c>
      <c r="R233" s="201">
        <f t="shared" si="32"/>
        <v>0</v>
      </c>
      <c r="S233" s="201">
        <v>0</v>
      </c>
      <c r="T233" s="202">
        <f t="shared" si="33"/>
        <v>0</v>
      </c>
      <c r="U233" s="35"/>
      <c r="V233" s="35"/>
      <c r="W233" s="35"/>
      <c r="X233" s="35"/>
      <c r="Y233" s="35"/>
      <c r="Z233" s="35"/>
      <c r="AA233" s="35"/>
      <c r="AB233" s="35"/>
      <c r="AC233" s="35"/>
      <c r="AD233" s="35"/>
      <c r="AE233" s="35"/>
      <c r="AR233" s="203" t="s">
        <v>110</v>
      </c>
      <c r="AT233" s="203" t="s">
        <v>241</v>
      </c>
      <c r="AU233" s="203" t="s">
        <v>84</v>
      </c>
      <c r="AY233" s="18" t="s">
        <v>239</v>
      </c>
      <c r="BE233" s="204">
        <f t="shared" si="34"/>
        <v>0</v>
      </c>
      <c r="BF233" s="204">
        <f t="shared" si="35"/>
        <v>0</v>
      </c>
      <c r="BG233" s="204">
        <f t="shared" si="36"/>
        <v>0</v>
      </c>
      <c r="BH233" s="204">
        <f t="shared" si="37"/>
        <v>0</v>
      </c>
      <c r="BI233" s="204">
        <f t="shared" si="38"/>
        <v>0</v>
      </c>
      <c r="BJ233" s="18" t="s">
        <v>84</v>
      </c>
      <c r="BK233" s="204">
        <f t="shared" si="39"/>
        <v>0</v>
      </c>
      <c r="BL233" s="18" t="s">
        <v>110</v>
      </c>
      <c r="BM233" s="203" t="s">
        <v>1158</v>
      </c>
    </row>
    <row r="234" spans="1:65" s="2" customFormat="1" ht="16.5" customHeight="1">
      <c r="A234" s="35"/>
      <c r="B234" s="36"/>
      <c r="C234" s="192" t="s">
        <v>765</v>
      </c>
      <c r="D234" s="192" t="s">
        <v>241</v>
      </c>
      <c r="E234" s="193" t="s">
        <v>4121</v>
      </c>
      <c r="F234" s="194" t="s">
        <v>4122</v>
      </c>
      <c r="G234" s="195" t="s">
        <v>1736</v>
      </c>
      <c r="H234" s="196">
        <v>53</v>
      </c>
      <c r="I234" s="197"/>
      <c r="J234" s="198">
        <f t="shared" si="30"/>
        <v>0</v>
      </c>
      <c r="K234" s="194" t="s">
        <v>277</v>
      </c>
      <c r="L234" s="40"/>
      <c r="M234" s="199" t="s">
        <v>1</v>
      </c>
      <c r="N234" s="200" t="s">
        <v>41</v>
      </c>
      <c r="O234" s="72"/>
      <c r="P234" s="201">
        <f t="shared" si="31"/>
        <v>0</v>
      </c>
      <c r="Q234" s="201">
        <v>0</v>
      </c>
      <c r="R234" s="201">
        <f t="shared" si="32"/>
        <v>0</v>
      </c>
      <c r="S234" s="201">
        <v>0</v>
      </c>
      <c r="T234" s="202">
        <f t="shared" si="33"/>
        <v>0</v>
      </c>
      <c r="U234" s="35"/>
      <c r="V234" s="35"/>
      <c r="W234" s="35"/>
      <c r="X234" s="35"/>
      <c r="Y234" s="35"/>
      <c r="Z234" s="35"/>
      <c r="AA234" s="35"/>
      <c r="AB234" s="35"/>
      <c r="AC234" s="35"/>
      <c r="AD234" s="35"/>
      <c r="AE234" s="35"/>
      <c r="AR234" s="203" t="s">
        <v>110</v>
      </c>
      <c r="AT234" s="203" t="s">
        <v>241</v>
      </c>
      <c r="AU234" s="203" t="s">
        <v>84</v>
      </c>
      <c r="AY234" s="18" t="s">
        <v>239</v>
      </c>
      <c r="BE234" s="204">
        <f t="shared" si="34"/>
        <v>0</v>
      </c>
      <c r="BF234" s="204">
        <f t="shared" si="35"/>
        <v>0</v>
      </c>
      <c r="BG234" s="204">
        <f t="shared" si="36"/>
        <v>0</v>
      </c>
      <c r="BH234" s="204">
        <f t="shared" si="37"/>
        <v>0</v>
      </c>
      <c r="BI234" s="204">
        <f t="shared" si="38"/>
        <v>0</v>
      </c>
      <c r="BJ234" s="18" t="s">
        <v>84</v>
      </c>
      <c r="BK234" s="204">
        <f t="shared" si="39"/>
        <v>0</v>
      </c>
      <c r="BL234" s="18" t="s">
        <v>110</v>
      </c>
      <c r="BM234" s="203" t="s">
        <v>1163</v>
      </c>
    </row>
    <row r="235" spans="1:65" s="2" customFormat="1" ht="16.5" customHeight="1">
      <c r="A235" s="35"/>
      <c r="B235" s="36"/>
      <c r="C235" s="192" t="s">
        <v>770</v>
      </c>
      <c r="D235" s="192" t="s">
        <v>241</v>
      </c>
      <c r="E235" s="193" t="s">
        <v>4123</v>
      </c>
      <c r="F235" s="194" t="s">
        <v>4124</v>
      </c>
      <c r="G235" s="195" t="s">
        <v>476</v>
      </c>
      <c r="H235" s="196">
        <v>182</v>
      </c>
      <c r="I235" s="197"/>
      <c r="J235" s="198">
        <f t="shared" si="30"/>
        <v>0</v>
      </c>
      <c r="K235" s="194" t="s">
        <v>277</v>
      </c>
      <c r="L235" s="40"/>
      <c r="M235" s="199" t="s">
        <v>1</v>
      </c>
      <c r="N235" s="200" t="s">
        <v>41</v>
      </c>
      <c r="O235" s="72"/>
      <c r="P235" s="201">
        <f t="shared" si="31"/>
        <v>0</v>
      </c>
      <c r="Q235" s="201">
        <v>0</v>
      </c>
      <c r="R235" s="201">
        <f t="shared" si="32"/>
        <v>0</v>
      </c>
      <c r="S235" s="201">
        <v>0</v>
      </c>
      <c r="T235" s="202">
        <f t="shared" si="33"/>
        <v>0</v>
      </c>
      <c r="U235" s="35"/>
      <c r="V235" s="35"/>
      <c r="W235" s="35"/>
      <c r="X235" s="35"/>
      <c r="Y235" s="35"/>
      <c r="Z235" s="35"/>
      <c r="AA235" s="35"/>
      <c r="AB235" s="35"/>
      <c r="AC235" s="35"/>
      <c r="AD235" s="35"/>
      <c r="AE235" s="35"/>
      <c r="AR235" s="203" t="s">
        <v>110</v>
      </c>
      <c r="AT235" s="203" t="s">
        <v>241</v>
      </c>
      <c r="AU235" s="203" t="s">
        <v>84</v>
      </c>
      <c r="AY235" s="18" t="s">
        <v>239</v>
      </c>
      <c r="BE235" s="204">
        <f t="shared" si="34"/>
        <v>0</v>
      </c>
      <c r="BF235" s="204">
        <f t="shared" si="35"/>
        <v>0</v>
      </c>
      <c r="BG235" s="204">
        <f t="shared" si="36"/>
        <v>0</v>
      </c>
      <c r="BH235" s="204">
        <f t="shared" si="37"/>
        <v>0</v>
      </c>
      <c r="BI235" s="204">
        <f t="shared" si="38"/>
        <v>0</v>
      </c>
      <c r="BJ235" s="18" t="s">
        <v>84</v>
      </c>
      <c r="BK235" s="204">
        <f t="shared" si="39"/>
        <v>0</v>
      </c>
      <c r="BL235" s="18" t="s">
        <v>110</v>
      </c>
      <c r="BM235" s="203" t="s">
        <v>1172</v>
      </c>
    </row>
    <row r="236" spans="1:65" s="2" customFormat="1" ht="16.5" customHeight="1">
      <c r="A236" s="35"/>
      <c r="B236" s="36"/>
      <c r="C236" s="192" t="s">
        <v>776</v>
      </c>
      <c r="D236" s="192" t="s">
        <v>241</v>
      </c>
      <c r="E236" s="193" t="s">
        <v>4125</v>
      </c>
      <c r="F236" s="194" t="s">
        <v>4126</v>
      </c>
      <c r="G236" s="195" t="s">
        <v>476</v>
      </c>
      <c r="H236" s="196">
        <v>39</v>
      </c>
      <c r="I236" s="197"/>
      <c r="J236" s="198">
        <f t="shared" si="30"/>
        <v>0</v>
      </c>
      <c r="K236" s="194" t="s">
        <v>277</v>
      </c>
      <c r="L236" s="40"/>
      <c r="M236" s="199" t="s">
        <v>1</v>
      </c>
      <c r="N236" s="200" t="s">
        <v>41</v>
      </c>
      <c r="O236" s="72"/>
      <c r="P236" s="201">
        <f t="shared" si="31"/>
        <v>0</v>
      </c>
      <c r="Q236" s="201">
        <v>0</v>
      </c>
      <c r="R236" s="201">
        <f t="shared" si="32"/>
        <v>0</v>
      </c>
      <c r="S236" s="201">
        <v>0</v>
      </c>
      <c r="T236" s="202">
        <f t="shared" si="33"/>
        <v>0</v>
      </c>
      <c r="U236" s="35"/>
      <c r="V236" s="35"/>
      <c r="W236" s="35"/>
      <c r="X236" s="35"/>
      <c r="Y236" s="35"/>
      <c r="Z236" s="35"/>
      <c r="AA236" s="35"/>
      <c r="AB236" s="35"/>
      <c r="AC236" s="35"/>
      <c r="AD236" s="35"/>
      <c r="AE236" s="35"/>
      <c r="AR236" s="203" t="s">
        <v>110</v>
      </c>
      <c r="AT236" s="203" t="s">
        <v>241</v>
      </c>
      <c r="AU236" s="203" t="s">
        <v>84</v>
      </c>
      <c r="AY236" s="18" t="s">
        <v>239</v>
      </c>
      <c r="BE236" s="204">
        <f t="shared" si="34"/>
        <v>0</v>
      </c>
      <c r="BF236" s="204">
        <f t="shared" si="35"/>
        <v>0</v>
      </c>
      <c r="BG236" s="204">
        <f t="shared" si="36"/>
        <v>0</v>
      </c>
      <c r="BH236" s="204">
        <f t="shared" si="37"/>
        <v>0</v>
      </c>
      <c r="BI236" s="204">
        <f t="shared" si="38"/>
        <v>0</v>
      </c>
      <c r="BJ236" s="18" t="s">
        <v>84</v>
      </c>
      <c r="BK236" s="204">
        <f t="shared" si="39"/>
        <v>0</v>
      </c>
      <c r="BL236" s="18" t="s">
        <v>110</v>
      </c>
      <c r="BM236" s="203" t="s">
        <v>1186</v>
      </c>
    </row>
    <row r="237" spans="1:65" s="2" customFormat="1" ht="16.5" customHeight="1">
      <c r="A237" s="35"/>
      <c r="B237" s="36"/>
      <c r="C237" s="192" t="s">
        <v>781</v>
      </c>
      <c r="D237" s="192" t="s">
        <v>241</v>
      </c>
      <c r="E237" s="193" t="s">
        <v>4127</v>
      </c>
      <c r="F237" s="194" t="s">
        <v>4128</v>
      </c>
      <c r="G237" s="195" t="s">
        <v>438</v>
      </c>
      <c r="H237" s="196">
        <v>16</v>
      </c>
      <c r="I237" s="197"/>
      <c r="J237" s="198">
        <f t="shared" si="30"/>
        <v>0</v>
      </c>
      <c r="K237" s="194" t="s">
        <v>277</v>
      </c>
      <c r="L237" s="40"/>
      <c r="M237" s="199" t="s">
        <v>1</v>
      </c>
      <c r="N237" s="200" t="s">
        <v>41</v>
      </c>
      <c r="O237" s="72"/>
      <c r="P237" s="201">
        <f t="shared" si="31"/>
        <v>0</v>
      </c>
      <c r="Q237" s="201">
        <v>0</v>
      </c>
      <c r="R237" s="201">
        <f t="shared" si="32"/>
        <v>0</v>
      </c>
      <c r="S237" s="201">
        <v>0</v>
      </c>
      <c r="T237" s="202">
        <f t="shared" si="33"/>
        <v>0</v>
      </c>
      <c r="U237" s="35"/>
      <c r="V237" s="35"/>
      <c r="W237" s="35"/>
      <c r="X237" s="35"/>
      <c r="Y237" s="35"/>
      <c r="Z237" s="35"/>
      <c r="AA237" s="35"/>
      <c r="AB237" s="35"/>
      <c r="AC237" s="35"/>
      <c r="AD237" s="35"/>
      <c r="AE237" s="35"/>
      <c r="AR237" s="203" t="s">
        <v>110</v>
      </c>
      <c r="AT237" s="203" t="s">
        <v>241</v>
      </c>
      <c r="AU237" s="203" t="s">
        <v>84</v>
      </c>
      <c r="AY237" s="18" t="s">
        <v>239</v>
      </c>
      <c r="BE237" s="204">
        <f t="shared" si="34"/>
        <v>0</v>
      </c>
      <c r="BF237" s="204">
        <f t="shared" si="35"/>
        <v>0</v>
      </c>
      <c r="BG237" s="204">
        <f t="shared" si="36"/>
        <v>0</v>
      </c>
      <c r="BH237" s="204">
        <f t="shared" si="37"/>
        <v>0</v>
      </c>
      <c r="BI237" s="204">
        <f t="shared" si="38"/>
        <v>0</v>
      </c>
      <c r="BJ237" s="18" t="s">
        <v>84</v>
      </c>
      <c r="BK237" s="204">
        <f t="shared" si="39"/>
        <v>0</v>
      </c>
      <c r="BL237" s="18" t="s">
        <v>110</v>
      </c>
      <c r="BM237" s="203" t="s">
        <v>1196</v>
      </c>
    </row>
    <row r="238" spans="1:65" s="2" customFormat="1" ht="16.5" customHeight="1">
      <c r="A238" s="35"/>
      <c r="B238" s="36"/>
      <c r="C238" s="192" t="s">
        <v>785</v>
      </c>
      <c r="D238" s="192" t="s">
        <v>241</v>
      </c>
      <c r="E238" s="193" t="s">
        <v>4129</v>
      </c>
      <c r="F238" s="194" t="s">
        <v>4130</v>
      </c>
      <c r="G238" s="195" t="s">
        <v>1736</v>
      </c>
      <c r="H238" s="196">
        <v>250</v>
      </c>
      <c r="I238" s="197"/>
      <c r="J238" s="198">
        <f t="shared" si="30"/>
        <v>0</v>
      </c>
      <c r="K238" s="194" t="s">
        <v>277</v>
      </c>
      <c r="L238" s="40"/>
      <c r="M238" s="199" t="s">
        <v>1</v>
      </c>
      <c r="N238" s="200" t="s">
        <v>41</v>
      </c>
      <c r="O238" s="72"/>
      <c r="P238" s="201">
        <f t="shared" si="31"/>
        <v>0</v>
      </c>
      <c r="Q238" s="201">
        <v>0</v>
      </c>
      <c r="R238" s="201">
        <f t="shared" si="32"/>
        <v>0</v>
      </c>
      <c r="S238" s="201">
        <v>0</v>
      </c>
      <c r="T238" s="202">
        <f t="shared" si="33"/>
        <v>0</v>
      </c>
      <c r="U238" s="35"/>
      <c r="V238" s="35"/>
      <c r="W238" s="35"/>
      <c r="X238" s="35"/>
      <c r="Y238" s="35"/>
      <c r="Z238" s="35"/>
      <c r="AA238" s="35"/>
      <c r="AB238" s="35"/>
      <c r="AC238" s="35"/>
      <c r="AD238" s="35"/>
      <c r="AE238" s="35"/>
      <c r="AR238" s="203" t="s">
        <v>110</v>
      </c>
      <c r="AT238" s="203" t="s">
        <v>241</v>
      </c>
      <c r="AU238" s="203" t="s">
        <v>84</v>
      </c>
      <c r="AY238" s="18" t="s">
        <v>239</v>
      </c>
      <c r="BE238" s="204">
        <f t="shared" si="34"/>
        <v>0</v>
      </c>
      <c r="BF238" s="204">
        <f t="shared" si="35"/>
        <v>0</v>
      </c>
      <c r="BG238" s="204">
        <f t="shared" si="36"/>
        <v>0</v>
      </c>
      <c r="BH238" s="204">
        <f t="shared" si="37"/>
        <v>0</v>
      </c>
      <c r="BI238" s="204">
        <f t="shared" si="38"/>
        <v>0</v>
      </c>
      <c r="BJ238" s="18" t="s">
        <v>84</v>
      </c>
      <c r="BK238" s="204">
        <f t="shared" si="39"/>
        <v>0</v>
      </c>
      <c r="BL238" s="18" t="s">
        <v>110</v>
      </c>
      <c r="BM238" s="203" t="s">
        <v>1204</v>
      </c>
    </row>
    <row r="239" spans="1:65" s="2" customFormat="1" ht="16.5" customHeight="1">
      <c r="A239" s="35"/>
      <c r="B239" s="36"/>
      <c r="C239" s="192" t="s">
        <v>789</v>
      </c>
      <c r="D239" s="192" t="s">
        <v>241</v>
      </c>
      <c r="E239" s="193" t="s">
        <v>4131</v>
      </c>
      <c r="F239" s="194" t="s">
        <v>4132</v>
      </c>
      <c r="G239" s="195" t="s">
        <v>4133</v>
      </c>
      <c r="H239" s="196">
        <v>12.02</v>
      </c>
      <c r="I239" s="197"/>
      <c r="J239" s="198">
        <f t="shared" si="30"/>
        <v>0</v>
      </c>
      <c r="K239" s="194" t="s">
        <v>277</v>
      </c>
      <c r="L239" s="40"/>
      <c r="M239" s="199" t="s">
        <v>1</v>
      </c>
      <c r="N239" s="200" t="s">
        <v>41</v>
      </c>
      <c r="O239" s="72"/>
      <c r="P239" s="201">
        <f t="shared" si="31"/>
        <v>0</v>
      </c>
      <c r="Q239" s="201">
        <v>0</v>
      </c>
      <c r="R239" s="201">
        <f t="shared" si="32"/>
        <v>0</v>
      </c>
      <c r="S239" s="201">
        <v>0</v>
      </c>
      <c r="T239" s="202">
        <f t="shared" si="33"/>
        <v>0</v>
      </c>
      <c r="U239" s="35"/>
      <c r="V239" s="35"/>
      <c r="W239" s="35"/>
      <c r="X239" s="35"/>
      <c r="Y239" s="35"/>
      <c r="Z239" s="35"/>
      <c r="AA239" s="35"/>
      <c r="AB239" s="35"/>
      <c r="AC239" s="35"/>
      <c r="AD239" s="35"/>
      <c r="AE239" s="35"/>
      <c r="AR239" s="203" t="s">
        <v>110</v>
      </c>
      <c r="AT239" s="203" t="s">
        <v>241</v>
      </c>
      <c r="AU239" s="203" t="s">
        <v>84</v>
      </c>
      <c r="AY239" s="18" t="s">
        <v>239</v>
      </c>
      <c r="BE239" s="204">
        <f t="shared" si="34"/>
        <v>0</v>
      </c>
      <c r="BF239" s="204">
        <f t="shared" si="35"/>
        <v>0</v>
      </c>
      <c r="BG239" s="204">
        <f t="shared" si="36"/>
        <v>0</v>
      </c>
      <c r="BH239" s="204">
        <f t="shared" si="37"/>
        <v>0</v>
      </c>
      <c r="BI239" s="204">
        <f t="shared" si="38"/>
        <v>0</v>
      </c>
      <c r="BJ239" s="18" t="s">
        <v>84</v>
      </c>
      <c r="BK239" s="204">
        <f t="shared" si="39"/>
        <v>0</v>
      </c>
      <c r="BL239" s="18" t="s">
        <v>110</v>
      </c>
      <c r="BM239" s="203" t="s">
        <v>1212</v>
      </c>
    </row>
    <row r="240" spans="1:65" s="2" customFormat="1" ht="16.5" customHeight="1">
      <c r="A240" s="35"/>
      <c r="B240" s="36"/>
      <c r="C240" s="192" t="s">
        <v>319</v>
      </c>
      <c r="D240" s="192" t="s">
        <v>241</v>
      </c>
      <c r="E240" s="193" t="s">
        <v>4134</v>
      </c>
      <c r="F240" s="194" t="s">
        <v>4135</v>
      </c>
      <c r="G240" s="195" t="s">
        <v>1736</v>
      </c>
      <c r="H240" s="196">
        <v>210</v>
      </c>
      <c r="I240" s="197"/>
      <c r="J240" s="198">
        <f t="shared" si="30"/>
        <v>0</v>
      </c>
      <c r="K240" s="194" t="s">
        <v>277</v>
      </c>
      <c r="L240" s="40"/>
      <c r="M240" s="199" t="s">
        <v>1</v>
      </c>
      <c r="N240" s="200" t="s">
        <v>41</v>
      </c>
      <c r="O240" s="72"/>
      <c r="P240" s="201">
        <f t="shared" si="31"/>
        <v>0</v>
      </c>
      <c r="Q240" s="201">
        <v>0</v>
      </c>
      <c r="R240" s="201">
        <f t="shared" si="32"/>
        <v>0</v>
      </c>
      <c r="S240" s="201">
        <v>0</v>
      </c>
      <c r="T240" s="202">
        <f t="shared" si="33"/>
        <v>0</v>
      </c>
      <c r="U240" s="35"/>
      <c r="V240" s="35"/>
      <c r="W240" s="35"/>
      <c r="X240" s="35"/>
      <c r="Y240" s="35"/>
      <c r="Z240" s="35"/>
      <c r="AA240" s="35"/>
      <c r="AB240" s="35"/>
      <c r="AC240" s="35"/>
      <c r="AD240" s="35"/>
      <c r="AE240" s="35"/>
      <c r="AR240" s="203" t="s">
        <v>110</v>
      </c>
      <c r="AT240" s="203" t="s">
        <v>241</v>
      </c>
      <c r="AU240" s="203" t="s">
        <v>84</v>
      </c>
      <c r="AY240" s="18" t="s">
        <v>239</v>
      </c>
      <c r="BE240" s="204">
        <f t="shared" si="34"/>
        <v>0</v>
      </c>
      <c r="BF240" s="204">
        <f t="shared" si="35"/>
        <v>0</v>
      </c>
      <c r="BG240" s="204">
        <f t="shared" si="36"/>
        <v>0</v>
      </c>
      <c r="BH240" s="204">
        <f t="shared" si="37"/>
        <v>0</v>
      </c>
      <c r="BI240" s="204">
        <f t="shared" si="38"/>
        <v>0</v>
      </c>
      <c r="BJ240" s="18" t="s">
        <v>84</v>
      </c>
      <c r="BK240" s="204">
        <f t="shared" si="39"/>
        <v>0</v>
      </c>
      <c r="BL240" s="18" t="s">
        <v>110</v>
      </c>
      <c r="BM240" s="203" t="s">
        <v>1218</v>
      </c>
    </row>
    <row r="241" spans="1:65" s="2" customFormat="1" ht="16.5" customHeight="1">
      <c r="A241" s="35"/>
      <c r="B241" s="36"/>
      <c r="C241" s="192" t="s">
        <v>794</v>
      </c>
      <c r="D241" s="192" t="s">
        <v>241</v>
      </c>
      <c r="E241" s="193" t="s">
        <v>4136</v>
      </c>
      <c r="F241" s="194" t="s">
        <v>4137</v>
      </c>
      <c r="G241" s="195" t="s">
        <v>1736</v>
      </c>
      <c r="H241" s="196">
        <v>210</v>
      </c>
      <c r="I241" s="197"/>
      <c r="J241" s="198">
        <f t="shared" si="30"/>
        <v>0</v>
      </c>
      <c r="K241" s="194" t="s">
        <v>277</v>
      </c>
      <c r="L241" s="40"/>
      <c r="M241" s="199" t="s">
        <v>1</v>
      </c>
      <c r="N241" s="200" t="s">
        <v>41</v>
      </c>
      <c r="O241" s="72"/>
      <c r="P241" s="201">
        <f t="shared" si="31"/>
        <v>0</v>
      </c>
      <c r="Q241" s="201">
        <v>0</v>
      </c>
      <c r="R241" s="201">
        <f t="shared" si="32"/>
        <v>0</v>
      </c>
      <c r="S241" s="201">
        <v>0</v>
      </c>
      <c r="T241" s="202">
        <f t="shared" si="33"/>
        <v>0</v>
      </c>
      <c r="U241" s="35"/>
      <c r="V241" s="35"/>
      <c r="W241" s="35"/>
      <c r="X241" s="35"/>
      <c r="Y241" s="35"/>
      <c r="Z241" s="35"/>
      <c r="AA241" s="35"/>
      <c r="AB241" s="35"/>
      <c r="AC241" s="35"/>
      <c r="AD241" s="35"/>
      <c r="AE241" s="35"/>
      <c r="AR241" s="203" t="s">
        <v>110</v>
      </c>
      <c r="AT241" s="203" t="s">
        <v>241</v>
      </c>
      <c r="AU241" s="203" t="s">
        <v>84</v>
      </c>
      <c r="AY241" s="18" t="s">
        <v>239</v>
      </c>
      <c r="BE241" s="204">
        <f t="shared" si="34"/>
        <v>0</v>
      </c>
      <c r="BF241" s="204">
        <f t="shared" si="35"/>
        <v>0</v>
      </c>
      <c r="BG241" s="204">
        <f t="shared" si="36"/>
        <v>0</v>
      </c>
      <c r="BH241" s="204">
        <f t="shared" si="37"/>
        <v>0</v>
      </c>
      <c r="BI241" s="204">
        <f t="shared" si="38"/>
        <v>0</v>
      </c>
      <c r="BJ241" s="18" t="s">
        <v>84</v>
      </c>
      <c r="BK241" s="204">
        <f t="shared" si="39"/>
        <v>0</v>
      </c>
      <c r="BL241" s="18" t="s">
        <v>110</v>
      </c>
      <c r="BM241" s="203" t="s">
        <v>1226</v>
      </c>
    </row>
    <row r="242" spans="1:65" s="2" customFormat="1" ht="16.5" customHeight="1">
      <c r="A242" s="35"/>
      <c r="B242" s="36"/>
      <c r="C242" s="192" t="s">
        <v>798</v>
      </c>
      <c r="D242" s="192" t="s">
        <v>241</v>
      </c>
      <c r="E242" s="193" t="s">
        <v>4138</v>
      </c>
      <c r="F242" s="194" t="s">
        <v>4139</v>
      </c>
      <c r="G242" s="195" t="s">
        <v>1736</v>
      </c>
      <c r="H242" s="196">
        <v>5650</v>
      </c>
      <c r="I242" s="197"/>
      <c r="J242" s="198">
        <f t="shared" si="30"/>
        <v>0</v>
      </c>
      <c r="K242" s="194" t="s">
        <v>277</v>
      </c>
      <c r="L242" s="40"/>
      <c r="M242" s="199" t="s">
        <v>1</v>
      </c>
      <c r="N242" s="200" t="s">
        <v>41</v>
      </c>
      <c r="O242" s="72"/>
      <c r="P242" s="201">
        <f t="shared" si="31"/>
        <v>0</v>
      </c>
      <c r="Q242" s="201">
        <v>0</v>
      </c>
      <c r="R242" s="201">
        <f t="shared" si="32"/>
        <v>0</v>
      </c>
      <c r="S242" s="201">
        <v>0</v>
      </c>
      <c r="T242" s="202">
        <f t="shared" si="33"/>
        <v>0</v>
      </c>
      <c r="U242" s="35"/>
      <c r="V242" s="35"/>
      <c r="W242" s="35"/>
      <c r="X242" s="35"/>
      <c r="Y242" s="35"/>
      <c r="Z242" s="35"/>
      <c r="AA242" s="35"/>
      <c r="AB242" s="35"/>
      <c r="AC242" s="35"/>
      <c r="AD242" s="35"/>
      <c r="AE242" s="35"/>
      <c r="AR242" s="203" t="s">
        <v>110</v>
      </c>
      <c r="AT242" s="203" t="s">
        <v>241</v>
      </c>
      <c r="AU242" s="203" t="s">
        <v>84</v>
      </c>
      <c r="AY242" s="18" t="s">
        <v>239</v>
      </c>
      <c r="BE242" s="204">
        <f t="shared" si="34"/>
        <v>0</v>
      </c>
      <c r="BF242" s="204">
        <f t="shared" si="35"/>
        <v>0</v>
      </c>
      <c r="BG242" s="204">
        <f t="shared" si="36"/>
        <v>0</v>
      </c>
      <c r="BH242" s="204">
        <f t="shared" si="37"/>
        <v>0</v>
      </c>
      <c r="BI242" s="204">
        <f t="shared" si="38"/>
        <v>0</v>
      </c>
      <c r="BJ242" s="18" t="s">
        <v>84</v>
      </c>
      <c r="BK242" s="204">
        <f t="shared" si="39"/>
        <v>0</v>
      </c>
      <c r="BL242" s="18" t="s">
        <v>110</v>
      </c>
      <c r="BM242" s="203" t="s">
        <v>1233</v>
      </c>
    </row>
    <row r="243" spans="1:65" s="2" customFormat="1" ht="16.5" customHeight="1">
      <c r="A243" s="35"/>
      <c r="B243" s="36"/>
      <c r="C243" s="192" t="s">
        <v>802</v>
      </c>
      <c r="D243" s="192" t="s">
        <v>241</v>
      </c>
      <c r="E243" s="193" t="s">
        <v>4140</v>
      </c>
      <c r="F243" s="194" t="s">
        <v>4141</v>
      </c>
      <c r="G243" s="195" t="s">
        <v>1736</v>
      </c>
      <c r="H243" s="196">
        <v>4</v>
      </c>
      <c r="I243" s="197"/>
      <c r="J243" s="198">
        <f t="shared" si="30"/>
        <v>0</v>
      </c>
      <c r="K243" s="194" t="s">
        <v>277</v>
      </c>
      <c r="L243" s="40"/>
      <c r="M243" s="199" t="s">
        <v>1</v>
      </c>
      <c r="N243" s="200" t="s">
        <v>41</v>
      </c>
      <c r="O243" s="72"/>
      <c r="P243" s="201">
        <f t="shared" si="31"/>
        <v>0</v>
      </c>
      <c r="Q243" s="201">
        <v>0</v>
      </c>
      <c r="R243" s="201">
        <f t="shared" si="32"/>
        <v>0</v>
      </c>
      <c r="S243" s="201">
        <v>0</v>
      </c>
      <c r="T243" s="202">
        <f t="shared" si="33"/>
        <v>0</v>
      </c>
      <c r="U243" s="35"/>
      <c r="V243" s="35"/>
      <c r="W243" s="35"/>
      <c r="X243" s="35"/>
      <c r="Y243" s="35"/>
      <c r="Z243" s="35"/>
      <c r="AA243" s="35"/>
      <c r="AB243" s="35"/>
      <c r="AC243" s="35"/>
      <c r="AD243" s="35"/>
      <c r="AE243" s="35"/>
      <c r="AR243" s="203" t="s">
        <v>110</v>
      </c>
      <c r="AT243" s="203" t="s">
        <v>241</v>
      </c>
      <c r="AU243" s="203" t="s">
        <v>84</v>
      </c>
      <c r="AY243" s="18" t="s">
        <v>239</v>
      </c>
      <c r="BE243" s="204">
        <f t="shared" si="34"/>
        <v>0</v>
      </c>
      <c r="BF243" s="204">
        <f t="shared" si="35"/>
        <v>0</v>
      </c>
      <c r="BG243" s="204">
        <f t="shared" si="36"/>
        <v>0</v>
      </c>
      <c r="BH243" s="204">
        <f t="shared" si="37"/>
        <v>0</v>
      </c>
      <c r="BI243" s="204">
        <f t="shared" si="38"/>
        <v>0</v>
      </c>
      <c r="BJ243" s="18" t="s">
        <v>84</v>
      </c>
      <c r="BK243" s="204">
        <f t="shared" si="39"/>
        <v>0</v>
      </c>
      <c r="BL243" s="18" t="s">
        <v>110</v>
      </c>
      <c r="BM243" s="203" t="s">
        <v>1240</v>
      </c>
    </row>
    <row r="244" spans="1:65" s="2" customFormat="1" ht="16.5" customHeight="1">
      <c r="A244" s="35"/>
      <c r="B244" s="36"/>
      <c r="C244" s="192" t="s">
        <v>804</v>
      </c>
      <c r="D244" s="192" t="s">
        <v>241</v>
      </c>
      <c r="E244" s="193" t="s">
        <v>4142</v>
      </c>
      <c r="F244" s="194" t="s">
        <v>4143</v>
      </c>
      <c r="G244" s="195" t="s">
        <v>249</v>
      </c>
      <c r="H244" s="196">
        <v>76</v>
      </c>
      <c r="I244" s="197"/>
      <c r="J244" s="198">
        <f t="shared" si="30"/>
        <v>0</v>
      </c>
      <c r="K244" s="194" t="s">
        <v>277</v>
      </c>
      <c r="L244" s="40"/>
      <c r="M244" s="199" t="s">
        <v>1</v>
      </c>
      <c r="N244" s="200" t="s">
        <v>41</v>
      </c>
      <c r="O244" s="72"/>
      <c r="P244" s="201">
        <f t="shared" si="31"/>
        <v>0</v>
      </c>
      <c r="Q244" s="201">
        <v>0</v>
      </c>
      <c r="R244" s="201">
        <f t="shared" si="32"/>
        <v>0</v>
      </c>
      <c r="S244" s="201">
        <v>0</v>
      </c>
      <c r="T244" s="202">
        <f t="shared" si="33"/>
        <v>0</v>
      </c>
      <c r="U244" s="35"/>
      <c r="V244" s="35"/>
      <c r="W244" s="35"/>
      <c r="X244" s="35"/>
      <c r="Y244" s="35"/>
      <c r="Z244" s="35"/>
      <c r="AA244" s="35"/>
      <c r="AB244" s="35"/>
      <c r="AC244" s="35"/>
      <c r="AD244" s="35"/>
      <c r="AE244" s="35"/>
      <c r="AR244" s="203" t="s">
        <v>110</v>
      </c>
      <c r="AT244" s="203" t="s">
        <v>241</v>
      </c>
      <c r="AU244" s="203" t="s">
        <v>84</v>
      </c>
      <c r="AY244" s="18" t="s">
        <v>239</v>
      </c>
      <c r="BE244" s="204">
        <f t="shared" si="34"/>
        <v>0</v>
      </c>
      <c r="BF244" s="204">
        <f t="shared" si="35"/>
        <v>0</v>
      </c>
      <c r="BG244" s="204">
        <f t="shared" si="36"/>
        <v>0</v>
      </c>
      <c r="BH244" s="204">
        <f t="shared" si="37"/>
        <v>0</v>
      </c>
      <c r="BI244" s="204">
        <f t="shared" si="38"/>
        <v>0</v>
      </c>
      <c r="BJ244" s="18" t="s">
        <v>84</v>
      </c>
      <c r="BK244" s="204">
        <f t="shared" si="39"/>
        <v>0</v>
      </c>
      <c r="BL244" s="18" t="s">
        <v>110</v>
      </c>
      <c r="BM244" s="203" t="s">
        <v>1246</v>
      </c>
    </row>
    <row r="245" spans="1:65" s="2" customFormat="1" ht="16.5" customHeight="1">
      <c r="A245" s="35"/>
      <c r="B245" s="36"/>
      <c r="C245" s="192" t="s">
        <v>806</v>
      </c>
      <c r="D245" s="192" t="s">
        <v>241</v>
      </c>
      <c r="E245" s="193" t="s">
        <v>4144</v>
      </c>
      <c r="F245" s="194" t="s">
        <v>4145</v>
      </c>
      <c r="G245" s="195" t="s">
        <v>249</v>
      </c>
      <c r="H245" s="196">
        <v>3</v>
      </c>
      <c r="I245" s="197"/>
      <c r="J245" s="198">
        <f t="shared" si="30"/>
        <v>0</v>
      </c>
      <c r="K245" s="194" t="s">
        <v>277</v>
      </c>
      <c r="L245" s="40"/>
      <c r="M245" s="199" t="s">
        <v>1</v>
      </c>
      <c r="N245" s="200" t="s">
        <v>41</v>
      </c>
      <c r="O245" s="72"/>
      <c r="P245" s="201">
        <f t="shared" si="31"/>
        <v>0</v>
      </c>
      <c r="Q245" s="201">
        <v>0</v>
      </c>
      <c r="R245" s="201">
        <f t="shared" si="32"/>
        <v>0</v>
      </c>
      <c r="S245" s="201">
        <v>0</v>
      </c>
      <c r="T245" s="202">
        <f t="shared" si="33"/>
        <v>0</v>
      </c>
      <c r="U245" s="35"/>
      <c r="V245" s="35"/>
      <c r="W245" s="35"/>
      <c r="X245" s="35"/>
      <c r="Y245" s="35"/>
      <c r="Z245" s="35"/>
      <c r="AA245" s="35"/>
      <c r="AB245" s="35"/>
      <c r="AC245" s="35"/>
      <c r="AD245" s="35"/>
      <c r="AE245" s="35"/>
      <c r="AR245" s="203" t="s">
        <v>110</v>
      </c>
      <c r="AT245" s="203" t="s">
        <v>241</v>
      </c>
      <c r="AU245" s="203" t="s">
        <v>84</v>
      </c>
      <c r="AY245" s="18" t="s">
        <v>239</v>
      </c>
      <c r="BE245" s="204">
        <f t="shared" si="34"/>
        <v>0</v>
      </c>
      <c r="BF245" s="204">
        <f t="shared" si="35"/>
        <v>0</v>
      </c>
      <c r="BG245" s="204">
        <f t="shared" si="36"/>
        <v>0</v>
      </c>
      <c r="BH245" s="204">
        <f t="shared" si="37"/>
        <v>0</v>
      </c>
      <c r="BI245" s="204">
        <f t="shared" si="38"/>
        <v>0</v>
      </c>
      <c r="BJ245" s="18" t="s">
        <v>84</v>
      </c>
      <c r="BK245" s="204">
        <f t="shared" si="39"/>
        <v>0</v>
      </c>
      <c r="BL245" s="18" t="s">
        <v>110</v>
      </c>
      <c r="BM245" s="203" t="s">
        <v>1251</v>
      </c>
    </row>
    <row r="246" spans="1:65" s="2" customFormat="1" ht="16.5" customHeight="1">
      <c r="A246" s="35"/>
      <c r="B246" s="36"/>
      <c r="C246" s="192" t="s">
        <v>811</v>
      </c>
      <c r="D246" s="192" t="s">
        <v>241</v>
      </c>
      <c r="E246" s="193" t="s">
        <v>4146</v>
      </c>
      <c r="F246" s="194" t="s">
        <v>4147</v>
      </c>
      <c r="G246" s="195" t="s">
        <v>1994</v>
      </c>
      <c r="H246" s="196">
        <v>1</v>
      </c>
      <c r="I246" s="197"/>
      <c r="J246" s="198">
        <f t="shared" si="30"/>
        <v>0</v>
      </c>
      <c r="K246" s="194" t="s">
        <v>277</v>
      </c>
      <c r="L246" s="40"/>
      <c r="M246" s="199" t="s">
        <v>1</v>
      </c>
      <c r="N246" s="200" t="s">
        <v>41</v>
      </c>
      <c r="O246" s="72"/>
      <c r="P246" s="201">
        <f t="shared" si="31"/>
        <v>0</v>
      </c>
      <c r="Q246" s="201">
        <v>0</v>
      </c>
      <c r="R246" s="201">
        <f t="shared" si="32"/>
        <v>0</v>
      </c>
      <c r="S246" s="201">
        <v>0</v>
      </c>
      <c r="T246" s="202">
        <f t="shared" si="33"/>
        <v>0</v>
      </c>
      <c r="U246" s="35"/>
      <c r="V246" s="35"/>
      <c r="W246" s="35"/>
      <c r="X246" s="35"/>
      <c r="Y246" s="35"/>
      <c r="Z246" s="35"/>
      <c r="AA246" s="35"/>
      <c r="AB246" s="35"/>
      <c r="AC246" s="35"/>
      <c r="AD246" s="35"/>
      <c r="AE246" s="35"/>
      <c r="AR246" s="203" t="s">
        <v>110</v>
      </c>
      <c r="AT246" s="203" t="s">
        <v>241</v>
      </c>
      <c r="AU246" s="203" t="s">
        <v>84</v>
      </c>
      <c r="AY246" s="18" t="s">
        <v>239</v>
      </c>
      <c r="BE246" s="204">
        <f t="shared" si="34"/>
        <v>0</v>
      </c>
      <c r="BF246" s="204">
        <f t="shared" si="35"/>
        <v>0</v>
      </c>
      <c r="BG246" s="204">
        <f t="shared" si="36"/>
        <v>0</v>
      </c>
      <c r="BH246" s="204">
        <f t="shared" si="37"/>
        <v>0</v>
      </c>
      <c r="BI246" s="204">
        <f t="shared" si="38"/>
        <v>0</v>
      </c>
      <c r="BJ246" s="18" t="s">
        <v>84</v>
      </c>
      <c r="BK246" s="204">
        <f t="shared" si="39"/>
        <v>0</v>
      </c>
      <c r="BL246" s="18" t="s">
        <v>110</v>
      </c>
      <c r="BM246" s="203" t="s">
        <v>1256</v>
      </c>
    </row>
    <row r="247" spans="1:65" s="2" customFormat="1" ht="16.5" customHeight="1">
      <c r="A247" s="35"/>
      <c r="B247" s="36"/>
      <c r="C247" s="192" t="s">
        <v>815</v>
      </c>
      <c r="D247" s="192" t="s">
        <v>241</v>
      </c>
      <c r="E247" s="193" t="s">
        <v>4148</v>
      </c>
      <c r="F247" s="194" t="s">
        <v>4149</v>
      </c>
      <c r="G247" s="195" t="s">
        <v>4150</v>
      </c>
      <c r="H247" s="196">
        <v>16</v>
      </c>
      <c r="I247" s="197"/>
      <c r="J247" s="198">
        <f t="shared" si="30"/>
        <v>0</v>
      </c>
      <c r="K247" s="194" t="s">
        <v>277</v>
      </c>
      <c r="L247" s="40"/>
      <c r="M247" s="199" t="s">
        <v>1</v>
      </c>
      <c r="N247" s="200" t="s">
        <v>41</v>
      </c>
      <c r="O247" s="72"/>
      <c r="P247" s="201">
        <f t="shared" si="31"/>
        <v>0</v>
      </c>
      <c r="Q247" s="201">
        <v>0</v>
      </c>
      <c r="R247" s="201">
        <f t="shared" si="32"/>
        <v>0</v>
      </c>
      <c r="S247" s="201">
        <v>0</v>
      </c>
      <c r="T247" s="202">
        <f t="shared" si="33"/>
        <v>0</v>
      </c>
      <c r="U247" s="35"/>
      <c r="V247" s="35"/>
      <c r="W247" s="35"/>
      <c r="X247" s="35"/>
      <c r="Y247" s="35"/>
      <c r="Z247" s="35"/>
      <c r="AA247" s="35"/>
      <c r="AB247" s="35"/>
      <c r="AC247" s="35"/>
      <c r="AD247" s="35"/>
      <c r="AE247" s="35"/>
      <c r="AR247" s="203" t="s">
        <v>110</v>
      </c>
      <c r="AT247" s="203" t="s">
        <v>241</v>
      </c>
      <c r="AU247" s="203" t="s">
        <v>84</v>
      </c>
      <c r="AY247" s="18" t="s">
        <v>239</v>
      </c>
      <c r="BE247" s="204">
        <f t="shared" si="34"/>
        <v>0</v>
      </c>
      <c r="BF247" s="204">
        <f t="shared" si="35"/>
        <v>0</v>
      </c>
      <c r="BG247" s="204">
        <f t="shared" si="36"/>
        <v>0</v>
      </c>
      <c r="BH247" s="204">
        <f t="shared" si="37"/>
        <v>0</v>
      </c>
      <c r="BI247" s="204">
        <f t="shared" si="38"/>
        <v>0</v>
      </c>
      <c r="BJ247" s="18" t="s">
        <v>84</v>
      </c>
      <c r="BK247" s="204">
        <f t="shared" si="39"/>
        <v>0</v>
      </c>
      <c r="BL247" s="18" t="s">
        <v>110</v>
      </c>
      <c r="BM247" s="203" t="s">
        <v>1264</v>
      </c>
    </row>
    <row r="248" spans="1:65" s="2" customFormat="1" ht="16.5" customHeight="1">
      <c r="A248" s="35"/>
      <c r="B248" s="36"/>
      <c r="C248" s="192" t="s">
        <v>817</v>
      </c>
      <c r="D248" s="192" t="s">
        <v>241</v>
      </c>
      <c r="E248" s="193" t="s">
        <v>4151</v>
      </c>
      <c r="F248" s="194" t="s">
        <v>4152</v>
      </c>
      <c r="G248" s="195" t="s">
        <v>4150</v>
      </c>
      <c r="H248" s="196">
        <v>16</v>
      </c>
      <c r="I248" s="197"/>
      <c r="J248" s="198">
        <f t="shared" si="30"/>
        <v>0</v>
      </c>
      <c r="K248" s="194" t="s">
        <v>277</v>
      </c>
      <c r="L248" s="40"/>
      <c r="M248" s="199" t="s">
        <v>1</v>
      </c>
      <c r="N248" s="200" t="s">
        <v>41</v>
      </c>
      <c r="O248" s="72"/>
      <c r="P248" s="201">
        <f t="shared" si="31"/>
        <v>0</v>
      </c>
      <c r="Q248" s="201">
        <v>0</v>
      </c>
      <c r="R248" s="201">
        <f t="shared" si="32"/>
        <v>0</v>
      </c>
      <c r="S248" s="201">
        <v>0</v>
      </c>
      <c r="T248" s="202">
        <f t="shared" si="33"/>
        <v>0</v>
      </c>
      <c r="U248" s="35"/>
      <c r="V248" s="35"/>
      <c r="W248" s="35"/>
      <c r="X248" s="35"/>
      <c r="Y248" s="35"/>
      <c r="Z248" s="35"/>
      <c r="AA248" s="35"/>
      <c r="AB248" s="35"/>
      <c r="AC248" s="35"/>
      <c r="AD248" s="35"/>
      <c r="AE248" s="35"/>
      <c r="AR248" s="203" t="s">
        <v>110</v>
      </c>
      <c r="AT248" s="203" t="s">
        <v>241</v>
      </c>
      <c r="AU248" s="203" t="s">
        <v>84</v>
      </c>
      <c r="AY248" s="18" t="s">
        <v>239</v>
      </c>
      <c r="BE248" s="204">
        <f t="shared" si="34"/>
        <v>0</v>
      </c>
      <c r="BF248" s="204">
        <f t="shared" si="35"/>
        <v>0</v>
      </c>
      <c r="BG248" s="204">
        <f t="shared" si="36"/>
        <v>0</v>
      </c>
      <c r="BH248" s="204">
        <f t="shared" si="37"/>
        <v>0</v>
      </c>
      <c r="BI248" s="204">
        <f t="shared" si="38"/>
        <v>0</v>
      </c>
      <c r="BJ248" s="18" t="s">
        <v>84</v>
      </c>
      <c r="BK248" s="204">
        <f t="shared" si="39"/>
        <v>0</v>
      </c>
      <c r="BL248" s="18" t="s">
        <v>110</v>
      </c>
      <c r="BM248" s="203" t="s">
        <v>1269</v>
      </c>
    </row>
    <row r="249" spans="1:65" s="2" customFormat="1" ht="16.5" customHeight="1">
      <c r="A249" s="35"/>
      <c r="B249" s="36"/>
      <c r="C249" s="192" t="s">
        <v>822</v>
      </c>
      <c r="D249" s="192" t="s">
        <v>241</v>
      </c>
      <c r="E249" s="193" t="s">
        <v>4153</v>
      </c>
      <c r="F249" s="194" t="s">
        <v>4154</v>
      </c>
      <c r="G249" s="195" t="s">
        <v>4150</v>
      </c>
      <c r="H249" s="196">
        <v>16</v>
      </c>
      <c r="I249" s="197"/>
      <c r="J249" s="198">
        <f t="shared" si="30"/>
        <v>0</v>
      </c>
      <c r="K249" s="194" t="s">
        <v>277</v>
      </c>
      <c r="L249" s="40"/>
      <c r="M249" s="199" t="s">
        <v>1</v>
      </c>
      <c r="N249" s="200" t="s">
        <v>41</v>
      </c>
      <c r="O249" s="72"/>
      <c r="P249" s="201">
        <f t="shared" si="31"/>
        <v>0</v>
      </c>
      <c r="Q249" s="201">
        <v>0</v>
      </c>
      <c r="R249" s="201">
        <f t="shared" si="32"/>
        <v>0</v>
      </c>
      <c r="S249" s="201">
        <v>0</v>
      </c>
      <c r="T249" s="202">
        <f t="shared" si="33"/>
        <v>0</v>
      </c>
      <c r="U249" s="35"/>
      <c r="V249" s="35"/>
      <c r="W249" s="35"/>
      <c r="X249" s="35"/>
      <c r="Y249" s="35"/>
      <c r="Z249" s="35"/>
      <c r="AA249" s="35"/>
      <c r="AB249" s="35"/>
      <c r="AC249" s="35"/>
      <c r="AD249" s="35"/>
      <c r="AE249" s="35"/>
      <c r="AR249" s="203" t="s">
        <v>110</v>
      </c>
      <c r="AT249" s="203" t="s">
        <v>241</v>
      </c>
      <c r="AU249" s="203" t="s">
        <v>84</v>
      </c>
      <c r="AY249" s="18" t="s">
        <v>239</v>
      </c>
      <c r="BE249" s="204">
        <f t="shared" si="34"/>
        <v>0</v>
      </c>
      <c r="BF249" s="204">
        <f t="shared" si="35"/>
        <v>0</v>
      </c>
      <c r="BG249" s="204">
        <f t="shared" si="36"/>
        <v>0</v>
      </c>
      <c r="BH249" s="204">
        <f t="shared" si="37"/>
        <v>0</v>
      </c>
      <c r="BI249" s="204">
        <f t="shared" si="38"/>
        <v>0</v>
      </c>
      <c r="BJ249" s="18" t="s">
        <v>84</v>
      </c>
      <c r="BK249" s="204">
        <f t="shared" si="39"/>
        <v>0</v>
      </c>
      <c r="BL249" s="18" t="s">
        <v>110</v>
      </c>
      <c r="BM249" s="203" t="s">
        <v>1275</v>
      </c>
    </row>
    <row r="250" spans="1:65" s="12" customFormat="1" ht="25.9" customHeight="1">
      <c r="B250" s="176"/>
      <c r="C250" s="177"/>
      <c r="D250" s="178" t="s">
        <v>75</v>
      </c>
      <c r="E250" s="179" t="s">
        <v>4155</v>
      </c>
      <c r="F250" s="179" t="s">
        <v>4156</v>
      </c>
      <c r="G250" s="177"/>
      <c r="H250" s="177"/>
      <c r="I250" s="180"/>
      <c r="J250" s="181">
        <f>BK250</f>
        <v>0</v>
      </c>
      <c r="K250" s="177"/>
      <c r="L250" s="182"/>
      <c r="M250" s="183"/>
      <c r="N250" s="184"/>
      <c r="O250" s="184"/>
      <c r="P250" s="185">
        <f>SUM(P251:P253)</f>
        <v>0</v>
      </c>
      <c r="Q250" s="184"/>
      <c r="R250" s="185">
        <f>SUM(R251:R253)</f>
        <v>0</v>
      </c>
      <c r="S250" s="184"/>
      <c r="T250" s="186">
        <f>SUM(T251:T253)</f>
        <v>0</v>
      </c>
      <c r="AR250" s="187" t="s">
        <v>84</v>
      </c>
      <c r="AT250" s="188" t="s">
        <v>75</v>
      </c>
      <c r="AU250" s="188" t="s">
        <v>76</v>
      </c>
      <c r="AY250" s="187" t="s">
        <v>239</v>
      </c>
      <c r="BK250" s="189">
        <f>SUM(BK251:BK253)</f>
        <v>0</v>
      </c>
    </row>
    <row r="251" spans="1:65" s="2" customFormat="1" ht="16.5" customHeight="1">
      <c r="A251" s="35"/>
      <c r="B251" s="36"/>
      <c r="C251" s="192" t="s">
        <v>828</v>
      </c>
      <c r="D251" s="192" t="s">
        <v>241</v>
      </c>
      <c r="E251" s="193" t="s">
        <v>4157</v>
      </c>
      <c r="F251" s="194" t="s">
        <v>4158</v>
      </c>
      <c r="G251" s="195" t="s">
        <v>4159</v>
      </c>
      <c r="H251" s="196">
        <v>245</v>
      </c>
      <c r="I251" s="197"/>
      <c r="J251" s="198">
        <f>ROUND(I251*H251,2)</f>
        <v>0</v>
      </c>
      <c r="K251" s="194" t="s">
        <v>277</v>
      </c>
      <c r="L251" s="40"/>
      <c r="M251" s="199" t="s">
        <v>1</v>
      </c>
      <c r="N251" s="200" t="s">
        <v>41</v>
      </c>
      <c r="O251" s="72"/>
      <c r="P251" s="201">
        <f>O251*H251</f>
        <v>0</v>
      </c>
      <c r="Q251" s="201">
        <v>0</v>
      </c>
      <c r="R251" s="201">
        <f>Q251*H251</f>
        <v>0</v>
      </c>
      <c r="S251" s="201">
        <v>0</v>
      </c>
      <c r="T251" s="202">
        <f>S251*H251</f>
        <v>0</v>
      </c>
      <c r="U251" s="35"/>
      <c r="V251" s="35"/>
      <c r="W251" s="35"/>
      <c r="X251" s="35"/>
      <c r="Y251" s="35"/>
      <c r="Z251" s="35"/>
      <c r="AA251" s="35"/>
      <c r="AB251" s="35"/>
      <c r="AC251" s="35"/>
      <c r="AD251" s="35"/>
      <c r="AE251" s="35"/>
      <c r="AR251" s="203" t="s">
        <v>110</v>
      </c>
      <c r="AT251" s="203" t="s">
        <v>241</v>
      </c>
      <c r="AU251" s="203" t="s">
        <v>84</v>
      </c>
      <c r="AY251" s="18" t="s">
        <v>239</v>
      </c>
      <c r="BE251" s="204">
        <f>IF(N251="základní",J251,0)</f>
        <v>0</v>
      </c>
      <c r="BF251" s="204">
        <f>IF(N251="snížená",J251,0)</f>
        <v>0</v>
      </c>
      <c r="BG251" s="204">
        <f>IF(N251="zákl. přenesená",J251,0)</f>
        <v>0</v>
      </c>
      <c r="BH251" s="204">
        <f>IF(N251="sníž. přenesená",J251,0)</f>
        <v>0</v>
      </c>
      <c r="BI251" s="204">
        <f>IF(N251="nulová",J251,0)</f>
        <v>0</v>
      </c>
      <c r="BJ251" s="18" t="s">
        <v>84</v>
      </c>
      <c r="BK251" s="204">
        <f>ROUND(I251*H251,2)</f>
        <v>0</v>
      </c>
      <c r="BL251" s="18" t="s">
        <v>110</v>
      </c>
      <c r="BM251" s="203" t="s">
        <v>1286</v>
      </c>
    </row>
    <row r="252" spans="1:65" s="2" customFormat="1" ht="16.5" customHeight="1">
      <c r="A252" s="35"/>
      <c r="B252" s="36"/>
      <c r="C252" s="192" t="s">
        <v>833</v>
      </c>
      <c r="D252" s="192" t="s">
        <v>241</v>
      </c>
      <c r="E252" s="193" t="s">
        <v>4160</v>
      </c>
      <c r="F252" s="194" t="s">
        <v>4161</v>
      </c>
      <c r="G252" s="195" t="s">
        <v>4150</v>
      </c>
      <c r="H252" s="196">
        <v>10</v>
      </c>
      <c r="I252" s="197"/>
      <c r="J252" s="198">
        <f>ROUND(I252*H252,2)</f>
        <v>0</v>
      </c>
      <c r="K252" s="194" t="s">
        <v>277</v>
      </c>
      <c r="L252" s="40"/>
      <c r="M252" s="199" t="s">
        <v>1</v>
      </c>
      <c r="N252" s="200" t="s">
        <v>41</v>
      </c>
      <c r="O252" s="72"/>
      <c r="P252" s="201">
        <f>O252*H252</f>
        <v>0</v>
      </c>
      <c r="Q252" s="201">
        <v>0</v>
      </c>
      <c r="R252" s="201">
        <f>Q252*H252</f>
        <v>0</v>
      </c>
      <c r="S252" s="201">
        <v>0</v>
      </c>
      <c r="T252" s="202">
        <f>S252*H252</f>
        <v>0</v>
      </c>
      <c r="U252" s="35"/>
      <c r="V252" s="35"/>
      <c r="W252" s="35"/>
      <c r="X252" s="35"/>
      <c r="Y252" s="35"/>
      <c r="Z252" s="35"/>
      <c r="AA252" s="35"/>
      <c r="AB252" s="35"/>
      <c r="AC252" s="35"/>
      <c r="AD252" s="35"/>
      <c r="AE252" s="35"/>
      <c r="AR252" s="203" t="s">
        <v>110</v>
      </c>
      <c r="AT252" s="203" t="s">
        <v>241</v>
      </c>
      <c r="AU252" s="203" t="s">
        <v>84</v>
      </c>
      <c r="AY252" s="18" t="s">
        <v>239</v>
      </c>
      <c r="BE252" s="204">
        <f>IF(N252="základní",J252,0)</f>
        <v>0</v>
      </c>
      <c r="BF252" s="204">
        <f>IF(N252="snížená",J252,0)</f>
        <v>0</v>
      </c>
      <c r="BG252" s="204">
        <f>IF(N252="zákl. přenesená",J252,0)</f>
        <v>0</v>
      </c>
      <c r="BH252" s="204">
        <f>IF(N252="sníž. přenesená",J252,0)</f>
        <v>0</v>
      </c>
      <c r="BI252" s="204">
        <f>IF(N252="nulová",J252,0)</f>
        <v>0</v>
      </c>
      <c r="BJ252" s="18" t="s">
        <v>84</v>
      </c>
      <c r="BK252" s="204">
        <f>ROUND(I252*H252,2)</f>
        <v>0</v>
      </c>
      <c r="BL252" s="18" t="s">
        <v>110</v>
      </c>
      <c r="BM252" s="203" t="s">
        <v>1295</v>
      </c>
    </row>
    <row r="253" spans="1:65" s="2" customFormat="1" ht="16.5" customHeight="1">
      <c r="A253" s="35"/>
      <c r="B253" s="36"/>
      <c r="C253" s="192" t="s">
        <v>838</v>
      </c>
      <c r="D253" s="192" t="s">
        <v>241</v>
      </c>
      <c r="E253" s="193" t="s">
        <v>4162</v>
      </c>
      <c r="F253" s="194" t="s">
        <v>4163</v>
      </c>
      <c r="G253" s="195" t="s">
        <v>379</v>
      </c>
      <c r="H253" s="196">
        <v>6</v>
      </c>
      <c r="I253" s="197"/>
      <c r="J253" s="198">
        <f>ROUND(I253*H253,2)</f>
        <v>0</v>
      </c>
      <c r="K253" s="194" t="s">
        <v>277</v>
      </c>
      <c r="L253" s="40"/>
      <c r="M253" s="199" t="s">
        <v>1</v>
      </c>
      <c r="N253" s="200" t="s">
        <v>41</v>
      </c>
      <c r="O253" s="72"/>
      <c r="P253" s="201">
        <f>O253*H253</f>
        <v>0</v>
      </c>
      <c r="Q253" s="201">
        <v>0</v>
      </c>
      <c r="R253" s="201">
        <f>Q253*H253</f>
        <v>0</v>
      </c>
      <c r="S253" s="201">
        <v>0</v>
      </c>
      <c r="T253" s="202">
        <f>S253*H253</f>
        <v>0</v>
      </c>
      <c r="U253" s="35"/>
      <c r="V253" s="35"/>
      <c r="W253" s="35"/>
      <c r="X253" s="35"/>
      <c r="Y253" s="35"/>
      <c r="Z253" s="35"/>
      <c r="AA253" s="35"/>
      <c r="AB253" s="35"/>
      <c r="AC253" s="35"/>
      <c r="AD253" s="35"/>
      <c r="AE253" s="35"/>
      <c r="AR253" s="203" t="s">
        <v>110</v>
      </c>
      <c r="AT253" s="203" t="s">
        <v>241</v>
      </c>
      <c r="AU253" s="203" t="s">
        <v>84</v>
      </c>
      <c r="AY253" s="18" t="s">
        <v>239</v>
      </c>
      <c r="BE253" s="204">
        <f>IF(N253="základní",J253,0)</f>
        <v>0</v>
      </c>
      <c r="BF253" s="204">
        <f>IF(N253="snížená",J253,0)</f>
        <v>0</v>
      </c>
      <c r="BG253" s="204">
        <f>IF(N253="zákl. přenesená",J253,0)</f>
        <v>0</v>
      </c>
      <c r="BH253" s="204">
        <f>IF(N253="sníž. přenesená",J253,0)</f>
        <v>0</v>
      </c>
      <c r="BI253" s="204">
        <f>IF(N253="nulová",J253,0)</f>
        <v>0</v>
      </c>
      <c r="BJ253" s="18" t="s">
        <v>84</v>
      </c>
      <c r="BK253" s="204">
        <f>ROUND(I253*H253,2)</f>
        <v>0</v>
      </c>
      <c r="BL253" s="18" t="s">
        <v>110</v>
      </c>
      <c r="BM253" s="203" t="s">
        <v>1305</v>
      </c>
    </row>
    <row r="254" spans="1:65" s="12" customFormat="1" ht="25.9" customHeight="1">
      <c r="B254" s="176"/>
      <c r="C254" s="177"/>
      <c r="D254" s="178" t="s">
        <v>75</v>
      </c>
      <c r="E254" s="179" t="s">
        <v>4164</v>
      </c>
      <c r="F254" s="179" t="s">
        <v>4165</v>
      </c>
      <c r="G254" s="177"/>
      <c r="H254" s="177"/>
      <c r="I254" s="180"/>
      <c r="J254" s="181">
        <f>BK254</f>
        <v>0</v>
      </c>
      <c r="K254" s="177"/>
      <c r="L254" s="182"/>
      <c r="M254" s="183"/>
      <c r="N254" s="184"/>
      <c r="O254" s="184"/>
      <c r="P254" s="185">
        <f>P255</f>
        <v>0</v>
      </c>
      <c r="Q254" s="184"/>
      <c r="R254" s="185">
        <f>R255</f>
        <v>0</v>
      </c>
      <c r="S254" s="184"/>
      <c r="T254" s="186">
        <f>T255</f>
        <v>0</v>
      </c>
      <c r="AR254" s="187" t="s">
        <v>84</v>
      </c>
      <c r="AT254" s="188" t="s">
        <v>75</v>
      </c>
      <c r="AU254" s="188" t="s">
        <v>76</v>
      </c>
      <c r="AY254" s="187" t="s">
        <v>239</v>
      </c>
      <c r="BK254" s="189">
        <f>BK255</f>
        <v>0</v>
      </c>
    </row>
    <row r="255" spans="1:65" s="2" customFormat="1" ht="16.5" customHeight="1">
      <c r="A255" s="35"/>
      <c r="B255" s="36"/>
      <c r="C255" s="192" t="s">
        <v>844</v>
      </c>
      <c r="D255" s="192" t="s">
        <v>241</v>
      </c>
      <c r="E255" s="193" t="s">
        <v>4166</v>
      </c>
      <c r="F255" s="194" t="s">
        <v>4167</v>
      </c>
      <c r="G255" s="195" t="s">
        <v>4159</v>
      </c>
      <c r="H255" s="196">
        <v>245</v>
      </c>
      <c r="I255" s="197"/>
      <c r="J255" s="198">
        <f>ROUND(I255*H255,2)</f>
        <v>0</v>
      </c>
      <c r="K255" s="194" t="s">
        <v>277</v>
      </c>
      <c r="L255" s="40"/>
      <c r="M255" s="199" t="s">
        <v>1</v>
      </c>
      <c r="N255" s="200" t="s">
        <v>41</v>
      </c>
      <c r="O255" s="72"/>
      <c r="P255" s="201">
        <f>O255*H255</f>
        <v>0</v>
      </c>
      <c r="Q255" s="201">
        <v>0</v>
      </c>
      <c r="R255" s="201">
        <f>Q255*H255</f>
        <v>0</v>
      </c>
      <c r="S255" s="201">
        <v>0</v>
      </c>
      <c r="T255" s="202">
        <f>S255*H255</f>
        <v>0</v>
      </c>
      <c r="U255" s="35"/>
      <c r="V255" s="35"/>
      <c r="W255" s="35"/>
      <c r="X255" s="35"/>
      <c r="Y255" s="35"/>
      <c r="Z255" s="35"/>
      <c r="AA255" s="35"/>
      <c r="AB255" s="35"/>
      <c r="AC255" s="35"/>
      <c r="AD255" s="35"/>
      <c r="AE255" s="35"/>
      <c r="AR255" s="203" t="s">
        <v>110</v>
      </c>
      <c r="AT255" s="203" t="s">
        <v>241</v>
      </c>
      <c r="AU255" s="203" t="s">
        <v>84</v>
      </c>
      <c r="AY255" s="18" t="s">
        <v>239</v>
      </c>
      <c r="BE255" s="204">
        <f>IF(N255="základní",J255,0)</f>
        <v>0</v>
      </c>
      <c r="BF255" s="204">
        <f>IF(N255="snížená",J255,0)</f>
        <v>0</v>
      </c>
      <c r="BG255" s="204">
        <f>IF(N255="zákl. přenesená",J255,0)</f>
        <v>0</v>
      </c>
      <c r="BH255" s="204">
        <f>IF(N255="sníž. přenesená",J255,0)</f>
        <v>0</v>
      </c>
      <c r="BI255" s="204">
        <f>IF(N255="nulová",J255,0)</f>
        <v>0</v>
      </c>
      <c r="BJ255" s="18" t="s">
        <v>84</v>
      </c>
      <c r="BK255" s="204">
        <f>ROUND(I255*H255,2)</f>
        <v>0</v>
      </c>
      <c r="BL255" s="18" t="s">
        <v>110</v>
      </c>
      <c r="BM255" s="203" t="s">
        <v>1313</v>
      </c>
    </row>
    <row r="256" spans="1:65" s="12" customFormat="1" ht="25.9" customHeight="1">
      <c r="B256" s="176"/>
      <c r="C256" s="177"/>
      <c r="D256" s="178" t="s">
        <v>75</v>
      </c>
      <c r="E256" s="179" t="s">
        <v>4168</v>
      </c>
      <c r="F256" s="179" t="s">
        <v>4169</v>
      </c>
      <c r="G256" s="177"/>
      <c r="H256" s="177"/>
      <c r="I256" s="180"/>
      <c r="J256" s="181">
        <f>BK256</f>
        <v>0</v>
      </c>
      <c r="K256" s="177"/>
      <c r="L256" s="182"/>
      <c r="M256" s="183"/>
      <c r="N256" s="184"/>
      <c r="O256" s="184"/>
      <c r="P256" s="185">
        <f>SUM(P257:P262)</f>
        <v>0</v>
      </c>
      <c r="Q256" s="184"/>
      <c r="R256" s="185">
        <f>SUM(R257:R262)</f>
        <v>0</v>
      </c>
      <c r="S256" s="184"/>
      <c r="T256" s="186">
        <f>SUM(T257:T262)</f>
        <v>0</v>
      </c>
      <c r="AR256" s="187" t="s">
        <v>84</v>
      </c>
      <c r="AT256" s="188" t="s">
        <v>75</v>
      </c>
      <c r="AU256" s="188" t="s">
        <v>76</v>
      </c>
      <c r="AY256" s="187" t="s">
        <v>239</v>
      </c>
      <c r="BK256" s="189">
        <f>SUM(BK257:BK262)</f>
        <v>0</v>
      </c>
    </row>
    <row r="257" spans="1:65" s="2" customFormat="1" ht="16.5" customHeight="1">
      <c r="A257" s="35"/>
      <c r="B257" s="36"/>
      <c r="C257" s="192" t="s">
        <v>848</v>
      </c>
      <c r="D257" s="192" t="s">
        <v>241</v>
      </c>
      <c r="E257" s="193" t="s">
        <v>4170</v>
      </c>
      <c r="F257" s="194" t="s">
        <v>4171</v>
      </c>
      <c r="G257" s="195" t="s">
        <v>4159</v>
      </c>
      <c r="H257" s="196">
        <v>245</v>
      </c>
      <c r="I257" s="197"/>
      <c r="J257" s="198">
        <f t="shared" ref="J257:J262" si="40">ROUND(I257*H257,2)</f>
        <v>0</v>
      </c>
      <c r="K257" s="194" t="s">
        <v>277</v>
      </c>
      <c r="L257" s="40"/>
      <c r="M257" s="199" t="s">
        <v>1</v>
      </c>
      <c r="N257" s="200" t="s">
        <v>41</v>
      </c>
      <c r="O257" s="72"/>
      <c r="P257" s="201">
        <f t="shared" ref="P257:P262" si="41">O257*H257</f>
        <v>0</v>
      </c>
      <c r="Q257" s="201">
        <v>0</v>
      </c>
      <c r="R257" s="201">
        <f t="shared" ref="R257:R262" si="42">Q257*H257</f>
        <v>0</v>
      </c>
      <c r="S257" s="201">
        <v>0</v>
      </c>
      <c r="T257" s="202">
        <f t="shared" ref="T257:T262" si="43">S257*H257</f>
        <v>0</v>
      </c>
      <c r="U257" s="35"/>
      <c r="V257" s="35"/>
      <c r="W257" s="35"/>
      <c r="X257" s="35"/>
      <c r="Y257" s="35"/>
      <c r="Z257" s="35"/>
      <c r="AA257" s="35"/>
      <c r="AB257" s="35"/>
      <c r="AC257" s="35"/>
      <c r="AD257" s="35"/>
      <c r="AE257" s="35"/>
      <c r="AR257" s="203" t="s">
        <v>110</v>
      </c>
      <c r="AT257" s="203" t="s">
        <v>241</v>
      </c>
      <c r="AU257" s="203" t="s">
        <v>84</v>
      </c>
      <c r="AY257" s="18" t="s">
        <v>239</v>
      </c>
      <c r="BE257" s="204">
        <f t="shared" ref="BE257:BE262" si="44">IF(N257="základní",J257,0)</f>
        <v>0</v>
      </c>
      <c r="BF257" s="204">
        <f t="shared" ref="BF257:BF262" si="45">IF(N257="snížená",J257,0)</f>
        <v>0</v>
      </c>
      <c r="BG257" s="204">
        <f t="shared" ref="BG257:BG262" si="46">IF(N257="zákl. přenesená",J257,0)</f>
        <v>0</v>
      </c>
      <c r="BH257" s="204">
        <f t="shared" ref="BH257:BH262" si="47">IF(N257="sníž. přenesená",J257,0)</f>
        <v>0</v>
      </c>
      <c r="BI257" s="204">
        <f t="shared" ref="BI257:BI262" si="48">IF(N257="nulová",J257,0)</f>
        <v>0</v>
      </c>
      <c r="BJ257" s="18" t="s">
        <v>84</v>
      </c>
      <c r="BK257" s="204">
        <f t="shared" ref="BK257:BK262" si="49">ROUND(I257*H257,2)</f>
        <v>0</v>
      </c>
      <c r="BL257" s="18" t="s">
        <v>110</v>
      </c>
      <c r="BM257" s="203" t="s">
        <v>1324</v>
      </c>
    </row>
    <row r="258" spans="1:65" s="2" customFormat="1" ht="16.5" customHeight="1">
      <c r="A258" s="35"/>
      <c r="B258" s="36"/>
      <c r="C258" s="192" t="s">
        <v>852</v>
      </c>
      <c r="D258" s="192" t="s">
        <v>241</v>
      </c>
      <c r="E258" s="193" t="s">
        <v>4172</v>
      </c>
      <c r="F258" s="194" t="s">
        <v>4173</v>
      </c>
      <c r="G258" s="195" t="s">
        <v>379</v>
      </c>
      <c r="H258" s="196">
        <v>2</v>
      </c>
      <c r="I258" s="197"/>
      <c r="J258" s="198">
        <f t="shared" si="40"/>
        <v>0</v>
      </c>
      <c r="K258" s="194" t="s">
        <v>277</v>
      </c>
      <c r="L258" s="40"/>
      <c r="M258" s="199" t="s">
        <v>1</v>
      </c>
      <c r="N258" s="200" t="s">
        <v>41</v>
      </c>
      <c r="O258" s="72"/>
      <c r="P258" s="201">
        <f t="shared" si="41"/>
        <v>0</v>
      </c>
      <c r="Q258" s="201">
        <v>0</v>
      </c>
      <c r="R258" s="201">
        <f t="shared" si="42"/>
        <v>0</v>
      </c>
      <c r="S258" s="201">
        <v>0</v>
      </c>
      <c r="T258" s="202">
        <f t="shared" si="43"/>
        <v>0</v>
      </c>
      <c r="U258" s="35"/>
      <c r="V258" s="35"/>
      <c r="W258" s="35"/>
      <c r="X258" s="35"/>
      <c r="Y258" s="35"/>
      <c r="Z258" s="35"/>
      <c r="AA258" s="35"/>
      <c r="AB258" s="35"/>
      <c r="AC258" s="35"/>
      <c r="AD258" s="35"/>
      <c r="AE258" s="35"/>
      <c r="AR258" s="203" t="s">
        <v>110</v>
      </c>
      <c r="AT258" s="203" t="s">
        <v>241</v>
      </c>
      <c r="AU258" s="203" t="s">
        <v>84</v>
      </c>
      <c r="AY258" s="18" t="s">
        <v>239</v>
      </c>
      <c r="BE258" s="204">
        <f t="shared" si="44"/>
        <v>0</v>
      </c>
      <c r="BF258" s="204">
        <f t="shared" si="45"/>
        <v>0</v>
      </c>
      <c r="BG258" s="204">
        <f t="shared" si="46"/>
        <v>0</v>
      </c>
      <c r="BH258" s="204">
        <f t="shared" si="47"/>
        <v>0</v>
      </c>
      <c r="BI258" s="204">
        <f t="shared" si="48"/>
        <v>0</v>
      </c>
      <c r="BJ258" s="18" t="s">
        <v>84</v>
      </c>
      <c r="BK258" s="204">
        <f t="shared" si="49"/>
        <v>0</v>
      </c>
      <c r="BL258" s="18" t="s">
        <v>110</v>
      </c>
      <c r="BM258" s="203" t="s">
        <v>1331</v>
      </c>
    </row>
    <row r="259" spans="1:65" s="2" customFormat="1" ht="16.5" customHeight="1">
      <c r="A259" s="35"/>
      <c r="B259" s="36"/>
      <c r="C259" s="192" t="s">
        <v>856</v>
      </c>
      <c r="D259" s="192" t="s">
        <v>241</v>
      </c>
      <c r="E259" s="193" t="s">
        <v>4174</v>
      </c>
      <c r="F259" s="194" t="s">
        <v>4175</v>
      </c>
      <c r="G259" s="195" t="s">
        <v>379</v>
      </c>
      <c r="H259" s="196">
        <v>8</v>
      </c>
      <c r="I259" s="197"/>
      <c r="J259" s="198">
        <f t="shared" si="40"/>
        <v>0</v>
      </c>
      <c r="K259" s="194" t="s">
        <v>277</v>
      </c>
      <c r="L259" s="40"/>
      <c r="M259" s="199" t="s">
        <v>1</v>
      </c>
      <c r="N259" s="200" t="s">
        <v>41</v>
      </c>
      <c r="O259" s="72"/>
      <c r="P259" s="201">
        <f t="shared" si="41"/>
        <v>0</v>
      </c>
      <c r="Q259" s="201">
        <v>0</v>
      </c>
      <c r="R259" s="201">
        <f t="shared" si="42"/>
        <v>0</v>
      </c>
      <c r="S259" s="201">
        <v>0</v>
      </c>
      <c r="T259" s="202">
        <f t="shared" si="43"/>
        <v>0</v>
      </c>
      <c r="U259" s="35"/>
      <c r="V259" s="35"/>
      <c r="W259" s="35"/>
      <c r="X259" s="35"/>
      <c r="Y259" s="35"/>
      <c r="Z259" s="35"/>
      <c r="AA259" s="35"/>
      <c r="AB259" s="35"/>
      <c r="AC259" s="35"/>
      <c r="AD259" s="35"/>
      <c r="AE259" s="35"/>
      <c r="AR259" s="203" t="s">
        <v>110</v>
      </c>
      <c r="AT259" s="203" t="s">
        <v>241</v>
      </c>
      <c r="AU259" s="203" t="s">
        <v>84</v>
      </c>
      <c r="AY259" s="18" t="s">
        <v>239</v>
      </c>
      <c r="BE259" s="204">
        <f t="shared" si="44"/>
        <v>0</v>
      </c>
      <c r="BF259" s="204">
        <f t="shared" si="45"/>
        <v>0</v>
      </c>
      <c r="BG259" s="204">
        <f t="shared" si="46"/>
        <v>0</v>
      </c>
      <c r="BH259" s="204">
        <f t="shared" si="47"/>
        <v>0</v>
      </c>
      <c r="BI259" s="204">
        <f t="shared" si="48"/>
        <v>0</v>
      </c>
      <c r="BJ259" s="18" t="s">
        <v>84</v>
      </c>
      <c r="BK259" s="204">
        <f t="shared" si="49"/>
        <v>0</v>
      </c>
      <c r="BL259" s="18" t="s">
        <v>110</v>
      </c>
      <c r="BM259" s="203" t="s">
        <v>1340</v>
      </c>
    </row>
    <row r="260" spans="1:65" s="2" customFormat="1" ht="16.5" customHeight="1">
      <c r="A260" s="35"/>
      <c r="B260" s="36"/>
      <c r="C260" s="192" t="s">
        <v>861</v>
      </c>
      <c r="D260" s="192" t="s">
        <v>241</v>
      </c>
      <c r="E260" s="193" t="s">
        <v>4176</v>
      </c>
      <c r="F260" s="194" t="s">
        <v>4177</v>
      </c>
      <c r="G260" s="195" t="s">
        <v>379</v>
      </c>
      <c r="H260" s="196">
        <v>12</v>
      </c>
      <c r="I260" s="197"/>
      <c r="J260" s="198">
        <f t="shared" si="40"/>
        <v>0</v>
      </c>
      <c r="K260" s="194" t="s">
        <v>277</v>
      </c>
      <c r="L260" s="40"/>
      <c r="M260" s="199" t="s">
        <v>1</v>
      </c>
      <c r="N260" s="200" t="s">
        <v>41</v>
      </c>
      <c r="O260" s="72"/>
      <c r="P260" s="201">
        <f t="shared" si="41"/>
        <v>0</v>
      </c>
      <c r="Q260" s="201">
        <v>0</v>
      </c>
      <c r="R260" s="201">
        <f t="shared" si="42"/>
        <v>0</v>
      </c>
      <c r="S260" s="201">
        <v>0</v>
      </c>
      <c r="T260" s="202">
        <f t="shared" si="43"/>
        <v>0</v>
      </c>
      <c r="U260" s="35"/>
      <c r="V260" s="35"/>
      <c r="W260" s="35"/>
      <c r="X260" s="35"/>
      <c r="Y260" s="35"/>
      <c r="Z260" s="35"/>
      <c r="AA260" s="35"/>
      <c r="AB260" s="35"/>
      <c r="AC260" s="35"/>
      <c r="AD260" s="35"/>
      <c r="AE260" s="35"/>
      <c r="AR260" s="203" t="s">
        <v>110</v>
      </c>
      <c r="AT260" s="203" t="s">
        <v>241</v>
      </c>
      <c r="AU260" s="203" t="s">
        <v>84</v>
      </c>
      <c r="AY260" s="18" t="s">
        <v>239</v>
      </c>
      <c r="BE260" s="204">
        <f t="shared" si="44"/>
        <v>0</v>
      </c>
      <c r="BF260" s="204">
        <f t="shared" si="45"/>
        <v>0</v>
      </c>
      <c r="BG260" s="204">
        <f t="shared" si="46"/>
        <v>0</v>
      </c>
      <c r="BH260" s="204">
        <f t="shared" si="47"/>
        <v>0</v>
      </c>
      <c r="BI260" s="204">
        <f t="shared" si="48"/>
        <v>0</v>
      </c>
      <c r="BJ260" s="18" t="s">
        <v>84</v>
      </c>
      <c r="BK260" s="204">
        <f t="shared" si="49"/>
        <v>0</v>
      </c>
      <c r="BL260" s="18" t="s">
        <v>110</v>
      </c>
      <c r="BM260" s="203" t="s">
        <v>1349</v>
      </c>
    </row>
    <row r="261" spans="1:65" s="2" customFormat="1" ht="16.5" customHeight="1">
      <c r="A261" s="35"/>
      <c r="B261" s="36"/>
      <c r="C261" s="192" t="s">
        <v>866</v>
      </c>
      <c r="D261" s="192" t="s">
        <v>241</v>
      </c>
      <c r="E261" s="193" t="s">
        <v>4178</v>
      </c>
      <c r="F261" s="194" t="s">
        <v>4179</v>
      </c>
      <c r="G261" s="195" t="s">
        <v>379</v>
      </c>
      <c r="H261" s="196">
        <v>4</v>
      </c>
      <c r="I261" s="197"/>
      <c r="J261" s="198">
        <f t="shared" si="40"/>
        <v>0</v>
      </c>
      <c r="K261" s="194" t="s">
        <v>277</v>
      </c>
      <c r="L261" s="40"/>
      <c r="M261" s="199" t="s">
        <v>1</v>
      </c>
      <c r="N261" s="200" t="s">
        <v>41</v>
      </c>
      <c r="O261" s="72"/>
      <c r="P261" s="201">
        <f t="shared" si="41"/>
        <v>0</v>
      </c>
      <c r="Q261" s="201">
        <v>0</v>
      </c>
      <c r="R261" s="201">
        <f t="shared" si="42"/>
        <v>0</v>
      </c>
      <c r="S261" s="201">
        <v>0</v>
      </c>
      <c r="T261" s="202">
        <f t="shared" si="43"/>
        <v>0</v>
      </c>
      <c r="U261" s="35"/>
      <c r="V261" s="35"/>
      <c r="W261" s="35"/>
      <c r="X261" s="35"/>
      <c r="Y261" s="35"/>
      <c r="Z261" s="35"/>
      <c r="AA261" s="35"/>
      <c r="AB261" s="35"/>
      <c r="AC261" s="35"/>
      <c r="AD261" s="35"/>
      <c r="AE261" s="35"/>
      <c r="AR261" s="203" t="s">
        <v>110</v>
      </c>
      <c r="AT261" s="203" t="s">
        <v>241</v>
      </c>
      <c r="AU261" s="203" t="s">
        <v>84</v>
      </c>
      <c r="AY261" s="18" t="s">
        <v>239</v>
      </c>
      <c r="BE261" s="204">
        <f t="shared" si="44"/>
        <v>0</v>
      </c>
      <c r="BF261" s="204">
        <f t="shared" si="45"/>
        <v>0</v>
      </c>
      <c r="BG261" s="204">
        <f t="shared" si="46"/>
        <v>0</v>
      </c>
      <c r="BH261" s="204">
        <f t="shared" si="47"/>
        <v>0</v>
      </c>
      <c r="BI261" s="204">
        <f t="shared" si="48"/>
        <v>0</v>
      </c>
      <c r="BJ261" s="18" t="s">
        <v>84</v>
      </c>
      <c r="BK261" s="204">
        <f t="shared" si="49"/>
        <v>0</v>
      </c>
      <c r="BL261" s="18" t="s">
        <v>110</v>
      </c>
      <c r="BM261" s="203" t="s">
        <v>1356</v>
      </c>
    </row>
    <row r="262" spans="1:65" s="2" customFormat="1" ht="16.5" customHeight="1">
      <c r="A262" s="35"/>
      <c r="B262" s="36"/>
      <c r="C262" s="192" t="s">
        <v>870</v>
      </c>
      <c r="D262" s="192" t="s">
        <v>241</v>
      </c>
      <c r="E262" s="193" t="s">
        <v>4180</v>
      </c>
      <c r="F262" s="194" t="s">
        <v>4181</v>
      </c>
      <c r="G262" s="195" t="s">
        <v>379</v>
      </c>
      <c r="H262" s="196">
        <v>10</v>
      </c>
      <c r="I262" s="197"/>
      <c r="J262" s="198">
        <f t="shared" si="40"/>
        <v>0</v>
      </c>
      <c r="K262" s="194" t="s">
        <v>277</v>
      </c>
      <c r="L262" s="40"/>
      <c r="M262" s="199" t="s">
        <v>1</v>
      </c>
      <c r="N262" s="200" t="s">
        <v>41</v>
      </c>
      <c r="O262" s="72"/>
      <c r="P262" s="201">
        <f t="shared" si="41"/>
        <v>0</v>
      </c>
      <c r="Q262" s="201">
        <v>0</v>
      </c>
      <c r="R262" s="201">
        <f t="shared" si="42"/>
        <v>0</v>
      </c>
      <c r="S262" s="201">
        <v>0</v>
      </c>
      <c r="T262" s="202">
        <f t="shared" si="43"/>
        <v>0</v>
      </c>
      <c r="U262" s="35"/>
      <c r="V262" s="35"/>
      <c r="W262" s="35"/>
      <c r="X262" s="35"/>
      <c r="Y262" s="35"/>
      <c r="Z262" s="35"/>
      <c r="AA262" s="35"/>
      <c r="AB262" s="35"/>
      <c r="AC262" s="35"/>
      <c r="AD262" s="35"/>
      <c r="AE262" s="35"/>
      <c r="AR262" s="203" t="s">
        <v>110</v>
      </c>
      <c r="AT262" s="203" t="s">
        <v>241</v>
      </c>
      <c r="AU262" s="203" t="s">
        <v>84</v>
      </c>
      <c r="AY262" s="18" t="s">
        <v>239</v>
      </c>
      <c r="BE262" s="204">
        <f t="shared" si="44"/>
        <v>0</v>
      </c>
      <c r="BF262" s="204">
        <f t="shared" si="45"/>
        <v>0</v>
      </c>
      <c r="BG262" s="204">
        <f t="shared" si="46"/>
        <v>0</v>
      </c>
      <c r="BH262" s="204">
        <f t="shared" si="47"/>
        <v>0</v>
      </c>
      <c r="BI262" s="204">
        <f t="shared" si="48"/>
        <v>0</v>
      </c>
      <c r="BJ262" s="18" t="s">
        <v>84</v>
      </c>
      <c r="BK262" s="204">
        <f t="shared" si="49"/>
        <v>0</v>
      </c>
      <c r="BL262" s="18" t="s">
        <v>110</v>
      </c>
      <c r="BM262" s="203" t="s">
        <v>1363</v>
      </c>
    </row>
    <row r="263" spans="1:65" s="12" customFormat="1" ht="25.9" customHeight="1">
      <c r="B263" s="176"/>
      <c r="C263" s="177"/>
      <c r="D263" s="178" t="s">
        <v>75</v>
      </c>
      <c r="E263" s="179" t="s">
        <v>4182</v>
      </c>
      <c r="F263" s="179" t="s">
        <v>4183</v>
      </c>
      <c r="G263" s="177"/>
      <c r="H263" s="177"/>
      <c r="I263" s="180"/>
      <c r="J263" s="181">
        <f>BK263</f>
        <v>0</v>
      </c>
      <c r="K263" s="177"/>
      <c r="L263" s="182"/>
      <c r="M263" s="183"/>
      <c r="N263" s="184"/>
      <c r="O263" s="184"/>
      <c r="P263" s="185">
        <f>SUM(P264:P265)</f>
        <v>0</v>
      </c>
      <c r="Q263" s="184"/>
      <c r="R263" s="185">
        <f>SUM(R264:R265)</f>
        <v>0</v>
      </c>
      <c r="S263" s="184"/>
      <c r="T263" s="186">
        <f>SUM(T264:T265)</f>
        <v>0</v>
      </c>
      <c r="AR263" s="187" t="s">
        <v>84</v>
      </c>
      <c r="AT263" s="188" t="s">
        <v>75</v>
      </c>
      <c r="AU263" s="188" t="s">
        <v>76</v>
      </c>
      <c r="AY263" s="187" t="s">
        <v>239</v>
      </c>
      <c r="BK263" s="189">
        <f>SUM(BK264:BK265)</f>
        <v>0</v>
      </c>
    </row>
    <row r="264" spans="1:65" s="2" customFormat="1" ht="16.5" customHeight="1">
      <c r="A264" s="35"/>
      <c r="B264" s="36"/>
      <c r="C264" s="192" t="s">
        <v>875</v>
      </c>
      <c r="D264" s="192" t="s">
        <v>241</v>
      </c>
      <c r="E264" s="193" t="s">
        <v>4184</v>
      </c>
      <c r="F264" s="194" t="s">
        <v>4185</v>
      </c>
      <c r="G264" s="195" t="s">
        <v>4186</v>
      </c>
      <c r="H264" s="196">
        <v>1350</v>
      </c>
      <c r="I264" s="197"/>
      <c r="J264" s="198">
        <f>ROUND(I264*H264,2)</f>
        <v>0</v>
      </c>
      <c r="K264" s="194" t="s">
        <v>277</v>
      </c>
      <c r="L264" s="40"/>
      <c r="M264" s="199" t="s">
        <v>1</v>
      </c>
      <c r="N264" s="200" t="s">
        <v>41</v>
      </c>
      <c r="O264" s="72"/>
      <c r="P264" s="201">
        <f>O264*H264</f>
        <v>0</v>
      </c>
      <c r="Q264" s="201">
        <v>0</v>
      </c>
      <c r="R264" s="201">
        <f>Q264*H264</f>
        <v>0</v>
      </c>
      <c r="S264" s="201">
        <v>0</v>
      </c>
      <c r="T264" s="202">
        <f>S264*H264</f>
        <v>0</v>
      </c>
      <c r="U264" s="35"/>
      <c r="V264" s="35"/>
      <c r="W264" s="35"/>
      <c r="X264" s="35"/>
      <c r="Y264" s="35"/>
      <c r="Z264" s="35"/>
      <c r="AA264" s="35"/>
      <c r="AB264" s="35"/>
      <c r="AC264" s="35"/>
      <c r="AD264" s="35"/>
      <c r="AE264" s="35"/>
      <c r="AR264" s="203" t="s">
        <v>110</v>
      </c>
      <c r="AT264" s="203" t="s">
        <v>241</v>
      </c>
      <c r="AU264" s="203" t="s">
        <v>84</v>
      </c>
      <c r="AY264" s="18" t="s">
        <v>239</v>
      </c>
      <c r="BE264" s="204">
        <f>IF(N264="základní",J264,0)</f>
        <v>0</v>
      </c>
      <c r="BF264" s="204">
        <f>IF(N264="snížená",J264,0)</f>
        <v>0</v>
      </c>
      <c r="BG264" s="204">
        <f>IF(N264="zákl. přenesená",J264,0)</f>
        <v>0</v>
      </c>
      <c r="BH264" s="204">
        <f>IF(N264="sníž. přenesená",J264,0)</f>
        <v>0</v>
      </c>
      <c r="BI264" s="204">
        <f>IF(N264="nulová",J264,0)</f>
        <v>0</v>
      </c>
      <c r="BJ264" s="18" t="s">
        <v>84</v>
      </c>
      <c r="BK264" s="204">
        <f>ROUND(I264*H264,2)</f>
        <v>0</v>
      </c>
      <c r="BL264" s="18" t="s">
        <v>110</v>
      </c>
      <c r="BM264" s="203" t="s">
        <v>1370</v>
      </c>
    </row>
    <row r="265" spans="1:65" s="2" customFormat="1" ht="16.5" customHeight="1">
      <c r="A265" s="35"/>
      <c r="B265" s="36"/>
      <c r="C265" s="192" t="s">
        <v>880</v>
      </c>
      <c r="D265" s="192" t="s">
        <v>241</v>
      </c>
      <c r="E265" s="193" t="s">
        <v>4187</v>
      </c>
      <c r="F265" s="194" t="s">
        <v>4188</v>
      </c>
      <c r="G265" s="195" t="s">
        <v>4186</v>
      </c>
      <c r="H265" s="196">
        <v>450</v>
      </c>
      <c r="I265" s="197"/>
      <c r="J265" s="198">
        <f>ROUND(I265*H265,2)</f>
        <v>0</v>
      </c>
      <c r="K265" s="194" t="s">
        <v>277</v>
      </c>
      <c r="L265" s="40"/>
      <c r="M265" s="199" t="s">
        <v>1</v>
      </c>
      <c r="N265" s="200" t="s">
        <v>41</v>
      </c>
      <c r="O265" s="72"/>
      <c r="P265" s="201">
        <f>O265*H265</f>
        <v>0</v>
      </c>
      <c r="Q265" s="201">
        <v>0</v>
      </c>
      <c r="R265" s="201">
        <f>Q265*H265</f>
        <v>0</v>
      </c>
      <c r="S265" s="201">
        <v>0</v>
      </c>
      <c r="T265" s="202">
        <f>S265*H265</f>
        <v>0</v>
      </c>
      <c r="U265" s="35"/>
      <c r="V265" s="35"/>
      <c r="W265" s="35"/>
      <c r="X265" s="35"/>
      <c r="Y265" s="35"/>
      <c r="Z265" s="35"/>
      <c r="AA265" s="35"/>
      <c r="AB265" s="35"/>
      <c r="AC265" s="35"/>
      <c r="AD265" s="35"/>
      <c r="AE265" s="35"/>
      <c r="AR265" s="203" t="s">
        <v>110</v>
      </c>
      <c r="AT265" s="203" t="s">
        <v>241</v>
      </c>
      <c r="AU265" s="203" t="s">
        <v>84</v>
      </c>
      <c r="AY265" s="18" t="s">
        <v>239</v>
      </c>
      <c r="BE265" s="204">
        <f>IF(N265="základní",J265,0)</f>
        <v>0</v>
      </c>
      <c r="BF265" s="204">
        <f>IF(N265="snížená",J265,0)</f>
        <v>0</v>
      </c>
      <c r="BG265" s="204">
        <f>IF(N265="zákl. přenesená",J265,0)</f>
        <v>0</v>
      </c>
      <c r="BH265" s="204">
        <f>IF(N265="sníž. přenesená",J265,0)</f>
        <v>0</v>
      </c>
      <c r="BI265" s="204">
        <f>IF(N265="nulová",J265,0)</f>
        <v>0</v>
      </c>
      <c r="BJ265" s="18" t="s">
        <v>84</v>
      </c>
      <c r="BK265" s="204">
        <f>ROUND(I265*H265,2)</f>
        <v>0</v>
      </c>
      <c r="BL265" s="18" t="s">
        <v>110</v>
      </c>
      <c r="BM265" s="203" t="s">
        <v>1380</v>
      </c>
    </row>
    <row r="266" spans="1:65" s="12" customFormat="1" ht="25.9" customHeight="1">
      <c r="B266" s="176"/>
      <c r="C266" s="177"/>
      <c r="D266" s="178" t="s">
        <v>75</v>
      </c>
      <c r="E266" s="179" t="s">
        <v>4189</v>
      </c>
      <c r="F266" s="179" t="s">
        <v>4190</v>
      </c>
      <c r="G266" s="177"/>
      <c r="H266" s="177"/>
      <c r="I266" s="180"/>
      <c r="J266" s="181">
        <f>BK266</f>
        <v>0</v>
      </c>
      <c r="K266" s="177"/>
      <c r="L266" s="182"/>
      <c r="M266" s="183"/>
      <c r="N266" s="184"/>
      <c r="O266" s="184"/>
      <c r="P266" s="185">
        <f>SUM(P267:P268)</f>
        <v>0</v>
      </c>
      <c r="Q266" s="184"/>
      <c r="R266" s="185">
        <f>SUM(R267:R268)</f>
        <v>0</v>
      </c>
      <c r="S266" s="184"/>
      <c r="T266" s="186">
        <f>SUM(T267:T268)</f>
        <v>0</v>
      </c>
      <c r="AR266" s="187" t="s">
        <v>84</v>
      </c>
      <c r="AT266" s="188" t="s">
        <v>75</v>
      </c>
      <c r="AU266" s="188" t="s">
        <v>76</v>
      </c>
      <c r="AY266" s="187" t="s">
        <v>239</v>
      </c>
      <c r="BK266" s="189">
        <f>SUM(BK267:BK268)</f>
        <v>0</v>
      </c>
    </row>
    <row r="267" spans="1:65" s="2" customFormat="1" ht="16.5" customHeight="1">
      <c r="A267" s="35"/>
      <c r="B267" s="36"/>
      <c r="C267" s="192" t="s">
        <v>884</v>
      </c>
      <c r="D267" s="192" t="s">
        <v>241</v>
      </c>
      <c r="E267" s="193" t="s">
        <v>4191</v>
      </c>
      <c r="F267" s="194" t="s">
        <v>4192</v>
      </c>
      <c r="G267" s="195" t="s">
        <v>379</v>
      </c>
      <c r="H267" s="196">
        <v>16</v>
      </c>
      <c r="I267" s="197"/>
      <c r="J267" s="198">
        <f>ROUND(I267*H267,2)</f>
        <v>0</v>
      </c>
      <c r="K267" s="194" t="s">
        <v>277</v>
      </c>
      <c r="L267" s="40"/>
      <c r="M267" s="199" t="s">
        <v>1</v>
      </c>
      <c r="N267" s="200" t="s">
        <v>41</v>
      </c>
      <c r="O267" s="72"/>
      <c r="P267" s="201">
        <f>O267*H267</f>
        <v>0</v>
      </c>
      <c r="Q267" s="201">
        <v>0</v>
      </c>
      <c r="R267" s="201">
        <f>Q267*H267</f>
        <v>0</v>
      </c>
      <c r="S267" s="201">
        <v>0</v>
      </c>
      <c r="T267" s="202">
        <f>S267*H267</f>
        <v>0</v>
      </c>
      <c r="U267" s="35"/>
      <c r="V267" s="35"/>
      <c r="W267" s="35"/>
      <c r="X267" s="35"/>
      <c r="Y267" s="35"/>
      <c r="Z267" s="35"/>
      <c r="AA267" s="35"/>
      <c r="AB267" s="35"/>
      <c r="AC267" s="35"/>
      <c r="AD267" s="35"/>
      <c r="AE267" s="35"/>
      <c r="AR267" s="203" t="s">
        <v>110</v>
      </c>
      <c r="AT267" s="203" t="s">
        <v>241</v>
      </c>
      <c r="AU267" s="203" t="s">
        <v>84</v>
      </c>
      <c r="AY267" s="18" t="s">
        <v>239</v>
      </c>
      <c r="BE267" s="204">
        <f>IF(N267="základní",J267,0)</f>
        <v>0</v>
      </c>
      <c r="BF267" s="204">
        <f>IF(N267="snížená",J267,0)</f>
        <v>0</v>
      </c>
      <c r="BG267" s="204">
        <f>IF(N267="zákl. přenesená",J267,0)</f>
        <v>0</v>
      </c>
      <c r="BH267" s="204">
        <f>IF(N267="sníž. přenesená",J267,0)</f>
        <v>0</v>
      </c>
      <c r="BI267" s="204">
        <f>IF(N267="nulová",J267,0)</f>
        <v>0</v>
      </c>
      <c r="BJ267" s="18" t="s">
        <v>84</v>
      </c>
      <c r="BK267" s="204">
        <f>ROUND(I267*H267,2)</f>
        <v>0</v>
      </c>
      <c r="BL267" s="18" t="s">
        <v>110</v>
      </c>
      <c r="BM267" s="203" t="s">
        <v>1387</v>
      </c>
    </row>
    <row r="268" spans="1:65" s="2" customFormat="1" ht="16.5" customHeight="1">
      <c r="A268" s="35"/>
      <c r="B268" s="36"/>
      <c r="C268" s="192" t="s">
        <v>893</v>
      </c>
      <c r="D268" s="192" t="s">
        <v>241</v>
      </c>
      <c r="E268" s="193" t="s">
        <v>4193</v>
      </c>
      <c r="F268" s="194" t="s">
        <v>4194</v>
      </c>
      <c r="G268" s="195" t="s">
        <v>379</v>
      </c>
      <c r="H268" s="196">
        <v>32</v>
      </c>
      <c r="I268" s="197"/>
      <c r="J268" s="198">
        <f>ROUND(I268*H268,2)</f>
        <v>0</v>
      </c>
      <c r="K268" s="194" t="s">
        <v>277</v>
      </c>
      <c r="L268" s="40"/>
      <c r="M268" s="199" t="s">
        <v>1</v>
      </c>
      <c r="N268" s="200" t="s">
        <v>41</v>
      </c>
      <c r="O268" s="72"/>
      <c r="P268" s="201">
        <f>O268*H268</f>
        <v>0</v>
      </c>
      <c r="Q268" s="201">
        <v>0</v>
      </c>
      <c r="R268" s="201">
        <f>Q268*H268</f>
        <v>0</v>
      </c>
      <c r="S268" s="201">
        <v>0</v>
      </c>
      <c r="T268" s="202">
        <f>S268*H268</f>
        <v>0</v>
      </c>
      <c r="U268" s="35"/>
      <c r="V268" s="35"/>
      <c r="W268" s="35"/>
      <c r="X268" s="35"/>
      <c r="Y268" s="35"/>
      <c r="Z268" s="35"/>
      <c r="AA268" s="35"/>
      <c r="AB268" s="35"/>
      <c r="AC268" s="35"/>
      <c r="AD268" s="35"/>
      <c r="AE268" s="35"/>
      <c r="AR268" s="203" t="s">
        <v>110</v>
      </c>
      <c r="AT268" s="203" t="s">
        <v>241</v>
      </c>
      <c r="AU268" s="203" t="s">
        <v>84</v>
      </c>
      <c r="AY268" s="18" t="s">
        <v>239</v>
      </c>
      <c r="BE268" s="204">
        <f>IF(N268="základní",J268,0)</f>
        <v>0</v>
      </c>
      <c r="BF268" s="204">
        <f>IF(N268="snížená",J268,0)</f>
        <v>0</v>
      </c>
      <c r="BG268" s="204">
        <f>IF(N268="zákl. přenesená",J268,0)</f>
        <v>0</v>
      </c>
      <c r="BH268" s="204">
        <f>IF(N268="sníž. přenesená",J268,0)</f>
        <v>0</v>
      </c>
      <c r="BI268" s="204">
        <f>IF(N268="nulová",J268,0)</f>
        <v>0</v>
      </c>
      <c r="BJ268" s="18" t="s">
        <v>84</v>
      </c>
      <c r="BK268" s="204">
        <f>ROUND(I268*H268,2)</f>
        <v>0</v>
      </c>
      <c r="BL268" s="18" t="s">
        <v>110</v>
      </c>
      <c r="BM268" s="203" t="s">
        <v>1394</v>
      </c>
    </row>
    <row r="269" spans="1:65" s="12" customFormat="1" ht="25.9" customHeight="1">
      <c r="B269" s="176"/>
      <c r="C269" s="177"/>
      <c r="D269" s="178" t="s">
        <v>75</v>
      </c>
      <c r="E269" s="179" t="s">
        <v>4195</v>
      </c>
      <c r="F269" s="179" t="s">
        <v>4196</v>
      </c>
      <c r="G269" s="177"/>
      <c r="H269" s="177"/>
      <c r="I269" s="180"/>
      <c r="J269" s="181">
        <f>BK269</f>
        <v>0</v>
      </c>
      <c r="K269" s="177"/>
      <c r="L269" s="182"/>
      <c r="M269" s="183"/>
      <c r="N269" s="184"/>
      <c r="O269" s="184"/>
      <c r="P269" s="185">
        <f>SUM(P270:P277)</f>
        <v>0</v>
      </c>
      <c r="Q269" s="184"/>
      <c r="R269" s="185">
        <f>SUM(R270:R277)</f>
        <v>0</v>
      </c>
      <c r="S269" s="184"/>
      <c r="T269" s="186">
        <f>SUM(T270:T277)</f>
        <v>0</v>
      </c>
      <c r="AR269" s="187" t="s">
        <v>84</v>
      </c>
      <c r="AT269" s="188" t="s">
        <v>75</v>
      </c>
      <c r="AU269" s="188" t="s">
        <v>76</v>
      </c>
      <c r="AY269" s="187" t="s">
        <v>239</v>
      </c>
      <c r="BK269" s="189">
        <f>SUM(BK270:BK277)</f>
        <v>0</v>
      </c>
    </row>
    <row r="270" spans="1:65" s="2" customFormat="1" ht="16.5" customHeight="1">
      <c r="A270" s="35"/>
      <c r="B270" s="36"/>
      <c r="C270" s="192" t="s">
        <v>898</v>
      </c>
      <c r="D270" s="192" t="s">
        <v>241</v>
      </c>
      <c r="E270" s="193" t="s">
        <v>4197</v>
      </c>
      <c r="F270" s="194" t="s">
        <v>4198</v>
      </c>
      <c r="G270" s="195" t="s">
        <v>4159</v>
      </c>
      <c r="H270" s="196">
        <v>150</v>
      </c>
      <c r="I270" s="197"/>
      <c r="J270" s="198">
        <f t="shared" ref="J270:J277" si="50">ROUND(I270*H270,2)</f>
        <v>0</v>
      </c>
      <c r="K270" s="194" t="s">
        <v>277</v>
      </c>
      <c r="L270" s="40"/>
      <c r="M270" s="199" t="s">
        <v>1</v>
      </c>
      <c r="N270" s="200" t="s">
        <v>41</v>
      </c>
      <c r="O270" s="72"/>
      <c r="P270" s="201">
        <f t="shared" ref="P270:P277" si="51">O270*H270</f>
        <v>0</v>
      </c>
      <c r="Q270" s="201">
        <v>0</v>
      </c>
      <c r="R270" s="201">
        <f t="shared" ref="R270:R277" si="52">Q270*H270</f>
        <v>0</v>
      </c>
      <c r="S270" s="201">
        <v>0</v>
      </c>
      <c r="T270" s="202">
        <f t="shared" ref="T270:T277" si="53">S270*H270</f>
        <v>0</v>
      </c>
      <c r="U270" s="35"/>
      <c r="V270" s="35"/>
      <c r="W270" s="35"/>
      <c r="X270" s="35"/>
      <c r="Y270" s="35"/>
      <c r="Z270" s="35"/>
      <c r="AA270" s="35"/>
      <c r="AB270" s="35"/>
      <c r="AC270" s="35"/>
      <c r="AD270" s="35"/>
      <c r="AE270" s="35"/>
      <c r="AR270" s="203" t="s">
        <v>110</v>
      </c>
      <c r="AT270" s="203" t="s">
        <v>241</v>
      </c>
      <c r="AU270" s="203" t="s">
        <v>84</v>
      </c>
      <c r="AY270" s="18" t="s">
        <v>239</v>
      </c>
      <c r="BE270" s="204">
        <f t="shared" ref="BE270:BE277" si="54">IF(N270="základní",J270,0)</f>
        <v>0</v>
      </c>
      <c r="BF270" s="204">
        <f t="shared" ref="BF270:BF277" si="55">IF(N270="snížená",J270,0)</f>
        <v>0</v>
      </c>
      <c r="BG270" s="204">
        <f t="shared" ref="BG270:BG277" si="56">IF(N270="zákl. přenesená",J270,0)</f>
        <v>0</v>
      </c>
      <c r="BH270" s="204">
        <f t="shared" ref="BH270:BH277" si="57">IF(N270="sníž. přenesená",J270,0)</f>
        <v>0</v>
      </c>
      <c r="BI270" s="204">
        <f t="shared" ref="BI270:BI277" si="58">IF(N270="nulová",J270,0)</f>
        <v>0</v>
      </c>
      <c r="BJ270" s="18" t="s">
        <v>84</v>
      </c>
      <c r="BK270" s="204">
        <f t="shared" ref="BK270:BK277" si="59">ROUND(I270*H270,2)</f>
        <v>0</v>
      </c>
      <c r="BL270" s="18" t="s">
        <v>110</v>
      </c>
      <c r="BM270" s="203" t="s">
        <v>1403</v>
      </c>
    </row>
    <row r="271" spans="1:65" s="2" customFormat="1" ht="16.5" customHeight="1">
      <c r="A271" s="35"/>
      <c r="B271" s="36"/>
      <c r="C271" s="192" t="s">
        <v>905</v>
      </c>
      <c r="D271" s="192" t="s">
        <v>241</v>
      </c>
      <c r="E271" s="193" t="s">
        <v>4199</v>
      </c>
      <c r="F271" s="194" t="s">
        <v>4200</v>
      </c>
      <c r="G271" s="195" t="s">
        <v>379</v>
      </c>
      <c r="H271" s="196">
        <v>32</v>
      </c>
      <c r="I271" s="197"/>
      <c r="J271" s="198">
        <f t="shared" si="50"/>
        <v>0</v>
      </c>
      <c r="K271" s="194" t="s">
        <v>277</v>
      </c>
      <c r="L271" s="40"/>
      <c r="M271" s="199" t="s">
        <v>1</v>
      </c>
      <c r="N271" s="200" t="s">
        <v>41</v>
      </c>
      <c r="O271" s="72"/>
      <c r="P271" s="201">
        <f t="shared" si="51"/>
        <v>0</v>
      </c>
      <c r="Q271" s="201">
        <v>0</v>
      </c>
      <c r="R271" s="201">
        <f t="shared" si="52"/>
        <v>0</v>
      </c>
      <c r="S271" s="201">
        <v>0</v>
      </c>
      <c r="T271" s="202">
        <f t="shared" si="53"/>
        <v>0</v>
      </c>
      <c r="U271" s="35"/>
      <c r="V271" s="35"/>
      <c r="W271" s="35"/>
      <c r="X271" s="35"/>
      <c r="Y271" s="35"/>
      <c r="Z271" s="35"/>
      <c r="AA271" s="35"/>
      <c r="AB271" s="35"/>
      <c r="AC271" s="35"/>
      <c r="AD271" s="35"/>
      <c r="AE271" s="35"/>
      <c r="AR271" s="203" t="s">
        <v>110</v>
      </c>
      <c r="AT271" s="203" t="s">
        <v>241</v>
      </c>
      <c r="AU271" s="203" t="s">
        <v>84</v>
      </c>
      <c r="AY271" s="18" t="s">
        <v>239</v>
      </c>
      <c r="BE271" s="204">
        <f t="shared" si="54"/>
        <v>0</v>
      </c>
      <c r="BF271" s="204">
        <f t="shared" si="55"/>
        <v>0</v>
      </c>
      <c r="BG271" s="204">
        <f t="shared" si="56"/>
        <v>0</v>
      </c>
      <c r="BH271" s="204">
        <f t="shared" si="57"/>
        <v>0</v>
      </c>
      <c r="BI271" s="204">
        <f t="shared" si="58"/>
        <v>0</v>
      </c>
      <c r="BJ271" s="18" t="s">
        <v>84</v>
      </c>
      <c r="BK271" s="204">
        <f t="shared" si="59"/>
        <v>0</v>
      </c>
      <c r="BL271" s="18" t="s">
        <v>110</v>
      </c>
      <c r="BM271" s="203" t="s">
        <v>1409</v>
      </c>
    </row>
    <row r="272" spans="1:65" s="2" customFormat="1" ht="16.5" customHeight="1">
      <c r="A272" s="35"/>
      <c r="B272" s="36"/>
      <c r="C272" s="192" t="s">
        <v>913</v>
      </c>
      <c r="D272" s="192" t="s">
        <v>241</v>
      </c>
      <c r="E272" s="193" t="s">
        <v>4201</v>
      </c>
      <c r="F272" s="194" t="s">
        <v>4202</v>
      </c>
      <c r="G272" s="195" t="s">
        <v>1736</v>
      </c>
      <c r="H272" s="196">
        <v>1</v>
      </c>
      <c r="I272" s="197"/>
      <c r="J272" s="198">
        <f t="shared" si="50"/>
        <v>0</v>
      </c>
      <c r="K272" s="194" t="s">
        <v>277</v>
      </c>
      <c r="L272" s="40"/>
      <c r="M272" s="199" t="s">
        <v>1</v>
      </c>
      <c r="N272" s="200" t="s">
        <v>41</v>
      </c>
      <c r="O272" s="72"/>
      <c r="P272" s="201">
        <f t="shared" si="51"/>
        <v>0</v>
      </c>
      <c r="Q272" s="201">
        <v>0</v>
      </c>
      <c r="R272" s="201">
        <f t="shared" si="52"/>
        <v>0</v>
      </c>
      <c r="S272" s="201">
        <v>0</v>
      </c>
      <c r="T272" s="202">
        <f t="shared" si="53"/>
        <v>0</v>
      </c>
      <c r="U272" s="35"/>
      <c r="V272" s="35"/>
      <c r="W272" s="35"/>
      <c r="X272" s="35"/>
      <c r="Y272" s="35"/>
      <c r="Z272" s="35"/>
      <c r="AA272" s="35"/>
      <c r="AB272" s="35"/>
      <c r="AC272" s="35"/>
      <c r="AD272" s="35"/>
      <c r="AE272" s="35"/>
      <c r="AR272" s="203" t="s">
        <v>110</v>
      </c>
      <c r="AT272" s="203" t="s">
        <v>241</v>
      </c>
      <c r="AU272" s="203" t="s">
        <v>84</v>
      </c>
      <c r="AY272" s="18" t="s">
        <v>239</v>
      </c>
      <c r="BE272" s="204">
        <f t="shared" si="54"/>
        <v>0</v>
      </c>
      <c r="BF272" s="204">
        <f t="shared" si="55"/>
        <v>0</v>
      </c>
      <c r="BG272" s="204">
        <f t="shared" si="56"/>
        <v>0</v>
      </c>
      <c r="BH272" s="204">
        <f t="shared" si="57"/>
        <v>0</v>
      </c>
      <c r="BI272" s="204">
        <f t="shared" si="58"/>
        <v>0</v>
      </c>
      <c r="BJ272" s="18" t="s">
        <v>84</v>
      </c>
      <c r="BK272" s="204">
        <f t="shared" si="59"/>
        <v>0</v>
      </c>
      <c r="BL272" s="18" t="s">
        <v>110</v>
      </c>
      <c r="BM272" s="203" t="s">
        <v>1418</v>
      </c>
    </row>
    <row r="273" spans="1:65" s="2" customFormat="1" ht="16.5" customHeight="1">
      <c r="A273" s="35"/>
      <c r="B273" s="36"/>
      <c r="C273" s="192" t="s">
        <v>918</v>
      </c>
      <c r="D273" s="192" t="s">
        <v>241</v>
      </c>
      <c r="E273" s="193" t="s">
        <v>4203</v>
      </c>
      <c r="F273" s="194" t="s">
        <v>4204</v>
      </c>
      <c r="G273" s="195" t="s">
        <v>379</v>
      </c>
      <c r="H273" s="196">
        <v>6</v>
      </c>
      <c r="I273" s="197"/>
      <c r="J273" s="198">
        <f t="shared" si="50"/>
        <v>0</v>
      </c>
      <c r="K273" s="194" t="s">
        <v>277</v>
      </c>
      <c r="L273" s="40"/>
      <c r="M273" s="199" t="s">
        <v>1</v>
      </c>
      <c r="N273" s="200" t="s">
        <v>41</v>
      </c>
      <c r="O273" s="72"/>
      <c r="P273" s="201">
        <f t="shared" si="51"/>
        <v>0</v>
      </c>
      <c r="Q273" s="201">
        <v>0</v>
      </c>
      <c r="R273" s="201">
        <f t="shared" si="52"/>
        <v>0</v>
      </c>
      <c r="S273" s="201">
        <v>0</v>
      </c>
      <c r="T273" s="202">
        <f t="shared" si="53"/>
        <v>0</v>
      </c>
      <c r="U273" s="35"/>
      <c r="V273" s="35"/>
      <c r="W273" s="35"/>
      <c r="X273" s="35"/>
      <c r="Y273" s="35"/>
      <c r="Z273" s="35"/>
      <c r="AA273" s="35"/>
      <c r="AB273" s="35"/>
      <c r="AC273" s="35"/>
      <c r="AD273" s="35"/>
      <c r="AE273" s="35"/>
      <c r="AR273" s="203" t="s">
        <v>110</v>
      </c>
      <c r="AT273" s="203" t="s">
        <v>241</v>
      </c>
      <c r="AU273" s="203" t="s">
        <v>84</v>
      </c>
      <c r="AY273" s="18" t="s">
        <v>239</v>
      </c>
      <c r="BE273" s="204">
        <f t="shared" si="54"/>
        <v>0</v>
      </c>
      <c r="BF273" s="204">
        <f t="shared" si="55"/>
        <v>0</v>
      </c>
      <c r="BG273" s="204">
        <f t="shared" si="56"/>
        <v>0</v>
      </c>
      <c r="BH273" s="204">
        <f t="shared" si="57"/>
        <v>0</v>
      </c>
      <c r="BI273" s="204">
        <f t="shared" si="58"/>
        <v>0</v>
      </c>
      <c r="BJ273" s="18" t="s">
        <v>84</v>
      </c>
      <c r="BK273" s="204">
        <f t="shared" si="59"/>
        <v>0</v>
      </c>
      <c r="BL273" s="18" t="s">
        <v>110</v>
      </c>
      <c r="BM273" s="203" t="s">
        <v>1425</v>
      </c>
    </row>
    <row r="274" spans="1:65" s="2" customFormat="1" ht="16.5" customHeight="1">
      <c r="A274" s="35"/>
      <c r="B274" s="36"/>
      <c r="C274" s="192" t="s">
        <v>924</v>
      </c>
      <c r="D274" s="192" t="s">
        <v>241</v>
      </c>
      <c r="E274" s="193" t="s">
        <v>4205</v>
      </c>
      <c r="F274" s="194" t="s">
        <v>4206</v>
      </c>
      <c r="G274" s="195" t="s">
        <v>379</v>
      </c>
      <c r="H274" s="196">
        <v>4</v>
      </c>
      <c r="I274" s="197"/>
      <c r="J274" s="198">
        <f t="shared" si="50"/>
        <v>0</v>
      </c>
      <c r="K274" s="194" t="s">
        <v>277</v>
      </c>
      <c r="L274" s="40"/>
      <c r="M274" s="199" t="s">
        <v>1</v>
      </c>
      <c r="N274" s="200" t="s">
        <v>41</v>
      </c>
      <c r="O274" s="72"/>
      <c r="P274" s="201">
        <f t="shared" si="51"/>
        <v>0</v>
      </c>
      <c r="Q274" s="201">
        <v>0</v>
      </c>
      <c r="R274" s="201">
        <f t="shared" si="52"/>
        <v>0</v>
      </c>
      <c r="S274" s="201">
        <v>0</v>
      </c>
      <c r="T274" s="202">
        <f t="shared" si="53"/>
        <v>0</v>
      </c>
      <c r="U274" s="35"/>
      <c r="V274" s="35"/>
      <c r="W274" s="35"/>
      <c r="X274" s="35"/>
      <c r="Y274" s="35"/>
      <c r="Z274" s="35"/>
      <c r="AA274" s="35"/>
      <c r="AB274" s="35"/>
      <c r="AC274" s="35"/>
      <c r="AD274" s="35"/>
      <c r="AE274" s="35"/>
      <c r="AR274" s="203" t="s">
        <v>110</v>
      </c>
      <c r="AT274" s="203" t="s">
        <v>241</v>
      </c>
      <c r="AU274" s="203" t="s">
        <v>84</v>
      </c>
      <c r="AY274" s="18" t="s">
        <v>239</v>
      </c>
      <c r="BE274" s="204">
        <f t="shared" si="54"/>
        <v>0</v>
      </c>
      <c r="BF274" s="204">
        <f t="shared" si="55"/>
        <v>0</v>
      </c>
      <c r="BG274" s="204">
        <f t="shared" si="56"/>
        <v>0</v>
      </c>
      <c r="BH274" s="204">
        <f t="shared" si="57"/>
        <v>0</v>
      </c>
      <c r="BI274" s="204">
        <f t="shared" si="58"/>
        <v>0</v>
      </c>
      <c r="BJ274" s="18" t="s">
        <v>84</v>
      </c>
      <c r="BK274" s="204">
        <f t="shared" si="59"/>
        <v>0</v>
      </c>
      <c r="BL274" s="18" t="s">
        <v>110</v>
      </c>
      <c r="BM274" s="203" t="s">
        <v>1435</v>
      </c>
    </row>
    <row r="275" spans="1:65" s="2" customFormat="1" ht="16.5" customHeight="1">
      <c r="A275" s="35"/>
      <c r="B275" s="36"/>
      <c r="C275" s="192" t="s">
        <v>931</v>
      </c>
      <c r="D275" s="192" t="s">
        <v>241</v>
      </c>
      <c r="E275" s="193" t="s">
        <v>4207</v>
      </c>
      <c r="F275" s="194" t="s">
        <v>4208</v>
      </c>
      <c r="G275" s="195" t="s">
        <v>379</v>
      </c>
      <c r="H275" s="196">
        <v>32</v>
      </c>
      <c r="I275" s="197"/>
      <c r="J275" s="198">
        <f t="shared" si="50"/>
        <v>0</v>
      </c>
      <c r="K275" s="194" t="s">
        <v>277</v>
      </c>
      <c r="L275" s="40"/>
      <c r="M275" s="199" t="s">
        <v>1</v>
      </c>
      <c r="N275" s="200" t="s">
        <v>41</v>
      </c>
      <c r="O275" s="72"/>
      <c r="P275" s="201">
        <f t="shared" si="51"/>
        <v>0</v>
      </c>
      <c r="Q275" s="201">
        <v>0</v>
      </c>
      <c r="R275" s="201">
        <f t="shared" si="52"/>
        <v>0</v>
      </c>
      <c r="S275" s="201">
        <v>0</v>
      </c>
      <c r="T275" s="202">
        <f t="shared" si="53"/>
        <v>0</v>
      </c>
      <c r="U275" s="35"/>
      <c r="V275" s="35"/>
      <c r="W275" s="35"/>
      <c r="X275" s="35"/>
      <c r="Y275" s="35"/>
      <c r="Z275" s="35"/>
      <c r="AA275" s="35"/>
      <c r="AB275" s="35"/>
      <c r="AC275" s="35"/>
      <c r="AD275" s="35"/>
      <c r="AE275" s="35"/>
      <c r="AR275" s="203" t="s">
        <v>110</v>
      </c>
      <c r="AT275" s="203" t="s">
        <v>241</v>
      </c>
      <c r="AU275" s="203" t="s">
        <v>84</v>
      </c>
      <c r="AY275" s="18" t="s">
        <v>239</v>
      </c>
      <c r="BE275" s="204">
        <f t="shared" si="54"/>
        <v>0</v>
      </c>
      <c r="BF275" s="204">
        <f t="shared" si="55"/>
        <v>0</v>
      </c>
      <c r="BG275" s="204">
        <f t="shared" si="56"/>
        <v>0</v>
      </c>
      <c r="BH275" s="204">
        <f t="shared" si="57"/>
        <v>0</v>
      </c>
      <c r="BI275" s="204">
        <f t="shared" si="58"/>
        <v>0</v>
      </c>
      <c r="BJ275" s="18" t="s">
        <v>84</v>
      </c>
      <c r="BK275" s="204">
        <f t="shared" si="59"/>
        <v>0</v>
      </c>
      <c r="BL275" s="18" t="s">
        <v>110</v>
      </c>
      <c r="BM275" s="203" t="s">
        <v>1441</v>
      </c>
    </row>
    <row r="276" spans="1:65" s="2" customFormat="1" ht="16.5" customHeight="1">
      <c r="A276" s="35"/>
      <c r="B276" s="36"/>
      <c r="C276" s="192" t="s">
        <v>940</v>
      </c>
      <c r="D276" s="192" t="s">
        <v>241</v>
      </c>
      <c r="E276" s="193" t="s">
        <v>4209</v>
      </c>
      <c r="F276" s="194" t="s">
        <v>4210</v>
      </c>
      <c r="G276" s="195" t="s">
        <v>1736</v>
      </c>
      <c r="H276" s="196">
        <v>1</v>
      </c>
      <c r="I276" s="197"/>
      <c r="J276" s="198">
        <f t="shared" si="50"/>
        <v>0</v>
      </c>
      <c r="K276" s="194" t="s">
        <v>277</v>
      </c>
      <c r="L276" s="40"/>
      <c r="M276" s="199" t="s">
        <v>1</v>
      </c>
      <c r="N276" s="200" t="s">
        <v>41</v>
      </c>
      <c r="O276" s="72"/>
      <c r="P276" s="201">
        <f t="shared" si="51"/>
        <v>0</v>
      </c>
      <c r="Q276" s="201">
        <v>0</v>
      </c>
      <c r="R276" s="201">
        <f t="shared" si="52"/>
        <v>0</v>
      </c>
      <c r="S276" s="201">
        <v>0</v>
      </c>
      <c r="T276" s="202">
        <f t="shared" si="53"/>
        <v>0</v>
      </c>
      <c r="U276" s="35"/>
      <c r="V276" s="35"/>
      <c r="W276" s="35"/>
      <c r="X276" s="35"/>
      <c r="Y276" s="35"/>
      <c r="Z276" s="35"/>
      <c r="AA276" s="35"/>
      <c r="AB276" s="35"/>
      <c r="AC276" s="35"/>
      <c r="AD276" s="35"/>
      <c r="AE276" s="35"/>
      <c r="AR276" s="203" t="s">
        <v>110</v>
      </c>
      <c r="AT276" s="203" t="s">
        <v>241</v>
      </c>
      <c r="AU276" s="203" t="s">
        <v>84</v>
      </c>
      <c r="AY276" s="18" t="s">
        <v>239</v>
      </c>
      <c r="BE276" s="204">
        <f t="shared" si="54"/>
        <v>0</v>
      </c>
      <c r="BF276" s="204">
        <f t="shared" si="55"/>
        <v>0</v>
      </c>
      <c r="BG276" s="204">
        <f t="shared" si="56"/>
        <v>0</v>
      </c>
      <c r="BH276" s="204">
        <f t="shared" si="57"/>
        <v>0</v>
      </c>
      <c r="BI276" s="204">
        <f t="shared" si="58"/>
        <v>0</v>
      </c>
      <c r="BJ276" s="18" t="s">
        <v>84</v>
      </c>
      <c r="BK276" s="204">
        <f t="shared" si="59"/>
        <v>0</v>
      </c>
      <c r="BL276" s="18" t="s">
        <v>110</v>
      </c>
      <c r="BM276" s="203" t="s">
        <v>1449</v>
      </c>
    </row>
    <row r="277" spans="1:65" s="2" customFormat="1" ht="16.5" customHeight="1">
      <c r="A277" s="35"/>
      <c r="B277" s="36"/>
      <c r="C277" s="192" t="s">
        <v>945</v>
      </c>
      <c r="D277" s="192" t="s">
        <v>241</v>
      </c>
      <c r="E277" s="193" t="s">
        <v>4211</v>
      </c>
      <c r="F277" s="194" t="s">
        <v>4212</v>
      </c>
      <c r="G277" s="195" t="s">
        <v>249</v>
      </c>
      <c r="H277" s="196">
        <v>6</v>
      </c>
      <c r="I277" s="197"/>
      <c r="J277" s="198">
        <f t="shared" si="50"/>
        <v>0</v>
      </c>
      <c r="K277" s="194" t="s">
        <v>277</v>
      </c>
      <c r="L277" s="40"/>
      <c r="M277" s="199" t="s">
        <v>1</v>
      </c>
      <c r="N277" s="200" t="s">
        <v>41</v>
      </c>
      <c r="O277" s="72"/>
      <c r="P277" s="201">
        <f t="shared" si="51"/>
        <v>0</v>
      </c>
      <c r="Q277" s="201">
        <v>0</v>
      </c>
      <c r="R277" s="201">
        <f t="shared" si="52"/>
        <v>0</v>
      </c>
      <c r="S277" s="201">
        <v>0</v>
      </c>
      <c r="T277" s="202">
        <f t="shared" si="53"/>
        <v>0</v>
      </c>
      <c r="U277" s="35"/>
      <c r="V277" s="35"/>
      <c r="W277" s="35"/>
      <c r="X277" s="35"/>
      <c r="Y277" s="35"/>
      <c r="Z277" s="35"/>
      <c r="AA277" s="35"/>
      <c r="AB277" s="35"/>
      <c r="AC277" s="35"/>
      <c r="AD277" s="35"/>
      <c r="AE277" s="35"/>
      <c r="AR277" s="203" t="s">
        <v>110</v>
      </c>
      <c r="AT277" s="203" t="s">
        <v>241</v>
      </c>
      <c r="AU277" s="203" t="s">
        <v>84</v>
      </c>
      <c r="AY277" s="18" t="s">
        <v>239</v>
      </c>
      <c r="BE277" s="204">
        <f t="shared" si="54"/>
        <v>0</v>
      </c>
      <c r="BF277" s="204">
        <f t="shared" si="55"/>
        <v>0</v>
      </c>
      <c r="BG277" s="204">
        <f t="shared" si="56"/>
        <v>0</v>
      </c>
      <c r="BH277" s="204">
        <f t="shared" si="57"/>
        <v>0</v>
      </c>
      <c r="BI277" s="204">
        <f t="shared" si="58"/>
        <v>0</v>
      </c>
      <c r="BJ277" s="18" t="s">
        <v>84</v>
      </c>
      <c r="BK277" s="204">
        <f t="shared" si="59"/>
        <v>0</v>
      </c>
      <c r="BL277" s="18" t="s">
        <v>110</v>
      </c>
      <c r="BM277" s="203" t="s">
        <v>1457</v>
      </c>
    </row>
    <row r="278" spans="1:65" s="12" customFormat="1" ht="25.9" customHeight="1">
      <c r="B278" s="176"/>
      <c r="C278" s="177"/>
      <c r="D278" s="178" t="s">
        <v>75</v>
      </c>
      <c r="E278" s="179" t="s">
        <v>4213</v>
      </c>
      <c r="F278" s="179" t="s">
        <v>4214</v>
      </c>
      <c r="G278" s="177"/>
      <c r="H278" s="177"/>
      <c r="I278" s="180"/>
      <c r="J278" s="181">
        <f>BK278</f>
        <v>0</v>
      </c>
      <c r="K278" s="177"/>
      <c r="L278" s="182"/>
      <c r="M278" s="183"/>
      <c r="N278" s="184"/>
      <c r="O278" s="184"/>
      <c r="P278" s="185">
        <f>SUM(P279:P280)</f>
        <v>0</v>
      </c>
      <c r="Q278" s="184"/>
      <c r="R278" s="185">
        <f>SUM(R279:R280)</f>
        <v>0</v>
      </c>
      <c r="S278" s="184"/>
      <c r="T278" s="186">
        <f>SUM(T279:T280)</f>
        <v>0</v>
      </c>
      <c r="AR278" s="187" t="s">
        <v>84</v>
      </c>
      <c r="AT278" s="188" t="s">
        <v>75</v>
      </c>
      <c r="AU278" s="188" t="s">
        <v>76</v>
      </c>
      <c r="AY278" s="187" t="s">
        <v>239</v>
      </c>
      <c r="BK278" s="189">
        <f>SUM(BK279:BK280)</f>
        <v>0</v>
      </c>
    </row>
    <row r="279" spans="1:65" s="2" customFormat="1" ht="16.5" customHeight="1">
      <c r="A279" s="35"/>
      <c r="B279" s="36"/>
      <c r="C279" s="192" t="s">
        <v>949</v>
      </c>
      <c r="D279" s="192" t="s">
        <v>241</v>
      </c>
      <c r="E279" s="193" t="s">
        <v>4215</v>
      </c>
      <c r="F279" s="194" t="s">
        <v>4216</v>
      </c>
      <c r="G279" s="195" t="s">
        <v>1736</v>
      </c>
      <c r="H279" s="196">
        <v>1</v>
      </c>
      <c r="I279" s="197"/>
      <c r="J279" s="198">
        <f>ROUND(I279*H279,2)</f>
        <v>0</v>
      </c>
      <c r="K279" s="194" t="s">
        <v>277</v>
      </c>
      <c r="L279" s="40"/>
      <c r="M279" s="199" t="s">
        <v>1</v>
      </c>
      <c r="N279" s="200" t="s">
        <v>41</v>
      </c>
      <c r="O279" s="72"/>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110</v>
      </c>
      <c r="AT279" s="203" t="s">
        <v>241</v>
      </c>
      <c r="AU279" s="203" t="s">
        <v>84</v>
      </c>
      <c r="AY279" s="18" t="s">
        <v>239</v>
      </c>
      <c r="BE279" s="204">
        <f>IF(N279="základní",J279,0)</f>
        <v>0</v>
      </c>
      <c r="BF279" s="204">
        <f>IF(N279="snížená",J279,0)</f>
        <v>0</v>
      </c>
      <c r="BG279" s="204">
        <f>IF(N279="zákl. přenesená",J279,0)</f>
        <v>0</v>
      </c>
      <c r="BH279" s="204">
        <f>IF(N279="sníž. přenesená",J279,0)</f>
        <v>0</v>
      </c>
      <c r="BI279" s="204">
        <f>IF(N279="nulová",J279,0)</f>
        <v>0</v>
      </c>
      <c r="BJ279" s="18" t="s">
        <v>84</v>
      </c>
      <c r="BK279" s="204">
        <f>ROUND(I279*H279,2)</f>
        <v>0</v>
      </c>
      <c r="BL279" s="18" t="s">
        <v>110</v>
      </c>
      <c r="BM279" s="203" t="s">
        <v>1465</v>
      </c>
    </row>
    <row r="280" spans="1:65" s="2" customFormat="1" ht="16.5" customHeight="1">
      <c r="A280" s="35"/>
      <c r="B280" s="36"/>
      <c r="C280" s="192" t="s">
        <v>953</v>
      </c>
      <c r="D280" s="192" t="s">
        <v>241</v>
      </c>
      <c r="E280" s="193" t="s">
        <v>4217</v>
      </c>
      <c r="F280" s="194" t="s">
        <v>4218</v>
      </c>
      <c r="G280" s="195" t="s">
        <v>1736</v>
      </c>
      <c r="H280" s="196">
        <v>1</v>
      </c>
      <c r="I280" s="197"/>
      <c r="J280" s="198">
        <f>ROUND(I280*H280,2)</f>
        <v>0</v>
      </c>
      <c r="K280" s="194" t="s">
        <v>277</v>
      </c>
      <c r="L280" s="40"/>
      <c r="M280" s="220" t="s">
        <v>1</v>
      </c>
      <c r="N280" s="221" t="s">
        <v>41</v>
      </c>
      <c r="O280" s="222"/>
      <c r="P280" s="223">
        <f>O280*H280</f>
        <v>0</v>
      </c>
      <c r="Q280" s="223">
        <v>0</v>
      </c>
      <c r="R280" s="223">
        <f>Q280*H280</f>
        <v>0</v>
      </c>
      <c r="S280" s="223">
        <v>0</v>
      </c>
      <c r="T280" s="224">
        <f>S280*H280</f>
        <v>0</v>
      </c>
      <c r="U280" s="35"/>
      <c r="V280" s="35"/>
      <c r="W280" s="35"/>
      <c r="X280" s="35"/>
      <c r="Y280" s="35"/>
      <c r="Z280" s="35"/>
      <c r="AA280" s="35"/>
      <c r="AB280" s="35"/>
      <c r="AC280" s="35"/>
      <c r="AD280" s="35"/>
      <c r="AE280" s="35"/>
      <c r="AR280" s="203" t="s">
        <v>110</v>
      </c>
      <c r="AT280" s="203" t="s">
        <v>241</v>
      </c>
      <c r="AU280" s="203" t="s">
        <v>84</v>
      </c>
      <c r="AY280" s="18" t="s">
        <v>239</v>
      </c>
      <c r="BE280" s="204">
        <f>IF(N280="základní",J280,0)</f>
        <v>0</v>
      </c>
      <c r="BF280" s="204">
        <f>IF(N280="snížená",J280,0)</f>
        <v>0</v>
      </c>
      <c r="BG280" s="204">
        <f>IF(N280="zákl. přenesená",J280,0)</f>
        <v>0</v>
      </c>
      <c r="BH280" s="204">
        <f>IF(N280="sníž. přenesená",J280,0)</f>
        <v>0</v>
      </c>
      <c r="BI280" s="204">
        <f>IF(N280="nulová",J280,0)</f>
        <v>0</v>
      </c>
      <c r="BJ280" s="18" t="s">
        <v>84</v>
      </c>
      <c r="BK280" s="204">
        <f>ROUND(I280*H280,2)</f>
        <v>0</v>
      </c>
      <c r="BL280" s="18" t="s">
        <v>110</v>
      </c>
      <c r="BM280" s="203" t="s">
        <v>1471</v>
      </c>
    </row>
    <row r="281" spans="1:65" s="2" customFormat="1" ht="6.95" customHeight="1">
      <c r="A281" s="35"/>
      <c r="B281" s="55"/>
      <c r="C281" s="56"/>
      <c r="D281" s="56"/>
      <c r="E281" s="56"/>
      <c r="F281" s="56"/>
      <c r="G281" s="56"/>
      <c r="H281" s="56"/>
      <c r="I281" s="56"/>
      <c r="J281" s="56"/>
      <c r="K281" s="56"/>
      <c r="L281" s="40"/>
      <c r="M281" s="35"/>
      <c r="O281" s="35"/>
      <c r="P281" s="35"/>
      <c r="Q281" s="35"/>
      <c r="R281" s="35"/>
      <c r="S281" s="35"/>
      <c r="T281" s="35"/>
      <c r="U281" s="35"/>
      <c r="V281" s="35"/>
      <c r="W281" s="35"/>
      <c r="X281" s="35"/>
      <c r="Y281" s="35"/>
      <c r="Z281" s="35"/>
      <c r="AA281" s="35"/>
      <c r="AB281" s="35"/>
      <c r="AC281" s="35"/>
      <c r="AD281" s="35"/>
      <c r="AE281" s="35"/>
    </row>
  </sheetData>
  <sheetProtection algorithmName="SHA-512" hashValue="kvMep3fkIIQkPk+rPnYUl8zbzYC7G3v0Lla8njmt3JOHF9GxGbNxUUa8Nv2odRqkL0POUzq4xMYTZwcDuPogYg==" saltValue="O81jWiMpRt5gBXuAQM2c5dUrObC7XoyUOseSKD5kuJYej/bOaaAZ3lzY7KDFeMX8q/lQENoU7aLDwkecP5qkSA==" spinCount="100000" sheet="1" objects="1" scenarios="1" formatColumns="0" formatRows="0" autoFilter="0"/>
  <autoFilter ref="C136:K280" xr:uid="{00000000-0009-0000-0000-00000A000000}"/>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127</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2629</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4219</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298.5" customHeight="1">
      <c r="A31" s="122"/>
      <c r="B31" s="123"/>
      <c r="C31" s="122"/>
      <c r="D31" s="122"/>
      <c r="E31" s="329" t="s">
        <v>4220</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ROUND(J127,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ROUND((SUM(BE127:BE160)),  2)</f>
        <v>0</v>
      </c>
      <c r="G37" s="35"/>
      <c r="H37" s="35"/>
      <c r="I37" s="131">
        <v>0.21</v>
      </c>
      <c r="J37" s="130">
        <f>ROUND(((SUM(BE127:BE160))*I37),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ROUND((SUM(BF127:BF160)),  2)</f>
        <v>0</v>
      </c>
      <c r="G38" s="35"/>
      <c r="H38" s="35"/>
      <c r="I38" s="131">
        <v>0.12</v>
      </c>
      <c r="J38" s="130">
        <f>ROUND(((SUM(BF127:BF160))*I38),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ROUND((SUM(BG127:BG160)),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ROUND((SUM(BH127:BH160)),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ROUND((SUM(BI127:BI160)),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2629</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1 - LPS</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J127</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4221</v>
      </c>
      <c r="E101" s="157"/>
      <c r="F101" s="157"/>
      <c r="G101" s="157"/>
      <c r="H101" s="157"/>
      <c r="I101" s="157"/>
      <c r="J101" s="158">
        <f>J128</f>
        <v>0</v>
      </c>
      <c r="K101" s="155"/>
      <c r="L101" s="159"/>
    </row>
    <row r="102" spans="1:47" s="9" customFormat="1" ht="24.95" customHeight="1">
      <c r="B102" s="154"/>
      <c r="C102" s="155"/>
      <c r="D102" s="156" t="s">
        <v>4222</v>
      </c>
      <c r="E102" s="157"/>
      <c r="F102" s="157"/>
      <c r="G102" s="157"/>
      <c r="H102" s="157"/>
      <c r="I102" s="157"/>
      <c r="J102" s="158">
        <f>J139</f>
        <v>0</v>
      </c>
      <c r="K102" s="155"/>
      <c r="L102" s="159"/>
    </row>
    <row r="103" spans="1:47" s="9" customFormat="1" ht="24.95" customHeight="1">
      <c r="B103" s="154"/>
      <c r="C103" s="155"/>
      <c r="D103" s="156" t="s">
        <v>4223</v>
      </c>
      <c r="E103" s="157"/>
      <c r="F103" s="157"/>
      <c r="G103" s="157"/>
      <c r="H103" s="157"/>
      <c r="I103" s="157"/>
      <c r="J103" s="158">
        <f>J152</f>
        <v>0</v>
      </c>
      <c r="K103" s="155"/>
      <c r="L103" s="159"/>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224</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6.5" customHeight="1">
      <c r="A113" s="35"/>
      <c r="B113" s="36"/>
      <c r="C113" s="37"/>
      <c r="D113" s="37"/>
      <c r="E113" s="330" t="str">
        <f>E7</f>
        <v>NEMOCNICE TGM HODONÍN – VÝSTAVBA PAVILONU URGENTNÍHO PŘÍJMU ETAPA II.</v>
      </c>
      <c r="F113" s="331"/>
      <c r="G113" s="331"/>
      <c r="H113" s="331"/>
      <c r="I113" s="37"/>
      <c r="J113" s="37"/>
      <c r="K113" s="37"/>
      <c r="L113" s="52"/>
      <c r="S113" s="35"/>
      <c r="T113" s="35"/>
      <c r="U113" s="35"/>
      <c r="V113" s="35"/>
      <c r="W113" s="35"/>
      <c r="X113" s="35"/>
      <c r="Y113" s="35"/>
      <c r="Z113" s="35"/>
      <c r="AA113" s="35"/>
      <c r="AB113" s="35"/>
      <c r="AC113" s="35"/>
      <c r="AD113" s="35"/>
      <c r="AE113" s="35"/>
    </row>
    <row r="114" spans="1:63" s="1" customFormat="1" ht="12" customHeight="1">
      <c r="B114" s="22"/>
      <c r="C114" s="30" t="s">
        <v>210</v>
      </c>
      <c r="D114" s="23"/>
      <c r="E114" s="23"/>
      <c r="F114" s="23"/>
      <c r="G114" s="23"/>
      <c r="H114" s="23"/>
      <c r="I114" s="23"/>
      <c r="J114" s="23"/>
      <c r="K114" s="23"/>
      <c r="L114" s="21"/>
    </row>
    <row r="115" spans="1:63" s="1" customFormat="1" ht="16.5" customHeight="1">
      <c r="B115" s="22"/>
      <c r="C115" s="23"/>
      <c r="D115" s="23"/>
      <c r="E115" s="330" t="s">
        <v>346</v>
      </c>
      <c r="F115" s="281"/>
      <c r="G115" s="281"/>
      <c r="H115" s="281"/>
      <c r="I115" s="23"/>
      <c r="J115" s="23"/>
      <c r="K115" s="23"/>
      <c r="L115" s="21"/>
    </row>
    <row r="116" spans="1:63" s="1" customFormat="1" ht="12" customHeight="1">
      <c r="B116" s="22"/>
      <c r="C116" s="30" t="s">
        <v>347</v>
      </c>
      <c r="D116" s="23"/>
      <c r="E116" s="23"/>
      <c r="F116" s="23"/>
      <c r="G116" s="23"/>
      <c r="H116" s="23"/>
      <c r="I116" s="23"/>
      <c r="J116" s="23"/>
      <c r="K116" s="23"/>
      <c r="L116" s="21"/>
    </row>
    <row r="117" spans="1:63" s="2" customFormat="1" ht="16.5" customHeight="1">
      <c r="A117" s="35"/>
      <c r="B117" s="36"/>
      <c r="C117" s="37"/>
      <c r="D117" s="37"/>
      <c r="E117" s="334" t="s">
        <v>2628</v>
      </c>
      <c r="F117" s="332"/>
      <c r="G117" s="332"/>
      <c r="H117" s="332"/>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2629</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303" t="str">
        <f>E13</f>
        <v>1 - LPS</v>
      </c>
      <c r="F119" s="332"/>
      <c r="G119" s="332"/>
      <c r="H119" s="332"/>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F16</f>
        <v xml:space="preserve"> </v>
      </c>
      <c r="G121" s="37"/>
      <c r="H121" s="37"/>
      <c r="I121" s="30" t="s">
        <v>22</v>
      </c>
      <c r="J121" s="67" t="str">
        <f>IF(J16="","",J16)</f>
        <v>23. 6. 2025</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24</v>
      </c>
      <c r="D123" s="37"/>
      <c r="E123" s="37"/>
      <c r="F123" s="28" t="str">
        <f>E19</f>
        <v>NEMOCNICE TGM HODONÍN, p.o.</v>
      </c>
      <c r="G123" s="37"/>
      <c r="H123" s="37"/>
      <c r="I123" s="30" t="s">
        <v>30</v>
      </c>
      <c r="J123" s="33" t="str">
        <f>E25</f>
        <v>KANIA a.s.</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IF(E22="","",E22)</f>
        <v>Vyplň údaj</v>
      </c>
      <c r="G124" s="37"/>
      <c r="H124" s="37"/>
      <c r="I124" s="30" t="s">
        <v>33</v>
      </c>
      <c r="J124" s="33" t="str">
        <f>E28</f>
        <v xml:space="preserve"> </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225</v>
      </c>
      <c r="D126" s="168" t="s">
        <v>61</v>
      </c>
      <c r="E126" s="168" t="s">
        <v>57</v>
      </c>
      <c r="F126" s="168" t="s">
        <v>58</v>
      </c>
      <c r="G126" s="168" t="s">
        <v>226</v>
      </c>
      <c r="H126" s="168" t="s">
        <v>227</v>
      </c>
      <c r="I126" s="168" t="s">
        <v>228</v>
      </c>
      <c r="J126" s="168" t="s">
        <v>214</v>
      </c>
      <c r="K126" s="169" t="s">
        <v>229</v>
      </c>
      <c r="L126" s="170"/>
      <c r="M126" s="76" t="s">
        <v>1</v>
      </c>
      <c r="N126" s="77" t="s">
        <v>40</v>
      </c>
      <c r="O126" s="77" t="s">
        <v>230</v>
      </c>
      <c r="P126" s="77" t="s">
        <v>231</v>
      </c>
      <c r="Q126" s="77" t="s">
        <v>232</v>
      </c>
      <c r="R126" s="77" t="s">
        <v>233</v>
      </c>
      <c r="S126" s="77" t="s">
        <v>234</v>
      </c>
      <c r="T126" s="78" t="s">
        <v>235</v>
      </c>
      <c r="U126" s="165"/>
      <c r="V126" s="165"/>
      <c r="W126" s="165"/>
      <c r="X126" s="165"/>
      <c r="Y126" s="165"/>
      <c r="Z126" s="165"/>
      <c r="AA126" s="165"/>
      <c r="AB126" s="165"/>
      <c r="AC126" s="165"/>
      <c r="AD126" s="165"/>
      <c r="AE126" s="165"/>
    </row>
    <row r="127" spans="1:63" s="2" customFormat="1" ht="22.9" customHeight="1">
      <c r="A127" s="35"/>
      <c r="B127" s="36"/>
      <c r="C127" s="83" t="s">
        <v>236</v>
      </c>
      <c r="D127" s="37"/>
      <c r="E127" s="37"/>
      <c r="F127" s="37"/>
      <c r="G127" s="37"/>
      <c r="H127" s="37"/>
      <c r="I127" s="37"/>
      <c r="J127" s="171">
        <f>BK127</f>
        <v>0</v>
      </c>
      <c r="K127" s="37"/>
      <c r="L127" s="40"/>
      <c r="M127" s="79"/>
      <c r="N127" s="172"/>
      <c r="O127" s="80"/>
      <c r="P127" s="173">
        <f>P128+P139+P152</f>
        <v>0</v>
      </c>
      <c r="Q127" s="80"/>
      <c r="R127" s="173">
        <f>R128+R139+R152</f>
        <v>0</v>
      </c>
      <c r="S127" s="80"/>
      <c r="T127" s="174">
        <f>T128+T139+T152</f>
        <v>0</v>
      </c>
      <c r="U127" s="35"/>
      <c r="V127" s="35"/>
      <c r="W127" s="35"/>
      <c r="X127" s="35"/>
      <c r="Y127" s="35"/>
      <c r="Z127" s="35"/>
      <c r="AA127" s="35"/>
      <c r="AB127" s="35"/>
      <c r="AC127" s="35"/>
      <c r="AD127" s="35"/>
      <c r="AE127" s="35"/>
      <c r="AT127" s="18" t="s">
        <v>75</v>
      </c>
      <c r="AU127" s="18" t="s">
        <v>216</v>
      </c>
      <c r="BK127" s="175">
        <f>BK128+BK139+BK152</f>
        <v>0</v>
      </c>
    </row>
    <row r="128" spans="1:63" s="12" customFormat="1" ht="25.9" customHeight="1">
      <c r="B128" s="176"/>
      <c r="C128" s="177"/>
      <c r="D128" s="178" t="s">
        <v>75</v>
      </c>
      <c r="E128" s="179" t="s">
        <v>4224</v>
      </c>
      <c r="F128" s="179" t="s">
        <v>4225</v>
      </c>
      <c r="G128" s="177"/>
      <c r="H128" s="177"/>
      <c r="I128" s="180"/>
      <c r="J128" s="181">
        <f>BK128</f>
        <v>0</v>
      </c>
      <c r="K128" s="177"/>
      <c r="L128" s="182"/>
      <c r="M128" s="183"/>
      <c r="N128" s="184"/>
      <c r="O128" s="184"/>
      <c r="P128" s="185">
        <f>SUM(P129:P138)</f>
        <v>0</v>
      </c>
      <c r="Q128" s="184"/>
      <c r="R128" s="185">
        <f>SUM(R129:R138)</f>
        <v>0</v>
      </c>
      <c r="S128" s="184"/>
      <c r="T128" s="186">
        <f>SUM(T129:T138)</f>
        <v>0</v>
      </c>
      <c r="AR128" s="187" t="s">
        <v>84</v>
      </c>
      <c r="AT128" s="188" t="s">
        <v>75</v>
      </c>
      <c r="AU128" s="188" t="s">
        <v>76</v>
      </c>
      <c r="AY128" s="187" t="s">
        <v>239</v>
      </c>
      <c r="BK128" s="189">
        <f>SUM(BK129:BK138)</f>
        <v>0</v>
      </c>
    </row>
    <row r="129" spans="1:65" s="2" customFormat="1" ht="16.5" customHeight="1">
      <c r="A129" s="35"/>
      <c r="B129" s="36"/>
      <c r="C129" s="192" t="s">
        <v>84</v>
      </c>
      <c r="D129" s="192" t="s">
        <v>241</v>
      </c>
      <c r="E129" s="193" t="s">
        <v>84</v>
      </c>
      <c r="F129" s="194" t="s">
        <v>4226</v>
      </c>
      <c r="G129" s="195" t="s">
        <v>1736</v>
      </c>
      <c r="H129" s="196">
        <v>3</v>
      </c>
      <c r="I129" s="197"/>
      <c r="J129" s="198">
        <f t="shared" ref="J129:J138" si="0">ROUND(I129*H129,2)</f>
        <v>0</v>
      </c>
      <c r="K129" s="194" t="s">
        <v>277</v>
      </c>
      <c r="L129" s="40"/>
      <c r="M129" s="199" t="s">
        <v>1</v>
      </c>
      <c r="N129" s="200" t="s">
        <v>41</v>
      </c>
      <c r="O129" s="72"/>
      <c r="P129" s="201">
        <f t="shared" ref="P129:P138" si="1">O129*H129</f>
        <v>0</v>
      </c>
      <c r="Q129" s="201">
        <v>0</v>
      </c>
      <c r="R129" s="201">
        <f t="shared" ref="R129:R138" si="2">Q129*H129</f>
        <v>0</v>
      </c>
      <c r="S129" s="201">
        <v>0</v>
      </c>
      <c r="T129" s="202">
        <f t="shared" ref="T129:T138" si="3">S129*H129</f>
        <v>0</v>
      </c>
      <c r="U129" s="35"/>
      <c r="V129" s="35"/>
      <c r="W129" s="35"/>
      <c r="X129" s="35"/>
      <c r="Y129" s="35"/>
      <c r="Z129" s="35"/>
      <c r="AA129" s="35"/>
      <c r="AB129" s="35"/>
      <c r="AC129" s="35"/>
      <c r="AD129" s="35"/>
      <c r="AE129" s="35"/>
      <c r="AR129" s="203" t="s">
        <v>110</v>
      </c>
      <c r="AT129" s="203" t="s">
        <v>241</v>
      </c>
      <c r="AU129" s="203" t="s">
        <v>84</v>
      </c>
      <c r="AY129" s="18" t="s">
        <v>239</v>
      </c>
      <c r="BE129" s="204">
        <f t="shared" ref="BE129:BE138" si="4">IF(N129="základní",J129,0)</f>
        <v>0</v>
      </c>
      <c r="BF129" s="204">
        <f t="shared" ref="BF129:BF138" si="5">IF(N129="snížená",J129,0)</f>
        <v>0</v>
      </c>
      <c r="BG129" s="204">
        <f t="shared" ref="BG129:BG138" si="6">IF(N129="zákl. přenesená",J129,0)</f>
        <v>0</v>
      </c>
      <c r="BH129" s="204">
        <f t="shared" ref="BH129:BH138" si="7">IF(N129="sníž. přenesená",J129,0)</f>
        <v>0</v>
      </c>
      <c r="BI129" s="204">
        <f t="shared" ref="BI129:BI138" si="8">IF(N129="nulová",J129,0)</f>
        <v>0</v>
      </c>
      <c r="BJ129" s="18" t="s">
        <v>84</v>
      </c>
      <c r="BK129" s="204">
        <f t="shared" ref="BK129:BK138" si="9">ROUND(I129*H129,2)</f>
        <v>0</v>
      </c>
      <c r="BL129" s="18" t="s">
        <v>110</v>
      </c>
      <c r="BM129" s="203" t="s">
        <v>86</v>
      </c>
    </row>
    <row r="130" spans="1:65" s="2" customFormat="1" ht="16.5" customHeight="1">
      <c r="A130" s="35"/>
      <c r="B130" s="36"/>
      <c r="C130" s="192" t="s">
        <v>86</v>
      </c>
      <c r="D130" s="192" t="s">
        <v>241</v>
      </c>
      <c r="E130" s="193" t="s">
        <v>86</v>
      </c>
      <c r="F130" s="194" t="s">
        <v>4227</v>
      </c>
      <c r="G130" s="195" t="s">
        <v>476</v>
      </c>
      <c r="H130" s="196">
        <v>15</v>
      </c>
      <c r="I130" s="197"/>
      <c r="J130" s="198">
        <f t="shared" si="0"/>
        <v>0</v>
      </c>
      <c r="K130" s="194" t="s">
        <v>277</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110</v>
      </c>
      <c r="AT130" s="203" t="s">
        <v>241</v>
      </c>
      <c r="AU130" s="203" t="s">
        <v>84</v>
      </c>
      <c r="AY130" s="18" t="s">
        <v>239</v>
      </c>
      <c r="BE130" s="204">
        <f t="shared" si="4"/>
        <v>0</v>
      </c>
      <c r="BF130" s="204">
        <f t="shared" si="5"/>
        <v>0</v>
      </c>
      <c r="BG130" s="204">
        <f t="shared" si="6"/>
        <v>0</v>
      </c>
      <c r="BH130" s="204">
        <f t="shared" si="7"/>
        <v>0</v>
      </c>
      <c r="BI130" s="204">
        <f t="shared" si="8"/>
        <v>0</v>
      </c>
      <c r="BJ130" s="18" t="s">
        <v>84</v>
      </c>
      <c r="BK130" s="204">
        <f t="shared" si="9"/>
        <v>0</v>
      </c>
      <c r="BL130" s="18" t="s">
        <v>110</v>
      </c>
      <c r="BM130" s="203" t="s">
        <v>110</v>
      </c>
    </row>
    <row r="131" spans="1:65" s="2" customFormat="1" ht="16.5" customHeight="1">
      <c r="A131" s="35"/>
      <c r="B131" s="36"/>
      <c r="C131" s="192" t="s">
        <v>108</v>
      </c>
      <c r="D131" s="192" t="s">
        <v>241</v>
      </c>
      <c r="E131" s="193" t="s">
        <v>108</v>
      </c>
      <c r="F131" s="194" t="s">
        <v>4228</v>
      </c>
      <c r="G131" s="195" t="s">
        <v>476</v>
      </c>
      <c r="H131" s="196">
        <v>194</v>
      </c>
      <c r="I131" s="197"/>
      <c r="J131" s="198">
        <f t="shared" si="0"/>
        <v>0</v>
      </c>
      <c r="K131" s="194" t="s">
        <v>277</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110</v>
      </c>
      <c r="AT131" s="203" t="s">
        <v>241</v>
      </c>
      <c r="AU131" s="203" t="s">
        <v>84</v>
      </c>
      <c r="AY131" s="18" t="s">
        <v>239</v>
      </c>
      <c r="BE131" s="204">
        <f t="shared" si="4"/>
        <v>0</v>
      </c>
      <c r="BF131" s="204">
        <f t="shared" si="5"/>
        <v>0</v>
      </c>
      <c r="BG131" s="204">
        <f t="shared" si="6"/>
        <v>0</v>
      </c>
      <c r="BH131" s="204">
        <f t="shared" si="7"/>
        <v>0</v>
      </c>
      <c r="BI131" s="204">
        <f t="shared" si="8"/>
        <v>0</v>
      </c>
      <c r="BJ131" s="18" t="s">
        <v>84</v>
      </c>
      <c r="BK131" s="204">
        <f t="shared" si="9"/>
        <v>0</v>
      </c>
      <c r="BL131" s="18" t="s">
        <v>110</v>
      </c>
      <c r="BM131" s="203" t="s">
        <v>150</v>
      </c>
    </row>
    <row r="132" spans="1:65" s="2" customFormat="1" ht="16.5" customHeight="1">
      <c r="A132" s="35"/>
      <c r="B132" s="36"/>
      <c r="C132" s="192" t="s">
        <v>110</v>
      </c>
      <c r="D132" s="192" t="s">
        <v>241</v>
      </c>
      <c r="E132" s="193" t="s">
        <v>110</v>
      </c>
      <c r="F132" s="194" t="s">
        <v>4229</v>
      </c>
      <c r="G132" s="195" t="s">
        <v>1736</v>
      </c>
      <c r="H132" s="196">
        <v>80</v>
      </c>
      <c r="I132" s="197"/>
      <c r="J132" s="198">
        <f t="shared" si="0"/>
        <v>0</v>
      </c>
      <c r="K132" s="194" t="s">
        <v>277</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110</v>
      </c>
      <c r="AT132" s="203" t="s">
        <v>241</v>
      </c>
      <c r="AU132" s="203" t="s">
        <v>84</v>
      </c>
      <c r="AY132" s="18" t="s">
        <v>239</v>
      </c>
      <c r="BE132" s="204">
        <f t="shared" si="4"/>
        <v>0</v>
      </c>
      <c r="BF132" s="204">
        <f t="shared" si="5"/>
        <v>0</v>
      </c>
      <c r="BG132" s="204">
        <f t="shared" si="6"/>
        <v>0</v>
      </c>
      <c r="BH132" s="204">
        <f t="shared" si="7"/>
        <v>0</v>
      </c>
      <c r="BI132" s="204">
        <f t="shared" si="8"/>
        <v>0</v>
      </c>
      <c r="BJ132" s="18" t="s">
        <v>84</v>
      </c>
      <c r="BK132" s="204">
        <f t="shared" si="9"/>
        <v>0</v>
      </c>
      <c r="BL132" s="18" t="s">
        <v>110</v>
      </c>
      <c r="BM132" s="203" t="s">
        <v>156</v>
      </c>
    </row>
    <row r="133" spans="1:65" s="2" customFormat="1" ht="16.5" customHeight="1">
      <c r="A133" s="35"/>
      <c r="B133" s="36"/>
      <c r="C133" s="192" t="s">
        <v>134</v>
      </c>
      <c r="D133" s="192" t="s">
        <v>241</v>
      </c>
      <c r="E133" s="193" t="s">
        <v>134</v>
      </c>
      <c r="F133" s="194" t="s">
        <v>4230</v>
      </c>
      <c r="G133" s="195" t="s">
        <v>1736</v>
      </c>
      <c r="H133" s="196">
        <v>36</v>
      </c>
      <c r="I133" s="197"/>
      <c r="J133" s="198">
        <f t="shared" si="0"/>
        <v>0</v>
      </c>
      <c r="K133" s="194" t="s">
        <v>277</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110</v>
      </c>
      <c r="AT133" s="203" t="s">
        <v>241</v>
      </c>
      <c r="AU133" s="203" t="s">
        <v>84</v>
      </c>
      <c r="AY133" s="18" t="s">
        <v>239</v>
      </c>
      <c r="BE133" s="204">
        <f t="shared" si="4"/>
        <v>0</v>
      </c>
      <c r="BF133" s="204">
        <f t="shared" si="5"/>
        <v>0</v>
      </c>
      <c r="BG133" s="204">
        <f t="shared" si="6"/>
        <v>0</v>
      </c>
      <c r="BH133" s="204">
        <f t="shared" si="7"/>
        <v>0</v>
      </c>
      <c r="BI133" s="204">
        <f t="shared" si="8"/>
        <v>0</v>
      </c>
      <c r="BJ133" s="18" t="s">
        <v>84</v>
      </c>
      <c r="BK133" s="204">
        <f t="shared" si="9"/>
        <v>0</v>
      </c>
      <c r="BL133" s="18" t="s">
        <v>110</v>
      </c>
      <c r="BM133" s="203" t="s">
        <v>162</v>
      </c>
    </row>
    <row r="134" spans="1:65" s="2" customFormat="1" ht="16.5" customHeight="1">
      <c r="A134" s="35"/>
      <c r="B134" s="36"/>
      <c r="C134" s="192" t="s">
        <v>150</v>
      </c>
      <c r="D134" s="192" t="s">
        <v>241</v>
      </c>
      <c r="E134" s="193" t="s">
        <v>150</v>
      </c>
      <c r="F134" s="194" t="s">
        <v>4231</v>
      </c>
      <c r="G134" s="195" t="s">
        <v>1736</v>
      </c>
      <c r="H134" s="196">
        <v>5</v>
      </c>
      <c r="I134" s="197"/>
      <c r="J134" s="198">
        <f t="shared" si="0"/>
        <v>0</v>
      </c>
      <c r="K134" s="194" t="s">
        <v>277</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110</v>
      </c>
      <c r="AT134" s="203" t="s">
        <v>241</v>
      </c>
      <c r="AU134" s="203" t="s">
        <v>84</v>
      </c>
      <c r="AY134" s="18" t="s">
        <v>239</v>
      </c>
      <c r="BE134" s="204">
        <f t="shared" si="4"/>
        <v>0</v>
      </c>
      <c r="BF134" s="204">
        <f t="shared" si="5"/>
        <v>0</v>
      </c>
      <c r="BG134" s="204">
        <f t="shared" si="6"/>
        <v>0</v>
      </c>
      <c r="BH134" s="204">
        <f t="shared" si="7"/>
        <v>0</v>
      </c>
      <c r="BI134" s="204">
        <f t="shared" si="8"/>
        <v>0</v>
      </c>
      <c r="BJ134" s="18" t="s">
        <v>84</v>
      </c>
      <c r="BK134" s="204">
        <f t="shared" si="9"/>
        <v>0</v>
      </c>
      <c r="BL134" s="18" t="s">
        <v>110</v>
      </c>
      <c r="BM134" s="203" t="s">
        <v>8</v>
      </c>
    </row>
    <row r="135" spans="1:65" s="2" customFormat="1" ht="16.5" customHeight="1">
      <c r="A135" s="35"/>
      <c r="B135" s="36"/>
      <c r="C135" s="192" t="s">
        <v>153</v>
      </c>
      <c r="D135" s="192" t="s">
        <v>241</v>
      </c>
      <c r="E135" s="193" t="s">
        <v>153</v>
      </c>
      <c r="F135" s="194" t="s">
        <v>4232</v>
      </c>
      <c r="G135" s="195" t="s">
        <v>1736</v>
      </c>
      <c r="H135" s="196">
        <v>9</v>
      </c>
      <c r="I135" s="197"/>
      <c r="J135" s="198">
        <f t="shared" si="0"/>
        <v>0</v>
      </c>
      <c r="K135" s="194" t="s">
        <v>277</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110</v>
      </c>
      <c r="AT135" s="203" t="s">
        <v>241</v>
      </c>
      <c r="AU135" s="203" t="s">
        <v>84</v>
      </c>
      <c r="AY135" s="18" t="s">
        <v>239</v>
      </c>
      <c r="BE135" s="204">
        <f t="shared" si="4"/>
        <v>0</v>
      </c>
      <c r="BF135" s="204">
        <f t="shared" si="5"/>
        <v>0</v>
      </c>
      <c r="BG135" s="204">
        <f t="shared" si="6"/>
        <v>0</v>
      </c>
      <c r="BH135" s="204">
        <f t="shared" si="7"/>
        <v>0</v>
      </c>
      <c r="BI135" s="204">
        <f t="shared" si="8"/>
        <v>0</v>
      </c>
      <c r="BJ135" s="18" t="s">
        <v>84</v>
      </c>
      <c r="BK135" s="204">
        <f t="shared" si="9"/>
        <v>0</v>
      </c>
      <c r="BL135" s="18" t="s">
        <v>110</v>
      </c>
      <c r="BM135" s="203" t="s">
        <v>296</v>
      </c>
    </row>
    <row r="136" spans="1:65" s="2" customFormat="1" ht="16.5" customHeight="1">
      <c r="A136" s="35"/>
      <c r="B136" s="36"/>
      <c r="C136" s="192" t="s">
        <v>156</v>
      </c>
      <c r="D136" s="192" t="s">
        <v>241</v>
      </c>
      <c r="E136" s="193" t="s">
        <v>156</v>
      </c>
      <c r="F136" s="194" t="s">
        <v>4233</v>
      </c>
      <c r="G136" s="195" t="s">
        <v>1736</v>
      </c>
      <c r="H136" s="196">
        <v>3</v>
      </c>
      <c r="I136" s="197"/>
      <c r="J136" s="198">
        <f t="shared" si="0"/>
        <v>0</v>
      </c>
      <c r="K136" s="194" t="s">
        <v>277</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110</v>
      </c>
      <c r="AT136" s="203" t="s">
        <v>241</v>
      </c>
      <c r="AU136" s="203" t="s">
        <v>84</v>
      </c>
      <c r="AY136" s="18" t="s">
        <v>239</v>
      </c>
      <c r="BE136" s="204">
        <f t="shared" si="4"/>
        <v>0</v>
      </c>
      <c r="BF136" s="204">
        <f t="shared" si="5"/>
        <v>0</v>
      </c>
      <c r="BG136" s="204">
        <f t="shared" si="6"/>
        <v>0</v>
      </c>
      <c r="BH136" s="204">
        <f t="shared" si="7"/>
        <v>0</v>
      </c>
      <c r="BI136" s="204">
        <f t="shared" si="8"/>
        <v>0</v>
      </c>
      <c r="BJ136" s="18" t="s">
        <v>84</v>
      </c>
      <c r="BK136" s="204">
        <f t="shared" si="9"/>
        <v>0</v>
      </c>
      <c r="BL136" s="18" t="s">
        <v>110</v>
      </c>
      <c r="BM136" s="203" t="s">
        <v>306</v>
      </c>
    </row>
    <row r="137" spans="1:65" s="2" customFormat="1" ht="16.5" customHeight="1">
      <c r="A137" s="35"/>
      <c r="B137" s="36"/>
      <c r="C137" s="192" t="s">
        <v>159</v>
      </c>
      <c r="D137" s="192" t="s">
        <v>241</v>
      </c>
      <c r="E137" s="193" t="s">
        <v>159</v>
      </c>
      <c r="F137" s="194" t="s">
        <v>4234</v>
      </c>
      <c r="G137" s="195" t="s">
        <v>1736</v>
      </c>
      <c r="H137" s="196">
        <v>2</v>
      </c>
      <c r="I137" s="197"/>
      <c r="J137" s="198">
        <f t="shared" si="0"/>
        <v>0</v>
      </c>
      <c r="K137" s="194" t="s">
        <v>277</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110</v>
      </c>
      <c r="AT137" s="203" t="s">
        <v>241</v>
      </c>
      <c r="AU137" s="203" t="s">
        <v>84</v>
      </c>
      <c r="AY137" s="18" t="s">
        <v>239</v>
      </c>
      <c r="BE137" s="204">
        <f t="shared" si="4"/>
        <v>0</v>
      </c>
      <c r="BF137" s="204">
        <f t="shared" si="5"/>
        <v>0</v>
      </c>
      <c r="BG137" s="204">
        <f t="shared" si="6"/>
        <v>0</v>
      </c>
      <c r="BH137" s="204">
        <f t="shared" si="7"/>
        <v>0</v>
      </c>
      <c r="BI137" s="204">
        <f t="shared" si="8"/>
        <v>0</v>
      </c>
      <c r="BJ137" s="18" t="s">
        <v>84</v>
      </c>
      <c r="BK137" s="204">
        <f t="shared" si="9"/>
        <v>0</v>
      </c>
      <c r="BL137" s="18" t="s">
        <v>110</v>
      </c>
      <c r="BM137" s="203" t="s">
        <v>279</v>
      </c>
    </row>
    <row r="138" spans="1:65" s="2" customFormat="1" ht="16.5" customHeight="1">
      <c r="A138" s="35"/>
      <c r="B138" s="36"/>
      <c r="C138" s="192" t="s">
        <v>162</v>
      </c>
      <c r="D138" s="192" t="s">
        <v>241</v>
      </c>
      <c r="E138" s="193" t="s">
        <v>162</v>
      </c>
      <c r="F138" s="194" t="s">
        <v>4235</v>
      </c>
      <c r="G138" s="195" t="s">
        <v>1736</v>
      </c>
      <c r="H138" s="196">
        <v>41</v>
      </c>
      <c r="I138" s="197"/>
      <c r="J138" s="198">
        <f t="shared" si="0"/>
        <v>0</v>
      </c>
      <c r="K138" s="194" t="s">
        <v>277</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110</v>
      </c>
      <c r="AT138" s="203" t="s">
        <v>241</v>
      </c>
      <c r="AU138" s="203" t="s">
        <v>84</v>
      </c>
      <c r="AY138" s="18" t="s">
        <v>239</v>
      </c>
      <c r="BE138" s="204">
        <f t="shared" si="4"/>
        <v>0</v>
      </c>
      <c r="BF138" s="204">
        <f t="shared" si="5"/>
        <v>0</v>
      </c>
      <c r="BG138" s="204">
        <f t="shared" si="6"/>
        <v>0</v>
      </c>
      <c r="BH138" s="204">
        <f t="shared" si="7"/>
        <v>0</v>
      </c>
      <c r="BI138" s="204">
        <f t="shared" si="8"/>
        <v>0</v>
      </c>
      <c r="BJ138" s="18" t="s">
        <v>84</v>
      </c>
      <c r="BK138" s="204">
        <f t="shared" si="9"/>
        <v>0</v>
      </c>
      <c r="BL138" s="18" t="s">
        <v>110</v>
      </c>
      <c r="BM138" s="203" t="s">
        <v>328</v>
      </c>
    </row>
    <row r="139" spans="1:65" s="12" customFormat="1" ht="25.9" customHeight="1">
      <c r="B139" s="176"/>
      <c r="C139" s="177"/>
      <c r="D139" s="178" t="s">
        <v>75</v>
      </c>
      <c r="E139" s="179" t="s">
        <v>162</v>
      </c>
      <c r="F139" s="179" t="s">
        <v>4236</v>
      </c>
      <c r="G139" s="177"/>
      <c r="H139" s="177"/>
      <c r="I139" s="180"/>
      <c r="J139" s="181">
        <f>BK139</f>
        <v>0</v>
      </c>
      <c r="K139" s="177"/>
      <c r="L139" s="182"/>
      <c r="M139" s="183"/>
      <c r="N139" s="184"/>
      <c r="O139" s="184"/>
      <c r="P139" s="185">
        <f>SUM(P140:P151)</f>
        <v>0</v>
      </c>
      <c r="Q139" s="184"/>
      <c r="R139" s="185">
        <f>SUM(R140:R151)</f>
        <v>0</v>
      </c>
      <c r="S139" s="184"/>
      <c r="T139" s="186">
        <f>SUM(T140:T151)</f>
        <v>0</v>
      </c>
      <c r="AR139" s="187" t="s">
        <v>84</v>
      </c>
      <c r="AT139" s="188" t="s">
        <v>75</v>
      </c>
      <c r="AU139" s="188" t="s">
        <v>76</v>
      </c>
      <c r="AY139" s="187" t="s">
        <v>239</v>
      </c>
      <c r="BK139" s="189">
        <f>SUM(BK140:BK151)</f>
        <v>0</v>
      </c>
    </row>
    <row r="140" spans="1:65" s="2" customFormat="1" ht="16.5" customHeight="1">
      <c r="A140" s="35"/>
      <c r="B140" s="36"/>
      <c r="C140" s="192" t="s">
        <v>165</v>
      </c>
      <c r="D140" s="192" t="s">
        <v>241</v>
      </c>
      <c r="E140" s="193" t="s">
        <v>165</v>
      </c>
      <c r="F140" s="194" t="s">
        <v>4237</v>
      </c>
      <c r="G140" s="195" t="s">
        <v>476</v>
      </c>
      <c r="H140" s="196">
        <v>28</v>
      </c>
      <c r="I140" s="197"/>
      <c r="J140" s="198">
        <f t="shared" ref="J140:J145" si="10">ROUND(I140*H140,2)</f>
        <v>0</v>
      </c>
      <c r="K140" s="194" t="s">
        <v>277</v>
      </c>
      <c r="L140" s="40"/>
      <c r="M140" s="199" t="s">
        <v>1</v>
      </c>
      <c r="N140" s="200" t="s">
        <v>41</v>
      </c>
      <c r="O140" s="72"/>
      <c r="P140" s="201">
        <f t="shared" ref="P140:P145" si="11">O140*H140</f>
        <v>0</v>
      </c>
      <c r="Q140" s="201">
        <v>0</v>
      </c>
      <c r="R140" s="201">
        <f t="shared" ref="R140:R145" si="12">Q140*H140</f>
        <v>0</v>
      </c>
      <c r="S140" s="201">
        <v>0</v>
      </c>
      <c r="T140" s="202">
        <f t="shared" ref="T140:T145" si="13">S140*H140</f>
        <v>0</v>
      </c>
      <c r="U140" s="35"/>
      <c r="V140" s="35"/>
      <c r="W140" s="35"/>
      <c r="X140" s="35"/>
      <c r="Y140" s="35"/>
      <c r="Z140" s="35"/>
      <c r="AA140" s="35"/>
      <c r="AB140" s="35"/>
      <c r="AC140" s="35"/>
      <c r="AD140" s="35"/>
      <c r="AE140" s="35"/>
      <c r="AR140" s="203" t="s">
        <v>110</v>
      </c>
      <c r="AT140" s="203" t="s">
        <v>241</v>
      </c>
      <c r="AU140" s="203" t="s">
        <v>84</v>
      </c>
      <c r="AY140" s="18" t="s">
        <v>239</v>
      </c>
      <c r="BE140" s="204">
        <f t="shared" ref="BE140:BE145" si="14">IF(N140="základní",J140,0)</f>
        <v>0</v>
      </c>
      <c r="BF140" s="204">
        <f t="shared" ref="BF140:BF145" si="15">IF(N140="snížená",J140,0)</f>
        <v>0</v>
      </c>
      <c r="BG140" s="204">
        <f t="shared" ref="BG140:BG145" si="16">IF(N140="zákl. přenesená",J140,0)</f>
        <v>0</v>
      </c>
      <c r="BH140" s="204">
        <f t="shared" ref="BH140:BH145" si="17">IF(N140="sníž. přenesená",J140,0)</f>
        <v>0</v>
      </c>
      <c r="BI140" s="204">
        <f t="shared" ref="BI140:BI145" si="18">IF(N140="nulová",J140,0)</f>
        <v>0</v>
      </c>
      <c r="BJ140" s="18" t="s">
        <v>84</v>
      </c>
      <c r="BK140" s="204">
        <f t="shared" ref="BK140:BK145" si="19">ROUND(I140*H140,2)</f>
        <v>0</v>
      </c>
      <c r="BL140" s="18" t="s">
        <v>110</v>
      </c>
      <c r="BM140" s="203" t="s">
        <v>337</v>
      </c>
    </row>
    <row r="141" spans="1:65" s="2" customFormat="1" ht="16.5" customHeight="1">
      <c r="A141" s="35"/>
      <c r="B141" s="36"/>
      <c r="C141" s="192" t="s">
        <v>8</v>
      </c>
      <c r="D141" s="192" t="s">
        <v>241</v>
      </c>
      <c r="E141" s="193" t="s">
        <v>8</v>
      </c>
      <c r="F141" s="194" t="s">
        <v>4238</v>
      </c>
      <c r="G141" s="195" t="s">
        <v>1736</v>
      </c>
      <c r="H141" s="196">
        <v>2</v>
      </c>
      <c r="I141" s="197"/>
      <c r="J141" s="198">
        <f t="shared" si="10"/>
        <v>0</v>
      </c>
      <c r="K141" s="194" t="s">
        <v>277</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110</v>
      </c>
      <c r="AT141" s="203" t="s">
        <v>241</v>
      </c>
      <c r="AU141" s="203" t="s">
        <v>84</v>
      </c>
      <c r="AY141" s="18" t="s">
        <v>239</v>
      </c>
      <c r="BE141" s="204">
        <f t="shared" si="14"/>
        <v>0</v>
      </c>
      <c r="BF141" s="204">
        <f t="shared" si="15"/>
        <v>0</v>
      </c>
      <c r="BG141" s="204">
        <f t="shared" si="16"/>
        <v>0</v>
      </c>
      <c r="BH141" s="204">
        <f t="shared" si="17"/>
        <v>0</v>
      </c>
      <c r="BI141" s="204">
        <f t="shared" si="18"/>
        <v>0</v>
      </c>
      <c r="BJ141" s="18" t="s">
        <v>84</v>
      </c>
      <c r="BK141" s="204">
        <f t="shared" si="19"/>
        <v>0</v>
      </c>
      <c r="BL141" s="18" t="s">
        <v>110</v>
      </c>
      <c r="BM141" s="203" t="s">
        <v>463</v>
      </c>
    </row>
    <row r="142" spans="1:65" s="2" customFormat="1" ht="16.5" customHeight="1">
      <c r="A142" s="35"/>
      <c r="B142" s="36"/>
      <c r="C142" s="192" t="s">
        <v>292</v>
      </c>
      <c r="D142" s="192" t="s">
        <v>241</v>
      </c>
      <c r="E142" s="193" t="s">
        <v>292</v>
      </c>
      <c r="F142" s="194" t="s">
        <v>4239</v>
      </c>
      <c r="G142" s="195" t="s">
        <v>1736</v>
      </c>
      <c r="H142" s="196">
        <v>2</v>
      </c>
      <c r="I142" s="197"/>
      <c r="J142" s="198">
        <f t="shared" si="10"/>
        <v>0</v>
      </c>
      <c r="K142" s="194" t="s">
        <v>277</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110</v>
      </c>
      <c r="AT142" s="203" t="s">
        <v>241</v>
      </c>
      <c r="AU142" s="203" t="s">
        <v>84</v>
      </c>
      <c r="AY142" s="18" t="s">
        <v>239</v>
      </c>
      <c r="BE142" s="204">
        <f t="shared" si="14"/>
        <v>0</v>
      </c>
      <c r="BF142" s="204">
        <f t="shared" si="15"/>
        <v>0</v>
      </c>
      <c r="BG142" s="204">
        <f t="shared" si="16"/>
        <v>0</v>
      </c>
      <c r="BH142" s="204">
        <f t="shared" si="17"/>
        <v>0</v>
      </c>
      <c r="BI142" s="204">
        <f t="shared" si="18"/>
        <v>0</v>
      </c>
      <c r="BJ142" s="18" t="s">
        <v>84</v>
      </c>
      <c r="BK142" s="204">
        <f t="shared" si="19"/>
        <v>0</v>
      </c>
      <c r="BL142" s="18" t="s">
        <v>110</v>
      </c>
      <c r="BM142" s="203" t="s">
        <v>473</v>
      </c>
    </row>
    <row r="143" spans="1:65" s="2" customFormat="1" ht="16.5" customHeight="1">
      <c r="A143" s="35"/>
      <c r="B143" s="36"/>
      <c r="C143" s="192" t="s">
        <v>296</v>
      </c>
      <c r="D143" s="192" t="s">
        <v>241</v>
      </c>
      <c r="E143" s="193" t="s">
        <v>296</v>
      </c>
      <c r="F143" s="194" t="s">
        <v>4240</v>
      </c>
      <c r="G143" s="195" t="s">
        <v>1736</v>
      </c>
      <c r="H143" s="196">
        <v>2</v>
      </c>
      <c r="I143" s="197"/>
      <c r="J143" s="198">
        <f t="shared" si="10"/>
        <v>0</v>
      </c>
      <c r="K143" s="194" t="s">
        <v>277</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110</v>
      </c>
      <c r="AT143" s="203" t="s">
        <v>241</v>
      </c>
      <c r="AU143" s="203" t="s">
        <v>84</v>
      </c>
      <c r="AY143" s="18" t="s">
        <v>239</v>
      </c>
      <c r="BE143" s="204">
        <f t="shared" si="14"/>
        <v>0</v>
      </c>
      <c r="BF143" s="204">
        <f t="shared" si="15"/>
        <v>0</v>
      </c>
      <c r="BG143" s="204">
        <f t="shared" si="16"/>
        <v>0</v>
      </c>
      <c r="BH143" s="204">
        <f t="shared" si="17"/>
        <v>0</v>
      </c>
      <c r="BI143" s="204">
        <f t="shared" si="18"/>
        <v>0</v>
      </c>
      <c r="BJ143" s="18" t="s">
        <v>84</v>
      </c>
      <c r="BK143" s="204">
        <f t="shared" si="19"/>
        <v>0</v>
      </c>
      <c r="BL143" s="18" t="s">
        <v>110</v>
      </c>
      <c r="BM143" s="203" t="s">
        <v>484</v>
      </c>
    </row>
    <row r="144" spans="1:65" s="2" customFormat="1" ht="16.5" customHeight="1">
      <c r="A144" s="35"/>
      <c r="B144" s="36"/>
      <c r="C144" s="192" t="s">
        <v>301</v>
      </c>
      <c r="D144" s="192" t="s">
        <v>241</v>
      </c>
      <c r="E144" s="193" t="s">
        <v>301</v>
      </c>
      <c r="F144" s="194" t="s">
        <v>4241</v>
      </c>
      <c r="G144" s="195" t="s">
        <v>476</v>
      </c>
      <c r="H144" s="196">
        <v>35</v>
      </c>
      <c r="I144" s="197"/>
      <c r="J144" s="198">
        <f t="shared" si="10"/>
        <v>0</v>
      </c>
      <c r="K144" s="194" t="s">
        <v>277</v>
      </c>
      <c r="L144" s="40"/>
      <c r="M144" s="199" t="s">
        <v>1</v>
      </c>
      <c r="N144" s="200"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110</v>
      </c>
      <c r="AT144" s="203" t="s">
        <v>241</v>
      </c>
      <c r="AU144" s="203" t="s">
        <v>84</v>
      </c>
      <c r="AY144" s="18" t="s">
        <v>239</v>
      </c>
      <c r="BE144" s="204">
        <f t="shared" si="14"/>
        <v>0</v>
      </c>
      <c r="BF144" s="204">
        <f t="shared" si="15"/>
        <v>0</v>
      </c>
      <c r="BG144" s="204">
        <f t="shared" si="16"/>
        <v>0</v>
      </c>
      <c r="BH144" s="204">
        <f t="shared" si="17"/>
        <v>0</v>
      </c>
      <c r="BI144" s="204">
        <f t="shared" si="18"/>
        <v>0</v>
      </c>
      <c r="BJ144" s="18" t="s">
        <v>84</v>
      </c>
      <c r="BK144" s="204">
        <f t="shared" si="19"/>
        <v>0</v>
      </c>
      <c r="BL144" s="18" t="s">
        <v>110</v>
      </c>
      <c r="BM144" s="203" t="s">
        <v>495</v>
      </c>
    </row>
    <row r="145" spans="1:65" s="2" customFormat="1" ht="16.5" customHeight="1">
      <c r="A145" s="35"/>
      <c r="B145" s="36"/>
      <c r="C145" s="192" t="s">
        <v>306</v>
      </c>
      <c r="D145" s="192" t="s">
        <v>241</v>
      </c>
      <c r="E145" s="193" t="s">
        <v>306</v>
      </c>
      <c r="F145" s="194" t="s">
        <v>4242</v>
      </c>
      <c r="G145" s="195" t="s">
        <v>1736</v>
      </c>
      <c r="H145" s="196">
        <v>2</v>
      </c>
      <c r="I145" s="197"/>
      <c r="J145" s="198">
        <f t="shared" si="10"/>
        <v>0</v>
      </c>
      <c r="K145" s="194" t="s">
        <v>277</v>
      </c>
      <c r="L145" s="40"/>
      <c r="M145" s="199" t="s">
        <v>1</v>
      </c>
      <c r="N145" s="200" t="s">
        <v>41</v>
      </c>
      <c r="O145" s="72"/>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110</v>
      </c>
      <c r="AT145" s="203" t="s">
        <v>241</v>
      </c>
      <c r="AU145" s="203" t="s">
        <v>84</v>
      </c>
      <c r="AY145" s="18" t="s">
        <v>239</v>
      </c>
      <c r="BE145" s="204">
        <f t="shared" si="14"/>
        <v>0</v>
      </c>
      <c r="BF145" s="204">
        <f t="shared" si="15"/>
        <v>0</v>
      </c>
      <c r="BG145" s="204">
        <f t="shared" si="16"/>
        <v>0</v>
      </c>
      <c r="BH145" s="204">
        <f t="shared" si="17"/>
        <v>0</v>
      </c>
      <c r="BI145" s="204">
        <f t="shared" si="18"/>
        <v>0</v>
      </c>
      <c r="BJ145" s="18" t="s">
        <v>84</v>
      </c>
      <c r="BK145" s="204">
        <f t="shared" si="19"/>
        <v>0</v>
      </c>
      <c r="BL145" s="18" t="s">
        <v>110</v>
      </c>
      <c r="BM145" s="203" t="s">
        <v>506</v>
      </c>
    </row>
    <row r="146" spans="1:65" s="2" customFormat="1" ht="29.25">
      <c r="A146" s="35"/>
      <c r="B146" s="36"/>
      <c r="C146" s="37"/>
      <c r="D146" s="207" t="s">
        <v>284</v>
      </c>
      <c r="E146" s="37"/>
      <c r="F146" s="216" t="s">
        <v>4243</v>
      </c>
      <c r="G146" s="37"/>
      <c r="H146" s="37"/>
      <c r="I146" s="217"/>
      <c r="J146" s="37"/>
      <c r="K146" s="37"/>
      <c r="L146" s="40"/>
      <c r="M146" s="218"/>
      <c r="N146" s="219"/>
      <c r="O146" s="72"/>
      <c r="P146" s="72"/>
      <c r="Q146" s="72"/>
      <c r="R146" s="72"/>
      <c r="S146" s="72"/>
      <c r="T146" s="73"/>
      <c r="U146" s="35"/>
      <c r="V146" s="35"/>
      <c r="W146" s="35"/>
      <c r="X146" s="35"/>
      <c r="Y146" s="35"/>
      <c r="Z146" s="35"/>
      <c r="AA146" s="35"/>
      <c r="AB146" s="35"/>
      <c r="AC146" s="35"/>
      <c r="AD146" s="35"/>
      <c r="AE146" s="35"/>
      <c r="AT146" s="18" t="s">
        <v>284</v>
      </c>
      <c r="AU146" s="18" t="s">
        <v>84</v>
      </c>
    </row>
    <row r="147" spans="1:65" s="2" customFormat="1" ht="16.5" customHeight="1">
      <c r="A147" s="35"/>
      <c r="B147" s="36"/>
      <c r="C147" s="192" t="s">
        <v>312</v>
      </c>
      <c r="D147" s="192" t="s">
        <v>241</v>
      </c>
      <c r="E147" s="193" t="s">
        <v>312</v>
      </c>
      <c r="F147" s="194" t="s">
        <v>4244</v>
      </c>
      <c r="G147" s="195" t="s">
        <v>1736</v>
      </c>
      <c r="H147" s="196">
        <v>2</v>
      </c>
      <c r="I147" s="197"/>
      <c r="J147" s="198">
        <f>ROUND(I147*H147,2)</f>
        <v>0</v>
      </c>
      <c r="K147" s="194" t="s">
        <v>277</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110</v>
      </c>
      <c r="AT147" s="203" t="s">
        <v>241</v>
      </c>
      <c r="AU147" s="203" t="s">
        <v>84</v>
      </c>
      <c r="AY147" s="18" t="s">
        <v>239</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110</v>
      </c>
      <c r="BM147" s="203" t="s">
        <v>517</v>
      </c>
    </row>
    <row r="148" spans="1:65" s="2" customFormat="1" ht="16.5" customHeight="1">
      <c r="A148" s="35"/>
      <c r="B148" s="36"/>
      <c r="C148" s="192" t="s">
        <v>279</v>
      </c>
      <c r="D148" s="192" t="s">
        <v>241</v>
      </c>
      <c r="E148" s="193" t="s">
        <v>279</v>
      </c>
      <c r="F148" s="194" t="s">
        <v>4245</v>
      </c>
      <c r="G148" s="195" t="s">
        <v>1736</v>
      </c>
      <c r="H148" s="196">
        <v>18</v>
      </c>
      <c r="I148" s="197"/>
      <c r="J148" s="198">
        <f>ROUND(I148*H148,2)</f>
        <v>0</v>
      </c>
      <c r="K148" s="194" t="s">
        <v>277</v>
      </c>
      <c r="L148" s="40"/>
      <c r="M148" s="199" t="s">
        <v>1</v>
      </c>
      <c r="N148" s="200" t="s">
        <v>41</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110</v>
      </c>
      <c r="AT148" s="203" t="s">
        <v>241</v>
      </c>
      <c r="AU148" s="203" t="s">
        <v>84</v>
      </c>
      <c r="AY148" s="18" t="s">
        <v>239</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110</v>
      </c>
      <c r="BM148" s="203" t="s">
        <v>525</v>
      </c>
    </row>
    <row r="149" spans="1:65" s="2" customFormat="1" ht="16.5" customHeight="1">
      <c r="A149" s="35"/>
      <c r="B149" s="36"/>
      <c r="C149" s="192" t="s">
        <v>321</v>
      </c>
      <c r="D149" s="192" t="s">
        <v>241</v>
      </c>
      <c r="E149" s="193" t="s">
        <v>321</v>
      </c>
      <c r="F149" s="194" t="s">
        <v>4246</v>
      </c>
      <c r="G149" s="195" t="s">
        <v>1736</v>
      </c>
      <c r="H149" s="196">
        <v>6</v>
      </c>
      <c r="I149" s="197"/>
      <c r="J149" s="198">
        <f>ROUND(I149*H149,2)</f>
        <v>0</v>
      </c>
      <c r="K149" s="194" t="s">
        <v>277</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110</v>
      </c>
      <c r="AT149" s="203" t="s">
        <v>241</v>
      </c>
      <c r="AU149" s="203" t="s">
        <v>84</v>
      </c>
      <c r="AY149" s="18" t="s">
        <v>239</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110</v>
      </c>
      <c r="BM149" s="203" t="s">
        <v>533</v>
      </c>
    </row>
    <row r="150" spans="1:65" s="2" customFormat="1" ht="16.5" customHeight="1">
      <c r="A150" s="35"/>
      <c r="B150" s="36"/>
      <c r="C150" s="192" t="s">
        <v>328</v>
      </c>
      <c r="D150" s="192" t="s">
        <v>241</v>
      </c>
      <c r="E150" s="193" t="s">
        <v>328</v>
      </c>
      <c r="F150" s="194" t="s">
        <v>4247</v>
      </c>
      <c r="G150" s="195" t="s">
        <v>1736</v>
      </c>
      <c r="H150" s="196">
        <v>35</v>
      </c>
      <c r="I150" s="197"/>
      <c r="J150" s="198">
        <f>ROUND(I150*H150,2)</f>
        <v>0</v>
      </c>
      <c r="K150" s="194" t="s">
        <v>277</v>
      </c>
      <c r="L150" s="40"/>
      <c r="M150" s="199" t="s">
        <v>1</v>
      </c>
      <c r="N150" s="200" t="s">
        <v>41</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110</v>
      </c>
      <c r="AT150" s="203" t="s">
        <v>241</v>
      </c>
      <c r="AU150" s="203" t="s">
        <v>84</v>
      </c>
      <c r="AY150" s="18" t="s">
        <v>239</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110</v>
      </c>
      <c r="BM150" s="203" t="s">
        <v>541</v>
      </c>
    </row>
    <row r="151" spans="1:65" s="2" customFormat="1" ht="16.5" customHeight="1">
      <c r="A151" s="35"/>
      <c r="B151" s="36"/>
      <c r="C151" s="192" t="s">
        <v>7</v>
      </c>
      <c r="D151" s="192" t="s">
        <v>241</v>
      </c>
      <c r="E151" s="193" t="s">
        <v>7</v>
      </c>
      <c r="F151" s="194" t="s">
        <v>4248</v>
      </c>
      <c r="G151" s="195" t="s">
        <v>1736</v>
      </c>
      <c r="H151" s="196">
        <v>16</v>
      </c>
      <c r="I151" s="197"/>
      <c r="J151" s="198">
        <f>ROUND(I151*H151,2)</f>
        <v>0</v>
      </c>
      <c r="K151" s="194" t="s">
        <v>277</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110</v>
      </c>
      <c r="AT151" s="203" t="s">
        <v>241</v>
      </c>
      <c r="AU151" s="203" t="s">
        <v>84</v>
      </c>
      <c r="AY151" s="18" t="s">
        <v>239</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110</v>
      </c>
      <c r="BM151" s="203" t="s">
        <v>551</v>
      </c>
    </row>
    <row r="152" spans="1:65" s="12" customFormat="1" ht="25.9" customHeight="1">
      <c r="B152" s="176"/>
      <c r="C152" s="177"/>
      <c r="D152" s="178" t="s">
        <v>75</v>
      </c>
      <c r="E152" s="179" t="s">
        <v>7</v>
      </c>
      <c r="F152" s="179" t="s">
        <v>135</v>
      </c>
      <c r="G152" s="177"/>
      <c r="H152" s="177"/>
      <c r="I152" s="180"/>
      <c r="J152" s="181">
        <f>BK152</f>
        <v>0</v>
      </c>
      <c r="K152" s="177"/>
      <c r="L152" s="182"/>
      <c r="M152" s="183"/>
      <c r="N152" s="184"/>
      <c r="O152" s="184"/>
      <c r="P152" s="185">
        <f>SUM(P153:P160)</f>
        <v>0</v>
      </c>
      <c r="Q152" s="184"/>
      <c r="R152" s="185">
        <f>SUM(R153:R160)</f>
        <v>0</v>
      </c>
      <c r="S152" s="184"/>
      <c r="T152" s="186">
        <f>SUM(T153:T160)</f>
        <v>0</v>
      </c>
      <c r="AR152" s="187" t="s">
        <v>84</v>
      </c>
      <c r="AT152" s="188" t="s">
        <v>75</v>
      </c>
      <c r="AU152" s="188" t="s">
        <v>76</v>
      </c>
      <c r="AY152" s="187" t="s">
        <v>239</v>
      </c>
      <c r="BK152" s="189">
        <f>SUM(BK153:BK160)</f>
        <v>0</v>
      </c>
    </row>
    <row r="153" spans="1:65" s="2" customFormat="1" ht="16.5" customHeight="1">
      <c r="A153" s="35"/>
      <c r="B153" s="36"/>
      <c r="C153" s="192" t="s">
        <v>337</v>
      </c>
      <c r="D153" s="192" t="s">
        <v>241</v>
      </c>
      <c r="E153" s="193" t="s">
        <v>337</v>
      </c>
      <c r="F153" s="194" t="s">
        <v>4249</v>
      </c>
      <c r="G153" s="195" t="s">
        <v>379</v>
      </c>
      <c r="H153" s="196">
        <v>6</v>
      </c>
      <c r="I153" s="197"/>
      <c r="J153" s="198">
        <f t="shared" ref="J153:J159" si="20">ROUND(I153*H153,2)</f>
        <v>0</v>
      </c>
      <c r="K153" s="194" t="s">
        <v>277</v>
      </c>
      <c r="L153" s="40"/>
      <c r="M153" s="199" t="s">
        <v>1</v>
      </c>
      <c r="N153" s="200" t="s">
        <v>41</v>
      </c>
      <c r="O153" s="72"/>
      <c r="P153" s="201">
        <f t="shared" ref="P153:P159" si="21">O153*H153</f>
        <v>0</v>
      </c>
      <c r="Q153" s="201">
        <v>0</v>
      </c>
      <c r="R153" s="201">
        <f t="shared" ref="R153:R159" si="22">Q153*H153</f>
        <v>0</v>
      </c>
      <c r="S153" s="201">
        <v>0</v>
      </c>
      <c r="T153" s="202">
        <f t="shared" ref="T153:T159" si="23">S153*H153</f>
        <v>0</v>
      </c>
      <c r="U153" s="35"/>
      <c r="V153" s="35"/>
      <c r="W153" s="35"/>
      <c r="X153" s="35"/>
      <c r="Y153" s="35"/>
      <c r="Z153" s="35"/>
      <c r="AA153" s="35"/>
      <c r="AB153" s="35"/>
      <c r="AC153" s="35"/>
      <c r="AD153" s="35"/>
      <c r="AE153" s="35"/>
      <c r="AR153" s="203" t="s">
        <v>110</v>
      </c>
      <c r="AT153" s="203" t="s">
        <v>241</v>
      </c>
      <c r="AU153" s="203" t="s">
        <v>84</v>
      </c>
      <c r="AY153" s="18" t="s">
        <v>239</v>
      </c>
      <c r="BE153" s="204">
        <f t="shared" ref="BE153:BE159" si="24">IF(N153="základní",J153,0)</f>
        <v>0</v>
      </c>
      <c r="BF153" s="204">
        <f t="shared" ref="BF153:BF159" si="25">IF(N153="snížená",J153,0)</f>
        <v>0</v>
      </c>
      <c r="BG153" s="204">
        <f t="shared" ref="BG153:BG159" si="26">IF(N153="zákl. přenesená",J153,0)</f>
        <v>0</v>
      </c>
      <c r="BH153" s="204">
        <f t="shared" ref="BH153:BH159" si="27">IF(N153="sníž. přenesená",J153,0)</f>
        <v>0</v>
      </c>
      <c r="BI153" s="204">
        <f t="shared" ref="BI153:BI159" si="28">IF(N153="nulová",J153,0)</f>
        <v>0</v>
      </c>
      <c r="BJ153" s="18" t="s">
        <v>84</v>
      </c>
      <c r="BK153" s="204">
        <f t="shared" ref="BK153:BK159" si="29">ROUND(I153*H153,2)</f>
        <v>0</v>
      </c>
      <c r="BL153" s="18" t="s">
        <v>110</v>
      </c>
      <c r="BM153" s="203" t="s">
        <v>561</v>
      </c>
    </row>
    <row r="154" spans="1:65" s="2" customFormat="1" ht="16.5" customHeight="1">
      <c r="A154" s="35"/>
      <c r="B154" s="36"/>
      <c r="C154" s="192" t="s">
        <v>342</v>
      </c>
      <c r="D154" s="192" t="s">
        <v>241</v>
      </c>
      <c r="E154" s="193" t="s">
        <v>342</v>
      </c>
      <c r="F154" s="194" t="s">
        <v>4250</v>
      </c>
      <c r="G154" s="195" t="s">
        <v>1736</v>
      </c>
      <c r="H154" s="196">
        <v>3</v>
      </c>
      <c r="I154" s="197"/>
      <c r="J154" s="198">
        <f t="shared" si="20"/>
        <v>0</v>
      </c>
      <c r="K154" s="194" t="s">
        <v>277</v>
      </c>
      <c r="L154" s="40"/>
      <c r="M154" s="199" t="s">
        <v>1</v>
      </c>
      <c r="N154" s="200" t="s">
        <v>41</v>
      </c>
      <c r="O154" s="72"/>
      <c r="P154" s="201">
        <f t="shared" si="21"/>
        <v>0</v>
      </c>
      <c r="Q154" s="201">
        <v>0</v>
      </c>
      <c r="R154" s="201">
        <f t="shared" si="22"/>
        <v>0</v>
      </c>
      <c r="S154" s="201">
        <v>0</v>
      </c>
      <c r="T154" s="202">
        <f t="shared" si="23"/>
        <v>0</v>
      </c>
      <c r="U154" s="35"/>
      <c r="V154" s="35"/>
      <c r="W154" s="35"/>
      <c r="X154" s="35"/>
      <c r="Y154" s="35"/>
      <c r="Z154" s="35"/>
      <c r="AA154" s="35"/>
      <c r="AB154" s="35"/>
      <c r="AC154" s="35"/>
      <c r="AD154" s="35"/>
      <c r="AE154" s="35"/>
      <c r="AR154" s="203" t="s">
        <v>110</v>
      </c>
      <c r="AT154" s="203" t="s">
        <v>241</v>
      </c>
      <c r="AU154" s="203" t="s">
        <v>84</v>
      </c>
      <c r="AY154" s="18" t="s">
        <v>239</v>
      </c>
      <c r="BE154" s="204">
        <f t="shared" si="24"/>
        <v>0</v>
      </c>
      <c r="BF154" s="204">
        <f t="shared" si="25"/>
        <v>0</v>
      </c>
      <c r="BG154" s="204">
        <f t="shared" si="26"/>
        <v>0</v>
      </c>
      <c r="BH154" s="204">
        <f t="shared" si="27"/>
        <v>0</v>
      </c>
      <c r="BI154" s="204">
        <f t="shared" si="28"/>
        <v>0</v>
      </c>
      <c r="BJ154" s="18" t="s">
        <v>84</v>
      </c>
      <c r="BK154" s="204">
        <f t="shared" si="29"/>
        <v>0</v>
      </c>
      <c r="BL154" s="18" t="s">
        <v>110</v>
      </c>
      <c r="BM154" s="203" t="s">
        <v>570</v>
      </c>
    </row>
    <row r="155" spans="1:65" s="2" customFormat="1" ht="16.5" customHeight="1">
      <c r="A155" s="35"/>
      <c r="B155" s="36"/>
      <c r="C155" s="192" t="s">
        <v>463</v>
      </c>
      <c r="D155" s="192" t="s">
        <v>241</v>
      </c>
      <c r="E155" s="193" t="s">
        <v>463</v>
      </c>
      <c r="F155" s="194" t="s">
        <v>4251</v>
      </c>
      <c r="G155" s="195" t="s">
        <v>379</v>
      </c>
      <c r="H155" s="196">
        <v>10</v>
      </c>
      <c r="I155" s="197"/>
      <c r="J155" s="198">
        <f t="shared" si="20"/>
        <v>0</v>
      </c>
      <c r="K155" s="194" t="s">
        <v>277</v>
      </c>
      <c r="L155" s="40"/>
      <c r="M155" s="199" t="s">
        <v>1</v>
      </c>
      <c r="N155" s="200" t="s">
        <v>41</v>
      </c>
      <c r="O155" s="72"/>
      <c r="P155" s="201">
        <f t="shared" si="21"/>
        <v>0</v>
      </c>
      <c r="Q155" s="201">
        <v>0</v>
      </c>
      <c r="R155" s="201">
        <f t="shared" si="22"/>
        <v>0</v>
      </c>
      <c r="S155" s="201">
        <v>0</v>
      </c>
      <c r="T155" s="202">
        <f t="shared" si="23"/>
        <v>0</v>
      </c>
      <c r="U155" s="35"/>
      <c r="V155" s="35"/>
      <c r="W155" s="35"/>
      <c r="X155" s="35"/>
      <c r="Y155" s="35"/>
      <c r="Z155" s="35"/>
      <c r="AA155" s="35"/>
      <c r="AB155" s="35"/>
      <c r="AC155" s="35"/>
      <c r="AD155" s="35"/>
      <c r="AE155" s="35"/>
      <c r="AR155" s="203" t="s">
        <v>110</v>
      </c>
      <c r="AT155" s="203" t="s">
        <v>241</v>
      </c>
      <c r="AU155" s="203" t="s">
        <v>84</v>
      </c>
      <c r="AY155" s="18" t="s">
        <v>239</v>
      </c>
      <c r="BE155" s="204">
        <f t="shared" si="24"/>
        <v>0</v>
      </c>
      <c r="BF155" s="204">
        <f t="shared" si="25"/>
        <v>0</v>
      </c>
      <c r="BG155" s="204">
        <f t="shared" si="26"/>
        <v>0</v>
      </c>
      <c r="BH155" s="204">
        <f t="shared" si="27"/>
        <v>0</v>
      </c>
      <c r="BI155" s="204">
        <f t="shared" si="28"/>
        <v>0</v>
      </c>
      <c r="BJ155" s="18" t="s">
        <v>84</v>
      </c>
      <c r="BK155" s="204">
        <f t="shared" si="29"/>
        <v>0</v>
      </c>
      <c r="BL155" s="18" t="s">
        <v>110</v>
      </c>
      <c r="BM155" s="203" t="s">
        <v>580</v>
      </c>
    </row>
    <row r="156" spans="1:65" s="2" customFormat="1" ht="16.5" customHeight="1">
      <c r="A156" s="35"/>
      <c r="B156" s="36"/>
      <c r="C156" s="192" t="s">
        <v>468</v>
      </c>
      <c r="D156" s="192" t="s">
        <v>241</v>
      </c>
      <c r="E156" s="193" t="s">
        <v>468</v>
      </c>
      <c r="F156" s="194" t="s">
        <v>4252</v>
      </c>
      <c r="G156" s="195" t="s">
        <v>1736</v>
      </c>
      <c r="H156" s="196">
        <v>2</v>
      </c>
      <c r="I156" s="197"/>
      <c r="J156" s="198">
        <f t="shared" si="20"/>
        <v>0</v>
      </c>
      <c r="K156" s="194" t="s">
        <v>277</v>
      </c>
      <c r="L156" s="40"/>
      <c r="M156" s="199" t="s">
        <v>1</v>
      </c>
      <c r="N156" s="200" t="s">
        <v>41</v>
      </c>
      <c r="O156" s="72"/>
      <c r="P156" s="201">
        <f t="shared" si="21"/>
        <v>0</v>
      </c>
      <c r="Q156" s="201">
        <v>0</v>
      </c>
      <c r="R156" s="201">
        <f t="shared" si="22"/>
        <v>0</v>
      </c>
      <c r="S156" s="201">
        <v>0</v>
      </c>
      <c r="T156" s="202">
        <f t="shared" si="23"/>
        <v>0</v>
      </c>
      <c r="U156" s="35"/>
      <c r="V156" s="35"/>
      <c r="W156" s="35"/>
      <c r="X156" s="35"/>
      <c r="Y156" s="35"/>
      <c r="Z156" s="35"/>
      <c r="AA156" s="35"/>
      <c r="AB156" s="35"/>
      <c r="AC156" s="35"/>
      <c r="AD156" s="35"/>
      <c r="AE156" s="35"/>
      <c r="AR156" s="203" t="s">
        <v>110</v>
      </c>
      <c r="AT156" s="203" t="s">
        <v>241</v>
      </c>
      <c r="AU156" s="203" t="s">
        <v>84</v>
      </c>
      <c r="AY156" s="18" t="s">
        <v>239</v>
      </c>
      <c r="BE156" s="204">
        <f t="shared" si="24"/>
        <v>0</v>
      </c>
      <c r="BF156" s="204">
        <f t="shared" si="25"/>
        <v>0</v>
      </c>
      <c r="BG156" s="204">
        <f t="shared" si="26"/>
        <v>0</v>
      </c>
      <c r="BH156" s="204">
        <f t="shared" si="27"/>
        <v>0</v>
      </c>
      <c r="BI156" s="204">
        <f t="shared" si="28"/>
        <v>0</v>
      </c>
      <c r="BJ156" s="18" t="s">
        <v>84</v>
      </c>
      <c r="BK156" s="204">
        <f t="shared" si="29"/>
        <v>0</v>
      </c>
      <c r="BL156" s="18" t="s">
        <v>110</v>
      </c>
      <c r="BM156" s="203" t="s">
        <v>591</v>
      </c>
    </row>
    <row r="157" spans="1:65" s="2" customFormat="1" ht="24.2" customHeight="1">
      <c r="A157" s="35"/>
      <c r="B157" s="36"/>
      <c r="C157" s="192" t="s">
        <v>473</v>
      </c>
      <c r="D157" s="192" t="s">
        <v>241</v>
      </c>
      <c r="E157" s="193" t="s">
        <v>473</v>
      </c>
      <c r="F157" s="194" t="s">
        <v>4253</v>
      </c>
      <c r="G157" s="195" t="s">
        <v>1736</v>
      </c>
      <c r="H157" s="196">
        <v>5</v>
      </c>
      <c r="I157" s="197"/>
      <c r="J157" s="198">
        <f t="shared" si="20"/>
        <v>0</v>
      </c>
      <c r="K157" s="194" t="s">
        <v>277</v>
      </c>
      <c r="L157" s="40"/>
      <c r="M157" s="199" t="s">
        <v>1</v>
      </c>
      <c r="N157" s="200" t="s">
        <v>41</v>
      </c>
      <c r="O157" s="72"/>
      <c r="P157" s="201">
        <f t="shared" si="21"/>
        <v>0</v>
      </c>
      <c r="Q157" s="201">
        <v>0</v>
      </c>
      <c r="R157" s="201">
        <f t="shared" si="22"/>
        <v>0</v>
      </c>
      <c r="S157" s="201">
        <v>0</v>
      </c>
      <c r="T157" s="202">
        <f t="shared" si="23"/>
        <v>0</v>
      </c>
      <c r="U157" s="35"/>
      <c r="V157" s="35"/>
      <c r="W157" s="35"/>
      <c r="X157" s="35"/>
      <c r="Y157" s="35"/>
      <c r="Z157" s="35"/>
      <c r="AA157" s="35"/>
      <c r="AB157" s="35"/>
      <c r="AC157" s="35"/>
      <c r="AD157" s="35"/>
      <c r="AE157" s="35"/>
      <c r="AR157" s="203" t="s">
        <v>110</v>
      </c>
      <c r="AT157" s="203" t="s">
        <v>241</v>
      </c>
      <c r="AU157" s="203" t="s">
        <v>84</v>
      </c>
      <c r="AY157" s="18" t="s">
        <v>239</v>
      </c>
      <c r="BE157" s="204">
        <f t="shared" si="24"/>
        <v>0</v>
      </c>
      <c r="BF157" s="204">
        <f t="shared" si="25"/>
        <v>0</v>
      </c>
      <c r="BG157" s="204">
        <f t="shared" si="26"/>
        <v>0</v>
      </c>
      <c r="BH157" s="204">
        <f t="shared" si="27"/>
        <v>0</v>
      </c>
      <c r="BI157" s="204">
        <f t="shared" si="28"/>
        <v>0</v>
      </c>
      <c r="BJ157" s="18" t="s">
        <v>84</v>
      </c>
      <c r="BK157" s="204">
        <f t="shared" si="29"/>
        <v>0</v>
      </c>
      <c r="BL157" s="18" t="s">
        <v>110</v>
      </c>
      <c r="BM157" s="203" t="s">
        <v>601</v>
      </c>
    </row>
    <row r="158" spans="1:65" s="2" customFormat="1" ht="16.5" customHeight="1">
      <c r="A158" s="35"/>
      <c r="B158" s="36"/>
      <c r="C158" s="192" t="s">
        <v>479</v>
      </c>
      <c r="D158" s="192" t="s">
        <v>241</v>
      </c>
      <c r="E158" s="193" t="s">
        <v>479</v>
      </c>
      <c r="F158" s="194" t="s">
        <v>4254</v>
      </c>
      <c r="G158" s="195" t="s">
        <v>379</v>
      </c>
      <c r="H158" s="196">
        <v>15</v>
      </c>
      <c r="I158" s="197"/>
      <c r="J158" s="198">
        <f t="shared" si="20"/>
        <v>0</v>
      </c>
      <c r="K158" s="194" t="s">
        <v>277</v>
      </c>
      <c r="L158" s="40"/>
      <c r="M158" s="199" t="s">
        <v>1</v>
      </c>
      <c r="N158" s="200" t="s">
        <v>41</v>
      </c>
      <c r="O158" s="72"/>
      <c r="P158" s="201">
        <f t="shared" si="21"/>
        <v>0</v>
      </c>
      <c r="Q158" s="201">
        <v>0</v>
      </c>
      <c r="R158" s="201">
        <f t="shared" si="22"/>
        <v>0</v>
      </c>
      <c r="S158" s="201">
        <v>0</v>
      </c>
      <c r="T158" s="202">
        <f t="shared" si="23"/>
        <v>0</v>
      </c>
      <c r="U158" s="35"/>
      <c r="V158" s="35"/>
      <c r="W158" s="35"/>
      <c r="X158" s="35"/>
      <c r="Y158" s="35"/>
      <c r="Z158" s="35"/>
      <c r="AA158" s="35"/>
      <c r="AB158" s="35"/>
      <c r="AC158" s="35"/>
      <c r="AD158" s="35"/>
      <c r="AE158" s="35"/>
      <c r="AR158" s="203" t="s">
        <v>110</v>
      </c>
      <c r="AT158" s="203" t="s">
        <v>241</v>
      </c>
      <c r="AU158" s="203" t="s">
        <v>84</v>
      </c>
      <c r="AY158" s="18" t="s">
        <v>239</v>
      </c>
      <c r="BE158" s="204">
        <f t="shared" si="24"/>
        <v>0</v>
      </c>
      <c r="BF158" s="204">
        <f t="shared" si="25"/>
        <v>0</v>
      </c>
      <c r="BG158" s="204">
        <f t="shared" si="26"/>
        <v>0</v>
      </c>
      <c r="BH158" s="204">
        <f t="shared" si="27"/>
        <v>0</v>
      </c>
      <c r="BI158" s="204">
        <f t="shared" si="28"/>
        <v>0</v>
      </c>
      <c r="BJ158" s="18" t="s">
        <v>84</v>
      </c>
      <c r="BK158" s="204">
        <f t="shared" si="29"/>
        <v>0</v>
      </c>
      <c r="BL158" s="18" t="s">
        <v>110</v>
      </c>
      <c r="BM158" s="203" t="s">
        <v>609</v>
      </c>
    </row>
    <row r="159" spans="1:65" s="2" customFormat="1" ht="16.5" customHeight="1">
      <c r="A159" s="35"/>
      <c r="B159" s="36"/>
      <c r="C159" s="192" t="s">
        <v>484</v>
      </c>
      <c r="D159" s="192" t="s">
        <v>241</v>
      </c>
      <c r="E159" s="193" t="s">
        <v>484</v>
      </c>
      <c r="F159" s="194" t="s">
        <v>2371</v>
      </c>
      <c r="G159" s="195" t="s">
        <v>379</v>
      </c>
      <c r="H159" s="196">
        <v>10</v>
      </c>
      <c r="I159" s="197"/>
      <c r="J159" s="198">
        <f t="shared" si="20"/>
        <v>0</v>
      </c>
      <c r="K159" s="194" t="s">
        <v>277</v>
      </c>
      <c r="L159" s="40"/>
      <c r="M159" s="199" t="s">
        <v>1</v>
      </c>
      <c r="N159" s="200" t="s">
        <v>41</v>
      </c>
      <c r="O159" s="72"/>
      <c r="P159" s="201">
        <f t="shared" si="21"/>
        <v>0</v>
      </c>
      <c r="Q159" s="201">
        <v>0</v>
      </c>
      <c r="R159" s="201">
        <f t="shared" si="22"/>
        <v>0</v>
      </c>
      <c r="S159" s="201">
        <v>0</v>
      </c>
      <c r="T159" s="202">
        <f t="shared" si="23"/>
        <v>0</v>
      </c>
      <c r="U159" s="35"/>
      <c r="V159" s="35"/>
      <c r="W159" s="35"/>
      <c r="X159" s="35"/>
      <c r="Y159" s="35"/>
      <c r="Z159" s="35"/>
      <c r="AA159" s="35"/>
      <c r="AB159" s="35"/>
      <c r="AC159" s="35"/>
      <c r="AD159" s="35"/>
      <c r="AE159" s="35"/>
      <c r="AR159" s="203" t="s">
        <v>110</v>
      </c>
      <c r="AT159" s="203" t="s">
        <v>241</v>
      </c>
      <c r="AU159" s="203" t="s">
        <v>84</v>
      </c>
      <c r="AY159" s="18" t="s">
        <v>239</v>
      </c>
      <c r="BE159" s="204">
        <f t="shared" si="24"/>
        <v>0</v>
      </c>
      <c r="BF159" s="204">
        <f t="shared" si="25"/>
        <v>0</v>
      </c>
      <c r="BG159" s="204">
        <f t="shared" si="26"/>
        <v>0</v>
      </c>
      <c r="BH159" s="204">
        <f t="shared" si="27"/>
        <v>0</v>
      </c>
      <c r="BI159" s="204">
        <f t="shared" si="28"/>
        <v>0</v>
      </c>
      <c r="BJ159" s="18" t="s">
        <v>84</v>
      </c>
      <c r="BK159" s="204">
        <f t="shared" si="29"/>
        <v>0</v>
      </c>
      <c r="BL159" s="18" t="s">
        <v>110</v>
      </c>
      <c r="BM159" s="203" t="s">
        <v>617</v>
      </c>
    </row>
    <row r="160" spans="1:65" s="2" customFormat="1" ht="39">
      <c r="A160" s="35"/>
      <c r="B160" s="36"/>
      <c r="C160" s="37"/>
      <c r="D160" s="207" t="s">
        <v>284</v>
      </c>
      <c r="E160" s="37"/>
      <c r="F160" s="216" t="s">
        <v>4255</v>
      </c>
      <c r="G160" s="37"/>
      <c r="H160" s="37"/>
      <c r="I160" s="217"/>
      <c r="J160" s="37"/>
      <c r="K160" s="37"/>
      <c r="L160" s="40"/>
      <c r="M160" s="269"/>
      <c r="N160" s="270"/>
      <c r="O160" s="222"/>
      <c r="P160" s="222"/>
      <c r="Q160" s="222"/>
      <c r="R160" s="222"/>
      <c r="S160" s="222"/>
      <c r="T160" s="271"/>
      <c r="U160" s="35"/>
      <c r="V160" s="35"/>
      <c r="W160" s="35"/>
      <c r="X160" s="35"/>
      <c r="Y160" s="35"/>
      <c r="Z160" s="35"/>
      <c r="AA160" s="35"/>
      <c r="AB160" s="35"/>
      <c r="AC160" s="35"/>
      <c r="AD160" s="35"/>
      <c r="AE160" s="35"/>
      <c r="AT160" s="18" t="s">
        <v>284</v>
      </c>
      <c r="AU160" s="18" t="s">
        <v>84</v>
      </c>
    </row>
    <row r="161" spans="1:31" s="2" customFormat="1" ht="6.95" customHeight="1">
      <c r="A161" s="35"/>
      <c r="B161" s="55"/>
      <c r="C161" s="56"/>
      <c r="D161" s="56"/>
      <c r="E161" s="56"/>
      <c r="F161" s="56"/>
      <c r="G161" s="56"/>
      <c r="H161" s="56"/>
      <c r="I161" s="56"/>
      <c r="J161" s="56"/>
      <c r="K161" s="56"/>
      <c r="L161" s="40"/>
      <c r="M161" s="35"/>
      <c r="O161" s="35"/>
      <c r="P161" s="35"/>
      <c r="Q161" s="35"/>
      <c r="R161" s="35"/>
      <c r="S161" s="35"/>
      <c r="T161" s="35"/>
      <c r="U161" s="35"/>
      <c r="V161" s="35"/>
      <c r="W161" s="35"/>
      <c r="X161" s="35"/>
      <c r="Y161" s="35"/>
      <c r="Z161" s="35"/>
      <c r="AA161" s="35"/>
      <c r="AB161" s="35"/>
      <c r="AC161" s="35"/>
      <c r="AD161" s="35"/>
      <c r="AE161" s="35"/>
    </row>
  </sheetData>
  <sheetProtection algorithmName="SHA-512" hashValue="YQqUZQhKDlYCX7GSTpw71+lY0Rt4fo01L1J21CLtaEyxJsRsINr6gPzvlhOT9JP+uGm06QjzYuY3aoZTaBhbdQ==" saltValue="SFcCifpU2k24cqVOPaQkkyJ1vb9kNLjW/GAvWlf13P5JnPXmfAGOJP9ve4NZIzbFgb+jgJmmmT04GVbQe0W2JA==" spinCount="100000" sheet="1" objects="1" scenarios="1" formatColumns="0" formatRows="0" autoFilter="0"/>
  <autoFilter ref="C126:K160" xr:uid="{00000000-0009-0000-0000-00000B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9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129</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2629</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4256</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298.5" customHeight="1">
      <c r="A31" s="122"/>
      <c r="B31" s="123"/>
      <c r="C31" s="122"/>
      <c r="D31" s="122"/>
      <c r="E31" s="329" t="s">
        <v>4220</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ROUND(J128,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ROUND((SUM(BE128:BE191)),  2)</f>
        <v>0</v>
      </c>
      <c r="G37" s="35"/>
      <c r="H37" s="35"/>
      <c r="I37" s="131">
        <v>0.21</v>
      </c>
      <c r="J37" s="130">
        <f>ROUND(((SUM(BE128:BE191))*I37),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ROUND((SUM(BF128:BF191)),  2)</f>
        <v>0</v>
      </c>
      <c r="G38" s="35"/>
      <c r="H38" s="35"/>
      <c r="I38" s="131">
        <v>0.12</v>
      </c>
      <c r="J38" s="130">
        <f>ROUND(((SUM(BF128:BF191))*I38),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ROUND((SUM(BG128:BG191)),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ROUND((SUM(BH128:BH191)),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ROUND((SUM(BI128:BI191)),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2629</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2 - KT</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J128</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4257</v>
      </c>
      <c r="E101" s="157"/>
      <c r="F101" s="157"/>
      <c r="G101" s="157"/>
      <c r="H101" s="157"/>
      <c r="I101" s="157"/>
      <c r="J101" s="158">
        <f>J129</f>
        <v>0</v>
      </c>
      <c r="K101" s="155"/>
      <c r="L101" s="159"/>
    </row>
    <row r="102" spans="1:47" s="9" customFormat="1" ht="24.95" customHeight="1">
      <c r="B102" s="154"/>
      <c r="C102" s="155"/>
      <c r="D102" s="156" t="s">
        <v>4258</v>
      </c>
      <c r="E102" s="157"/>
      <c r="F102" s="157"/>
      <c r="G102" s="157"/>
      <c r="H102" s="157"/>
      <c r="I102" s="157"/>
      <c r="J102" s="158">
        <f>J141</f>
        <v>0</v>
      </c>
      <c r="K102" s="155"/>
      <c r="L102" s="159"/>
    </row>
    <row r="103" spans="1:47" s="9" customFormat="1" ht="24.95" customHeight="1">
      <c r="B103" s="154"/>
      <c r="C103" s="155"/>
      <c r="D103" s="156" t="s">
        <v>4259</v>
      </c>
      <c r="E103" s="157"/>
      <c r="F103" s="157"/>
      <c r="G103" s="157"/>
      <c r="H103" s="157"/>
      <c r="I103" s="157"/>
      <c r="J103" s="158">
        <f>J165</f>
        <v>0</v>
      </c>
      <c r="K103" s="155"/>
      <c r="L103" s="159"/>
    </row>
    <row r="104" spans="1:47" s="9" customFormat="1" ht="24.95" customHeight="1">
      <c r="B104" s="154"/>
      <c r="C104" s="155"/>
      <c r="D104" s="156" t="s">
        <v>4260</v>
      </c>
      <c r="E104" s="157"/>
      <c r="F104" s="157"/>
      <c r="G104" s="157"/>
      <c r="H104" s="157"/>
      <c r="I104" s="157"/>
      <c r="J104" s="158">
        <f>J182</f>
        <v>0</v>
      </c>
      <c r="K104" s="155"/>
      <c r="L104" s="159"/>
    </row>
    <row r="105" spans="1:47"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224</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30" t="str">
        <f>E7</f>
        <v>NEMOCNICE TGM HODONÍN – VÝSTAVBA PAVILONU URGENTNÍHO PŘÍJMU ETAPA II.</v>
      </c>
      <c r="F114" s="331"/>
      <c r="G114" s="331"/>
      <c r="H114" s="331"/>
      <c r="I114" s="37"/>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210</v>
      </c>
      <c r="D115" s="23"/>
      <c r="E115" s="23"/>
      <c r="F115" s="23"/>
      <c r="G115" s="23"/>
      <c r="H115" s="23"/>
      <c r="I115" s="23"/>
      <c r="J115" s="23"/>
      <c r="K115" s="23"/>
      <c r="L115" s="21"/>
    </row>
    <row r="116" spans="1:63" s="1" customFormat="1" ht="16.5" customHeight="1">
      <c r="B116" s="22"/>
      <c r="C116" s="23"/>
      <c r="D116" s="23"/>
      <c r="E116" s="330" t="s">
        <v>346</v>
      </c>
      <c r="F116" s="281"/>
      <c r="G116" s="281"/>
      <c r="H116" s="281"/>
      <c r="I116" s="23"/>
      <c r="J116" s="23"/>
      <c r="K116" s="23"/>
      <c r="L116" s="21"/>
    </row>
    <row r="117" spans="1:63" s="1" customFormat="1" ht="12" customHeight="1">
      <c r="B117" s="22"/>
      <c r="C117" s="30" t="s">
        <v>347</v>
      </c>
      <c r="D117" s="23"/>
      <c r="E117" s="23"/>
      <c r="F117" s="23"/>
      <c r="G117" s="23"/>
      <c r="H117" s="23"/>
      <c r="I117" s="23"/>
      <c r="J117" s="23"/>
      <c r="K117" s="23"/>
      <c r="L117" s="21"/>
    </row>
    <row r="118" spans="1:63" s="2" customFormat="1" ht="16.5" customHeight="1">
      <c r="A118" s="35"/>
      <c r="B118" s="36"/>
      <c r="C118" s="37"/>
      <c r="D118" s="37"/>
      <c r="E118" s="334" t="s">
        <v>2628</v>
      </c>
      <c r="F118" s="332"/>
      <c r="G118" s="332"/>
      <c r="H118" s="332"/>
      <c r="I118" s="37"/>
      <c r="J118" s="37"/>
      <c r="K118" s="37"/>
      <c r="L118" s="52"/>
      <c r="S118" s="35"/>
      <c r="T118" s="35"/>
      <c r="U118" s="35"/>
      <c r="V118" s="35"/>
      <c r="W118" s="35"/>
      <c r="X118" s="35"/>
      <c r="Y118" s="35"/>
      <c r="Z118" s="35"/>
      <c r="AA118" s="35"/>
      <c r="AB118" s="35"/>
      <c r="AC118" s="35"/>
      <c r="AD118" s="35"/>
      <c r="AE118" s="35"/>
    </row>
    <row r="119" spans="1:63" s="2" customFormat="1" ht="12" customHeight="1">
      <c r="A119" s="35"/>
      <c r="B119" s="36"/>
      <c r="C119" s="30" t="s">
        <v>2629</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6.5" customHeight="1">
      <c r="A120" s="35"/>
      <c r="B120" s="36"/>
      <c r="C120" s="37"/>
      <c r="D120" s="37"/>
      <c r="E120" s="303" t="str">
        <f>E13</f>
        <v>2 - KT</v>
      </c>
      <c r="F120" s="332"/>
      <c r="G120" s="332"/>
      <c r="H120" s="332"/>
      <c r="I120" s="37"/>
      <c r="J120" s="37"/>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2" customHeight="1">
      <c r="A122" s="35"/>
      <c r="B122" s="36"/>
      <c r="C122" s="30" t="s">
        <v>20</v>
      </c>
      <c r="D122" s="37"/>
      <c r="E122" s="37"/>
      <c r="F122" s="28" t="str">
        <f>F16</f>
        <v xml:space="preserve"> </v>
      </c>
      <c r="G122" s="37"/>
      <c r="H122" s="37"/>
      <c r="I122" s="30" t="s">
        <v>22</v>
      </c>
      <c r="J122" s="67" t="str">
        <f>IF(J16="","",J16)</f>
        <v>23. 6. 2025</v>
      </c>
      <c r="K122" s="37"/>
      <c r="L122" s="52"/>
      <c r="S122" s="35"/>
      <c r="T122" s="35"/>
      <c r="U122" s="35"/>
      <c r="V122" s="35"/>
      <c r="W122" s="35"/>
      <c r="X122" s="35"/>
      <c r="Y122" s="35"/>
      <c r="Z122" s="35"/>
      <c r="AA122" s="35"/>
      <c r="AB122" s="35"/>
      <c r="AC122" s="35"/>
      <c r="AD122" s="35"/>
      <c r="AE122" s="35"/>
    </row>
    <row r="123" spans="1:63"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24</v>
      </c>
      <c r="D124" s="37"/>
      <c r="E124" s="37"/>
      <c r="F124" s="28" t="str">
        <f>E19</f>
        <v>NEMOCNICE TGM HODONÍN, p.o.</v>
      </c>
      <c r="G124" s="37"/>
      <c r="H124" s="37"/>
      <c r="I124" s="30" t="s">
        <v>30</v>
      </c>
      <c r="J124" s="33" t="str">
        <f>E25</f>
        <v>KANIA a.s.</v>
      </c>
      <c r="K124" s="37"/>
      <c r="L124" s="52"/>
      <c r="S124" s="35"/>
      <c r="T124" s="35"/>
      <c r="U124" s="35"/>
      <c r="V124" s="35"/>
      <c r="W124" s="35"/>
      <c r="X124" s="35"/>
      <c r="Y124" s="35"/>
      <c r="Z124" s="35"/>
      <c r="AA124" s="35"/>
      <c r="AB124" s="35"/>
      <c r="AC124" s="35"/>
      <c r="AD124" s="35"/>
      <c r="AE124" s="35"/>
    </row>
    <row r="125" spans="1:63" s="2" customFormat="1" ht="15.2" customHeight="1">
      <c r="A125" s="35"/>
      <c r="B125" s="36"/>
      <c r="C125" s="30" t="s">
        <v>28</v>
      </c>
      <c r="D125" s="37"/>
      <c r="E125" s="37"/>
      <c r="F125" s="28" t="str">
        <f>IF(E22="","",E22)</f>
        <v>Vyplň údaj</v>
      </c>
      <c r="G125" s="37"/>
      <c r="H125" s="37"/>
      <c r="I125" s="30" t="s">
        <v>33</v>
      </c>
      <c r="J125" s="33" t="str">
        <f>E28</f>
        <v xml:space="preserve"> </v>
      </c>
      <c r="K125" s="37"/>
      <c r="L125" s="52"/>
      <c r="S125" s="35"/>
      <c r="T125" s="35"/>
      <c r="U125" s="35"/>
      <c r="V125" s="35"/>
      <c r="W125" s="35"/>
      <c r="X125" s="35"/>
      <c r="Y125" s="35"/>
      <c r="Z125" s="35"/>
      <c r="AA125" s="35"/>
      <c r="AB125" s="35"/>
      <c r="AC125" s="35"/>
      <c r="AD125" s="35"/>
      <c r="AE125" s="35"/>
    </row>
    <row r="126" spans="1:63" s="2" customFormat="1" ht="10.3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63" s="11" customFormat="1" ht="29.25" customHeight="1">
      <c r="A127" s="165"/>
      <c r="B127" s="166"/>
      <c r="C127" s="167" t="s">
        <v>225</v>
      </c>
      <c r="D127" s="168" t="s">
        <v>61</v>
      </c>
      <c r="E127" s="168" t="s">
        <v>57</v>
      </c>
      <c r="F127" s="168" t="s">
        <v>58</v>
      </c>
      <c r="G127" s="168" t="s">
        <v>226</v>
      </c>
      <c r="H127" s="168" t="s">
        <v>227</v>
      </c>
      <c r="I127" s="168" t="s">
        <v>228</v>
      </c>
      <c r="J127" s="168" t="s">
        <v>214</v>
      </c>
      <c r="K127" s="169" t="s">
        <v>229</v>
      </c>
      <c r="L127" s="170"/>
      <c r="M127" s="76" t="s">
        <v>1</v>
      </c>
      <c r="N127" s="77" t="s">
        <v>40</v>
      </c>
      <c r="O127" s="77" t="s">
        <v>230</v>
      </c>
      <c r="P127" s="77" t="s">
        <v>231</v>
      </c>
      <c r="Q127" s="77" t="s">
        <v>232</v>
      </c>
      <c r="R127" s="77" t="s">
        <v>233</v>
      </c>
      <c r="S127" s="77" t="s">
        <v>234</v>
      </c>
      <c r="T127" s="78" t="s">
        <v>235</v>
      </c>
      <c r="U127" s="165"/>
      <c r="V127" s="165"/>
      <c r="W127" s="165"/>
      <c r="X127" s="165"/>
      <c r="Y127" s="165"/>
      <c r="Z127" s="165"/>
      <c r="AA127" s="165"/>
      <c r="AB127" s="165"/>
      <c r="AC127" s="165"/>
      <c r="AD127" s="165"/>
      <c r="AE127" s="165"/>
    </row>
    <row r="128" spans="1:63" s="2" customFormat="1" ht="22.9" customHeight="1">
      <c r="A128" s="35"/>
      <c r="B128" s="36"/>
      <c r="C128" s="83" t="s">
        <v>236</v>
      </c>
      <c r="D128" s="37"/>
      <c r="E128" s="37"/>
      <c r="F128" s="37"/>
      <c r="G128" s="37"/>
      <c r="H128" s="37"/>
      <c r="I128" s="37"/>
      <c r="J128" s="171">
        <f>BK128</f>
        <v>0</v>
      </c>
      <c r="K128" s="37"/>
      <c r="L128" s="40"/>
      <c r="M128" s="79"/>
      <c r="N128" s="172"/>
      <c r="O128" s="80"/>
      <c r="P128" s="173">
        <f>P129+P141+P165+P182</f>
        <v>0</v>
      </c>
      <c r="Q128" s="80"/>
      <c r="R128" s="173">
        <f>R129+R141+R165+R182</f>
        <v>0</v>
      </c>
      <c r="S128" s="80"/>
      <c r="T128" s="174">
        <f>T129+T141+T165+T182</f>
        <v>0</v>
      </c>
      <c r="U128" s="35"/>
      <c r="V128" s="35"/>
      <c r="W128" s="35"/>
      <c r="X128" s="35"/>
      <c r="Y128" s="35"/>
      <c r="Z128" s="35"/>
      <c r="AA128" s="35"/>
      <c r="AB128" s="35"/>
      <c r="AC128" s="35"/>
      <c r="AD128" s="35"/>
      <c r="AE128" s="35"/>
      <c r="AT128" s="18" t="s">
        <v>75</v>
      </c>
      <c r="AU128" s="18" t="s">
        <v>216</v>
      </c>
      <c r="BK128" s="175">
        <f>BK129+BK141+BK165+BK182</f>
        <v>0</v>
      </c>
    </row>
    <row r="129" spans="1:65" s="12" customFormat="1" ht="25.9" customHeight="1">
      <c r="B129" s="176"/>
      <c r="C129" s="177"/>
      <c r="D129" s="178" t="s">
        <v>75</v>
      </c>
      <c r="E129" s="179" t="s">
        <v>4224</v>
      </c>
      <c r="F129" s="179" t="s">
        <v>4261</v>
      </c>
      <c r="G129" s="177"/>
      <c r="H129" s="177"/>
      <c r="I129" s="180"/>
      <c r="J129" s="181">
        <f>BK129</f>
        <v>0</v>
      </c>
      <c r="K129" s="177"/>
      <c r="L129" s="182"/>
      <c r="M129" s="183"/>
      <c r="N129" s="184"/>
      <c r="O129" s="184"/>
      <c r="P129" s="185">
        <f>SUM(P130:P140)</f>
        <v>0</v>
      </c>
      <c r="Q129" s="184"/>
      <c r="R129" s="185">
        <f>SUM(R130:R140)</f>
        <v>0</v>
      </c>
      <c r="S129" s="184"/>
      <c r="T129" s="186">
        <f>SUM(T130:T140)</f>
        <v>0</v>
      </c>
      <c r="AR129" s="187" t="s">
        <v>84</v>
      </c>
      <c r="AT129" s="188" t="s">
        <v>75</v>
      </c>
      <c r="AU129" s="188" t="s">
        <v>76</v>
      </c>
      <c r="AY129" s="187" t="s">
        <v>239</v>
      </c>
      <c r="BK129" s="189">
        <f>SUM(BK130:BK140)</f>
        <v>0</v>
      </c>
    </row>
    <row r="130" spans="1:65" s="2" customFormat="1" ht="16.5" customHeight="1">
      <c r="A130" s="35"/>
      <c r="B130" s="36"/>
      <c r="C130" s="192" t="s">
        <v>84</v>
      </c>
      <c r="D130" s="192" t="s">
        <v>241</v>
      </c>
      <c r="E130" s="193" t="s">
        <v>84</v>
      </c>
      <c r="F130" s="194" t="s">
        <v>4262</v>
      </c>
      <c r="G130" s="195" t="s">
        <v>476</v>
      </c>
      <c r="H130" s="196">
        <v>300</v>
      </c>
      <c r="I130" s="197"/>
      <c r="J130" s="198">
        <f t="shared" ref="J130:J140" si="0">ROUND(I130*H130,2)</f>
        <v>0</v>
      </c>
      <c r="K130" s="194" t="s">
        <v>277</v>
      </c>
      <c r="L130" s="40"/>
      <c r="M130" s="199" t="s">
        <v>1</v>
      </c>
      <c r="N130" s="200" t="s">
        <v>41</v>
      </c>
      <c r="O130" s="72"/>
      <c r="P130" s="201">
        <f t="shared" ref="P130:P140" si="1">O130*H130</f>
        <v>0</v>
      </c>
      <c r="Q130" s="201">
        <v>0</v>
      </c>
      <c r="R130" s="201">
        <f t="shared" ref="R130:R140" si="2">Q130*H130</f>
        <v>0</v>
      </c>
      <c r="S130" s="201">
        <v>0</v>
      </c>
      <c r="T130" s="202">
        <f t="shared" ref="T130:T140" si="3">S130*H130</f>
        <v>0</v>
      </c>
      <c r="U130" s="35"/>
      <c r="V130" s="35"/>
      <c r="W130" s="35"/>
      <c r="X130" s="35"/>
      <c r="Y130" s="35"/>
      <c r="Z130" s="35"/>
      <c r="AA130" s="35"/>
      <c r="AB130" s="35"/>
      <c r="AC130" s="35"/>
      <c r="AD130" s="35"/>
      <c r="AE130" s="35"/>
      <c r="AR130" s="203" t="s">
        <v>110</v>
      </c>
      <c r="AT130" s="203" t="s">
        <v>241</v>
      </c>
      <c r="AU130" s="203" t="s">
        <v>84</v>
      </c>
      <c r="AY130" s="18" t="s">
        <v>239</v>
      </c>
      <c r="BE130" s="204">
        <f t="shared" ref="BE130:BE140" si="4">IF(N130="základní",J130,0)</f>
        <v>0</v>
      </c>
      <c r="BF130" s="204">
        <f t="shared" ref="BF130:BF140" si="5">IF(N130="snížená",J130,0)</f>
        <v>0</v>
      </c>
      <c r="BG130" s="204">
        <f t="shared" ref="BG130:BG140" si="6">IF(N130="zákl. přenesená",J130,0)</f>
        <v>0</v>
      </c>
      <c r="BH130" s="204">
        <f t="shared" ref="BH130:BH140" si="7">IF(N130="sníž. přenesená",J130,0)</f>
        <v>0</v>
      </c>
      <c r="BI130" s="204">
        <f t="shared" ref="BI130:BI140" si="8">IF(N130="nulová",J130,0)</f>
        <v>0</v>
      </c>
      <c r="BJ130" s="18" t="s">
        <v>84</v>
      </c>
      <c r="BK130" s="204">
        <f t="shared" ref="BK130:BK140" si="9">ROUND(I130*H130,2)</f>
        <v>0</v>
      </c>
      <c r="BL130" s="18" t="s">
        <v>110</v>
      </c>
      <c r="BM130" s="203" t="s">
        <v>86</v>
      </c>
    </row>
    <row r="131" spans="1:65" s="2" customFormat="1" ht="16.5" customHeight="1">
      <c r="A131" s="35"/>
      <c r="B131" s="36"/>
      <c r="C131" s="192" t="s">
        <v>86</v>
      </c>
      <c r="D131" s="192" t="s">
        <v>241</v>
      </c>
      <c r="E131" s="193" t="s">
        <v>86</v>
      </c>
      <c r="F131" s="194" t="s">
        <v>4263</v>
      </c>
      <c r="G131" s="195" t="s">
        <v>476</v>
      </c>
      <c r="H131" s="196">
        <v>300</v>
      </c>
      <c r="I131" s="197"/>
      <c r="J131" s="198">
        <f t="shared" si="0"/>
        <v>0</v>
      </c>
      <c r="K131" s="194" t="s">
        <v>277</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110</v>
      </c>
      <c r="AT131" s="203" t="s">
        <v>241</v>
      </c>
      <c r="AU131" s="203" t="s">
        <v>84</v>
      </c>
      <c r="AY131" s="18" t="s">
        <v>239</v>
      </c>
      <c r="BE131" s="204">
        <f t="shared" si="4"/>
        <v>0</v>
      </c>
      <c r="BF131" s="204">
        <f t="shared" si="5"/>
        <v>0</v>
      </c>
      <c r="BG131" s="204">
        <f t="shared" si="6"/>
        <v>0</v>
      </c>
      <c r="BH131" s="204">
        <f t="shared" si="7"/>
        <v>0</v>
      </c>
      <c r="BI131" s="204">
        <f t="shared" si="8"/>
        <v>0</v>
      </c>
      <c r="BJ131" s="18" t="s">
        <v>84</v>
      </c>
      <c r="BK131" s="204">
        <f t="shared" si="9"/>
        <v>0</v>
      </c>
      <c r="BL131" s="18" t="s">
        <v>110</v>
      </c>
      <c r="BM131" s="203" t="s">
        <v>110</v>
      </c>
    </row>
    <row r="132" spans="1:65" s="2" customFormat="1" ht="16.5" customHeight="1">
      <c r="A132" s="35"/>
      <c r="B132" s="36"/>
      <c r="C132" s="192" t="s">
        <v>108</v>
      </c>
      <c r="D132" s="192" t="s">
        <v>241</v>
      </c>
      <c r="E132" s="193" t="s">
        <v>108</v>
      </c>
      <c r="F132" s="194" t="s">
        <v>4264</v>
      </c>
      <c r="G132" s="195" t="s">
        <v>476</v>
      </c>
      <c r="H132" s="196">
        <v>350</v>
      </c>
      <c r="I132" s="197"/>
      <c r="J132" s="198">
        <f t="shared" si="0"/>
        <v>0</v>
      </c>
      <c r="K132" s="194" t="s">
        <v>277</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110</v>
      </c>
      <c r="AT132" s="203" t="s">
        <v>241</v>
      </c>
      <c r="AU132" s="203" t="s">
        <v>84</v>
      </c>
      <c r="AY132" s="18" t="s">
        <v>239</v>
      </c>
      <c r="BE132" s="204">
        <f t="shared" si="4"/>
        <v>0</v>
      </c>
      <c r="BF132" s="204">
        <f t="shared" si="5"/>
        <v>0</v>
      </c>
      <c r="BG132" s="204">
        <f t="shared" si="6"/>
        <v>0</v>
      </c>
      <c r="BH132" s="204">
        <f t="shared" si="7"/>
        <v>0</v>
      </c>
      <c r="BI132" s="204">
        <f t="shared" si="8"/>
        <v>0</v>
      </c>
      <c r="BJ132" s="18" t="s">
        <v>84</v>
      </c>
      <c r="BK132" s="204">
        <f t="shared" si="9"/>
        <v>0</v>
      </c>
      <c r="BL132" s="18" t="s">
        <v>110</v>
      </c>
      <c r="BM132" s="203" t="s">
        <v>150</v>
      </c>
    </row>
    <row r="133" spans="1:65" s="2" customFormat="1" ht="16.5" customHeight="1">
      <c r="A133" s="35"/>
      <c r="B133" s="36"/>
      <c r="C133" s="192" t="s">
        <v>110</v>
      </c>
      <c r="D133" s="192" t="s">
        <v>241</v>
      </c>
      <c r="E133" s="193" t="s">
        <v>110</v>
      </c>
      <c r="F133" s="194" t="s">
        <v>4265</v>
      </c>
      <c r="G133" s="195" t="s">
        <v>1736</v>
      </c>
      <c r="H133" s="196">
        <v>930</v>
      </c>
      <c r="I133" s="197"/>
      <c r="J133" s="198">
        <f t="shared" si="0"/>
        <v>0</v>
      </c>
      <c r="K133" s="194" t="s">
        <v>277</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110</v>
      </c>
      <c r="AT133" s="203" t="s">
        <v>241</v>
      </c>
      <c r="AU133" s="203" t="s">
        <v>84</v>
      </c>
      <c r="AY133" s="18" t="s">
        <v>239</v>
      </c>
      <c r="BE133" s="204">
        <f t="shared" si="4"/>
        <v>0</v>
      </c>
      <c r="BF133" s="204">
        <f t="shared" si="5"/>
        <v>0</v>
      </c>
      <c r="BG133" s="204">
        <f t="shared" si="6"/>
        <v>0</v>
      </c>
      <c r="BH133" s="204">
        <f t="shared" si="7"/>
        <v>0</v>
      </c>
      <c r="BI133" s="204">
        <f t="shared" si="8"/>
        <v>0</v>
      </c>
      <c r="BJ133" s="18" t="s">
        <v>84</v>
      </c>
      <c r="BK133" s="204">
        <f t="shared" si="9"/>
        <v>0</v>
      </c>
      <c r="BL133" s="18" t="s">
        <v>110</v>
      </c>
      <c r="BM133" s="203" t="s">
        <v>156</v>
      </c>
    </row>
    <row r="134" spans="1:65" s="2" customFormat="1" ht="16.5" customHeight="1">
      <c r="A134" s="35"/>
      <c r="B134" s="36"/>
      <c r="C134" s="192" t="s">
        <v>134</v>
      </c>
      <c r="D134" s="192" t="s">
        <v>241</v>
      </c>
      <c r="E134" s="193" t="s">
        <v>134</v>
      </c>
      <c r="F134" s="194" t="s">
        <v>4266</v>
      </c>
      <c r="G134" s="195" t="s">
        <v>1736</v>
      </c>
      <c r="H134" s="196">
        <v>68</v>
      </c>
      <c r="I134" s="197"/>
      <c r="J134" s="198">
        <f t="shared" si="0"/>
        <v>0</v>
      </c>
      <c r="K134" s="194" t="s">
        <v>277</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110</v>
      </c>
      <c r="AT134" s="203" t="s">
        <v>241</v>
      </c>
      <c r="AU134" s="203" t="s">
        <v>84</v>
      </c>
      <c r="AY134" s="18" t="s">
        <v>239</v>
      </c>
      <c r="BE134" s="204">
        <f t="shared" si="4"/>
        <v>0</v>
      </c>
      <c r="BF134" s="204">
        <f t="shared" si="5"/>
        <v>0</v>
      </c>
      <c r="BG134" s="204">
        <f t="shared" si="6"/>
        <v>0</v>
      </c>
      <c r="BH134" s="204">
        <f t="shared" si="7"/>
        <v>0</v>
      </c>
      <c r="BI134" s="204">
        <f t="shared" si="8"/>
        <v>0</v>
      </c>
      <c r="BJ134" s="18" t="s">
        <v>84</v>
      </c>
      <c r="BK134" s="204">
        <f t="shared" si="9"/>
        <v>0</v>
      </c>
      <c r="BL134" s="18" t="s">
        <v>110</v>
      </c>
      <c r="BM134" s="203" t="s">
        <v>162</v>
      </c>
    </row>
    <row r="135" spans="1:65" s="2" customFormat="1" ht="16.5" customHeight="1">
      <c r="A135" s="35"/>
      <c r="B135" s="36"/>
      <c r="C135" s="192" t="s">
        <v>150</v>
      </c>
      <c r="D135" s="192" t="s">
        <v>241</v>
      </c>
      <c r="E135" s="193" t="s">
        <v>150</v>
      </c>
      <c r="F135" s="194" t="s">
        <v>4267</v>
      </c>
      <c r="G135" s="195" t="s">
        <v>1736</v>
      </c>
      <c r="H135" s="196">
        <v>20</v>
      </c>
      <c r="I135" s="197"/>
      <c r="J135" s="198">
        <f t="shared" si="0"/>
        <v>0</v>
      </c>
      <c r="K135" s="194" t="s">
        <v>277</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110</v>
      </c>
      <c r="AT135" s="203" t="s">
        <v>241</v>
      </c>
      <c r="AU135" s="203" t="s">
        <v>84</v>
      </c>
      <c r="AY135" s="18" t="s">
        <v>239</v>
      </c>
      <c r="BE135" s="204">
        <f t="shared" si="4"/>
        <v>0</v>
      </c>
      <c r="BF135" s="204">
        <f t="shared" si="5"/>
        <v>0</v>
      </c>
      <c r="BG135" s="204">
        <f t="shared" si="6"/>
        <v>0</v>
      </c>
      <c r="BH135" s="204">
        <f t="shared" si="7"/>
        <v>0</v>
      </c>
      <c r="BI135" s="204">
        <f t="shared" si="8"/>
        <v>0</v>
      </c>
      <c r="BJ135" s="18" t="s">
        <v>84</v>
      </c>
      <c r="BK135" s="204">
        <f t="shared" si="9"/>
        <v>0</v>
      </c>
      <c r="BL135" s="18" t="s">
        <v>110</v>
      </c>
      <c r="BM135" s="203" t="s">
        <v>8</v>
      </c>
    </row>
    <row r="136" spans="1:65" s="2" customFormat="1" ht="16.5" customHeight="1">
      <c r="A136" s="35"/>
      <c r="B136" s="36"/>
      <c r="C136" s="192" t="s">
        <v>153</v>
      </c>
      <c r="D136" s="192" t="s">
        <v>241</v>
      </c>
      <c r="E136" s="193" t="s">
        <v>153</v>
      </c>
      <c r="F136" s="194" t="s">
        <v>4268</v>
      </c>
      <c r="G136" s="195" t="s">
        <v>1736</v>
      </c>
      <c r="H136" s="196">
        <v>60</v>
      </c>
      <c r="I136" s="197"/>
      <c r="J136" s="198">
        <f t="shared" si="0"/>
        <v>0</v>
      </c>
      <c r="K136" s="194" t="s">
        <v>277</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110</v>
      </c>
      <c r="AT136" s="203" t="s">
        <v>241</v>
      </c>
      <c r="AU136" s="203" t="s">
        <v>84</v>
      </c>
      <c r="AY136" s="18" t="s">
        <v>239</v>
      </c>
      <c r="BE136" s="204">
        <f t="shared" si="4"/>
        <v>0</v>
      </c>
      <c r="BF136" s="204">
        <f t="shared" si="5"/>
        <v>0</v>
      </c>
      <c r="BG136" s="204">
        <f t="shared" si="6"/>
        <v>0</v>
      </c>
      <c r="BH136" s="204">
        <f t="shared" si="7"/>
        <v>0</v>
      </c>
      <c r="BI136" s="204">
        <f t="shared" si="8"/>
        <v>0</v>
      </c>
      <c r="BJ136" s="18" t="s">
        <v>84</v>
      </c>
      <c r="BK136" s="204">
        <f t="shared" si="9"/>
        <v>0</v>
      </c>
      <c r="BL136" s="18" t="s">
        <v>110</v>
      </c>
      <c r="BM136" s="203" t="s">
        <v>296</v>
      </c>
    </row>
    <row r="137" spans="1:65" s="2" customFormat="1" ht="16.5" customHeight="1">
      <c r="A137" s="35"/>
      <c r="B137" s="36"/>
      <c r="C137" s="192" t="s">
        <v>156</v>
      </c>
      <c r="D137" s="192" t="s">
        <v>241</v>
      </c>
      <c r="E137" s="193" t="s">
        <v>156</v>
      </c>
      <c r="F137" s="194" t="s">
        <v>4269</v>
      </c>
      <c r="G137" s="195" t="s">
        <v>476</v>
      </c>
      <c r="H137" s="196">
        <v>210</v>
      </c>
      <c r="I137" s="197"/>
      <c r="J137" s="198">
        <f t="shared" si="0"/>
        <v>0</v>
      </c>
      <c r="K137" s="194" t="s">
        <v>277</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110</v>
      </c>
      <c r="AT137" s="203" t="s">
        <v>241</v>
      </c>
      <c r="AU137" s="203" t="s">
        <v>84</v>
      </c>
      <c r="AY137" s="18" t="s">
        <v>239</v>
      </c>
      <c r="BE137" s="204">
        <f t="shared" si="4"/>
        <v>0</v>
      </c>
      <c r="BF137" s="204">
        <f t="shared" si="5"/>
        <v>0</v>
      </c>
      <c r="BG137" s="204">
        <f t="shared" si="6"/>
        <v>0</v>
      </c>
      <c r="BH137" s="204">
        <f t="shared" si="7"/>
        <v>0</v>
      </c>
      <c r="BI137" s="204">
        <f t="shared" si="8"/>
        <v>0</v>
      </c>
      <c r="BJ137" s="18" t="s">
        <v>84</v>
      </c>
      <c r="BK137" s="204">
        <f t="shared" si="9"/>
        <v>0</v>
      </c>
      <c r="BL137" s="18" t="s">
        <v>110</v>
      </c>
      <c r="BM137" s="203" t="s">
        <v>306</v>
      </c>
    </row>
    <row r="138" spans="1:65" s="2" customFormat="1" ht="16.5" customHeight="1">
      <c r="A138" s="35"/>
      <c r="B138" s="36"/>
      <c r="C138" s="192" t="s">
        <v>159</v>
      </c>
      <c r="D138" s="192" t="s">
        <v>241</v>
      </c>
      <c r="E138" s="193" t="s">
        <v>159</v>
      </c>
      <c r="F138" s="194" t="s">
        <v>4270</v>
      </c>
      <c r="G138" s="195" t="s">
        <v>476</v>
      </c>
      <c r="H138" s="196">
        <v>190</v>
      </c>
      <c r="I138" s="197"/>
      <c r="J138" s="198">
        <f t="shared" si="0"/>
        <v>0</v>
      </c>
      <c r="K138" s="194" t="s">
        <v>277</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110</v>
      </c>
      <c r="AT138" s="203" t="s">
        <v>241</v>
      </c>
      <c r="AU138" s="203" t="s">
        <v>84</v>
      </c>
      <c r="AY138" s="18" t="s">
        <v>239</v>
      </c>
      <c r="BE138" s="204">
        <f t="shared" si="4"/>
        <v>0</v>
      </c>
      <c r="BF138" s="204">
        <f t="shared" si="5"/>
        <v>0</v>
      </c>
      <c r="BG138" s="204">
        <f t="shared" si="6"/>
        <v>0</v>
      </c>
      <c r="BH138" s="204">
        <f t="shared" si="7"/>
        <v>0</v>
      </c>
      <c r="BI138" s="204">
        <f t="shared" si="8"/>
        <v>0</v>
      </c>
      <c r="BJ138" s="18" t="s">
        <v>84</v>
      </c>
      <c r="BK138" s="204">
        <f t="shared" si="9"/>
        <v>0</v>
      </c>
      <c r="BL138" s="18" t="s">
        <v>110</v>
      </c>
      <c r="BM138" s="203" t="s">
        <v>279</v>
      </c>
    </row>
    <row r="139" spans="1:65" s="2" customFormat="1" ht="16.5" customHeight="1">
      <c r="A139" s="35"/>
      <c r="B139" s="36"/>
      <c r="C139" s="192" t="s">
        <v>162</v>
      </c>
      <c r="D139" s="192" t="s">
        <v>241</v>
      </c>
      <c r="E139" s="193" t="s">
        <v>162</v>
      </c>
      <c r="F139" s="194" t="s">
        <v>4271</v>
      </c>
      <c r="G139" s="195" t="s">
        <v>476</v>
      </c>
      <c r="H139" s="196">
        <v>270</v>
      </c>
      <c r="I139" s="197"/>
      <c r="J139" s="198">
        <f t="shared" si="0"/>
        <v>0</v>
      </c>
      <c r="K139" s="194" t="s">
        <v>277</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110</v>
      </c>
      <c r="AT139" s="203" t="s">
        <v>241</v>
      </c>
      <c r="AU139" s="203" t="s">
        <v>84</v>
      </c>
      <c r="AY139" s="18" t="s">
        <v>239</v>
      </c>
      <c r="BE139" s="204">
        <f t="shared" si="4"/>
        <v>0</v>
      </c>
      <c r="BF139" s="204">
        <f t="shared" si="5"/>
        <v>0</v>
      </c>
      <c r="BG139" s="204">
        <f t="shared" si="6"/>
        <v>0</v>
      </c>
      <c r="BH139" s="204">
        <f t="shared" si="7"/>
        <v>0</v>
      </c>
      <c r="BI139" s="204">
        <f t="shared" si="8"/>
        <v>0</v>
      </c>
      <c r="BJ139" s="18" t="s">
        <v>84</v>
      </c>
      <c r="BK139" s="204">
        <f t="shared" si="9"/>
        <v>0</v>
      </c>
      <c r="BL139" s="18" t="s">
        <v>110</v>
      </c>
      <c r="BM139" s="203" t="s">
        <v>328</v>
      </c>
    </row>
    <row r="140" spans="1:65" s="2" customFormat="1" ht="16.5" customHeight="1">
      <c r="A140" s="35"/>
      <c r="B140" s="36"/>
      <c r="C140" s="192" t="s">
        <v>165</v>
      </c>
      <c r="D140" s="192" t="s">
        <v>241</v>
      </c>
      <c r="E140" s="193" t="s">
        <v>165</v>
      </c>
      <c r="F140" s="194" t="s">
        <v>4272</v>
      </c>
      <c r="G140" s="195" t="s">
        <v>476</v>
      </c>
      <c r="H140" s="196">
        <v>20</v>
      </c>
      <c r="I140" s="197"/>
      <c r="J140" s="198">
        <f t="shared" si="0"/>
        <v>0</v>
      </c>
      <c r="K140" s="194" t="s">
        <v>277</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110</v>
      </c>
      <c r="AT140" s="203" t="s">
        <v>241</v>
      </c>
      <c r="AU140" s="203" t="s">
        <v>84</v>
      </c>
      <c r="AY140" s="18" t="s">
        <v>239</v>
      </c>
      <c r="BE140" s="204">
        <f t="shared" si="4"/>
        <v>0</v>
      </c>
      <c r="BF140" s="204">
        <f t="shared" si="5"/>
        <v>0</v>
      </c>
      <c r="BG140" s="204">
        <f t="shared" si="6"/>
        <v>0</v>
      </c>
      <c r="BH140" s="204">
        <f t="shared" si="7"/>
        <v>0</v>
      </c>
      <c r="BI140" s="204">
        <f t="shared" si="8"/>
        <v>0</v>
      </c>
      <c r="BJ140" s="18" t="s">
        <v>84</v>
      </c>
      <c r="BK140" s="204">
        <f t="shared" si="9"/>
        <v>0</v>
      </c>
      <c r="BL140" s="18" t="s">
        <v>110</v>
      </c>
      <c r="BM140" s="203" t="s">
        <v>337</v>
      </c>
    </row>
    <row r="141" spans="1:65" s="12" customFormat="1" ht="25.9" customHeight="1">
      <c r="B141" s="176"/>
      <c r="C141" s="177"/>
      <c r="D141" s="178" t="s">
        <v>75</v>
      </c>
      <c r="E141" s="179" t="s">
        <v>165</v>
      </c>
      <c r="F141" s="179" t="s">
        <v>4273</v>
      </c>
      <c r="G141" s="177"/>
      <c r="H141" s="177"/>
      <c r="I141" s="180"/>
      <c r="J141" s="181">
        <f>BK141</f>
        <v>0</v>
      </c>
      <c r="K141" s="177"/>
      <c r="L141" s="182"/>
      <c r="M141" s="183"/>
      <c r="N141" s="184"/>
      <c r="O141" s="184"/>
      <c r="P141" s="185">
        <f>SUM(P142:P164)</f>
        <v>0</v>
      </c>
      <c r="Q141" s="184"/>
      <c r="R141" s="185">
        <f>SUM(R142:R164)</f>
        <v>0</v>
      </c>
      <c r="S141" s="184"/>
      <c r="T141" s="186">
        <f>SUM(T142:T164)</f>
        <v>0</v>
      </c>
      <c r="AR141" s="187" t="s">
        <v>84</v>
      </c>
      <c r="AT141" s="188" t="s">
        <v>75</v>
      </c>
      <c r="AU141" s="188" t="s">
        <v>76</v>
      </c>
      <c r="AY141" s="187" t="s">
        <v>239</v>
      </c>
      <c r="BK141" s="189">
        <f>SUM(BK142:BK164)</f>
        <v>0</v>
      </c>
    </row>
    <row r="142" spans="1:65" s="2" customFormat="1" ht="16.5" customHeight="1">
      <c r="A142" s="35"/>
      <c r="B142" s="36"/>
      <c r="C142" s="192" t="s">
        <v>8</v>
      </c>
      <c r="D142" s="192" t="s">
        <v>241</v>
      </c>
      <c r="E142" s="193" t="s">
        <v>8</v>
      </c>
      <c r="F142" s="194" t="s">
        <v>4274</v>
      </c>
      <c r="G142" s="195" t="s">
        <v>476</v>
      </c>
      <c r="H142" s="196">
        <v>5</v>
      </c>
      <c r="I142" s="197"/>
      <c r="J142" s="198">
        <f t="shared" ref="J142:J164" si="10">ROUND(I142*H142,2)</f>
        <v>0</v>
      </c>
      <c r="K142" s="194" t="s">
        <v>277</v>
      </c>
      <c r="L142" s="40"/>
      <c r="M142" s="199" t="s">
        <v>1</v>
      </c>
      <c r="N142" s="200" t="s">
        <v>41</v>
      </c>
      <c r="O142" s="72"/>
      <c r="P142" s="201">
        <f t="shared" ref="P142:P164" si="11">O142*H142</f>
        <v>0</v>
      </c>
      <c r="Q142" s="201">
        <v>0</v>
      </c>
      <c r="R142" s="201">
        <f t="shared" ref="R142:R164" si="12">Q142*H142</f>
        <v>0</v>
      </c>
      <c r="S142" s="201">
        <v>0</v>
      </c>
      <c r="T142" s="202">
        <f t="shared" ref="T142:T164" si="13">S142*H142</f>
        <v>0</v>
      </c>
      <c r="U142" s="35"/>
      <c r="V142" s="35"/>
      <c r="W142" s="35"/>
      <c r="X142" s="35"/>
      <c r="Y142" s="35"/>
      <c r="Z142" s="35"/>
      <c r="AA142" s="35"/>
      <c r="AB142" s="35"/>
      <c r="AC142" s="35"/>
      <c r="AD142" s="35"/>
      <c r="AE142" s="35"/>
      <c r="AR142" s="203" t="s">
        <v>110</v>
      </c>
      <c r="AT142" s="203" t="s">
        <v>241</v>
      </c>
      <c r="AU142" s="203" t="s">
        <v>84</v>
      </c>
      <c r="AY142" s="18" t="s">
        <v>239</v>
      </c>
      <c r="BE142" s="204">
        <f t="shared" ref="BE142:BE164" si="14">IF(N142="základní",J142,0)</f>
        <v>0</v>
      </c>
      <c r="BF142" s="204">
        <f t="shared" ref="BF142:BF164" si="15">IF(N142="snížená",J142,0)</f>
        <v>0</v>
      </c>
      <c r="BG142" s="204">
        <f t="shared" ref="BG142:BG164" si="16">IF(N142="zákl. přenesená",J142,0)</f>
        <v>0</v>
      </c>
      <c r="BH142" s="204">
        <f t="shared" ref="BH142:BH164" si="17">IF(N142="sníž. přenesená",J142,0)</f>
        <v>0</v>
      </c>
      <c r="BI142" s="204">
        <f t="shared" ref="BI142:BI164" si="18">IF(N142="nulová",J142,0)</f>
        <v>0</v>
      </c>
      <c r="BJ142" s="18" t="s">
        <v>84</v>
      </c>
      <c r="BK142" s="204">
        <f t="shared" ref="BK142:BK164" si="19">ROUND(I142*H142,2)</f>
        <v>0</v>
      </c>
      <c r="BL142" s="18" t="s">
        <v>110</v>
      </c>
      <c r="BM142" s="203" t="s">
        <v>463</v>
      </c>
    </row>
    <row r="143" spans="1:65" s="2" customFormat="1" ht="16.5" customHeight="1">
      <c r="A143" s="35"/>
      <c r="B143" s="36"/>
      <c r="C143" s="192" t="s">
        <v>292</v>
      </c>
      <c r="D143" s="192" t="s">
        <v>241</v>
      </c>
      <c r="E143" s="193" t="s">
        <v>292</v>
      </c>
      <c r="F143" s="194" t="s">
        <v>4275</v>
      </c>
      <c r="G143" s="195" t="s">
        <v>476</v>
      </c>
      <c r="H143" s="196">
        <v>680</v>
      </c>
      <c r="I143" s="197"/>
      <c r="J143" s="198">
        <f t="shared" si="10"/>
        <v>0</v>
      </c>
      <c r="K143" s="194" t="s">
        <v>277</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110</v>
      </c>
      <c r="AT143" s="203" t="s">
        <v>241</v>
      </c>
      <c r="AU143" s="203" t="s">
        <v>84</v>
      </c>
      <c r="AY143" s="18" t="s">
        <v>239</v>
      </c>
      <c r="BE143" s="204">
        <f t="shared" si="14"/>
        <v>0</v>
      </c>
      <c r="BF143" s="204">
        <f t="shared" si="15"/>
        <v>0</v>
      </c>
      <c r="BG143" s="204">
        <f t="shared" si="16"/>
        <v>0</v>
      </c>
      <c r="BH143" s="204">
        <f t="shared" si="17"/>
        <v>0</v>
      </c>
      <c r="BI143" s="204">
        <f t="shared" si="18"/>
        <v>0</v>
      </c>
      <c r="BJ143" s="18" t="s">
        <v>84</v>
      </c>
      <c r="BK143" s="204">
        <f t="shared" si="19"/>
        <v>0</v>
      </c>
      <c r="BL143" s="18" t="s">
        <v>110</v>
      </c>
      <c r="BM143" s="203" t="s">
        <v>473</v>
      </c>
    </row>
    <row r="144" spans="1:65" s="2" customFormat="1" ht="16.5" customHeight="1">
      <c r="A144" s="35"/>
      <c r="B144" s="36"/>
      <c r="C144" s="192" t="s">
        <v>296</v>
      </c>
      <c r="D144" s="192" t="s">
        <v>241</v>
      </c>
      <c r="E144" s="193" t="s">
        <v>296</v>
      </c>
      <c r="F144" s="194" t="s">
        <v>4276</v>
      </c>
      <c r="G144" s="195" t="s">
        <v>476</v>
      </c>
      <c r="H144" s="196">
        <v>5600</v>
      </c>
      <c r="I144" s="197"/>
      <c r="J144" s="198">
        <f t="shared" si="10"/>
        <v>0</v>
      </c>
      <c r="K144" s="194" t="s">
        <v>277</v>
      </c>
      <c r="L144" s="40"/>
      <c r="M144" s="199" t="s">
        <v>1</v>
      </c>
      <c r="N144" s="200"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110</v>
      </c>
      <c r="AT144" s="203" t="s">
        <v>241</v>
      </c>
      <c r="AU144" s="203" t="s">
        <v>84</v>
      </c>
      <c r="AY144" s="18" t="s">
        <v>239</v>
      </c>
      <c r="BE144" s="204">
        <f t="shared" si="14"/>
        <v>0</v>
      </c>
      <c r="BF144" s="204">
        <f t="shared" si="15"/>
        <v>0</v>
      </c>
      <c r="BG144" s="204">
        <f t="shared" si="16"/>
        <v>0</v>
      </c>
      <c r="BH144" s="204">
        <f t="shared" si="17"/>
        <v>0</v>
      </c>
      <c r="BI144" s="204">
        <f t="shared" si="18"/>
        <v>0</v>
      </c>
      <c r="BJ144" s="18" t="s">
        <v>84</v>
      </c>
      <c r="BK144" s="204">
        <f t="shared" si="19"/>
        <v>0</v>
      </c>
      <c r="BL144" s="18" t="s">
        <v>110</v>
      </c>
      <c r="BM144" s="203" t="s">
        <v>484</v>
      </c>
    </row>
    <row r="145" spans="1:65" s="2" customFormat="1" ht="16.5" customHeight="1">
      <c r="A145" s="35"/>
      <c r="B145" s="36"/>
      <c r="C145" s="192" t="s">
        <v>301</v>
      </c>
      <c r="D145" s="192" t="s">
        <v>241</v>
      </c>
      <c r="E145" s="193" t="s">
        <v>301</v>
      </c>
      <c r="F145" s="194" t="s">
        <v>4277</v>
      </c>
      <c r="G145" s="195" t="s">
        <v>476</v>
      </c>
      <c r="H145" s="196">
        <v>3900</v>
      </c>
      <c r="I145" s="197"/>
      <c r="J145" s="198">
        <f t="shared" si="10"/>
        <v>0</v>
      </c>
      <c r="K145" s="194" t="s">
        <v>277</v>
      </c>
      <c r="L145" s="40"/>
      <c r="M145" s="199" t="s">
        <v>1</v>
      </c>
      <c r="N145" s="200" t="s">
        <v>41</v>
      </c>
      <c r="O145" s="72"/>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110</v>
      </c>
      <c r="AT145" s="203" t="s">
        <v>241</v>
      </c>
      <c r="AU145" s="203" t="s">
        <v>84</v>
      </c>
      <c r="AY145" s="18" t="s">
        <v>239</v>
      </c>
      <c r="BE145" s="204">
        <f t="shared" si="14"/>
        <v>0</v>
      </c>
      <c r="BF145" s="204">
        <f t="shared" si="15"/>
        <v>0</v>
      </c>
      <c r="BG145" s="204">
        <f t="shared" si="16"/>
        <v>0</v>
      </c>
      <c r="BH145" s="204">
        <f t="shared" si="17"/>
        <v>0</v>
      </c>
      <c r="BI145" s="204">
        <f t="shared" si="18"/>
        <v>0</v>
      </c>
      <c r="BJ145" s="18" t="s">
        <v>84</v>
      </c>
      <c r="BK145" s="204">
        <f t="shared" si="19"/>
        <v>0</v>
      </c>
      <c r="BL145" s="18" t="s">
        <v>110</v>
      </c>
      <c r="BM145" s="203" t="s">
        <v>495</v>
      </c>
    </row>
    <row r="146" spans="1:65" s="2" customFormat="1" ht="16.5" customHeight="1">
      <c r="A146" s="35"/>
      <c r="B146" s="36"/>
      <c r="C146" s="192" t="s">
        <v>306</v>
      </c>
      <c r="D146" s="192" t="s">
        <v>241</v>
      </c>
      <c r="E146" s="193" t="s">
        <v>306</v>
      </c>
      <c r="F146" s="194" t="s">
        <v>4278</v>
      </c>
      <c r="G146" s="195" t="s">
        <v>476</v>
      </c>
      <c r="H146" s="196">
        <v>6800</v>
      </c>
      <c r="I146" s="197"/>
      <c r="J146" s="198">
        <f t="shared" si="10"/>
        <v>0</v>
      </c>
      <c r="K146" s="194" t="s">
        <v>277</v>
      </c>
      <c r="L146" s="40"/>
      <c r="M146" s="199" t="s">
        <v>1</v>
      </c>
      <c r="N146" s="200" t="s">
        <v>41</v>
      </c>
      <c r="O146" s="72"/>
      <c r="P146" s="201">
        <f t="shared" si="11"/>
        <v>0</v>
      </c>
      <c r="Q146" s="201">
        <v>0</v>
      </c>
      <c r="R146" s="201">
        <f t="shared" si="12"/>
        <v>0</v>
      </c>
      <c r="S146" s="201">
        <v>0</v>
      </c>
      <c r="T146" s="202">
        <f t="shared" si="13"/>
        <v>0</v>
      </c>
      <c r="U146" s="35"/>
      <c r="V146" s="35"/>
      <c r="W146" s="35"/>
      <c r="X146" s="35"/>
      <c r="Y146" s="35"/>
      <c r="Z146" s="35"/>
      <c r="AA146" s="35"/>
      <c r="AB146" s="35"/>
      <c r="AC146" s="35"/>
      <c r="AD146" s="35"/>
      <c r="AE146" s="35"/>
      <c r="AR146" s="203" t="s">
        <v>110</v>
      </c>
      <c r="AT146" s="203" t="s">
        <v>241</v>
      </c>
      <c r="AU146" s="203" t="s">
        <v>84</v>
      </c>
      <c r="AY146" s="18" t="s">
        <v>239</v>
      </c>
      <c r="BE146" s="204">
        <f t="shared" si="14"/>
        <v>0</v>
      </c>
      <c r="BF146" s="204">
        <f t="shared" si="15"/>
        <v>0</v>
      </c>
      <c r="BG146" s="204">
        <f t="shared" si="16"/>
        <v>0</v>
      </c>
      <c r="BH146" s="204">
        <f t="shared" si="17"/>
        <v>0</v>
      </c>
      <c r="BI146" s="204">
        <f t="shared" si="18"/>
        <v>0</v>
      </c>
      <c r="BJ146" s="18" t="s">
        <v>84</v>
      </c>
      <c r="BK146" s="204">
        <f t="shared" si="19"/>
        <v>0</v>
      </c>
      <c r="BL146" s="18" t="s">
        <v>110</v>
      </c>
      <c r="BM146" s="203" t="s">
        <v>506</v>
      </c>
    </row>
    <row r="147" spans="1:65" s="2" customFormat="1" ht="16.5" customHeight="1">
      <c r="A147" s="35"/>
      <c r="B147" s="36"/>
      <c r="C147" s="192" t="s">
        <v>312</v>
      </c>
      <c r="D147" s="192" t="s">
        <v>241</v>
      </c>
      <c r="E147" s="193" t="s">
        <v>312</v>
      </c>
      <c r="F147" s="194" t="s">
        <v>4279</v>
      </c>
      <c r="G147" s="195" t="s">
        <v>476</v>
      </c>
      <c r="H147" s="196">
        <v>120</v>
      </c>
      <c r="I147" s="197"/>
      <c r="J147" s="198">
        <f t="shared" si="10"/>
        <v>0</v>
      </c>
      <c r="K147" s="194" t="s">
        <v>277</v>
      </c>
      <c r="L147" s="40"/>
      <c r="M147" s="199" t="s">
        <v>1</v>
      </c>
      <c r="N147" s="200" t="s">
        <v>41</v>
      </c>
      <c r="O147" s="72"/>
      <c r="P147" s="201">
        <f t="shared" si="11"/>
        <v>0</v>
      </c>
      <c r="Q147" s="201">
        <v>0</v>
      </c>
      <c r="R147" s="201">
        <f t="shared" si="12"/>
        <v>0</v>
      </c>
      <c r="S147" s="201">
        <v>0</v>
      </c>
      <c r="T147" s="202">
        <f t="shared" si="13"/>
        <v>0</v>
      </c>
      <c r="U147" s="35"/>
      <c r="V147" s="35"/>
      <c r="W147" s="35"/>
      <c r="X147" s="35"/>
      <c r="Y147" s="35"/>
      <c r="Z147" s="35"/>
      <c r="AA147" s="35"/>
      <c r="AB147" s="35"/>
      <c r="AC147" s="35"/>
      <c r="AD147" s="35"/>
      <c r="AE147" s="35"/>
      <c r="AR147" s="203" t="s">
        <v>110</v>
      </c>
      <c r="AT147" s="203" t="s">
        <v>241</v>
      </c>
      <c r="AU147" s="203" t="s">
        <v>84</v>
      </c>
      <c r="AY147" s="18" t="s">
        <v>239</v>
      </c>
      <c r="BE147" s="204">
        <f t="shared" si="14"/>
        <v>0</v>
      </c>
      <c r="BF147" s="204">
        <f t="shared" si="15"/>
        <v>0</v>
      </c>
      <c r="BG147" s="204">
        <f t="shared" si="16"/>
        <v>0</v>
      </c>
      <c r="BH147" s="204">
        <f t="shared" si="17"/>
        <v>0</v>
      </c>
      <c r="BI147" s="204">
        <f t="shared" si="18"/>
        <v>0</v>
      </c>
      <c r="BJ147" s="18" t="s">
        <v>84</v>
      </c>
      <c r="BK147" s="204">
        <f t="shared" si="19"/>
        <v>0</v>
      </c>
      <c r="BL147" s="18" t="s">
        <v>110</v>
      </c>
      <c r="BM147" s="203" t="s">
        <v>517</v>
      </c>
    </row>
    <row r="148" spans="1:65" s="2" customFormat="1" ht="16.5" customHeight="1">
      <c r="A148" s="35"/>
      <c r="B148" s="36"/>
      <c r="C148" s="192" t="s">
        <v>279</v>
      </c>
      <c r="D148" s="192" t="s">
        <v>241</v>
      </c>
      <c r="E148" s="193" t="s">
        <v>279</v>
      </c>
      <c r="F148" s="194" t="s">
        <v>4280</v>
      </c>
      <c r="G148" s="195" t="s">
        <v>476</v>
      </c>
      <c r="H148" s="196">
        <v>40</v>
      </c>
      <c r="I148" s="197"/>
      <c r="J148" s="198">
        <f t="shared" si="10"/>
        <v>0</v>
      </c>
      <c r="K148" s="194" t="s">
        <v>277</v>
      </c>
      <c r="L148" s="40"/>
      <c r="M148" s="199" t="s">
        <v>1</v>
      </c>
      <c r="N148" s="200" t="s">
        <v>41</v>
      </c>
      <c r="O148" s="72"/>
      <c r="P148" s="201">
        <f t="shared" si="11"/>
        <v>0</v>
      </c>
      <c r="Q148" s="201">
        <v>0</v>
      </c>
      <c r="R148" s="201">
        <f t="shared" si="12"/>
        <v>0</v>
      </c>
      <c r="S148" s="201">
        <v>0</v>
      </c>
      <c r="T148" s="202">
        <f t="shared" si="13"/>
        <v>0</v>
      </c>
      <c r="U148" s="35"/>
      <c r="V148" s="35"/>
      <c r="W148" s="35"/>
      <c r="X148" s="35"/>
      <c r="Y148" s="35"/>
      <c r="Z148" s="35"/>
      <c r="AA148" s="35"/>
      <c r="AB148" s="35"/>
      <c r="AC148" s="35"/>
      <c r="AD148" s="35"/>
      <c r="AE148" s="35"/>
      <c r="AR148" s="203" t="s">
        <v>110</v>
      </c>
      <c r="AT148" s="203" t="s">
        <v>241</v>
      </c>
      <c r="AU148" s="203" t="s">
        <v>84</v>
      </c>
      <c r="AY148" s="18" t="s">
        <v>239</v>
      </c>
      <c r="BE148" s="204">
        <f t="shared" si="14"/>
        <v>0</v>
      </c>
      <c r="BF148" s="204">
        <f t="shared" si="15"/>
        <v>0</v>
      </c>
      <c r="BG148" s="204">
        <f t="shared" si="16"/>
        <v>0</v>
      </c>
      <c r="BH148" s="204">
        <f t="shared" si="17"/>
        <v>0</v>
      </c>
      <c r="BI148" s="204">
        <f t="shared" si="18"/>
        <v>0</v>
      </c>
      <c r="BJ148" s="18" t="s">
        <v>84</v>
      </c>
      <c r="BK148" s="204">
        <f t="shared" si="19"/>
        <v>0</v>
      </c>
      <c r="BL148" s="18" t="s">
        <v>110</v>
      </c>
      <c r="BM148" s="203" t="s">
        <v>525</v>
      </c>
    </row>
    <row r="149" spans="1:65" s="2" customFormat="1" ht="16.5" customHeight="1">
      <c r="A149" s="35"/>
      <c r="B149" s="36"/>
      <c r="C149" s="192" t="s">
        <v>321</v>
      </c>
      <c r="D149" s="192" t="s">
        <v>241</v>
      </c>
      <c r="E149" s="193" t="s">
        <v>321</v>
      </c>
      <c r="F149" s="194" t="s">
        <v>4281</v>
      </c>
      <c r="G149" s="195" t="s">
        <v>476</v>
      </c>
      <c r="H149" s="196">
        <v>140</v>
      </c>
      <c r="I149" s="197"/>
      <c r="J149" s="198">
        <f t="shared" si="10"/>
        <v>0</v>
      </c>
      <c r="K149" s="194" t="s">
        <v>277</v>
      </c>
      <c r="L149" s="40"/>
      <c r="M149" s="199" t="s">
        <v>1</v>
      </c>
      <c r="N149" s="200" t="s">
        <v>41</v>
      </c>
      <c r="O149" s="72"/>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110</v>
      </c>
      <c r="AT149" s="203" t="s">
        <v>241</v>
      </c>
      <c r="AU149" s="203" t="s">
        <v>84</v>
      </c>
      <c r="AY149" s="18" t="s">
        <v>239</v>
      </c>
      <c r="BE149" s="204">
        <f t="shared" si="14"/>
        <v>0</v>
      </c>
      <c r="BF149" s="204">
        <f t="shared" si="15"/>
        <v>0</v>
      </c>
      <c r="BG149" s="204">
        <f t="shared" si="16"/>
        <v>0</v>
      </c>
      <c r="BH149" s="204">
        <f t="shared" si="17"/>
        <v>0</v>
      </c>
      <c r="BI149" s="204">
        <f t="shared" si="18"/>
        <v>0</v>
      </c>
      <c r="BJ149" s="18" t="s">
        <v>84</v>
      </c>
      <c r="BK149" s="204">
        <f t="shared" si="19"/>
        <v>0</v>
      </c>
      <c r="BL149" s="18" t="s">
        <v>110</v>
      </c>
      <c r="BM149" s="203" t="s">
        <v>533</v>
      </c>
    </row>
    <row r="150" spans="1:65" s="2" customFormat="1" ht="16.5" customHeight="1">
      <c r="A150" s="35"/>
      <c r="B150" s="36"/>
      <c r="C150" s="192" t="s">
        <v>328</v>
      </c>
      <c r="D150" s="192" t="s">
        <v>241</v>
      </c>
      <c r="E150" s="193" t="s">
        <v>328</v>
      </c>
      <c r="F150" s="194" t="s">
        <v>4282</v>
      </c>
      <c r="G150" s="195" t="s">
        <v>476</v>
      </c>
      <c r="H150" s="196">
        <v>90</v>
      </c>
      <c r="I150" s="197"/>
      <c r="J150" s="198">
        <f t="shared" si="10"/>
        <v>0</v>
      </c>
      <c r="K150" s="194" t="s">
        <v>277</v>
      </c>
      <c r="L150" s="40"/>
      <c r="M150" s="199" t="s">
        <v>1</v>
      </c>
      <c r="N150" s="200" t="s">
        <v>41</v>
      </c>
      <c r="O150" s="72"/>
      <c r="P150" s="201">
        <f t="shared" si="11"/>
        <v>0</v>
      </c>
      <c r="Q150" s="201">
        <v>0</v>
      </c>
      <c r="R150" s="201">
        <f t="shared" si="12"/>
        <v>0</v>
      </c>
      <c r="S150" s="201">
        <v>0</v>
      </c>
      <c r="T150" s="202">
        <f t="shared" si="13"/>
        <v>0</v>
      </c>
      <c r="U150" s="35"/>
      <c r="V150" s="35"/>
      <c r="W150" s="35"/>
      <c r="X150" s="35"/>
      <c r="Y150" s="35"/>
      <c r="Z150" s="35"/>
      <c r="AA150" s="35"/>
      <c r="AB150" s="35"/>
      <c r="AC150" s="35"/>
      <c r="AD150" s="35"/>
      <c r="AE150" s="35"/>
      <c r="AR150" s="203" t="s">
        <v>110</v>
      </c>
      <c r="AT150" s="203" t="s">
        <v>241</v>
      </c>
      <c r="AU150" s="203" t="s">
        <v>84</v>
      </c>
      <c r="AY150" s="18" t="s">
        <v>239</v>
      </c>
      <c r="BE150" s="204">
        <f t="shared" si="14"/>
        <v>0</v>
      </c>
      <c r="BF150" s="204">
        <f t="shared" si="15"/>
        <v>0</v>
      </c>
      <c r="BG150" s="204">
        <f t="shared" si="16"/>
        <v>0</v>
      </c>
      <c r="BH150" s="204">
        <f t="shared" si="17"/>
        <v>0</v>
      </c>
      <c r="BI150" s="204">
        <f t="shared" si="18"/>
        <v>0</v>
      </c>
      <c r="BJ150" s="18" t="s">
        <v>84</v>
      </c>
      <c r="BK150" s="204">
        <f t="shared" si="19"/>
        <v>0</v>
      </c>
      <c r="BL150" s="18" t="s">
        <v>110</v>
      </c>
      <c r="BM150" s="203" t="s">
        <v>541</v>
      </c>
    </row>
    <row r="151" spans="1:65" s="2" customFormat="1" ht="16.5" customHeight="1">
      <c r="A151" s="35"/>
      <c r="B151" s="36"/>
      <c r="C151" s="192" t="s">
        <v>7</v>
      </c>
      <c r="D151" s="192" t="s">
        <v>241</v>
      </c>
      <c r="E151" s="193" t="s">
        <v>7</v>
      </c>
      <c r="F151" s="194" t="s">
        <v>4283</v>
      </c>
      <c r="G151" s="195" t="s">
        <v>476</v>
      </c>
      <c r="H151" s="196">
        <v>30</v>
      </c>
      <c r="I151" s="197"/>
      <c r="J151" s="198">
        <f t="shared" si="10"/>
        <v>0</v>
      </c>
      <c r="K151" s="194" t="s">
        <v>277</v>
      </c>
      <c r="L151" s="40"/>
      <c r="M151" s="199" t="s">
        <v>1</v>
      </c>
      <c r="N151" s="200" t="s">
        <v>41</v>
      </c>
      <c r="O151" s="72"/>
      <c r="P151" s="201">
        <f t="shared" si="11"/>
        <v>0</v>
      </c>
      <c r="Q151" s="201">
        <v>0</v>
      </c>
      <c r="R151" s="201">
        <f t="shared" si="12"/>
        <v>0</v>
      </c>
      <c r="S151" s="201">
        <v>0</v>
      </c>
      <c r="T151" s="202">
        <f t="shared" si="13"/>
        <v>0</v>
      </c>
      <c r="U151" s="35"/>
      <c r="V151" s="35"/>
      <c r="W151" s="35"/>
      <c r="X151" s="35"/>
      <c r="Y151" s="35"/>
      <c r="Z151" s="35"/>
      <c r="AA151" s="35"/>
      <c r="AB151" s="35"/>
      <c r="AC151" s="35"/>
      <c r="AD151" s="35"/>
      <c r="AE151" s="35"/>
      <c r="AR151" s="203" t="s">
        <v>110</v>
      </c>
      <c r="AT151" s="203" t="s">
        <v>241</v>
      </c>
      <c r="AU151" s="203" t="s">
        <v>84</v>
      </c>
      <c r="AY151" s="18" t="s">
        <v>239</v>
      </c>
      <c r="BE151" s="204">
        <f t="shared" si="14"/>
        <v>0</v>
      </c>
      <c r="BF151" s="204">
        <f t="shared" si="15"/>
        <v>0</v>
      </c>
      <c r="BG151" s="204">
        <f t="shared" si="16"/>
        <v>0</v>
      </c>
      <c r="BH151" s="204">
        <f t="shared" si="17"/>
        <v>0</v>
      </c>
      <c r="BI151" s="204">
        <f t="shared" si="18"/>
        <v>0</v>
      </c>
      <c r="BJ151" s="18" t="s">
        <v>84</v>
      </c>
      <c r="BK151" s="204">
        <f t="shared" si="19"/>
        <v>0</v>
      </c>
      <c r="BL151" s="18" t="s">
        <v>110</v>
      </c>
      <c r="BM151" s="203" t="s">
        <v>551</v>
      </c>
    </row>
    <row r="152" spans="1:65" s="2" customFormat="1" ht="16.5" customHeight="1">
      <c r="A152" s="35"/>
      <c r="B152" s="36"/>
      <c r="C152" s="192" t="s">
        <v>337</v>
      </c>
      <c r="D152" s="192" t="s">
        <v>241</v>
      </c>
      <c r="E152" s="193" t="s">
        <v>337</v>
      </c>
      <c r="F152" s="194" t="s">
        <v>4284</v>
      </c>
      <c r="G152" s="195" t="s">
        <v>476</v>
      </c>
      <c r="H152" s="196">
        <v>70</v>
      </c>
      <c r="I152" s="197"/>
      <c r="J152" s="198">
        <f t="shared" si="10"/>
        <v>0</v>
      </c>
      <c r="K152" s="194" t="s">
        <v>277</v>
      </c>
      <c r="L152" s="40"/>
      <c r="M152" s="199" t="s">
        <v>1</v>
      </c>
      <c r="N152" s="200" t="s">
        <v>41</v>
      </c>
      <c r="O152" s="72"/>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110</v>
      </c>
      <c r="AT152" s="203" t="s">
        <v>241</v>
      </c>
      <c r="AU152" s="203" t="s">
        <v>84</v>
      </c>
      <c r="AY152" s="18" t="s">
        <v>239</v>
      </c>
      <c r="BE152" s="204">
        <f t="shared" si="14"/>
        <v>0</v>
      </c>
      <c r="BF152" s="204">
        <f t="shared" si="15"/>
        <v>0</v>
      </c>
      <c r="BG152" s="204">
        <f t="shared" si="16"/>
        <v>0</v>
      </c>
      <c r="BH152" s="204">
        <f t="shared" si="17"/>
        <v>0</v>
      </c>
      <c r="BI152" s="204">
        <f t="shared" si="18"/>
        <v>0</v>
      </c>
      <c r="BJ152" s="18" t="s">
        <v>84</v>
      </c>
      <c r="BK152" s="204">
        <f t="shared" si="19"/>
        <v>0</v>
      </c>
      <c r="BL152" s="18" t="s">
        <v>110</v>
      </c>
      <c r="BM152" s="203" t="s">
        <v>561</v>
      </c>
    </row>
    <row r="153" spans="1:65" s="2" customFormat="1" ht="16.5" customHeight="1">
      <c r="A153" s="35"/>
      <c r="B153" s="36"/>
      <c r="C153" s="192" t="s">
        <v>342</v>
      </c>
      <c r="D153" s="192" t="s">
        <v>241</v>
      </c>
      <c r="E153" s="193" t="s">
        <v>342</v>
      </c>
      <c r="F153" s="194" t="s">
        <v>4285</v>
      </c>
      <c r="G153" s="195" t="s">
        <v>476</v>
      </c>
      <c r="H153" s="196">
        <v>80</v>
      </c>
      <c r="I153" s="197"/>
      <c r="J153" s="198">
        <f t="shared" si="10"/>
        <v>0</v>
      </c>
      <c r="K153" s="194" t="s">
        <v>277</v>
      </c>
      <c r="L153" s="40"/>
      <c r="M153" s="199" t="s">
        <v>1</v>
      </c>
      <c r="N153" s="200" t="s">
        <v>41</v>
      </c>
      <c r="O153" s="72"/>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110</v>
      </c>
      <c r="AT153" s="203" t="s">
        <v>241</v>
      </c>
      <c r="AU153" s="203" t="s">
        <v>84</v>
      </c>
      <c r="AY153" s="18" t="s">
        <v>239</v>
      </c>
      <c r="BE153" s="204">
        <f t="shared" si="14"/>
        <v>0</v>
      </c>
      <c r="BF153" s="204">
        <f t="shared" si="15"/>
        <v>0</v>
      </c>
      <c r="BG153" s="204">
        <f t="shared" si="16"/>
        <v>0</v>
      </c>
      <c r="BH153" s="204">
        <f t="shared" si="17"/>
        <v>0</v>
      </c>
      <c r="BI153" s="204">
        <f t="shared" si="18"/>
        <v>0</v>
      </c>
      <c r="BJ153" s="18" t="s">
        <v>84</v>
      </c>
      <c r="BK153" s="204">
        <f t="shared" si="19"/>
        <v>0</v>
      </c>
      <c r="BL153" s="18" t="s">
        <v>110</v>
      </c>
      <c r="BM153" s="203" t="s">
        <v>570</v>
      </c>
    </row>
    <row r="154" spans="1:65" s="2" customFormat="1" ht="16.5" customHeight="1">
      <c r="A154" s="35"/>
      <c r="B154" s="36"/>
      <c r="C154" s="192" t="s">
        <v>463</v>
      </c>
      <c r="D154" s="192" t="s">
        <v>241</v>
      </c>
      <c r="E154" s="193" t="s">
        <v>463</v>
      </c>
      <c r="F154" s="194" t="s">
        <v>4286</v>
      </c>
      <c r="G154" s="195" t="s">
        <v>476</v>
      </c>
      <c r="H154" s="196">
        <v>230</v>
      </c>
      <c r="I154" s="197"/>
      <c r="J154" s="198">
        <f t="shared" si="10"/>
        <v>0</v>
      </c>
      <c r="K154" s="194" t="s">
        <v>277</v>
      </c>
      <c r="L154" s="40"/>
      <c r="M154" s="199" t="s">
        <v>1</v>
      </c>
      <c r="N154" s="200" t="s">
        <v>41</v>
      </c>
      <c r="O154" s="72"/>
      <c r="P154" s="201">
        <f t="shared" si="11"/>
        <v>0</v>
      </c>
      <c r="Q154" s="201">
        <v>0</v>
      </c>
      <c r="R154" s="201">
        <f t="shared" si="12"/>
        <v>0</v>
      </c>
      <c r="S154" s="201">
        <v>0</v>
      </c>
      <c r="T154" s="202">
        <f t="shared" si="13"/>
        <v>0</v>
      </c>
      <c r="U154" s="35"/>
      <c r="V154" s="35"/>
      <c r="W154" s="35"/>
      <c r="X154" s="35"/>
      <c r="Y154" s="35"/>
      <c r="Z154" s="35"/>
      <c r="AA154" s="35"/>
      <c r="AB154" s="35"/>
      <c r="AC154" s="35"/>
      <c r="AD154" s="35"/>
      <c r="AE154" s="35"/>
      <c r="AR154" s="203" t="s">
        <v>110</v>
      </c>
      <c r="AT154" s="203" t="s">
        <v>241</v>
      </c>
      <c r="AU154" s="203" t="s">
        <v>84</v>
      </c>
      <c r="AY154" s="18" t="s">
        <v>239</v>
      </c>
      <c r="BE154" s="204">
        <f t="shared" si="14"/>
        <v>0</v>
      </c>
      <c r="BF154" s="204">
        <f t="shared" si="15"/>
        <v>0</v>
      </c>
      <c r="BG154" s="204">
        <f t="shared" si="16"/>
        <v>0</v>
      </c>
      <c r="BH154" s="204">
        <f t="shared" si="17"/>
        <v>0</v>
      </c>
      <c r="BI154" s="204">
        <f t="shared" si="18"/>
        <v>0</v>
      </c>
      <c r="BJ154" s="18" t="s">
        <v>84</v>
      </c>
      <c r="BK154" s="204">
        <f t="shared" si="19"/>
        <v>0</v>
      </c>
      <c r="BL154" s="18" t="s">
        <v>110</v>
      </c>
      <c r="BM154" s="203" t="s">
        <v>580</v>
      </c>
    </row>
    <row r="155" spans="1:65" s="2" customFormat="1" ht="16.5" customHeight="1">
      <c r="A155" s="35"/>
      <c r="B155" s="36"/>
      <c r="C155" s="192" t="s">
        <v>468</v>
      </c>
      <c r="D155" s="192" t="s">
        <v>241</v>
      </c>
      <c r="E155" s="193" t="s">
        <v>468</v>
      </c>
      <c r="F155" s="194" t="s">
        <v>4287</v>
      </c>
      <c r="G155" s="195" t="s">
        <v>476</v>
      </c>
      <c r="H155" s="196">
        <v>1400</v>
      </c>
      <c r="I155" s="197"/>
      <c r="J155" s="198">
        <f t="shared" si="10"/>
        <v>0</v>
      </c>
      <c r="K155" s="194" t="s">
        <v>277</v>
      </c>
      <c r="L155" s="40"/>
      <c r="M155" s="199" t="s">
        <v>1</v>
      </c>
      <c r="N155" s="200" t="s">
        <v>41</v>
      </c>
      <c r="O155" s="72"/>
      <c r="P155" s="201">
        <f t="shared" si="11"/>
        <v>0</v>
      </c>
      <c r="Q155" s="201">
        <v>0</v>
      </c>
      <c r="R155" s="201">
        <f t="shared" si="12"/>
        <v>0</v>
      </c>
      <c r="S155" s="201">
        <v>0</v>
      </c>
      <c r="T155" s="202">
        <f t="shared" si="13"/>
        <v>0</v>
      </c>
      <c r="U155" s="35"/>
      <c r="V155" s="35"/>
      <c r="W155" s="35"/>
      <c r="X155" s="35"/>
      <c r="Y155" s="35"/>
      <c r="Z155" s="35"/>
      <c r="AA155" s="35"/>
      <c r="AB155" s="35"/>
      <c r="AC155" s="35"/>
      <c r="AD155" s="35"/>
      <c r="AE155" s="35"/>
      <c r="AR155" s="203" t="s">
        <v>110</v>
      </c>
      <c r="AT155" s="203" t="s">
        <v>241</v>
      </c>
      <c r="AU155" s="203" t="s">
        <v>84</v>
      </c>
      <c r="AY155" s="18" t="s">
        <v>239</v>
      </c>
      <c r="BE155" s="204">
        <f t="shared" si="14"/>
        <v>0</v>
      </c>
      <c r="BF155" s="204">
        <f t="shared" si="15"/>
        <v>0</v>
      </c>
      <c r="BG155" s="204">
        <f t="shared" si="16"/>
        <v>0</v>
      </c>
      <c r="BH155" s="204">
        <f t="shared" si="17"/>
        <v>0</v>
      </c>
      <c r="BI155" s="204">
        <f t="shared" si="18"/>
        <v>0</v>
      </c>
      <c r="BJ155" s="18" t="s">
        <v>84</v>
      </c>
      <c r="BK155" s="204">
        <f t="shared" si="19"/>
        <v>0</v>
      </c>
      <c r="BL155" s="18" t="s">
        <v>110</v>
      </c>
      <c r="BM155" s="203" t="s">
        <v>591</v>
      </c>
    </row>
    <row r="156" spans="1:65" s="2" customFormat="1" ht="16.5" customHeight="1">
      <c r="A156" s="35"/>
      <c r="B156" s="36"/>
      <c r="C156" s="192" t="s">
        <v>473</v>
      </c>
      <c r="D156" s="192" t="s">
        <v>241</v>
      </c>
      <c r="E156" s="193" t="s">
        <v>473</v>
      </c>
      <c r="F156" s="194" t="s">
        <v>4288</v>
      </c>
      <c r="G156" s="195" t="s">
        <v>476</v>
      </c>
      <c r="H156" s="196">
        <v>800</v>
      </c>
      <c r="I156" s="197"/>
      <c r="J156" s="198">
        <f t="shared" si="10"/>
        <v>0</v>
      </c>
      <c r="K156" s="194" t="s">
        <v>277</v>
      </c>
      <c r="L156" s="40"/>
      <c r="M156" s="199" t="s">
        <v>1</v>
      </c>
      <c r="N156" s="200" t="s">
        <v>41</v>
      </c>
      <c r="O156" s="72"/>
      <c r="P156" s="201">
        <f t="shared" si="11"/>
        <v>0</v>
      </c>
      <c r="Q156" s="201">
        <v>0</v>
      </c>
      <c r="R156" s="201">
        <f t="shared" si="12"/>
        <v>0</v>
      </c>
      <c r="S156" s="201">
        <v>0</v>
      </c>
      <c r="T156" s="202">
        <f t="shared" si="13"/>
        <v>0</v>
      </c>
      <c r="U156" s="35"/>
      <c r="V156" s="35"/>
      <c r="W156" s="35"/>
      <c r="X156" s="35"/>
      <c r="Y156" s="35"/>
      <c r="Z156" s="35"/>
      <c r="AA156" s="35"/>
      <c r="AB156" s="35"/>
      <c r="AC156" s="35"/>
      <c r="AD156" s="35"/>
      <c r="AE156" s="35"/>
      <c r="AR156" s="203" t="s">
        <v>110</v>
      </c>
      <c r="AT156" s="203" t="s">
        <v>241</v>
      </c>
      <c r="AU156" s="203" t="s">
        <v>84</v>
      </c>
      <c r="AY156" s="18" t="s">
        <v>239</v>
      </c>
      <c r="BE156" s="204">
        <f t="shared" si="14"/>
        <v>0</v>
      </c>
      <c r="BF156" s="204">
        <f t="shared" si="15"/>
        <v>0</v>
      </c>
      <c r="BG156" s="204">
        <f t="shared" si="16"/>
        <v>0</v>
      </c>
      <c r="BH156" s="204">
        <f t="shared" si="17"/>
        <v>0</v>
      </c>
      <c r="BI156" s="204">
        <f t="shared" si="18"/>
        <v>0</v>
      </c>
      <c r="BJ156" s="18" t="s">
        <v>84</v>
      </c>
      <c r="BK156" s="204">
        <f t="shared" si="19"/>
        <v>0</v>
      </c>
      <c r="BL156" s="18" t="s">
        <v>110</v>
      </c>
      <c r="BM156" s="203" t="s">
        <v>601</v>
      </c>
    </row>
    <row r="157" spans="1:65" s="2" customFormat="1" ht="16.5" customHeight="1">
      <c r="A157" s="35"/>
      <c r="B157" s="36"/>
      <c r="C157" s="192" t="s">
        <v>479</v>
      </c>
      <c r="D157" s="192" t="s">
        <v>241</v>
      </c>
      <c r="E157" s="193" t="s">
        <v>479</v>
      </c>
      <c r="F157" s="194" t="s">
        <v>4289</v>
      </c>
      <c r="G157" s="195" t="s">
        <v>476</v>
      </c>
      <c r="H157" s="196">
        <v>1200</v>
      </c>
      <c r="I157" s="197"/>
      <c r="J157" s="198">
        <f t="shared" si="10"/>
        <v>0</v>
      </c>
      <c r="K157" s="194" t="s">
        <v>277</v>
      </c>
      <c r="L157" s="40"/>
      <c r="M157" s="199" t="s">
        <v>1</v>
      </c>
      <c r="N157" s="200" t="s">
        <v>41</v>
      </c>
      <c r="O157" s="72"/>
      <c r="P157" s="201">
        <f t="shared" si="11"/>
        <v>0</v>
      </c>
      <c r="Q157" s="201">
        <v>0</v>
      </c>
      <c r="R157" s="201">
        <f t="shared" si="12"/>
        <v>0</v>
      </c>
      <c r="S157" s="201">
        <v>0</v>
      </c>
      <c r="T157" s="202">
        <f t="shared" si="13"/>
        <v>0</v>
      </c>
      <c r="U157" s="35"/>
      <c r="V157" s="35"/>
      <c r="W157" s="35"/>
      <c r="X157" s="35"/>
      <c r="Y157" s="35"/>
      <c r="Z157" s="35"/>
      <c r="AA157" s="35"/>
      <c r="AB157" s="35"/>
      <c r="AC157" s="35"/>
      <c r="AD157" s="35"/>
      <c r="AE157" s="35"/>
      <c r="AR157" s="203" t="s">
        <v>110</v>
      </c>
      <c r="AT157" s="203" t="s">
        <v>241</v>
      </c>
      <c r="AU157" s="203" t="s">
        <v>84</v>
      </c>
      <c r="AY157" s="18" t="s">
        <v>239</v>
      </c>
      <c r="BE157" s="204">
        <f t="shared" si="14"/>
        <v>0</v>
      </c>
      <c r="BF157" s="204">
        <f t="shared" si="15"/>
        <v>0</v>
      </c>
      <c r="BG157" s="204">
        <f t="shared" si="16"/>
        <v>0</v>
      </c>
      <c r="BH157" s="204">
        <f t="shared" si="17"/>
        <v>0</v>
      </c>
      <c r="BI157" s="204">
        <f t="shared" si="18"/>
        <v>0</v>
      </c>
      <c r="BJ157" s="18" t="s">
        <v>84</v>
      </c>
      <c r="BK157" s="204">
        <f t="shared" si="19"/>
        <v>0</v>
      </c>
      <c r="BL157" s="18" t="s">
        <v>110</v>
      </c>
      <c r="BM157" s="203" t="s">
        <v>609</v>
      </c>
    </row>
    <row r="158" spans="1:65" s="2" customFormat="1" ht="16.5" customHeight="1">
      <c r="A158" s="35"/>
      <c r="B158" s="36"/>
      <c r="C158" s="192" t="s">
        <v>484</v>
      </c>
      <c r="D158" s="192" t="s">
        <v>241</v>
      </c>
      <c r="E158" s="193" t="s">
        <v>484</v>
      </c>
      <c r="F158" s="194" t="s">
        <v>4290</v>
      </c>
      <c r="G158" s="195" t="s">
        <v>476</v>
      </c>
      <c r="H158" s="196">
        <v>300</v>
      </c>
      <c r="I158" s="197"/>
      <c r="J158" s="198">
        <f t="shared" si="10"/>
        <v>0</v>
      </c>
      <c r="K158" s="194" t="s">
        <v>277</v>
      </c>
      <c r="L158" s="40"/>
      <c r="M158" s="199" t="s">
        <v>1</v>
      </c>
      <c r="N158" s="200" t="s">
        <v>41</v>
      </c>
      <c r="O158" s="72"/>
      <c r="P158" s="201">
        <f t="shared" si="11"/>
        <v>0</v>
      </c>
      <c r="Q158" s="201">
        <v>0</v>
      </c>
      <c r="R158" s="201">
        <f t="shared" si="12"/>
        <v>0</v>
      </c>
      <c r="S158" s="201">
        <v>0</v>
      </c>
      <c r="T158" s="202">
        <f t="shared" si="13"/>
        <v>0</v>
      </c>
      <c r="U158" s="35"/>
      <c r="V158" s="35"/>
      <c r="W158" s="35"/>
      <c r="X158" s="35"/>
      <c r="Y158" s="35"/>
      <c r="Z158" s="35"/>
      <c r="AA158" s="35"/>
      <c r="AB158" s="35"/>
      <c r="AC158" s="35"/>
      <c r="AD158" s="35"/>
      <c r="AE158" s="35"/>
      <c r="AR158" s="203" t="s">
        <v>110</v>
      </c>
      <c r="AT158" s="203" t="s">
        <v>241</v>
      </c>
      <c r="AU158" s="203" t="s">
        <v>84</v>
      </c>
      <c r="AY158" s="18" t="s">
        <v>239</v>
      </c>
      <c r="BE158" s="204">
        <f t="shared" si="14"/>
        <v>0</v>
      </c>
      <c r="BF158" s="204">
        <f t="shared" si="15"/>
        <v>0</v>
      </c>
      <c r="BG158" s="204">
        <f t="shared" si="16"/>
        <v>0</v>
      </c>
      <c r="BH158" s="204">
        <f t="shared" si="17"/>
        <v>0</v>
      </c>
      <c r="BI158" s="204">
        <f t="shared" si="18"/>
        <v>0</v>
      </c>
      <c r="BJ158" s="18" t="s">
        <v>84</v>
      </c>
      <c r="BK158" s="204">
        <f t="shared" si="19"/>
        <v>0</v>
      </c>
      <c r="BL158" s="18" t="s">
        <v>110</v>
      </c>
      <c r="BM158" s="203" t="s">
        <v>617</v>
      </c>
    </row>
    <row r="159" spans="1:65" s="2" customFormat="1" ht="16.5" customHeight="1">
      <c r="A159" s="35"/>
      <c r="B159" s="36"/>
      <c r="C159" s="192" t="s">
        <v>490</v>
      </c>
      <c r="D159" s="192" t="s">
        <v>241</v>
      </c>
      <c r="E159" s="193" t="s">
        <v>490</v>
      </c>
      <c r="F159" s="194" t="s">
        <v>4291</v>
      </c>
      <c r="G159" s="195" t="s">
        <v>476</v>
      </c>
      <c r="H159" s="196">
        <v>1400</v>
      </c>
      <c r="I159" s="197"/>
      <c r="J159" s="198">
        <f t="shared" si="10"/>
        <v>0</v>
      </c>
      <c r="K159" s="194" t="s">
        <v>277</v>
      </c>
      <c r="L159" s="40"/>
      <c r="M159" s="199" t="s">
        <v>1</v>
      </c>
      <c r="N159" s="200" t="s">
        <v>41</v>
      </c>
      <c r="O159" s="72"/>
      <c r="P159" s="201">
        <f t="shared" si="11"/>
        <v>0</v>
      </c>
      <c r="Q159" s="201">
        <v>0</v>
      </c>
      <c r="R159" s="201">
        <f t="shared" si="12"/>
        <v>0</v>
      </c>
      <c r="S159" s="201">
        <v>0</v>
      </c>
      <c r="T159" s="202">
        <f t="shared" si="13"/>
        <v>0</v>
      </c>
      <c r="U159" s="35"/>
      <c r="V159" s="35"/>
      <c r="W159" s="35"/>
      <c r="X159" s="35"/>
      <c r="Y159" s="35"/>
      <c r="Z159" s="35"/>
      <c r="AA159" s="35"/>
      <c r="AB159" s="35"/>
      <c r="AC159" s="35"/>
      <c r="AD159" s="35"/>
      <c r="AE159" s="35"/>
      <c r="AR159" s="203" t="s">
        <v>110</v>
      </c>
      <c r="AT159" s="203" t="s">
        <v>241</v>
      </c>
      <c r="AU159" s="203" t="s">
        <v>84</v>
      </c>
      <c r="AY159" s="18" t="s">
        <v>239</v>
      </c>
      <c r="BE159" s="204">
        <f t="shared" si="14"/>
        <v>0</v>
      </c>
      <c r="BF159" s="204">
        <f t="shared" si="15"/>
        <v>0</v>
      </c>
      <c r="BG159" s="204">
        <f t="shared" si="16"/>
        <v>0</v>
      </c>
      <c r="BH159" s="204">
        <f t="shared" si="17"/>
        <v>0</v>
      </c>
      <c r="BI159" s="204">
        <f t="shared" si="18"/>
        <v>0</v>
      </c>
      <c r="BJ159" s="18" t="s">
        <v>84</v>
      </c>
      <c r="BK159" s="204">
        <f t="shared" si="19"/>
        <v>0</v>
      </c>
      <c r="BL159" s="18" t="s">
        <v>110</v>
      </c>
      <c r="BM159" s="203" t="s">
        <v>626</v>
      </c>
    </row>
    <row r="160" spans="1:65" s="2" customFormat="1" ht="16.5" customHeight="1">
      <c r="A160" s="35"/>
      <c r="B160" s="36"/>
      <c r="C160" s="192" t="s">
        <v>495</v>
      </c>
      <c r="D160" s="192" t="s">
        <v>241</v>
      </c>
      <c r="E160" s="193" t="s">
        <v>495</v>
      </c>
      <c r="F160" s="194" t="s">
        <v>4292</v>
      </c>
      <c r="G160" s="195" t="s">
        <v>476</v>
      </c>
      <c r="H160" s="196">
        <v>200</v>
      </c>
      <c r="I160" s="197"/>
      <c r="J160" s="198">
        <f t="shared" si="10"/>
        <v>0</v>
      </c>
      <c r="K160" s="194" t="s">
        <v>277</v>
      </c>
      <c r="L160" s="40"/>
      <c r="M160" s="199" t="s">
        <v>1</v>
      </c>
      <c r="N160" s="200" t="s">
        <v>41</v>
      </c>
      <c r="O160" s="72"/>
      <c r="P160" s="201">
        <f t="shared" si="11"/>
        <v>0</v>
      </c>
      <c r="Q160" s="201">
        <v>0</v>
      </c>
      <c r="R160" s="201">
        <f t="shared" si="12"/>
        <v>0</v>
      </c>
      <c r="S160" s="201">
        <v>0</v>
      </c>
      <c r="T160" s="202">
        <f t="shared" si="13"/>
        <v>0</v>
      </c>
      <c r="U160" s="35"/>
      <c r="V160" s="35"/>
      <c r="W160" s="35"/>
      <c r="X160" s="35"/>
      <c r="Y160" s="35"/>
      <c r="Z160" s="35"/>
      <c r="AA160" s="35"/>
      <c r="AB160" s="35"/>
      <c r="AC160" s="35"/>
      <c r="AD160" s="35"/>
      <c r="AE160" s="35"/>
      <c r="AR160" s="203" t="s">
        <v>110</v>
      </c>
      <c r="AT160" s="203" t="s">
        <v>241</v>
      </c>
      <c r="AU160" s="203" t="s">
        <v>84</v>
      </c>
      <c r="AY160" s="18" t="s">
        <v>239</v>
      </c>
      <c r="BE160" s="204">
        <f t="shared" si="14"/>
        <v>0</v>
      </c>
      <c r="BF160" s="204">
        <f t="shared" si="15"/>
        <v>0</v>
      </c>
      <c r="BG160" s="204">
        <f t="shared" si="16"/>
        <v>0</v>
      </c>
      <c r="BH160" s="204">
        <f t="shared" si="17"/>
        <v>0</v>
      </c>
      <c r="BI160" s="204">
        <f t="shared" si="18"/>
        <v>0</v>
      </c>
      <c r="BJ160" s="18" t="s">
        <v>84</v>
      </c>
      <c r="BK160" s="204">
        <f t="shared" si="19"/>
        <v>0</v>
      </c>
      <c r="BL160" s="18" t="s">
        <v>110</v>
      </c>
      <c r="BM160" s="203" t="s">
        <v>636</v>
      </c>
    </row>
    <row r="161" spans="1:65" s="2" customFormat="1" ht="16.5" customHeight="1">
      <c r="A161" s="35"/>
      <c r="B161" s="36"/>
      <c r="C161" s="192" t="s">
        <v>499</v>
      </c>
      <c r="D161" s="192" t="s">
        <v>241</v>
      </c>
      <c r="E161" s="193" t="s">
        <v>499</v>
      </c>
      <c r="F161" s="194" t="s">
        <v>4293</v>
      </c>
      <c r="G161" s="195" t="s">
        <v>476</v>
      </c>
      <c r="H161" s="196">
        <v>40</v>
      </c>
      <c r="I161" s="197"/>
      <c r="J161" s="198">
        <f t="shared" si="10"/>
        <v>0</v>
      </c>
      <c r="K161" s="194" t="s">
        <v>277</v>
      </c>
      <c r="L161" s="40"/>
      <c r="M161" s="199" t="s">
        <v>1</v>
      </c>
      <c r="N161" s="200" t="s">
        <v>41</v>
      </c>
      <c r="O161" s="72"/>
      <c r="P161" s="201">
        <f t="shared" si="11"/>
        <v>0</v>
      </c>
      <c r="Q161" s="201">
        <v>0</v>
      </c>
      <c r="R161" s="201">
        <f t="shared" si="12"/>
        <v>0</v>
      </c>
      <c r="S161" s="201">
        <v>0</v>
      </c>
      <c r="T161" s="202">
        <f t="shared" si="13"/>
        <v>0</v>
      </c>
      <c r="U161" s="35"/>
      <c r="V161" s="35"/>
      <c r="W161" s="35"/>
      <c r="X161" s="35"/>
      <c r="Y161" s="35"/>
      <c r="Z161" s="35"/>
      <c r="AA161" s="35"/>
      <c r="AB161" s="35"/>
      <c r="AC161" s="35"/>
      <c r="AD161" s="35"/>
      <c r="AE161" s="35"/>
      <c r="AR161" s="203" t="s">
        <v>110</v>
      </c>
      <c r="AT161" s="203" t="s">
        <v>241</v>
      </c>
      <c r="AU161" s="203" t="s">
        <v>84</v>
      </c>
      <c r="AY161" s="18" t="s">
        <v>239</v>
      </c>
      <c r="BE161" s="204">
        <f t="shared" si="14"/>
        <v>0</v>
      </c>
      <c r="BF161" s="204">
        <f t="shared" si="15"/>
        <v>0</v>
      </c>
      <c r="BG161" s="204">
        <f t="shared" si="16"/>
        <v>0</v>
      </c>
      <c r="BH161" s="204">
        <f t="shared" si="17"/>
        <v>0</v>
      </c>
      <c r="BI161" s="204">
        <f t="shared" si="18"/>
        <v>0</v>
      </c>
      <c r="BJ161" s="18" t="s">
        <v>84</v>
      </c>
      <c r="BK161" s="204">
        <f t="shared" si="19"/>
        <v>0</v>
      </c>
      <c r="BL161" s="18" t="s">
        <v>110</v>
      </c>
      <c r="BM161" s="203" t="s">
        <v>646</v>
      </c>
    </row>
    <row r="162" spans="1:65" s="2" customFormat="1" ht="16.5" customHeight="1">
      <c r="A162" s="35"/>
      <c r="B162" s="36"/>
      <c r="C162" s="192" t="s">
        <v>506</v>
      </c>
      <c r="D162" s="192" t="s">
        <v>241</v>
      </c>
      <c r="E162" s="193" t="s">
        <v>506</v>
      </c>
      <c r="F162" s="194" t="s">
        <v>4294</v>
      </c>
      <c r="G162" s="195" t="s">
        <v>1736</v>
      </c>
      <c r="H162" s="196">
        <v>2000</v>
      </c>
      <c r="I162" s="197"/>
      <c r="J162" s="198">
        <f t="shared" si="10"/>
        <v>0</v>
      </c>
      <c r="K162" s="194" t="s">
        <v>277</v>
      </c>
      <c r="L162" s="40"/>
      <c r="M162" s="199" t="s">
        <v>1</v>
      </c>
      <c r="N162" s="200" t="s">
        <v>41</v>
      </c>
      <c r="O162" s="72"/>
      <c r="P162" s="201">
        <f t="shared" si="11"/>
        <v>0</v>
      </c>
      <c r="Q162" s="201">
        <v>0</v>
      </c>
      <c r="R162" s="201">
        <f t="shared" si="12"/>
        <v>0</v>
      </c>
      <c r="S162" s="201">
        <v>0</v>
      </c>
      <c r="T162" s="202">
        <f t="shared" si="13"/>
        <v>0</v>
      </c>
      <c r="U162" s="35"/>
      <c r="V162" s="35"/>
      <c r="W162" s="35"/>
      <c r="X162" s="35"/>
      <c r="Y162" s="35"/>
      <c r="Z162" s="35"/>
      <c r="AA162" s="35"/>
      <c r="AB162" s="35"/>
      <c r="AC162" s="35"/>
      <c r="AD162" s="35"/>
      <c r="AE162" s="35"/>
      <c r="AR162" s="203" t="s">
        <v>110</v>
      </c>
      <c r="AT162" s="203" t="s">
        <v>241</v>
      </c>
      <c r="AU162" s="203" t="s">
        <v>84</v>
      </c>
      <c r="AY162" s="18" t="s">
        <v>239</v>
      </c>
      <c r="BE162" s="204">
        <f t="shared" si="14"/>
        <v>0</v>
      </c>
      <c r="BF162" s="204">
        <f t="shared" si="15"/>
        <v>0</v>
      </c>
      <c r="BG162" s="204">
        <f t="shared" si="16"/>
        <v>0</v>
      </c>
      <c r="BH162" s="204">
        <f t="shared" si="17"/>
        <v>0</v>
      </c>
      <c r="BI162" s="204">
        <f t="shared" si="18"/>
        <v>0</v>
      </c>
      <c r="BJ162" s="18" t="s">
        <v>84</v>
      </c>
      <c r="BK162" s="204">
        <f t="shared" si="19"/>
        <v>0</v>
      </c>
      <c r="BL162" s="18" t="s">
        <v>110</v>
      </c>
      <c r="BM162" s="203" t="s">
        <v>655</v>
      </c>
    </row>
    <row r="163" spans="1:65" s="2" customFormat="1" ht="16.5" customHeight="1">
      <c r="A163" s="35"/>
      <c r="B163" s="36"/>
      <c r="C163" s="192" t="s">
        <v>513</v>
      </c>
      <c r="D163" s="192" t="s">
        <v>241</v>
      </c>
      <c r="E163" s="193" t="s">
        <v>513</v>
      </c>
      <c r="F163" s="194" t="s">
        <v>4295</v>
      </c>
      <c r="G163" s="195" t="s">
        <v>1736</v>
      </c>
      <c r="H163" s="196">
        <v>400</v>
      </c>
      <c r="I163" s="197"/>
      <c r="J163" s="198">
        <f t="shared" si="10"/>
        <v>0</v>
      </c>
      <c r="K163" s="194" t="s">
        <v>277</v>
      </c>
      <c r="L163" s="40"/>
      <c r="M163" s="199" t="s">
        <v>1</v>
      </c>
      <c r="N163" s="200" t="s">
        <v>41</v>
      </c>
      <c r="O163" s="72"/>
      <c r="P163" s="201">
        <f t="shared" si="11"/>
        <v>0</v>
      </c>
      <c r="Q163" s="201">
        <v>0</v>
      </c>
      <c r="R163" s="201">
        <f t="shared" si="12"/>
        <v>0</v>
      </c>
      <c r="S163" s="201">
        <v>0</v>
      </c>
      <c r="T163" s="202">
        <f t="shared" si="13"/>
        <v>0</v>
      </c>
      <c r="U163" s="35"/>
      <c r="V163" s="35"/>
      <c r="W163" s="35"/>
      <c r="X163" s="35"/>
      <c r="Y163" s="35"/>
      <c r="Z163" s="35"/>
      <c r="AA163" s="35"/>
      <c r="AB163" s="35"/>
      <c r="AC163" s="35"/>
      <c r="AD163" s="35"/>
      <c r="AE163" s="35"/>
      <c r="AR163" s="203" t="s">
        <v>110</v>
      </c>
      <c r="AT163" s="203" t="s">
        <v>241</v>
      </c>
      <c r="AU163" s="203" t="s">
        <v>84</v>
      </c>
      <c r="AY163" s="18" t="s">
        <v>239</v>
      </c>
      <c r="BE163" s="204">
        <f t="shared" si="14"/>
        <v>0</v>
      </c>
      <c r="BF163" s="204">
        <f t="shared" si="15"/>
        <v>0</v>
      </c>
      <c r="BG163" s="204">
        <f t="shared" si="16"/>
        <v>0</v>
      </c>
      <c r="BH163" s="204">
        <f t="shared" si="17"/>
        <v>0</v>
      </c>
      <c r="BI163" s="204">
        <f t="shared" si="18"/>
        <v>0</v>
      </c>
      <c r="BJ163" s="18" t="s">
        <v>84</v>
      </c>
      <c r="BK163" s="204">
        <f t="shared" si="19"/>
        <v>0</v>
      </c>
      <c r="BL163" s="18" t="s">
        <v>110</v>
      </c>
      <c r="BM163" s="203" t="s">
        <v>664</v>
      </c>
    </row>
    <row r="164" spans="1:65" s="2" customFormat="1" ht="16.5" customHeight="1">
      <c r="A164" s="35"/>
      <c r="B164" s="36"/>
      <c r="C164" s="192" t="s">
        <v>517</v>
      </c>
      <c r="D164" s="192" t="s">
        <v>241</v>
      </c>
      <c r="E164" s="193" t="s">
        <v>517</v>
      </c>
      <c r="F164" s="194" t="s">
        <v>4296</v>
      </c>
      <c r="G164" s="195" t="s">
        <v>476</v>
      </c>
      <c r="H164" s="196">
        <v>10</v>
      </c>
      <c r="I164" s="197"/>
      <c r="J164" s="198">
        <f t="shared" si="10"/>
        <v>0</v>
      </c>
      <c r="K164" s="194" t="s">
        <v>277</v>
      </c>
      <c r="L164" s="40"/>
      <c r="M164" s="199" t="s">
        <v>1</v>
      </c>
      <c r="N164" s="200" t="s">
        <v>41</v>
      </c>
      <c r="O164" s="72"/>
      <c r="P164" s="201">
        <f t="shared" si="11"/>
        <v>0</v>
      </c>
      <c r="Q164" s="201">
        <v>0</v>
      </c>
      <c r="R164" s="201">
        <f t="shared" si="12"/>
        <v>0</v>
      </c>
      <c r="S164" s="201">
        <v>0</v>
      </c>
      <c r="T164" s="202">
        <f t="shared" si="13"/>
        <v>0</v>
      </c>
      <c r="U164" s="35"/>
      <c r="V164" s="35"/>
      <c r="W164" s="35"/>
      <c r="X164" s="35"/>
      <c r="Y164" s="35"/>
      <c r="Z164" s="35"/>
      <c r="AA164" s="35"/>
      <c r="AB164" s="35"/>
      <c r="AC164" s="35"/>
      <c r="AD164" s="35"/>
      <c r="AE164" s="35"/>
      <c r="AR164" s="203" t="s">
        <v>110</v>
      </c>
      <c r="AT164" s="203" t="s">
        <v>241</v>
      </c>
      <c r="AU164" s="203" t="s">
        <v>84</v>
      </c>
      <c r="AY164" s="18" t="s">
        <v>239</v>
      </c>
      <c r="BE164" s="204">
        <f t="shared" si="14"/>
        <v>0</v>
      </c>
      <c r="BF164" s="204">
        <f t="shared" si="15"/>
        <v>0</v>
      </c>
      <c r="BG164" s="204">
        <f t="shared" si="16"/>
        <v>0</v>
      </c>
      <c r="BH164" s="204">
        <f t="shared" si="17"/>
        <v>0</v>
      </c>
      <c r="BI164" s="204">
        <f t="shared" si="18"/>
        <v>0</v>
      </c>
      <c r="BJ164" s="18" t="s">
        <v>84</v>
      </c>
      <c r="BK164" s="204">
        <f t="shared" si="19"/>
        <v>0</v>
      </c>
      <c r="BL164" s="18" t="s">
        <v>110</v>
      </c>
      <c r="BM164" s="203" t="s">
        <v>673</v>
      </c>
    </row>
    <row r="165" spans="1:65" s="12" customFormat="1" ht="25.9" customHeight="1">
      <c r="B165" s="176"/>
      <c r="C165" s="177"/>
      <c r="D165" s="178" t="s">
        <v>75</v>
      </c>
      <c r="E165" s="179" t="s">
        <v>517</v>
      </c>
      <c r="F165" s="179" t="s">
        <v>4297</v>
      </c>
      <c r="G165" s="177"/>
      <c r="H165" s="177"/>
      <c r="I165" s="180"/>
      <c r="J165" s="181">
        <f>BK165</f>
        <v>0</v>
      </c>
      <c r="K165" s="177"/>
      <c r="L165" s="182"/>
      <c r="M165" s="183"/>
      <c r="N165" s="184"/>
      <c r="O165" s="184"/>
      <c r="P165" s="185">
        <f>SUM(P166:P181)</f>
        <v>0</v>
      </c>
      <c r="Q165" s="184"/>
      <c r="R165" s="185">
        <f>SUM(R166:R181)</f>
        <v>0</v>
      </c>
      <c r="S165" s="184"/>
      <c r="T165" s="186">
        <f>SUM(T166:T181)</f>
        <v>0</v>
      </c>
      <c r="AR165" s="187" t="s">
        <v>84</v>
      </c>
      <c r="AT165" s="188" t="s">
        <v>75</v>
      </c>
      <c r="AU165" s="188" t="s">
        <v>76</v>
      </c>
      <c r="AY165" s="187" t="s">
        <v>239</v>
      </c>
      <c r="BK165" s="189">
        <f>SUM(BK166:BK181)</f>
        <v>0</v>
      </c>
    </row>
    <row r="166" spans="1:65" s="2" customFormat="1" ht="16.5" customHeight="1">
      <c r="A166" s="35"/>
      <c r="B166" s="36"/>
      <c r="C166" s="192" t="s">
        <v>521</v>
      </c>
      <c r="D166" s="192" t="s">
        <v>241</v>
      </c>
      <c r="E166" s="193" t="s">
        <v>521</v>
      </c>
      <c r="F166" s="194" t="s">
        <v>4298</v>
      </c>
      <c r="G166" s="195" t="s">
        <v>1736</v>
      </c>
      <c r="H166" s="196">
        <v>42</v>
      </c>
      <c r="I166" s="197"/>
      <c r="J166" s="198">
        <f t="shared" ref="J166:J181" si="20">ROUND(I166*H166,2)</f>
        <v>0</v>
      </c>
      <c r="K166" s="194" t="s">
        <v>277</v>
      </c>
      <c r="L166" s="40"/>
      <c r="M166" s="199" t="s">
        <v>1</v>
      </c>
      <c r="N166" s="200" t="s">
        <v>41</v>
      </c>
      <c r="O166" s="72"/>
      <c r="P166" s="201">
        <f t="shared" ref="P166:P181" si="21">O166*H166</f>
        <v>0</v>
      </c>
      <c r="Q166" s="201">
        <v>0</v>
      </c>
      <c r="R166" s="201">
        <f t="shared" ref="R166:R181" si="22">Q166*H166</f>
        <v>0</v>
      </c>
      <c r="S166" s="201">
        <v>0</v>
      </c>
      <c r="T166" s="202">
        <f t="shared" ref="T166:T181" si="23">S166*H166</f>
        <v>0</v>
      </c>
      <c r="U166" s="35"/>
      <c r="V166" s="35"/>
      <c r="W166" s="35"/>
      <c r="X166" s="35"/>
      <c r="Y166" s="35"/>
      <c r="Z166" s="35"/>
      <c r="AA166" s="35"/>
      <c r="AB166" s="35"/>
      <c r="AC166" s="35"/>
      <c r="AD166" s="35"/>
      <c r="AE166" s="35"/>
      <c r="AR166" s="203" t="s">
        <v>110</v>
      </c>
      <c r="AT166" s="203" t="s">
        <v>241</v>
      </c>
      <c r="AU166" s="203" t="s">
        <v>84</v>
      </c>
      <c r="AY166" s="18" t="s">
        <v>239</v>
      </c>
      <c r="BE166" s="204">
        <f t="shared" ref="BE166:BE181" si="24">IF(N166="základní",J166,0)</f>
        <v>0</v>
      </c>
      <c r="BF166" s="204">
        <f t="shared" ref="BF166:BF181" si="25">IF(N166="snížená",J166,0)</f>
        <v>0</v>
      </c>
      <c r="BG166" s="204">
        <f t="shared" ref="BG166:BG181" si="26">IF(N166="zákl. přenesená",J166,0)</f>
        <v>0</v>
      </c>
      <c r="BH166" s="204">
        <f t="shared" ref="BH166:BH181" si="27">IF(N166="sníž. přenesená",J166,0)</f>
        <v>0</v>
      </c>
      <c r="BI166" s="204">
        <f t="shared" ref="BI166:BI181" si="28">IF(N166="nulová",J166,0)</f>
        <v>0</v>
      </c>
      <c r="BJ166" s="18" t="s">
        <v>84</v>
      </c>
      <c r="BK166" s="204">
        <f t="shared" ref="BK166:BK181" si="29">ROUND(I166*H166,2)</f>
        <v>0</v>
      </c>
      <c r="BL166" s="18" t="s">
        <v>110</v>
      </c>
      <c r="BM166" s="203" t="s">
        <v>682</v>
      </c>
    </row>
    <row r="167" spans="1:65" s="2" customFormat="1" ht="16.5" customHeight="1">
      <c r="A167" s="35"/>
      <c r="B167" s="36"/>
      <c r="C167" s="192" t="s">
        <v>525</v>
      </c>
      <c r="D167" s="192" t="s">
        <v>241</v>
      </c>
      <c r="E167" s="193" t="s">
        <v>525</v>
      </c>
      <c r="F167" s="194" t="s">
        <v>4299</v>
      </c>
      <c r="G167" s="195" t="s">
        <v>1736</v>
      </c>
      <c r="H167" s="196">
        <v>45</v>
      </c>
      <c r="I167" s="197"/>
      <c r="J167" s="198">
        <f t="shared" si="20"/>
        <v>0</v>
      </c>
      <c r="K167" s="194" t="s">
        <v>277</v>
      </c>
      <c r="L167" s="40"/>
      <c r="M167" s="199" t="s">
        <v>1</v>
      </c>
      <c r="N167" s="200" t="s">
        <v>41</v>
      </c>
      <c r="O167" s="72"/>
      <c r="P167" s="201">
        <f t="shared" si="21"/>
        <v>0</v>
      </c>
      <c r="Q167" s="201">
        <v>0</v>
      </c>
      <c r="R167" s="201">
        <f t="shared" si="22"/>
        <v>0</v>
      </c>
      <c r="S167" s="201">
        <v>0</v>
      </c>
      <c r="T167" s="202">
        <f t="shared" si="23"/>
        <v>0</v>
      </c>
      <c r="U167" s="35"/>
      <c r="V167" s="35"/>
      <c r="W167" s="35"/>
      <c r="X167" s="35"/>
      <c r="Y167" s="35"/>
      <c r="Z167" s="35"/>
      <c r="AA167" s="35"/>
      <c r="AB167" s="35"/>
      <c r="AC167" s="35"/>
      <c r="AD167" s="35"/>
      <c r="AE167" s="35"/>
      <c r="AR167" s="203" t="s">
        <v>110</v>
      </c>
      <c r="AT167" s="203" t="s">
        <v>241</v>
      </c>
      <c r="AU167" s="203" t="s">
        <v>84</v>
      </c>
      <c r="AY167" s="18" t="s">
        <v>239</v>
      </c>
      <c r="BE167" s="204">
        <f t="shared" si="24"/>
        <v>0</v>
      </c>
      <c r="BF167" s="204">
        <f t="shared" si="25"/>
        <v>0</v>
      </c>
      <c r="BG167" s="204">
        <f t="shared" si="26"/>
        <v>0</v>
      </c>
      <c r="BH167" s="204">
        <f t="shared" si="27"/>
        <v>0</v>
      </c>
      <c r="BI167" s="204">
        <f t="shared" si="28"/>
        <v>0</v>
      </c>
      <c r="BJ167" s="18" t="s">
        <v>84</v>
      </c>
      <c r="BK167" s="204">
        <f t="shared" si="29"/>
        <v>0</v>
      </c>
      <c r="BL167" s="18" t="s">
        <v>110</v>
      </c>
      <c r="BM167" s="203" t="s">
        <v>690</v>
      </c>
    </row>
    <row r="168" spans="1:65" s="2" customFormat="1" ht="16.5" customHeight="1">
      <c r="A168" s="35"/>
      <c r="B168" s="36"/>
      <c r="C168" s="192" t="s">
        <v>529</v>
      </c>
      <c r="D168" s="192" t="s">
        <v>241</v>
      </c>
      <c r="E168" s="193" t="s">
        <v>529</v>
      </c>
      <c r="F168" s="194" t="s">
        <v>4300</v>
      </c>
      <c r="G168" s="195" t="s">
        <v>1736</v>
      </c>
      <c r="H168" s="196">
        <v>20</v>
      </c>
      <c r="I168" s="197"/>
      <c r="J168" s="198">
        <f t="shared" si="20"/>
        <v>0</v>
      </c>
      <c r="K168" s="194" t="s">
        <v>277</v>
      </c>
      <c r="L168" s="40"/>
      <c r="M168" s="199" t="s">
        <v>1</v>
      </c>
      <c r="N168" s="200" t="s">
        <v>41</v>
      </c>
      <c r="O168" s="72"/>
      <c r="P168" s="201">
        <f t="shared" si="21"/>
        <v>0</v>
      </c>
      <c r="Q168" s="201">
        <v>0</v>
      </c>
      <c r="R168" s="201">
        <f t="shared" si="22"/>
        <v>0</v>
      </c>
      <c r="S168" s="201">
        <v>0</v>
      </c>
      <c r="T168" s="202">
        <f t="shared" si="23"/>
        <v>0</v>
      </c>
      <c r="U168" s="35"/>
      <c r="V168" s="35"/>
      <c r="W168" s="35"/>
      <c r="X168" s="35"/>
      <c r="Y168" s="35"/>
      <c r="Z168" s="35"/>
      <c r="AA168" s="35"/>
      <c r="AB168" s="35"/>
      <c r="AC168" s="35"/>
      <c r="AD168" s="35"/>
      <c r="AE168" s="35"/>
      <c r="AR168" s="203" t="s">
        <v>110</v>
      </c>
      <c r="AT168" s="203" t="s">
        <v>241</v>
      </c>
      <c r="AU168" s="203" t="s">
        <v>84</v>
      </c>
      <c r="AY168" s="18" t="s">
        <v>239</v>
      </c>
      <c r="BE168" s="204">
        <f t="shared" si="24"/>
        <v>0</v>
      </c>
      <c r="BF168" s="204">
        <f t="shared" si="25"/>
        <v>0</v>
      </c>
      <c r="BG168" s="204">
        <f t="shared" si="26"/>
        <v>0</v>
      </c>
      <c r="BH168" s="204">
        <f t="shared" si="27"/>
        <v>0</v>
      </c>
      <c r="BI168" s="204">
        <f t="shared" si="28"/>
        <v>0</v>
      </c>
      <c r="BJ168" s="18" t="s">
        <v>84</v>
      </c>
      <c r="BK168" s="204">
        <f t="shared" si="29"/>
        <v>0</v>
      </c>
      <c r="BL168" s="18" t="s">
        <v>110</v>
      </c>
      <c r="BM168" s="203" t="s">
        <v>699</v>
      </c>
    </row>
    <row r="169" spans="1:65" s="2" customFormat="1" ht="16.5" customHeight="1">
      <c r="A169" s="35"/>
      <c r="B169" s="36"/>
      <c r="C169" s="192" t="s">
        <v>533</v>
      </c>
      <c r="D169" s="192" t="s">
        <v>241</v>
      </c>
      <c r="E169" s="193" t="s">
        <v>533</v>
      </c>
      <c r="F169" s="194" t="s">
        <v>4301</v>
      </c>
      <c r="G169" s="195" t="s">
        <v>1736</v>
      </c>
      <c r="H169" s="196">
        <v>1018</v>
      </c>
      <c r="I169" s="197"/>
      <c r="J169" s="198">
        <f t="shared" si="20"/>
        <v>0</v>
      </c>
      <c r="K169" s="194" t="s">
        <v>277</v>
      </c>
      <c r="L169" s="40"/>
      <c r="M169" s="199" t="s">
        <v>1</v>
      </c>
      <c r="N169" s="200" t="s">
        <v>41</v>
      </c>
      <c r="O169" s="72"/>
      <c r="P169" s="201">
        <f t="shared" si="21"/>
        <v>0</v>
      </c>
      <c r="Q169" s="201">
        <v>0</v>
      </c>
      <c r="R169" s="201">
        <f t="shared" si="22"/>
        <v>0</v>
      </c>
      <c r="S169" s="201">
        <v>0</v>
      </c>
      <c r="T169" s="202">
        <f t="shared" si="23"/>
        <v>0</v>
      </c>
      <c r="U169" s="35"/>
      <c r="V169" s="35"/>
      <c r="W169" s="35"/>
      <c r="X169" s="35"/>
      <c r="Y169" s="35"/>
      <c r="Z169" s="35"/>
      <c r="AA169" s="35"/>
      <c r="AB169" s="35"/>
      <c r="AC169" s="35"/>
      <c r="AD169" s="35"/>
      <c r="AE169" s="35"/>
      <c r="AR169" s="203" t="s">
        <v>110</v>
      </c>
      <c r="AT169" s="203" t="s">
        <v>241</v>
      </c>
      <c r="AU169" s="203" t="s">
        <v>84</v>
      </c>
      <c r="AY169" s="18" t="s">
        <v>239</v>
      </c>
      <c r="BE169" s="204">
        <f t="shared" si="24"/>
        <v>0</v>
      </c>
      <c r="BF169" s="204">
        <f t="shared" si="25"/>
        <v>0</v>
      </c>
      <c r="BG169" s="204">
        <f t="shared" si="26"/>
        <v>0</v>
      </c>
      <c r="BH169" s="204">
        <f t="shared" si="27"/>
        <v>0</v>
      </c>
      <c r="BI169" s="204">
        <f t="shared" si="28"/>
        <v>0</v>
      </c>
      <c r="BJ169" s="18" t="s">
        <v>84</v>
      </c>
      <c r="BK169" s="204">
        <f t="shared" si="29"/>
        <v>0</v>
      </c>
      <c r="BL169" s="18" t="s">
        <v>110</v>
      </c>
      <c r="BM169" s="203" t="s">
        <v>708</v>
      </c>
    </row>
    <row r="170" spans="1:65" s="2" customFormat="1" ht="16.5" customHeight="1">
      <c r="A170" s="35"/>
      <c r="B170" s="36"/>
      <c r="C170" s="192" t="s">
        <v>537</v>
      </c>
      <c r="D170" s="192" t="s">
        <v>241</v>
      </c>
      <c r="E170" s="193" t="s">
        <v>537</v>
      </c>
      <c r="F170" s="194" t="s">
        <v>4302</v>
      </c>
      <c r="G170" s="195" t="s">
        <v>476</v>
      </c>
      <c r="H170" s="196">
        <v>940</v>
      </c>
      <c r="I170" s="197"/>
      <c r="J170" s="198">
        <f t="shared" si="20"/>
        <v>0</v>
      </c>
      <c r="K170" s="194" t="s">
        <v>277</v>
      </c>
      <c r="L170" s="40"/>
      <c r="M170" s="199" t="s">
        <v>1</v>
      </c>
      <c r="N170" s="200" t="s">
        <v>41</v>
      </c>
      <c r="O170" s="72"/>
      <c r="P170" s="201">
        <f t="shared" si="21"/>
        <v>0</v>
      </c>
      <c r="Q170" s="201">
        <v>0</v>
      </c>
      <c r="R170" s="201">
        <f t="shared" si="22"/>
        <v>0</v>
      </c>
      <c r="S170" s="201">
        <v>0</v>
      </c>
      <c r="T170" s="202">
        <f t="shared" si="23"/>
        <v>0</v>
      </c>
      <c r="U170" s="35"/>
      <c r="V170" s="35"/>
      <c r="W170" s="35"/>
      <c r="X170" s="35"/>
      <c r="Y170" s="35"/>
      <c r="Z170" s="35"/>
      <c r="AA170" s="35"/>
      <c r="AB170" s="35"/>
      <c r="AC170" s="35"/>
      <c r="AD170" s="35"/>
      <c r="AE170" s="35"/>
      <c r="AR170" s="203" t="s">
        <v>110</v>
      </c>
      <c r="AT170" s="203" t="s">
        <v>241</v>
      </c>
      <c r="AU170" s="203" t="s">
        <v>84</v>
      </c>
      <c r="AY170" s="18" t="s">
        <v>239</v>
      </c>
      <c r="BE170" s="204">
        <f t="shared" si="24"/>
        <v>0</v>
      </c>
      <c r="BF170" s="204">
        <f t="shared" si="25"/>
        <v>0</v>
      </c>
      <c r="BG170" s="204">
        <f t="shared" si="26"/>
        <v>0</v>
      </c>
      <c r="BH170" s="204">
        <f t="shared" si="27"/>
        <v>0</v>
      </c>
      <c r="BI170" s="204">
        <f t="shared" si="28"/>
        <v>0</v>
      </c>
      <c r="BJ170" s="18" t="s">
        <v>84</v>
      </c>
      <c r="BK170" s="204">
        <f t="shared" si="29"/>
        <v>0</v>
      </c>
      <c r="BL170" s="18" t="s">
        <v>110</v>
      </c>
      <c r="BM170" s="203" t="s">
        <v>719</v>
      </c>
    </row>
    <row r="171" spans="1:65" s="2" customFormat="1" ht="16.5" customHeight="1">
      <c r="A171" s="35"/>
      <c r="B171" s="36"/>
      <c r="C171" s="192" t="s">
        <v>541</v>
      </c>
      <c r="D171" s="192" t="s">
        <v>241</v>
      </c>
      <c r="E171" s="193" t="s">
        <v>541</v>
      </c>
      <c r="F171" s="194" t="s">
        <v>4303</v>
      </c>
      <c r="G171" s="195" t="s">
        <v>476</v>
      </c>
      <c r="H171" s="196">
        <v>420</v>
      </c>
      <c r="I171" s="197"/>
      <c r="J171" s="198">
        <f t="shared" si="20"/>
        <v>0</v>
      </c>
      <c r="K171" s="194" t="s">
        <v>277</v>
      </c>
      <c r="L171" s="40"/>
      <c r="M171" s="199" t="s">
        <v>1</v>
      </c>
      <c r="N171" s="200" t="s">
        <v>41</v>
      </c>
      <c r="O171" s="72"/>
      <c r="P171" s="201">
        <f t="shared" si="21"/>
        <v>0</v>
      </c>
      <c r="Q171" s="201">
        <v>0</v>
      </c>
      <c r="R171" s="201">
        <f t="shared" si="22"/>
        <v>0</v>
      </c>
      <c r="S171" s="201">
        <v>0</v>
      </c>
      <c r="T171" s="202">
        <f t="shared" si="23"/>
        <v>0</v>
      </c>
      <c r="U171" s="35"/>
      <c r="V171" s="35"/>
      <c r="W171" s="35"/>
      <c r="X171" s="35"/>
      <c r="Y171" s="35"/>
      <c r="Z171" s="35"/>
      <c r="AA171" s="35"/>
      <c r="AB171" s="35"/>
      <c r="AC171" s="35"/>
      <c r="AD171" s="35"/>
      <c r="AE171" s="35"/>
      <c r="AR171" s="203" t="s">
        <v>110</v>
      </c>
      <c r="AT171" s="203" t="s">
        <v>241</v>
      </c>
      <c r="AU171" s="203" t="s">
        <v>84</v>
      </c>
      <c r="AY171" s="18" t="s">
        <v>239</v>
      </c>
      <c r="BE171" s="204">
        <f t="shared" si="24"/>
        <v>0</v>
      </c>
      <c r="BF171" s="204">
        <f t="shared" si="25"/>
        <v>0</v>
      </c>
      <c r="BG171" s="204">
        <f t="shared" si="26"/>
        <v>0</v>
      </c>
      <c r="BH171" s="204">
        <f t="shared" si="27"/>
        <v>0</v>
      </c>
      <c r="BI171" s="204">
        <f t="shared" si="28"/>
        <v>0</v>
      </c>
      <c r="BJ171" s="18" t="s">
        <v>84</v>
      </c>
      <c r="BK171" s="204">
        <f t="shared" si="29"/>
        <v>0</v>
      </c>
      <c r="BL171" s="18" t="s">
        <v>110</v>
      </c>
      <c r="BM171" s="203" t="s">
        <v>725</v>
      </c>
    </row>
    <row r="172" spans="1:65" s="2" customFormat="1" ht="16.5" customHeight="1">
      <c r="A172" s="35"/>
      <c r="B172" s="36"/>
      <c r="C172" s="192" t="s">
        <v>546</v>
      </c>
      <c r="D172" s="192" t="s">
        <v>241</v>
      </c>
      <c r="E172" s="193" t="s">
        <v>546</v>
      </c>
      <c r="F172" s="194" t="s">
        <v>4304</v>
      </c>
      <c r="G172" s="195" t="s">
        <v>476</v>
      </c>
      <c r="H172" s="196">
        <v>320</v>
      </c>
      <c r="I172" s="197"/>
      <c r="J172" s="198">
        <f t="shared" si="20"/>
        <v>0</v>
      </c>
      <c r="K172" s="194" t="s">
        <v>277</v>
      </c>
      <c r="L172" s="40"/>
      <c r="M172" s="199" t="s">
        <v>1</v>
      </c>
      <c r="N172" s="200" t="s">
        <v>41</v>
      </c>
      <c r="O172" s="72"/>
      <c r="P172" s="201">
        <f t="shared" si="21"/>
        <v>0</v>
      </c>
      <c r="Q172" s="201">
        <v>0</v>
      </c>
      <c r="R172" s="201">
        <f t="shared" si="22"/>
        <v>0</v>
      </c>
      <c r="S172" s="201">
        <v>0</v>
      </c>
      <c r="T172" s="202">
        <f t="shared" si="23"/>
        <v>0</v>
      </c>
      <c r="U172" s="35"/>
      <c r="V172" s="35"/>
      <c r="W172" s="35"/>
      <c r="X172" s="35"/>
      <c r="Y172" s="35"/>
      <c r="Z172" s="35"/>
      <c r="AA172" s="35"/>
      <c r="AB172" s="35"/>
      <c r="AC172" s="35"/>
      <c r="AD172" s="35"/>
      <c r="AE172" s="35"/>
      <c r="AR172" s="203" t="s">
        <v>110</v>
      </c>
      <c r="AT172" s="203" t="s">
        <v>241</v>
      </c>
      <c r="AU172" s="203" t="s">
        <v>84</v>
      </c>
      <c r="AY172" s="18" t="s">
        <v>239</v>
      </c>
      <c r="BE172" s="204">
        <f t="shared" si="24"/>
        <v>0</v>
      </c>
      <c r="BF172" s="204">
        <f t="shared" si="25"/>
        <v>0</v>
      </c>
      <c r="BG172" s="204">
        <f t="shared" si="26"/>
        <v>0</v>
      </c>
      <c r="BH172" s="204">
        <f t="shared" si="27"/>
        <v>0</v>
      </c>
      <c r="BI172" s="204">
        <f t="shared" si="28"/>
        <v>0</v>
      </c>
      <c r="BJ172" s="18" t="s">
        <v>84</v>
      </c>
      <c r="BK172" s="204">
        <f t="shared" si="29"/>
        <v>0</v>
      </c>
      <c r="BL172" s="18" t="s">
        <v>110</v>
      </c>
      <c r="BM172" s="203" t="s">
        <v>734</v>
      </c>
    </row>
    <row r="173" spans="1:65" s="2" customFormat="1" ht="16.5" customHeight="1">
      <c r="A173" s="35"/>
      <c r="B173" s="36"/>
      <c r="C173" s="192" t="s">
        <v>551</v>
      </c>
      <c r="D173" s="192" t="s">
        <v>241</v>
      </c>
      <c r="E173" s="193" t="s">
        <v>551</v>
      </c>
      <c r="F173" s="194" t="s">
        <v>4305</v>
      </c>
      <c r="G173" s="195" t="s">
        <v>476</v>
      </c>
      <c r="H173" s="196">
        <v>80</v>
      </c>
      <c r="I173" s="197"/>
      <c r="J173" s="198">
        <f t="shared" si="20"/>
        <v>0</v>
      </c>
      <c r="K173" s="194" t="s">
        <v>277</v>
      </c>
      <c r="L173" s="40"/>
      <c r="M173" s="199" t="s">
        <v>1</v>
      </c>
      <c r="N173" s="200" t="s">
        <v>41</v>
      </c>
      <c r="O173" s="72"/>
      <c r="P173" s="201">
        <f t="shared" si="21"/>
        <v>0</v>
      </c>
      <c r="Q173" s="201">
        <v>0</v>
      </c>
      <c r="R173" s="201">
        <f t="shared" si="22"/>
        <v>0</v>
      </c>
      <c r="S173" s="201">
        <v>0</v>
      </c>
      <c r="T173" s="202">
        <f t="shared" si="23"/>
        <v>0</v>
      </c>
      <c r="U173" s="35"/>
      <c r="V173" s="35"/>
      <c r="W173" s="35"/>
      <c r="X173" s="35"/>
      <c r="Y173" s="35"/>
      <c r="Z173" s="35"/>
      <c r="AA173" s="35"/>
      <c r="AB173" s="35"/>
      <c r="AC173" s="35"/>
      <c r="AD173" s="35"/>
      <c r="AE173" s="35"/>
      <c r="AR173" s="203" t="s">
        <v>110</v>
      </c>
      <c r="AT173" s="203" t="s">
        <v>241</v>
      </c>
      <c r="AU173" s="203" t="s">
        <v>84</v>
      </c>
      <c r="AY173" s="18" t="s">
        <v>239</v>
      </c>
      <c r="BE173" s="204">
        <f t="shared" si="24"/>
        <v>0</v>
      </c>
      <c r="BF173" s="204">
        <f t="shared" si="25"/>
        <v>0</v>
      </c>
      <c r="BG173" s="204">
        <f t="shared" si="26"/>
        <v>0</v>
      </c>
      <c r="BH173" s="204">
        <f t="shared" si="27"/>
        <v>0</v>
      </c>
      <c r="BI173" s="204">
        <f t="shared" si="28"/>
        <v>0</v>
      </c>
      <c r="BJ173" s="18" t="s">
        <v>84</v>
      </c>
      <c r="BK173" s="204">
        <f t="shared" si="29"/>
        <v>0</v>
      </c>
      <c r="BL173" s="18" t="s">
        <v>110</v>
      </c>
      <c r="BM173" s="203" t="s">
        <v>744</v>
      </c>
    </row>
    <row r="174" spans="1:65" s="2" customFormat="1" ht="16.5" customHeight="1">
      <c r="A174" s="35"/>
      <c r="B174" s="36"/>
      <c r="C174" s="192" t="s">
        <v>556</v>
      </c>
      <c r="D174" s="192" t="s">
        <v>241</v>
      </c>
      <c r="E174" s="193" t="s">
        <v>556</v>
      </c>
      <c r="F174" s="194" t="s">
        <v>4306</v>
      </c>
      <c r="G174" s="195" t="s">
        <v>476</v>
      </c>
      <c r="H174" s="196">
        <v>940</v>
      </c>
      <c r="I174" s="197"/>
      <c r="J174" s="198">
        <f t="shared" si="20"/>
        <v>0</v>
      </c>
      <c r="K174" s="194" t="s">
        <v>277</v>
      </c>
      <c r="L174" s="40"/>
      <c r="M174" s="199" t="s">
        <v>1</v>
      </c>
      <c r="N174" s="200" t="s">
        <v>41</v>
      </c>
      <c r="O174" s="72"/>
      <c r="P174" s="201">
        <f t="shared" si="21"/>
        <v>0</v>
      </c>
      <c r="Q174" s="201">
        <v>0</v>
      </c>
      <c r="R174" s="201">
        <f t="shared" si="22"/>
        <v>0</v>
      </c>
      <c r="S174" s="201">
        <v>0</v>
      </c>
      <c r="T174" s="202">
        <f t="shared" si="23"/>
        <v>0</v>
      </c>
      <c r="U174" s="35"/>
      <c r="V174" s="35"/>
      <c r="W174" s="35"/>
      <c r="X174" s="35"/>
      <c r="Y174" s="35"/>
      <c r="Z174" s="35"/>
      <c r="AA174" s="35"/>
      <c r="AB174" s="35"/>
      <c r="AC174" s="35"/>
      <c r="AD174" s="35"/>
      <c r="AE174" s="35"/>
      <c r="AR174" s="203" t="s">
        <v>110</v>
      </c>
      <c r="AT174" s="203" t="s">
        <v>241</v>
      </c>
      <c r="AU174" s="203" t="s">
        <v>84</v>
      </c>
      <c r="AY174" s="18" t="s">
        <v>239</v>
      </c>
      <c r="BE174" s="204">
        <f t="shared" si="24"/>
        <v>0</v>
      </c>
      <c r="BF174" s="204">
        <f t="shared" si="25"/>
        <v>0</v>
      </c>
      <c r="BG174" s="204">
        <f t="shared" si="26"/>
        <v>0</v>
      </c>
      <c r="BH174" s="204">
        <f t="shared" si="27"/>
        <v>0</v>
      </c>
      <c r="BI174" s="204">
        <f t="shared" si="28"/>
        <v>0</v>
      </c>
      <c r="BJ174" s="18" t="s">
        <v>84</v>
      </c>
      <c r="BK174" s="204">
        <f t="shared" si="29"/>
        <v>0</v>
      </c>
      <c r="BL174" s="18" t="s">
        <v>110</v>
      </c>
      <c r="BM174" s="203" t="s">
        <v>752</v>
      </c>
    </row>
    <row r="175" spans="1:65" s="2" customFormat="1" ht="16.5" customHeight="1">
      <c r="A175" s="35"/>
      <c r="B175" s="36"/>
      <c r="C175" s="192" t="s">
        <v>561</v>
      </c>
      <c r="D175" s="192" t="s">
        <v>241</v>
      </c>
      <c r="E175" s="193" t="s">
        <v>561</v>
      </c>
      <c r="F175" s="194" t="s">
        <v>4307</v>
      </c>
      <c r="G175" s="195" t="s">
        <v>476</v>
      </c>
      <c r="H175" s="196">
        <v>420</v>
      </c>
      <c r="I175" s="197"/>
      <c r="J175" s="198">
        <f t="shared" si="20"/>
        <v>0</v>
      </c>
      <c r="K175" s="194" t="s">
        <v>277</v>
      </c>
      <c r="L175" s="40"/>
      <c r="M175" s="199" t="s">
        <v>1</v>
      </c>
      <c r="N175" s="200" t="s">
        <v>41</v>
      </c>
      <c r="O175" s="72"/>
      <c r="P175" s="201">
        <f t="shared" si="21"/>
        <v>0</v>
      </c>
      <c r="Q175" s="201">
        <v>0</v>
      </c>
      <c r="R175" s="201">
        <f t="shared" si="22"/>
        <v>0</v>
      </c>
      <c r="S175" s="201">
        <v>0</v>
      </c>
      <c r="T175" s="202">
        <f t="shared" si="23"/>
        <v>0</v>
      </c>
      <c r="U175" s="35"/>
      <c r="V175" s="35"/>
      <c r="W175" s="35"/>
      <c r="X175" s="35"/>
      <c r="Y175" s="35"/>
      <c r="Z175" s="35"/>
      <c r="AA175" s="35"/>
      <c r="AB175" s="35"/>
      <c r="AC175" s="35"/>
      <c r="AD175" s="35"/>
      <c r="AE175" s="35"/>
      <c r="AR175" s="203" t="s">
        <v>110</v>
      </c>
      <c r="AT175" s="203" t="s">
        <v>241</v>
      </c>
      <c r="AU175" s="203" t="s">
        <v>84</v>
      </c>
      <c r="AY175" s="18" t="s">
        <v>239</v>
      </c>
      <c r="BE175" s="204">
        <f t="shared" si="24"/>
        <v>0</v>
      </c>
      <c r="BF175" s="204">
        <f t="shared" si="25"/>
        <v>0</v>
      </c>
      <c r="BG175" s="204">
        <f t="shared" si="26"/>
        <v>0</v>
      </c>
      <c r="BH175" s="204">
        <f t="shared" si="27"/>
        <v>0</v>
      </c>
      <c r="BI175" s="204">
        <f t="shared" si="28"/>
        <v>0</v>
      </c>
      <c r="BJ175" s="18" t="s">
        <v>84</v>
      </c>
      <c r="BK175" s="204">
        <f t="shared" si="29"/>
        <v>0</v>
      </c>
      <c r="BL175" s="18" t="s">
        <v>110</v>
      </c>
      <c r="BM175" s="203" t="s">
        <v>761</v>
      </c>
    </row>
    <row r="176" spans="1:65" s="2" customFormat="1" ht="16.5" customHeight="1">
      <c r="A176" s="35"/>
      <c r="B176" s="36"/>
      <c r="C176" s="192" t="s">
        <v>566</v>
      </c>
      <c r="D176" s="192" t="s">
        <v>241</v>
      </c>
      <c r="E176" s="193" t="s">
        <v>566</v>
      </c>
      <c r="F176" s="194" t="s">
        <v>4308</v>
      </c>
      <c r="G176" s="195" t="s">
        <v>476</v>
      </c>
      <c r="H176" s="196">
        <v>320</v>
      </c>
      <c r="I176" s="197"/>
      <c r="J176" s="198">
        <f t="shared" si="20"/>
        <v>0</v>
      </c>
      <c r="K176" s="194" t="s">
        <v>277</v>
      </c>
      <c r="L176" s="40"/>
      <c r="M176" s="199" t="s">
        <v>1</v>
      </c>
      <c r="N176" s="200" t="s">
        <v>41</v>
      </c>
      <c r="O176" s="72"/>
      <c r="P176" s="201">
        <f t="shared" si="21"/>
        <v>0</v>
      </c>
      <c r="Q176" s="201">
        <v>0</v>
      </c>
      <c r="R176" s="201">
        <f t="shared" si="22"/>
        <v>0</v>
      </c>
      <c r="S176" s="201">
        <v>0</v>
      </c>
      <c r="T176" s="202">
        <f t="shared" si="23"/>
        <v>0</v>
      </c>
      <c r="U176" s="35"/>
      <c r="V176" s="35"/>
      <c r="W176" s="35"/>
      <c r="X176" s="35"/>
      <c r="Y176" s="35"/>
      <c r="Z176" s="35"/>
      <c r="AA176" s="35"/>
      <c r="AB176" s="35"/>
      <c r="AC176" s="35"/>
      <c r="AD176" s="35"/>
      <c r="AE176" s="35"/>
      <c r="AR176" s="203" t="s">
        <v>110</v>
      </c>
      <c r="AT176" s="203" t="s">
        <v>241</v>
      </c>
      <c r="AU176" s="203" t="s">
        <v>84</v>
      </c>
      <c r="AY176" s="18" t="s">
        <v>239</v>
      </c>
      <c r="BE176" s="204">
        <f t="shared" si="24"/>
        <v>0</v>
      </c>
      <c r="BF176" s="204">
        <f t="shared" si="25"/>
        <v>0</v>
      </c>
      <c r="BG176" s="204">
        <f t="shared" si="26"/>
        <v>0</v>
      </c>
      <c r="BH176" s="204">
        <f t="shared" si="27"/>
        <v>0</v>
      </c>
      <c r="BI176" s="204">
        <f t="shared" si="28"/>
        <v>0</v>
      </c>
      <c r="BJ176" s="18" t="s">
        <v>84</v>
      </c>
      <c r="BK176" s="204">
        <f t="shared" si="29"/>
        <v>0</v>
      </c>
      <c r="BL176" s="18" t="s">
        <v>110</v>
      </c>
      <c r="BM176" s="203" t="s">
        <v>770</v>
      </c>
    </row>
    <row r="177" spans="1:65" s="2" customFormat="1" ht="16.5" customHeight="1">
      <c r="A177" s="35"/>
      <c r="B177" s="36"/>
      <c r="C177" s="192" t="s">
        <v>570</v>
      </c>
      <c r="D177" s="192" t="s">
        <v>241</v>
      </c>
      <c r="E177" s="193" t="s">
        <v>570</v>
      </c>
      <c r="F177" s="194" t="s">
        <v>4309</v>
      </c>
      <c r="G177" s="195" t="s">
        <v>476</v>
      </c>
      <c r="H177" s="196">
        <v>80</v>
      </c>
      <c r="I177" s="197"/>
      <c r="J177" s="198">
        <f t="shared" si="20"/>
        <v>0</v>
      </c>
      <c r="K177" s="194" t="s">
        <v>277</v>
      </c>
      <c r="L177" s="40"/>
      <c r="M177" s="199" t="s">
        <v>1</v>
      </c>
      <c r="N177" s="200" t="s">
        <v>41</v>
      </c>
      <c r="O177" s="72"/>
      <c r="P177" s="201">
        <f t="shared" si="21"/>
        <v>0</v>
      </c>
      <c r="Q177" s="201">
        <v>0</v>
      </c>
      <c r="R177" s="201">
        <f t="shared" si="22"/>
        <v>0</v>
      </c>
      <c r="S177" s="201">
        <v>0</v>
      </c>
      <c r="T177" s="202">
        <f t="shared" si="23"/>
        <v>0</v>
      </c>
      <c r="U177" s="35"/>
      <c r="V177" s="35"/>
      <c r="W177" s="35"/>
      <c r="X177" s="35"/>
      <c r="Y177" s="35"/>
      <c r="Z177" s="35"/>
      <c r="AA177" s="35"/>
      <c r="AB177" s="35"/>
      <c r="AC177" s="35"/>
      <c r="AD177" s="35"/>
      <c r="AE177" s="35"/>
      <c r="AR177" s="203" t="s">
        <v>110</v>
      </c>
      <c r="AT177" s="203" t="s">
        <v>241</v>
      </c>
      <c r="AU177" s="203" t="s">
        <v>84</v>
      </c>
      <c r="AY177" s="18" t="s">
        <v>239</v>
      </c>
      <c r="BE177" s="204">
        <f t="shared" si="24"/>
        <v>0</v>
      </c>
      <c r="BF177" s="204">
        <f t="shared" si="25"/>
        <v>0</v>
      </c>
      <c r="BG177" s="204">
        <f t="shared" si="26"/>
        <v>0</v>
      </c>
      <c r="BH177" s="204">
        <f t="shared" si="27"/>
        <v>0</v>
      </c>
      <c r="BI177" s="204">
        <f t="shared" si="28"/>
        <v>0</v>
      </c>
      <c r="BJ177" s="18" t="s">
        <v>84</v>
      </c>
      <c r="BK177" s="204">
        <f t="shared" si="29"/>
        <v>0</v>
      </c>
      <c r="BL177" s="18" t="s">
        <v>110</v>
      </c>
      <c r="BM177" s="203" t="s">
        <v>781</v>
      </c>
    </row>
    <row r="178" spans="1:65" s="2" customFormat="1" ht="16.5" customHeight="1">
      <c r="A178" s="35"/>
      <c r="B178" s="36"/>
      <c r="C178" s="192" t="s">
        <v>575</v>
      </c>
      <c r="D178" s="192" t="s">
        <v>241</v>
      </c>
      <c r="E178" s="193" t="s">
        <v>575</v>
      </c>
      <c r="F178" s="194" t="s">
        <v>4310</v>
      </c>
      <c r="G178" s="195" t="s">
        <v>331</v>
      </c>
      <c r="H178" s="196">
        <v>6.81</v>
      </c>
      <c r="I178" s="197"/>
      <c r="J178" s="198">
        <f t="shared" si="20"/>
        <v>0</v>
      </c>
      <c r="K178" s="194" t="s">
        <v>277</v>
      </c>
      <c r="L178" s="40"/>
      <c r="M178" s="199" t="s">
        <v>1</v>
      </c>
      <c r="N178" s="200" t="s">
        <v>41</v>
      </c>
      <c r="O178" s="72"/>
      <c r="P178" s="201">
        <f t="shared" si="21"/>
        <v>0</v>
      </c>
      <c r="Q178" s="201">
        <v>0</v>
      </c>
      <c r="R178" s="201">
        <f t="shared" si="22"/>
        <v>0</v>
      </c>
      <c r="S178" s="201">
        <v>0</v>
      </c>
      <c r="T178" s="202">
        <f t="shared" si="23"/>
        <v>0</v>
      </c>
      <c r="U178" s="35"/>
      <c r="V178" s="35"/>
      <c r="W178" s="35"/>
      <c r="X178" s="35"/>
      <c r="Y178" s="35"/>
      <c r="Z178" s="35"/>
      <c r="AA178" s="35"/>
      <c r="AB178" s="35"/>
      <c r="AC178" s="35"/>
      <c r="AD178" s="35"/>
      <c r="AE178" s="35"/>
      <c r="AR178" s="203" t="s">
        <v>110</v>
      </c>
      <c r="AT178" s="203" t="s">
        <v>241</v>
      </c>
      <c r="AU178" s="203" t="s">
        <v>84</v>
      </c>
      <c r="AY178" s="18" t="s">
        <v>239</v>
      </c>
      <c r="BE178" s="204">
        <f t="shared" si="24"/>
        <v>0</v>
      </c>
      <c r="BF178" s="204">
        <f t="shared" si="25"/>
        <v>0</v>
      </c>
      <c r="BG178" s="204">
        <f t="shared" si="26"/>
        <v>0</v>
      </c>
      <c r="BH178" s="204">
        <f t="shared" si="27"/>
        <v>0</v>
      </c>
      <c r="BI178" s="204">
        <f t="shared" si="28"/>
        <v>0</v>
      </c>
      <c r="BJ178" s="18" t="s">
        <v>84</v>
      </c>
      <c r="BK178" s="204">
        <f t="shared" si="29"/>
        <v>0</v>
      </c>
      <c r="BL178" s="18" t="s">
        <v>110</v>
      </c>
      <c r="BM178" s="203" t="s">
        <v>789</v>
      </c>
    </row>
    <row r="179" spans="1:65" s="2" customFormat="1" ht="16.5" customHeight="1">
      <c r="A179" s="35"/>
      <c r="B179" s="36"/>
      <c r="C179" s="192" t="s">
        <v>580</v>
      </c>
      <c r="D179" s="192" t="s">
        <v>241</v>
      </c>
      <c r="E179" s="193" t="s">
        <v>580</v>
      </c>
      <c r="F179" s="194" t="s">
        <v>4311</v>
      </c>
      <c r="G179" s="195" t="s">
        <v>331</v>
      </c>
      <c r="H179" s="196">
        <v>9.81</v>
      </c>
      <c r="I179" s="197"/>
      <c r="J179" s="198">
        <f t="shared" si="20"/>
        <v>0</v>
      </c>
      <c r="K179" s="194" t="s">
        <v>277</v>
      </c>
      <c r="L179" s="40"/>
      <c r="M179" s="199" t="s">
        <v>1</v>
      </c>
      <c r="N179" s="200" t="s">
        <v>41</v>
      </c>
      <c r="O179" s="72"/>
      <c r="P179" s="201">
        <f t="shared" si="21"/>
        <v>0</v>
      </c>
      <c r="Q179" s="201">
        <v>0</v>
      </c>
      <c r="R179" s="201">
        <f t="shared" si="22"/>
        <v>0</v>
      </c>
      <c r="S179" s="201">
        <v>0</v>
      </c>
      <c r="T179" s="202">
        <f t="shared" si="23"/>
        <v>0</v>
      </c>
      <c r="U179" s="35"/>
      <c r="V179" s="35"/>
      <c r="W179" s="35"/>
      <c r="X179" s="35"/>
      <c r="Y179" s="35"/>
      <c r="Z179" s="35"/>
      <c r="AA179" s="35"/>
      <c r="AB179" s="35"/>
      <c r="AC179" s="35"/>
      <c r="AD179" s="35"/>
      <c r="AE179" s="35"/>
      <c r="AR179" s="203" t="s">
        <v>110</v>
      </c>
      <c r="AT179" s="203" t="s">
        <v>241</v>
      </c>
      <c r="AU179" s="203" t="s">
        <v>84</v>
      </c>
      <c r="AY179" s="18" t="s">
        <v>239</v>
      </c>
      <c r="BE179" s="204">
        <f t="shared" si="24"/>
        <v>0</v>
      </c>
      <c r="BF179" s="204">
        <f t="shared" si="25"/>
        <v>0</v>
      </c>
      <c r="BG179" s="204">
        <f t="shared" si="26"/>
        <v>0</v>
      </c>
      <c r="BH179" s="204">
        <f t="shared" si="27"/>
        <v>0</v>
      </c>
      <c r="BI179" s="204">
        <f t="shared" si="28"/>
        <v>0</v>
      </c>
      <c r="BJ179" s="18" t="s">
        <v>84</v>
      </c>
      <c r="BK179" s="204">
        <f t="shared" si="29"/>
        <v>0</v>
      </c>
      <c r="BL179" s="18" t="s">
        <v>110</v>
      </c>
      <c r="BM179" s="203" t="s">
        <v>794</v>
      </c>
    </row>
    <row r="180" spans="1:65" s="2" customFormat="1" ht="16.5" customHeight="1">
      <c r="A180" s="35"/>
      <c r="B180" s="36"/>
      <c r="C180" s="192" t="s">
        <v>585</v>
      </c>
      <c r="D180" s="192" t="s">
        <v>241</v>
      </c>
      <c r="E180" s="193" t="s">
        <v>585</v>
      </c>
      <c r="F180" s="194" t="s">
        <v>4312</v>
      </c>
      <c r="G180" s="195" t="s">
        <v>331</v>
      </c>
      <c r="H180" s="196">
        <v>34.03</v>
      </c>
      <c r="I180" s="197"/>
      <c r="J180" s="198">
        <f t="shared" si="20"/>
        <v>0</v>
      </c>
      <c r="K180" s="194" t="s">
        <v>277</v>
      </c>
      <c r="L180" s="40"/>
      <c r="M180" s="199" t="s">
        <v>1</v>
      </c>
      <c r="N180" s="200" t="s">
        <v>41</v>
      </c>
      <c r="O180" s="72"/>
      <c r="P180" s="201">
        <f t="shared" si="21"/>
        <v>0</v>
      </c>
      <c r="Q180" s="201">
        <v>0</v>
      </c>
      <c r="R180" s="201">
        <f t="shared" si="22"/>
        <v>0</v>
      </c>
      <c r="S180" s="201">
        <v>0</v>
      </c>
      <c r="T180" s="202">
        <f t="shared" si="23"/>
        <v>0</v>
      </c>
      <c r="U180" s="35"/>
      <c r="V180" s="35"/>
      <c r="W180" s="35"/>
      <c r="X180" s="35"/>
      <c r="Y180" s="35"/>
      <c r="Z180" s="35"/>
      <c r="AA180" s="35"/>
      <c r="AB180" s="35"/>
      <c r="AC180" s="35"/>
      <c r="AD180" s="35"/>
      <c r="AE180" s="35"/>
      <c r="AR180" s="203" t="s">
        <v>110</v>
      </c>
      <c r="AT180" s="203" t="s">
        <v>241</v>
      </c>
      <c r="AU180" s="203" t="s">
        <v>84</v>
      </c>
      <c r="AY180" s="18" t="s">
        <v>239</v>
      </c>
      <c r="BE180" s="204">
        <f t="shared" si="24"/>
        <v>0</v>
      </c>
      <c r="BF180" s="204">
        <f t="shared" si="25"/>
        <v>0</v>
      </c>
      <c r="BG180" s="204">
        <f t="shared" si="26"/>
        <v>0</v>
      </c>
      <c r="BH180" s="204">
        <f t="shared" si="27"/>
        <v>0</v>
      </c>
      <c r="BI180" s="204">
        <f t="shared" si="28"/>
        <v>0</v>
      </c>
      <c r="BJ180" s="18" t="s">
        <v>84</v>
      </c>
      <c r="BK180" s="204">
        <f t="shared" si="29"/>
        <v>0</v>
      </c>
      <c r="BL180" s="18" t="s">
        <v>110</v>
      </c>
      <c r="BM180" s="203" t="s">
        <v>802</v>
      </c>
    </row>
    <row r="181" spans="1:65" s="2" customFormat="1" ht="16.5" customHeight="1">
      <c r="A181" s="35"/>
      <c r="B181" s="36"/>
      <c r="C181" s="192" t="s">
        <v>591</v>
      </c>
      <c r="D181" s="192" t="s">
        <v>241</v>
      </c>
      <c r="E181" s="193" t="s">
        <v>591</v>
      </c>
      <c r="F181" s="194" t="s">
        <v>4313</v>
      </c>
      <c r="G181" s="195" t="s">
        <v>331</v>
      </c>
      <c r="H181" s="196">
        <v>6.81</v>
      </c>
      <c r="I181" s="197"/>
      <c r="J181" s="198">
        <f t="shared" si="20"/>
        <v>0</v>
      </c>
      <c r="K181" s="194" t="s">
        <v>277</v>
      </c>
      <c r="L181" s="40"/>
      <c r="M181" s="199" t="s">
        <v>1</v>
      </c>
      <c r="N181" s="200" t="s">
        <v>41</v>
      </c>
      <c r="O181" s="72"/>
      <c r="P181" s="201">
        <f t="shared" si="21"/>
        <v>0</v>
      </c>
      <c r="Q181" s="201">
        <v>0</v>
      </c>
      <c r="R181" s="201">
        <f t="shared" si="22"/>
        <v>0</v>
      </c>
      <c r="S181" s="201">
        <v>0</v>
      </c>
      <c r="T181" s="202">
        <f t="shared" si="23"/>
        <v>0</v>
      </c>
      <c r="U181" s="35"/>
      <c r="V181" s="35"/>
      <c r="W181" s="35"/>
      <c r="X181" s="35"/>
      <c r="Y181" s="35"/>
      <c r="Z181" s="35"/>
      <c r="AA181" s="35"/>
      <c r="AB181" s="35"/>
      <c r="AC181" s="35"/>
      <c r="AD181" s="35"/>
      <c r="AE181" s="35"/>
      <c r="AR181" s="203" t="s">
        <v>110</v>
      </c>
      <c r="AT181" s="203" t="s">
        <v>241</v>
      </c>
      <c r="AU181" s="203" t="s">
        <v>84</v>
      </c>
      <c r="AY181" s="18" t="s">
        <v>239</v>
      </c>
      <c r="BE181" s="204">
        <f t="shared" si="24"/>
        <v>0</v>
      </c>
      <c r="BF181" s="204">
        <f t="shared" si="25"/>
        <v>0</v>
      </c>
      <c r="BG181" s="204">
        <f t="shared" si="26"/>
        <v>0</v>
      </c>
      <c r="BH181" s="204">
        <f t="shared" si="27"/>
        <v>0</v>
      </c>
      <c r="BI181" s="204">
        <f t="shared" si="28"/>
        <v>0</v>
      </c>
      <c r="BJ181" s="18" t="s">
        <v>84</v>
      </c>
      <c r="BK181" s="204">
        <f t="shared" si="29"/>
        <v>0</v>
      </c>
      <c r="BL181" s="18" t="s">
        <v>110</v>
      </c>
      <c r="BM181" s="203" t="s">
        <v>806</v>
      </c>
    </row>
    <row r="182" spans="1:65" s="12" customFormat="1" ht="25.9" customHeight="1">
      <c r="B182" s="176"/>
      <c r="C182" s="177"/>
      <c r="D182" s="178" t="s">
        <v>75</v>
      </c>
      <c r="E182" s="179" t="s">
        <v>591</v>
      </c>
      <c r="F182" s="179" t="s">
        <v>135</v>
      </c>
      <c r="G182" s="177"/>
      <c r="H182" s="177"/>
      <c r="I182" s="180"/>
      <c r="J182" s="181">
        <f>BK182</f>
        <v>0</v>
      </c>
      <c r="K182" s="177"/>
      <c r="L182" s="182"/>
      <c r="M182" s="183"/>
      <c r="N182" s="184"/>
      <c r="O182" s="184"/>
      <c r="P182" s="185">
        <f>SUM(P183:P191)</f>
        <v>0</v>
      </c>
      <c r="Q182" s="184"/>
      <c r="R182" s="185">
        <f>SUM(R183:R191)</f>
        <v>0</v>
      </c>
      <c r="S182" s="184"/>
      <c r="T182" s="186">
        <f>SUM(T183:T191)</f>
        <v>0</v>
      </c>
      <c r="AR182" s="187" t="s">
        <v>84</v>
      </c>
      <c r="AT182" s="188" t="s">
        <v>75</v>
      </c>
      <c r="AU182" s="188" t="s">
        <v>76</v>
      </c>
      <c r="AY182" s="187" t="s">
        <v>239</v>
      </c>
      <c r="BK182" s="189">
        <f>SUM(BK183:BK191)</f>
        <v>0</v>
      </c>
    </row>
    <row r="183" spans="1:65" s="2" customFormat="1" ht="21.75" customHeight="1">
      <c r="A183" s="35"/>
      <c r="B183" s="36"/>
      <c r="C183" s="192" t="s">
        <v>596</v>
      </c>
      <c r="D183" s="192" t="s">
        <v>241</v>
      </c>
      <c r="E183" s="193" t="s">
        <v>596</v>
      </c>
      <c r="F183" s="194" t="s">
        <v>4314</v>
      </c>
      <c r="G183" s="195" t="s">
        <v>379</v>
      </c>
      <c r="H183" s="196">
        <v>40</v>
      </c>
      <c r="I183" s="197"/>
      <c r="J183" s="198">
        <f>ROUND(I183*H183,2)</f>
        <v>0</v>
      </c>
      <c r="K183" s="194" t="s">
        <v>277</v>
      </c>
      <c r="L183" s="40"/>
      <c r="M183" s="199" t="s">
        <v>1</v>
      </c>
      <c r="N183" s="200" t="s">
        <v>41</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110</v>
      </c>
      <c r="AT183" s="203" t="s">
        <v>241</v>
      </c>
      <c r="AU183" s="203" t="s">
        <v>84</v>
      </c>
      <c r="AY183" s="18" t="s">
        <v>239</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110</v>
      </c>
      <c r="BM183" s="203" t="s">
        <v>815</v>
      </c>
    </row>
    <row r="184" spans="1:65" s="2" customFormat="1" ht="16.5" customHeight="1">
      <c r="A184" s="35"/>
      <c r="B184" s="36"/>
      <c r="C184" s="192" t="s">
        <v>601</v>
      </c>
      <c r="D184" s="192" t="s">
        <v>241</v>
      </c>
      <c r="E184" s="193" t="s">
        <v>601</v>
      </c>
      <c r="F184" s="194" t="s">
        <v>4315</v>
      </c>
      <c r="G184" s="195" t="s">
        <v>379</v>
      </c>
      <c r="H184" s="196">
        <v>10</v>
      </c>
      <c r="I184" s="197"/>
      <c r="J184" s="198">
        <f>ROUND(I184*H184,2)</f>
        <v>0</v>
      </c>
      <c r="K184" s="194" t="s">
        <v>277</v>
      </c>
      <c r="L184" s="40"/>
      <c r="M184" s="199" t="s">
        <v>1</v>
      </c>
      <c r="N184" s="200" t="s">
        <v>41</v>
      </c>
      <c r="O184" s="72"/>
      <c r="P184" s="201">
        <f>O184*H184</f>
        <v>0</v>
      </c>
      <c r="Q184" s="201">
        <v>0</v>
      </c>
      <c r="R184" s="201">
        <f>Q184*H184</f>
        <v>0</v>
      </c>
      <c r="S184" s="201">
        <v>0</v>
      </c>
      <c r="T184" s="202">
        <f>S184*H184</f>
        <v>0</v>
      </c>
      <c r="U184" s="35"/>
      <c r="V184" s="35"/>
      <c r="W184" s="35"/>
      <c r="X184" s="35"/>
      <c r="Y184" s="35"/>
      <c r="Z184" s="35"/>
      <c r="AA184" s="35"/>
      <c r="AB184" s="35"/>
      <c r="AC184" s="35"/>
      <c r="AD184" s="35"/>
      <c r="AE184" s="35"/>
      <c r="AR184" s="203" t="s">
        <v>110</v>
      </c>
      <c r="AT184" s="203" t="s">
        <v>241</v>
      </c>
      <c r="AU184" s="203" t="s">
        <v>84</v>
      </c>
      <c r="AY184" s="18" t="s">
        <v>239</v>
      </c>
      <c r="BE184" s="204">
        <f>IF(N184="základní",J184,0)</f>
        <v>0</v>
      </c>
      <c r="BF184" s="204">
        <f>IF(N184="snížená",J184,0)</f>
        <v>0</v>
      </c>
      <c r="BG184" s="204">
        <f>IF(N184="zákl. přenesená",J184,0)</f>
        <v>0</v>
      </c>
      <c r="BH184" s="204">
        <f>IF(N184="sníž. přenesená",J184,0)</f>
        <v>0</v>
      </c>
      <c r="BI184" s="204">
        <f>IF(N184="nulová",J184,0)</f>
        <v>0</v>
      </c>
      <c r="BJ184" s="18" t="s">
        <v>84</v>
      </c>
      <c r="BK184" s="204">
        <f>ROUND(I184*H184,2)</f>
        <v>0</v>
      </c>
      <c r="BL184" s="18" t="s">
        <v>110</v>
      </c>
      <c r="BM184" s="203" t="s">
        <v>822</v>
      </c>
    </row>
    <row r="185" spans="1:65" s="2" customFormat="1" ht="16.5" customHeight="1">
      <c r="A185" s="35"/>
      <c r="B185" s="36"/>
      <c r="C185" s="192" t="s">
        <v>605</v>
      </c>
      <c r="D185" s="192" t="s">
        <v>241</v>
      </c>
      <c r="E185" s="193" t="s">
        <v>605</v>
      </c>
      <c r="F185" s="194" t="s">
        <v>4316</v>
      </c>
      <c r="G185" s="195" t="s">
        <v>1994</v>
      </c>
      <c r="H185" s="196">
        <v>1</v>
      </c>
      <c r="I185" s="197"/>
      <c r="J185" s="198">
        <f>ROUND(I185*H185,2)</f>
        <v>0</v>
      </c>
      <c r="K185" s="194" t="s">
        <v>277</v>
      </c>
      <c r="L185" s="40"/>
      <c r="M185" s="199" t="s">
        <v>1</v>
      </c>
      <c r="N185" s="200" t="s">
        <v>41</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110</v>
      </c>
      <c r="AT185" s="203" t="s">
        <v>241</v>
      </c>
      <c r="AU185" s="203" t="s">
        <v>84</v>
      </c>
      <c r="AY185" s="18" t="s">
        <v>239</v>
      </c>
      <c r="BE185" s="204">
        <f>IF(N185="základní",J185,0)</f>
        <v>0</v>
      </c>
      <c r="BF185" s="204">
        <f>IF(N185="snížená",J185,0)</f>
        <v>0</v>
      </c>
      <c r="BG185" s="204">
        <f>IF(N185="zákl. přenesená",J185,0)</f>
        <v>0</v>
      </c>
      <c r="BH185" s="204">
        <f>IF(N185="sníž. přenesená",J185,0)</f>
        <v>0</v>
      </c>
      <c r="BI185" s="204">
        <f>IF(N185="nulová",J185,0)</f>
        <v>0</v>
      </c>
      <c r="BJ185" s="18" t="s">
        <v>84</v>
      </c>
      <c r="BK185" s="204">
        <f>ROUND(I185*H185,2)</f>
        <v>0</v>
      </c>
      <c r="BL185" s="18" t="s">
        <v>110</v>
      </c>
      <c r="BM185" s="203" t="s">
        <v>833</v>
      </c>
    </row>
    <row r="186" spans="1:65" s="2" customFormat="1" ht="58.5">
      <c r="A186" s="35"/>
      <c r="B186" s="36"/>
      <c r="C186" s="37"/>
      <c r="D186" s="207" t="s">
        <v>284</v>
      </c>
      <c r="E186" s="37"/>
      <c r="F186" s="216" t="s">
        <v>4317</v>
      </c>
      <c r="G186" s="37"/>
      <c r="H186" s="37"/>
      <c r="I186" s="217"/>
      <c r="J186" s="37"/>
      <c r="K186" s="37"/>
      <c r="L186" s="40"/>
      <c r="M186" s="218"/>
      <c r="N186" s="219"/>
      <c r="O186" s="72"/>
      <c r="P186" s="72"/>
      <c r="Q186" s="72"/>
      <c r="R186" s="72"/>
      <c r="S186" s="72"/>
      <c r="T186" s="73"/>
      <c r="U186" s="35"/>
      <c r="V186" s="35"/>
      <c r="W186" s="35"/>
      <c r="X186" s="35"/>
      <c r="Y186" s="35"/>
      <c r="Z186" s="35"/>
      <c r="AA186" s="35"/>
      <c r="AB186" s="35"/>
      <c r="AC186" s="35"/>
      <c r="AD186" s="35"/>
      <c r="AE186" s="35"/>
      <c r="AT186" s="18" t="s">
        <v>284</v>
      </c>
      <c r="AU186" s="18" t="s">
        <v>84</v>
      </c>
    </row>
    <row r="187" spans="1:65" s="2" customFormat="1" ht="16.5" customHeight="1">
      <c r="A187" s="35"/>
      <c r="B187" s="36"/>
      <c r="C187" s="192" t="s">
        <v>609</v>
      </c>
      <c r="D187" s="192" t="s">
        <v>241</v>
      </c>
      <c r="E187" s="193" t="s">
        <v>609</v>
      </c>
      <c r="F187" s="194" t="s">
        <v>4318</v>
      </c>
      <c r="G187" s="195" t="s">
        <v>379</v>
      </c>
      <c r="H187" s="196">
        <v>25</v>
      </c>
      <c r="I187" s="197"/>
      <c r="J187" s="198">
        <f>ROUND(I187*H187,2)</f>
        <v>0</v>
      </c>
      <c r="K187" s="194" t="s">
        <v>277</v>
      </c>
      <c r="L187" s="40"/>
      <c r="M187" s="199" t="s">
        <v>1</v>
      </c>
      <c r="N187" s="200" t="s">
        <v>41</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110</v>
      </c>
      <c r="AT187" s="203" t="s">
        <v>241</v>
      </c>
      <c r="AU187" s="203" t="s">
        <v>84</v>
      </c>
      <c r="AY187" s="18" t="s">
        <v>239</v>
      </c>
      <c r="BE187" s="204">
        <f>IF(N187="základní",J187,0)</f>
        <v>0</v>
      </c>
      <c r="BF187" s="204">
        <f>IF(N187="snížená",J187,0)</f>
        <v>0</v>
      </c>
      <c r="BG187" s="204">
        <f>IF(N187="zákl. přenesená",J187,0)</f>
        <v>0</v>
      </c>
      <c r="BH187" s="204">
        <f>IF(N187="sníž. přenesená",J187,0)</f>
        <v>0</v>
      </c>
      <c r="BI187" s="204">
        <f>IF(N187="nulová",J187,0)</f>
        <v>0</v>
      </c>
      <c r="BJ187" s="18" t="s">
        <v>84</v>
      </c>
      <c r="BK187" s="204">
        <f>ROUND(I187*H187,2)</f>
        <v>0</v>
      </c>
      <c r="BL187" s="18" t="s">
        <v>110</v>
      </c>
      <c r="BM187" s="203" t="s">
        <v>844</v>
      </c>
    </row>
    <row r="188" spans="1:65" s="2" customFormat="1" ht="16.5" customHeight="1">
      <c r="A188" s="35"/>
      <c r="B188" s="36"/>
      <c r="C188" s="192" t="s">
        <v>613</v>
      </c>
      <c r="D188" s="192" t="s">
        <v>241</v>
      </c>
      <c r="E188" s="193" t="s">
        <v>613</v>
      </c>
      <c r="F188" s="194" t="s">
        <v>4251</v>
      </c>
      <c r="G188" s="195" t="s">
        <v>379</v>
      </c>
      <c r="H188" s="196">
        <v>30</v>
      </c>
      <c r="I188" s="197"/>
      <c r="J188" s="198">
        <f>ROUND(I188*H188,2)</f>
        <v>0</v>
      </c>
      <c r="K188" s="194" t="s">
        <v>277</v>
      </c>
      <c r="L188" s="40"/>
      <c r="M188" s="199" t="s">
        <v>1</v>
      </c>
      <c r="N188" s="200" t="s">
        <v>41</v>
      </c>
      <c r="O188" s="72"/>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110</v>
      </c>
      <c r="AT188" s="203" t="s">
        <v>241</v>
      </c>
      <c r="AU188" s="203" t="s">
        <v>84</v>
      </c>
      <c r="AY188" s="18" t="s">
        <v>239</v>
      </c>
      <c r="BE188" s="204">
        <f>IF(N188="základní",J188,0)</f>
        <v>0</v>
      </c>
      <c r="BF188" s="204">
        <f>IF(N188="snížená",J188,0)</f>
        <v>0</v>
      </c>
      <c r="BG188" s="204">
        <f>IF(N188="zákl. přenesená",J188,0)</f>
        <v>0</v>
      </c>
      <c r="BH188" s="204">
        <f>IF(N188="sníž. přenesená",J188,0)</f>
        <v>0</v>
      </c>
      <c r="BI188" s="204">
        <f>IF(N188="nulová",J188,0)</f>
        <v>0</v>
      </c>
      <c r="BJ188" s="18" t="s">
        <v>84</v>
      </c>
      <c r="BK188" s="204">
        <f>ROUND(I188*H188,2)</f>
        <v>0</v>
      </c>
      <c r="BL188" s="18" t="s">
        <v>110</v>
      </c>
      <c r="BM188" s="203" t="s">
        <v>852</v>
      </c>
    </row>
    <row r="189" spans="1:65" s="2" customFormat="1" ht="16.5" customHeight="1">
      <c r="A189" s="35"/>
      <c r="B189" s="36"/>
      <c r="C189" s="192" t="s">
        <v>617</v>
      </c>
      <c r="D189" s="192" t="s">
        <v>241</v>
      </c>
      <c r="E189" s="193" t="s">
        <v>617</v>
      </c>
      <c r="F189" s="194" t="s">
        <v>2371</v>
      </c>
      <c r="G189" s="195" t="s">
        <v>379</v>
      </c>
      <c r="H189" s="196">
        <v>50</v>
      </c>
      <c r="I189" s="197"/>
      <c r="J189" s="198">
        <f>ROUND(I189*H189,2)</f>
        <v>0</v>
      </c>
      <c r="K189" s="194" t="s">
        <v>277</v>
      </c>
      <c r="L189" s="40"/>
      <c r="M189" s="199" t="s">
        <v>1</v>
      </c>
      <c r="N189" s="200" t="s">
        <v>41</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110</v>
      </c>
      <c r="AT189" s="203" t="s">
        <v>241</v>
      </c>
      <c r="AU189" s="203" t="s">
        <v>84</v>
      </c>
      <c r="AY189" s="18" t="s">
        <v>239</v>
      </c>
      <c r="BE189" s="204">
        <f>IF(N189="základní",J189,0)</f>
        <v>0</v>
      </c>
      <c r="BF189" s="204">
        <f>IF(N189="snížená",J189,0)</f>
        <v>0</v>
      </c>
      <c r="BG189" s="204">
        <f>IF(N189="zákl. přenesená",J189,0)</f>
        <v>0</v>
      </c>
      <c r="BH189" s="204">
        <f>IF(N189="sníž. přenesená",J189,0)</f>
        <v>0</v>
      </c>
      <c r="BI189" s="204">
        <f>IF(N189="nulová",J189,0)</f>
        <v>0</v>
      </c>
      <c r="BJ189" s="18" t="s">
        <v>84</v>
      </c>
      <c r="BK189" s="204">
        <f>ROUND(I189*H189,2)</f>
        <v>0</v>
      </c>
      <c r="BL189" s="18" t="s">
        <v>110</v>
      </c>
      <c r="BM189" s="203" t="s">
        <v>861</v>
      </c>
    </row>
    <row r="190" spans="1:65" s="2" customFormat="1" ht="39">
      <c r="A190" s="35"/>
      <c r="B190" s="36"/>
      <c r="C190" s="37"/>
      <c r="D190" s="207" t="s">
        <v>284</v>
      </c>
      <c r="E190" s="37"/>
      <c r="F190" s="216" t="s">
        <v>4255</v>
      </c>
      <c r="G190" s="37"/>
      <c r="H190" s="37"/>
      <c r="I190" s="217"/>
      <c r="J190" s="37"/>
      <c r="K190" s="37"/>
      <c r="L190" s="40"/>
      <c r="M190" s="218"/>
      <c r="N190" s="219"/>
      <c r="O190" s="72"/>
      <c r="P190" s="72"/>
      <c r="Q190" s="72"/>
      <c r="R190" s="72"/>
      <c r="S190" s="72"/>
      <c r="T190" s="73"/>
      <c r="U190" s="35"/>
      <c r="V190" s="35"/>
      <c r="W190" s="35"/>
      <c r="X190" s="35"/>
      <c r="Y190" s="35"/>
      <c r="Z190" s="35"/>
      <c r="AA190" s="35"/>
      <c r="AB190" s="35"/>
      <c r="AC190" s="35"/>
      <c r="AD190" s="35"/>
      <c r="AE190" s="35"/>
      <c r="AT190" s="18" t="s">
        <v>284</v>
      </c>
      <c r="AU190" s="18" t="s">
        <v>84</v>
      </c>
    </row>
    <row r="191" spans="1:65" s="2" customFormat="1" ht="16.5" customHeight="1">
      <c r="A191" s="35"/>
      <c r="B191" s="36"/>
      <c r="C191" s="192" t="s">
        <v>622</v>
      </c>
      <c r="D191" s="192" t="s">
        <v>241</v>
      </c>
      <c r="E191" s="193" t="s">
        <v>622</v>
      </c>
      <c r="F191" s="194" t="s">
        <v>4319</v>
      </c>
      <c r="G191" s="195" t="s">
        <v>244</v>
      </c>
      <c r="H191" s="196">
        <v>15</v>
      </c>
      <c r="I191" s="197"/>
      <c r="J191" s="198">
        <f>ROUND(I191*H191,2)</f>
        <v>0</v>
      </c>
      <c r="K191" s="194" t="s">
        <v>277</v>
      </c>
      <c r="L191" s="40"/>
      <c r="M191" s="220" t="s">
        <v>1</v>
      </c>
      <c r="N191" s="221" t="s">
        <v>41</v>
      </c>
      <c r="O191" s="222"/>
      <c r="P191" s="223">
        <f>O191*H191</f>
        <v>0</v>
      </c>
      <c r="Q191" s="223">
        <v>0</v>
      </c>
      <c r="R191" s="223">
        <f>Q191*H191</f>
        <v>0</v>
      </c>
      <c r="S191" s="223">
        <v>0</v>
      </c>
      <c r="T191" s="224">
        <f>S191*H191</f>
        <v>0</v>
      </c>
      <c r="U191" s="35"/>
      <c r="V191" s="35"/>
      <c r="W191" s="35"/>
      <c r="X191" s="35"/>
      <c r="Y191" s="35"/>
      <c r="Z191" s="35"/>
      <c r="AA191" s="35"/>
      <c r="AB191" s="35"/>
      <c r="AC191" s="35"/>
      <c r="AD191" s="35"/>
      <c r="AE191" s="35"/>
      <c r="AR191" s="203" t="s">
        <v>110</v>
      </c>
      <c r="AT191" s="203" t="s">
        <v>241</v>
      </c>
      <c r="AU191" s="203" t="s">
        <v>84</v>
      </c>
      <c r="AY191" s="18" t="s">
        <v>239</v>
      </c>
      <c r="BE191" s="204">
        <f>IF(N191="základní",J191,0)</f>
        <v>0</v>
      </c>
      <c r="BF191" s="204">
        <f>IF(N191="snížená",J191,0)</f>
        <v>0</v>
      </c>
      <c r="BG191" s="204">
        <f>IF(N191="zákl. přenesená",J191,0)</f>
        <v>0</v>
      </c>
      <c r="BH191" s="204">
        <f>IF(N191="sníž. přenesená",J191,0)</f>
        <v>0</v>
      </c>
      <c r="BI191" s="204">
        <f>IF(N191="nulová",J191,0)</f>
        <v>0</v>
      </c>
      <c r="BJ191" s="18" t="s">
        <v>84</v>
      </c>
      <c r="BK191" s="204">
        <f>ROUND(I191*H191,2)</f>
        <v>0</v>
      </c>
      <c r="BL191" s="18" t="s">
        <v>110</v>
      </c>
      <c r="BM191" s="203" t="s">
        <v>870</v>
      </c>
    </row>
    <row r="192" spans="1:65" s="2" customFormat="1" ht="6.95" customHeight="1">
      <c r="A192" s="35"/>
      <c r="B192" s="55"/>
      <c r="C192" s="56"/>
      <c r="D192" s="56"/>
      <c r="E192" s="56"/>
      <c r="F192" s="56"/>
      <c r="G192" s="56"/>
      <c r="H192" s="56"/>
      <c r="I192" s="56"/>
      <c r="J192" s="56"/>
      <c r="K192" s="56"/>
      <c r="L192" s="40"/>
      <c r="M192" s="35"/>
      <c r="O192" s="35"/>
      <c r="P192" s="35"/>
      <c r="Q192" s="35"/>
      <c r="R192" s="35"/>
      <c r="S192" s="35"/>
      <c r="T192" s="35"/>
      <c r="U192" s="35"/>
      <c r="V192" s="35"/>
      <c r="W192" s="35"/>
      <c r="X192" s="35"/>
      <c r="Y192" s="35"/>
      <c r="Z192" s="35"/>
      <c r="AA192" s="35"/>
      <c r="AB192" s="35"/>
      <c r="AC192" s="35"/>
      <c r="AD192" s="35"/>
      <c r="AE192" s="35"/>
    </row>
  </sheetData>
  <sheetProtection algorithmName="SHA-512" hashValue="xaaZFlPcGd24oPRsZjYAJnBQ5vkMBNAtsvbHDO/WNKLgPQ7XYSzW+xqCpPbfdXQVff3HwZmRrPX27Vekf5eDSQ==" saltValue="2Io2H1AmqWcvj/JVxB2LFRRMjoPTUnS8xGUNshJUyfxFIWHDNfEZxe6XxzZTJKgoGdqGU8YMbcQz/HokMhHoqw==" spinCount="100000" sheet="1" objects="1" scenarios="1" formatColumns="0" formatRows="0" autoFilter="0"/>
  <autoFilter ref="C127:K191" xr:uid="{00000000-0009-0000-0000-00000C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131</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2629</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4320</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298.5" customHeight="1">
      <c r="A31" s="122"/>
      <c r="B31" s="123"/>
      <c r="C31" s="122"/>
      <c r="D31" s="122"/>
      <c r="E31" s="329" t="s">
        <v>4220</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ROUND(J127,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ROUND((SUM(BE127:BE183)),  2)</f>
        <v>0</v>
      </c>
      <c r="G37" s="35"/>
      <c r="H37" s="35"/>
      <c r="I37" s="131">
        <v>0.21</v>
      </c>
      <c r="J37" s="130">
        <f>ROUND(((SUM(BE127:BE183))*I37),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ROUND((SUM(BF127:BF183)),  2)</f>
        <v>0</v>
      </c>
      <c r="G38" s="35"/>
      <c r="H38" s="35"/>
      <c r="I38" s="131">
        <v>0.12</v>
      </c>
      <c r="J38" s="130">
        <f>ROUND(((SUM(BF127:BF183))*I38),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ROUND((SUM(BG127:BG183)),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ROUND((SUM(BH127:BH183)),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ROUND((SUM(BI127:BI183)),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2629</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3 - SP</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J127</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4321</v>
      </c>
      <c r="E101" s="157"/>
      <c r="F101" s="157"/>
      <c r="G101" s="157"/>
      <c r="H101" s="157"/>
      <c r="I101" s="157"/>
      <c r="J101" s="158">
        <f>J128</f>
        <v>0</v>
      </c>
      <c r="K101" s="155"/>
      <c r="L101" s="159"/>
    </row>
    <row r="102" spans="1:47" s="9" customFormat="1" ht="24.95" customHeight="1">
      <c r="B102" s="154"/>
      <c r="C102" s="155"/>
      <c r="D102" s="156" t="s">
        <v>4322</v>
      </c>
      <c r="E102" s="157"/>
      <c r="F102" s="157"/>
      <c r="G102" s="157"/>
      <c r="H102" s="157"/>
      <c r="I102" s="157"/>
      <c r="J102" s="158">
        <f>J133</f>
        <v>0</v>
      </c>
      <c r="K102" s="155"/>
      <c r="L102" s="159"/>
    </row>
    <row r="103" spans="1:47" s="9" customFormat="1" ht="24.95" customHeight="1">
      <c r="B103" s="154"/>
      <c r="C103" s="155"/>
      <c r="D103" s="156" t="s">
        <v>4323</v>
      </c>
      <c r="E103" s="157"/>
      <c r="F103" s="157"/>
      <c r="G103" s="157"/>
      <c r="H103" s="157"/>
      <c r="I103" s="157"/>
      <c r="J103" s="158">
        <f>J176</f>
        <v>0</v>
      </c>
      <c r="K103" s="155"/>
      <c r="L103" s="159"/>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224</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6.5" customHeight="1">
      <c r="A113" s="35"/>
      <c r="B113" s="36"/>
      <c r="C113" s="37"/>
      <c r="D113" s="37"/>
      <c r="E113" s="330" t="str">
        <f>E7</f>
        <v>NEMOCNICE TGM HODONÍN – VÝSTAVBA PAVILONU URGENTNÍHO PŘÍJMU ETAPA II.</v>
      </c>
      <c r="F113" s="331"/>
      <c r="G113" s="331"/>
      <c r="H113" s="331"/>
      <c r="I113" s="37"/>
      <c r="J113" s="37"/>
      <c r="K113" s="37"/>
      <c r="L113" s="52"/>
      <c r="S113" s="35"/>
      <c r="T113" s="35"/>
      <c r="U113" s="35"/>
      <c r="V113" s="35"/>
      <c r="W113" s="35"/>
      <c r="X113" s="35"/>
      <c r="Y113" s="35"/>
      <c r="Z113" s="35"/>
      <c r="AA113" s="35"/>
      <c r="AB113" s="35"/>
      <c r="AC113" s="35"/>
      <c r="AD113" s="35"/>
      <c r="AE113" s="35"/>
    </row>
    <row r="114" spans="1:63" s="1" customFormat="1" ht="12" customHeight="1">
      <c r="B114" s="22"/>
      <c r="C114" s="30" t="s">
        <v>210</v>
      </c>
      <c r="D114" s="23"/>
      <c r="E114" s="23"/>
      <c r="F114" s="23"/>
      <c r="G114" s="23"/>
      <c r="H114" s="23"/>
      <c r="I114" s="23"/>
      <c r="J114" s="23"/>
      <c r="K114" s="23"/>
      <c r="L114" s="21"/>
    </row>
    <row r="115" spans="1:63" s="1" customFormat="1" ht="16.5" customHeight="1">
      <c r="B115" s="22"/>
      <c r="C115" s="23"/>
      <c r="D115" s="23"/>
      <c r="E115" s="330" t="s">
        <v>346</v>
      </c>
      <c r="F115" s="281"/>
      <c r="G115" s="281"/>
      <c r="H115" s="281"/>
      <c r="I115" s="23"/>
      <c r="J115" s="23"/>
      <c r="K115" s="23"/>
      <c r="L115" s="21"/>
    </row>
    <row r="116" spans="1:63" s="1" customFormat="1" ht="12" customHeight="1">
      <c r="B116" s="22"/>
      <c r="C116" s="30" t="s">
        <v>347</v>
      </c>
      <c r="D116" s="23"/>
      <c r="E116" s="23"/>
      <c r="F116" s="23"/>
      <c r="G116" s="23"/>
      <c r="H116" s="23"/>
      <c r="I116" s="23"/>
      <c r="J116" s="23"/>
      <c r="K116" s="23"/>
      <c r="L116" s="21"/>
    </row>
    <row r="117" spans="1:63" s="2" customFormat="1" ht="16.5" customHeight="1">
      <c r="A117" s="35"/>
      <c r="B117" s="36"/>
      <c r="C117" s="37"/>
      <c r="D117" s="37"/>
      <c r="E117" s="334" t="s">
        <v>2628</v>
      </c>
      <c r="F117" s="332"/>
      <c r="G117" s="332"/>
      <c r="H117" s="332"/>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2629</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303" t="str">
        <f>E13</f>
        <v>3 - SP</v>
      </c>
      <c r="F119" s="332"/>
      <c r="G119" s="332"/>
      <c r="H119" s="332"/>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F16</f>
        <v xml:space="preserve"> </v>
      </c>
      <c r="G121" s="37"/>
      <c r="H121" s="37"/>
      <c r="I121" s="30" t="s">
        <v>22</v>
      </c>
      <c r="J121" s="67" t="str">
        <f>IF(J16="","",J16)</f>
        <v>23. 6. 2025</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24</v>
      </c>
      <c r="D123" s="37"/>
      <c r="E123" s="37"/>
      <c r="F123" s="28" t="str">
        <f>E19</f>
        <v>NEMOCNICE TGM HODONÍN, p.o.</v>
      </c>
      <c r="G123" s="37"/>
      <c r="H123" s="37"/>
      <c r="I123" s="30" t="s">
        <v>30</v>
      </c>
      <c r="J123" s="33" t="str">
        <f>E25</f>
        <v>KANIA a.s.</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IF(E22="","",E22)</f>
        <v>Vyplň údaj</v>
      </c>
      <c r="G124" s="37"/>
      <c r="H124" s="37"/>
      <c r="I124" s="30" t="s">
        <v>33</v>
      </c>
      <c r="J124" s="33" t="str">
        <f>E28</f>
        <v xml:space="preserve"> </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225</v>
      </c>
      <c r="D126" s="168" t="s">
        <v>61</v>
      </c>
      <c r="E126" s="168" t="s">
        <v>57</v>
      </c>
      <c r="F126" s="168" t="s">
        <v>58</v>
      </c>
      <c r="G126" s="168" t="s">
        <v>226</v>
      </c>
      <c r="H126" s="168" t="s">
        <v>227</v>
      </c>
      <c r="I126" s="168" t="s">
        <v>228</v>
      </c>
      <c r="J126" s="168" t="s">
        <v>214</v>
      </c>
      <c r="K126" s="169" t="s">
        <v>229</v>
      </c>
      <c r="L126" s="170"/>
      <c r="M126" s="76" t="s">
        <v>1</v>
      </c>
      <c r="N126" s="77" t="s">
        <v>40</v>
      </c>
      <c r="O126" s="77" t="s">
        <v>230</v>
      </c>
      <c r="P126" s="77" t="s">
        <v>231</v>
      </c>
      <c r="Q126" s="77" t="s">
        <v>232</v>
      </c>
      <c r="R126" s="77" t="s">
        <v>233</v>
      </c>
      <c r="S126" s="77" t="s">
        <v>234</v>
      </c>
      <c r="T126" s="78" t="s">
        <v>235</v>
      </c>
      <c r="U126" s="165"/>
      <c r="V126" s="165"/>
      <c r="W126" s="165"/>
      <c r="X126" s="165"/>
      <c r="Y126" s="165"/>
      <c r="Z126" s="165"/>
      <c r="AA126" s="165"/>
      <c r="AB126" s="165"/>
      <c r="AC126" s="165"/>
      <c r="AD126" s="165"/>
      <c r="AE126" s="165"/>
    </row>
    <row r="127" spans="1:63" s="2" customFormat="1" ht="22.9" customHeight="1">
      <c r="A127" s="35"/>
      <c r="B127" s="36"/>
      <c r="C127" s="83" t="s">
        <v>236</v>
      </c>
      <c r="D127" s="37"/>
      <c r="E127" s="37"/>
      <c r="F127" s="37"/>
      <c r="G127" s="37"/>
      <c r="H127" s="37"/>
      <c r="I127" s="37"/>
      <c r="J127" s="171">
        <f>BK127</f>
        <v>0</v>
      </c>
      <c r="K127" s="37"/>
      <c r="L127" s="40"/>
      <c r="M127" s="79"/>
      <c r="N127" s="172"/>
      <c r="O127" s="80"/>
      <c r="P127" s="173">
        <f>P128+P133+P176</f>
        <v>0</v>
      </c>
      <c r="Q127" s="80"/>
      <c r="R127" s="173">
        <f>R128+R133+R176</f>
        <v>0</v>
      </c>
      <c r="S127" s="80"/>
      <c r="T127" s="174">
        <f>T128+T133+T176</f>
        <v>0</v>
      </c>
      <c r="U127" s="35"/>
      <c r="V127" s="35"/>
      <c r="W127" s="35"/>
      <c r="X127" s="35"/>
      <c r="Y127" s="35"/>
      <c r="Z127" s="35"/>
      <c r="AA127" s="35"/>
      <c r="AB127" s="35"/>
      <c r="AC127" s="35"/>
      <c r="AD127" s="35"/>
      <c r="AE127" s="35"/>
      <c r="AT127" s="18" t="s">
        <v>75</v>
      </c>
      <c r="AU127" s="18" t="s">
        <v>216</v>
      </c>
      <c r="BK127" s="175">
        <f>BK128+BK133+BK176</f>
        <v>0</v>
      </c>
    </row>
    <row r="128" spans="1:63" s="12" customFormat="1" ht="25.9" customHeight="1">
      <c r="B128" s="176"/>
      <c r="C128" s="177"/>
      <c r="D128" s="178" t="s">
        <v>75</v>
      </c>
      <c r="E128" s="179" t="s">
        <v>4224</v>
      </c>
      <c r="F128" s="179" t="s">
        <v>4324</v>
      </c>
      <c r="G128" s="177"/>
      <c r="H128" s="177"/>
      <c r="I128" s="180"/>
      <c r="J128" s="181">
        <f>BK128</f>
        <v>0</v>
      </c>
      <c r="K128" s="177"/>
      <c r="L128" s="182"/>
      <c r="M128" s="183"/>
      <c r="N128" s="184"/>
      <c r="O128" s="184"/>
      <c r="P128" s="185">
        <f>SUM(P129:P132)</f>
        <v>0</v>
      </c>
      <c r="Q128" s="184"/>
      <c r="R128" s="185">
        <f>SUM(R129:R132)</f>
        <v>0</v>
      </c>
      <c r="S128" s="184"/>
      <c r="T128" s="186">
        <f>SUM(T129:T132)</f>
        <v>0</v>
      </c>
      <c r="AR128" s="187" t="s">
        <v>84</v>
      </c>
      <c r="AT128" s="188" t="s">
        <v>75</v>
      </c>
      <c r="AU128" s="188" t="s">
        <v>76</v>
      </c>
      <c r="AY128" s="187" t="s">
        <v>239</v>
      </c>
      <c r="BK128" s="189">
        <f>SUM(BK129:BK132)</f>
        <v>0</v>
      </c>
    </row>
    <row r="129" spans="1:65" s="2" customFormat="1" ht="16.5" customHeight="1">
      <c r="A129" s="35"/>
      <c r="B129" s="36"/>
      <c r="C129" s="192" t="s">
        <v>84</v>
      </c>
      <c r="D129" s="192" t="s">
        <v>241</v>
      </c>
      <c r="E129" s="193" t="s">
        <v>84</v>
      </c>
      <c r="F129" s="194" t="s">
        <v>4325</v>
      </c>
      <c r="G129" s="195" t="s">
        <v>1994</v>
      </c>
      <c r="H129" s="196">
        <v>1</v>
      </c>
      <c r="I129" s="197"/>
      <c r="J129" s="198">
        <f>ROUND(I129*H129,2)</f>
        <v>0</v>
      </c>
      <c r="K129" s="194" t="s">
        <v>277</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110</v>
      </c>
      <c r="AT129" s="203" t="s">
        <v>241</v>
      </c>
      <c r="AU129" s="203" t="s">
        <v>84</v>
      </c>
      <c r="AY129" s="18" t="s">
        <v>239</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110</v>
      </c>
      <c r="BM129" s="203" t="s">
        <v>86</v>
      </c>
    </row>
    <row r="130" spans="1:65" s="2" customFormat="1" ht="16.5" customHeight="1">
      <c r="A130" s="35"/>
      <c r="B130" s="36"/>
      <c r="C130" s="192" t="s">
        <v>86</v>
      </c>
      <c r="D130" s="192" t="s">
        <v>241</v>
      </c>
      <c r="E130" s="193" t="s">
        <v>86</v>
      </c>
      <c r="F130" s="194" t="s">
        <v>4326</v>
      </c>
      <c r="G130" s="195" t="s">
        <v>1994</v>
      </c>
      <c r="H130" s="196">
        <v>1</v>
      </c>
      <c r="I130" s="197"/>
      <c r="J130" s="198">
        <f>ROUND(I130*H130,2)</f>
        <v>0</v>
      </c>
      <c r="K130" s="194" t="s">
        <v>277</v>
      </c>
      <c r="L130" s="40"/>
      <c r="M130" s="199" t="s">
        <v>1</v>
      </c>
      <c r="N130" s="200" t="s">
        <v>41</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110</v>
      </c>
      <c r="AT130" s="203" t="s">
        <v>241</v>
      </c>
      <c r="AU130" s="203" t="s">
        <v>84</v>
      </c>
      <c r="AY130" s="18" t="s">
        <v>239</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110</v>
      </c>
      <c r="BM130" s="203" t="s">
        <v>110</v>
      </c>
    </row>
    <row r="131" spans="1:65" s="2" customFormat="1" ht="16.5" customHeight="1">
      <c r="A131" s="35"/>
      <c r="B131" s="36"/>
      <c r="C131" s="192" t="s">
        <v>108</v>
      </c>
      <c r="D131" s="192" t="s">
        <v>241</v>
      </c>
      <c r="E131" s="193" t="s">
        <v>108</v>
      </c>
      <c r="F131" s="194" t="s">
        <v>4327</v>
      </c>
      <c r="G131" s="195" t="s">
        <v>1994</v>
      </c>
      <c r="H131" s="196">
        <v>1</v>
      </c>
      <c r="I131" s="197"/>
      <c r="J131" s="198">
        <f>ROUND(I131*H131,2)</f>
        <v>0</v>
      </c>
      <c r="K131" s="194" t="s">
        <v>277</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110</v>
      </c>
      <c r="AT131" s="203" t="s">
        <v>241</v>
      </c>
      <c r="AU131" s="203" t="s">
        <v>84</v>
      </c>
      <c r="AY131" s="18" t="s">
        <v>239</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110</v>
      </c>
      <c r="BM131" s="203" t="s">
        <v>150</v>
      </c>
    </row>
    <row r="132" spans="1:65" s="2" customFormat="1" ht="16.5" customHeight="1">
      <c r="A132" s="35"/>
      <c r="B132" s="36"/>
      <c r="C132" s="192" t="s">
        <v>110</v>
      </c>
      <c r="D132" s="192" t="s">
        <v>241</v>
      </c>
      <c r="E132" s="193" t="s">
        <v>110</v>
      </c>
      <c r="F132" s="194" t="s">
        <v>4328</v>
      </c>
      <c r="G132" s="195" t="s">
        <v>1994</v>
      </c>
      <c r="H132" s="196">
        <v>1</v>
      </c>
      <c r="I132" s="197"/>
      <c r="J132" s="198">
        <f>ROUND(I132*H132,2)</f>
        <v>0</v>
      </c>
      <c r="K132" s="194" t="s">
        <v>277</v>
      </c>
      <c r="L132" s="40"/>
      <c r="M132" s="199" t="s">
        <v>1</v>
      </c>
      <c r="N132" s="200" t="s">
        <v>41</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110</v>
      </c>
      <c r="AT132" s="203" t="s">
        <v>241</v>
      </c>
      <c r="AU132" s="203" t="s">
        <v>84</v>
      </c>
      <c r="AY132" s="18" t="s">
        <v>239</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110</v>
      </c>
      <c r="BM132" s="203" t="s">
        <v>156</v>
      </c>
    </row>
    <row r="133" spans="1:65" s="12" customFormat="1" ht="25.9" customHeight="1">
      <c r="B133" s="176"/>
      <c r="C133" s="177"/>
      <c r="D133" s="178" t="s">
        <v>75</v>
      </c>
      <c r="E133" s="179" t="s">
        <v>110</v>
      </c>
      <c r="F133" s="179" t="s">
        <v>4329</v>
      </c>
      <c r="G133" s="177"/>
      <c r="H133" s="177"/>
      <c r="I133" s="180"/>
      <c r="J133" s="181">
        <f>BK133</f>
        <v>0</v>
      </c>
      <c r="K133" s="177"/>
      <c r="L133" s="182"/>
      <c r="M133" s="183"/>
      <c r="N133" s="184"/>
      <c r="O133" s="184"/>
      <c r="P133" s="185">
        <f>SUM(P134:P175)</f>
        <v>0</v>
      </c>
      <c r="Q133" s="184"/>
      <c r="R133" s="185">
        <f>SUM(R134:R175)</f>
        <v>0</v>
      </c>
      <c r="S133" s="184"/>
      <c r="T133" s="186">
        <f>SUM(T134:T175)</f>
        <v>0</v>
      </c>
      <c r="AR133" s="187" t="s">
        <v>84</v>
      </c>
      <c r="AT133" s="188" t="s">
        <v>75</v>
      </c>
      <c r="AU133" s="188" t="s">
        <v>76</v>
      </c>
      <c r="AY133" s="187" t="s">
        <v>239</v>
      </c>
      <c r="BK133" s="189">
        <f>SUM(BK134:BK175)</f>
        <v>0</v>
      </c>
    </row>
    <row r="134" spans="1:65" s="2" customFormat="1" ht="16.5" customHeight="1">
      <c r="A134" s="35"/>
      <c r="B134" s="36"/>
      <c r="C134" s="192" t="s">
        <v>134</v>
      </c>
      <c r="D134" s="192" t="s">
        <v>241</v>
      </c>
      <c r="E134" s="193" t="s">
        <v>134</v>
      </c>
      <c r="F134" s="194" t="s">
        <v>4330</v>
      </c>
      <c r="G134" s="195" t="s">
        <v>1736</v>
      </c>
      <c r="H134" s="196">
        <v>1</v>
      </c>
      <c r="I134" s="197"/>
      <c r="J134" s="198">
        <f>ROUND(I134*H134,2)</f>
        <v>0</v>
      </c>
      <c r="K134" s="194" t="s">
        <v>277</v>
      </c>
      <c r="L134" s="40"/>
      <c r="M134" s="199" t="s">
        <v>1</v>
      </c>
      <c r="N134" s="200" t="s">
        <v>41</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110</v>
      </c>
      <c r="AT134" s="203" t="s">
        <v>241</v>
      </c>
      <c r="AU134" s="203" t="s">
        <v>84</v>
      </c>
      <c r="AY134" s="18" t="s">
        <v>239</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110</v>
      </c>
      <c r="BM134" s="203" t="s">
        <v>162</v>
      </c>
    </row>
    <row r="135" spans="1:65" s="2" customFormat="1" ht="16.5" customHeight="1">
      <c r="A135" s="35"/>
      <c r="B135" s="36"/>
      <c r="C135" s="192" t="s">
        <v>150</v>
      </c>
      <c r="D135" s="192" t="s">
        <v>241</v>
      </c>
      <c r="E135" s="193" t="s">
        <v>150</v>
      </c>
      <c r="F135" s="194" t="s">
        <v>4331</v>
      </c>
      <c r="G135" s="195" t="s">
        <v>1736</v>
      </c>
      <c r="H135" s="196">
        <v>1</v>
      </c>
      <c r="I135" s="197"/>
      <c r="J135" s="198">
        <f>ROUND(I135*H135,2)</f>
        <v>0</v>
      </c>
      <c r="K135" s="194" t="s">
        <v>277</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110</v>
      </c>
      <c r="AT135" s="203" t="s">
        <v>241</v>
      </c>
      <c r="AU135" s="203" t="s">
        <v>84</v>
      </c>
      <c r="AY135" s="18" t="s">
        <v>239</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110</v>
      </c>
      <c r="BM135" s="203" t="s">
        <v>8</v>
      </c>
    </row>
    <row r="136" spans="1:65" s="2" customFormat="1" ht="39">
      <c r="A136" s="35"/>
      <c r="B136" s="36"/>
      <c r="C136" s="37"/>
      <c r="D136" s="207" t="s">
        <v>284</v>
      </c>
      <c r="E136" s="37"/>
      <c r="F136" s="216" t="s">
        <v>4332</v>
      </c>
      <c r="G136" s="37"/>
      <c r="H136" s="37"/>
      <c r="I136" s="217"/>
      <c r="J136" s="37"/>
      <c r="K136" s="37"/>
      <c r="L136" s="40"/>
      <c r="M136" s="218"/>
      <c r="N136" s="219"/>
      <c r="O136" s="72"/>
      <c r="P136" s="72"/>
      <c r="Q136" s="72"/>
      <c r="R136" s="72"/>
      <c r="S136" s="72"/>
      <c r="T136" s="73"/>
      <c r="U136" s="35"/>
      <c r="V136" s="35"/>
      <c r="W136" s="35"/>
      <c r="X136" s="35"/>
      <c r="Y136" s="35"/>
      <c r="Z136" s="35"/>
      <c r="AA136" s="35"/>
      <c r="AB136" s="35"/>
      <c r="AC136" s="35"/>
      <c r="AD136" s="35"/>
      <c r="AE136" s="35"/>
      <c r="AT136" s="18" t="s">
        <v>284</v>
      </c>
      <c r="AU136" s="18" t="s">
        <v>84</v>
      </c>
    </row>
    <row r="137" spans="1:65" s="2" customFormat="1" ht="16.5" customHeight="1">
      <c r="A137" s="35"/>
      <c r="B137" s="36"/>
      <c r="C137" s="192" t="s">
        <v>153</v>
      </c>
      <c r="D137" s="192" t="s">
        <v>241</v>
      </c>
      <c r="E137" s="193" t="s">
        <v>153</v>
      </c>
      <c r="F137" s="194" t="s">
        <v>4333</v>
      </c>
      <c r="G137" s="195" t="s">
        <v>1736</v>
      </c>
      <c r="H137" s="196">
        <v>11</v>
      </c>
      <c r="I137" s="197"/>
      <c r="J137" s="198">
        <f t="shared" ref="J137:J163" si="0">ROUND(I137*H137,2)</f>
        <v>0</v>
      </c>
      <c r="K137" s="194" t="s">
        <v>277</v>
      </c>
      <c r="L137" s="40"/>
      <c r="M137" s="199" t="s">
        <v>1</v>
      </c>
      <c r="N137" s="200" t="s">
        <v>41</v>
      </c>
      <c r="O137" s="72"/>
      <c r="P137" s="201">
        <f t="shared" ref="P137:P163" si="1">O137*H137</f>
        <v>0</v>
      </c>
      <c r="Q137" s="201">
        <v>0</v>
      </c>
      <c r="R137" s="201">
        <f t="shared" ref="R137:R163" si="2">Q137*H137</f>
        <v>0</v>
      </c>
      <c r="S137" s="201">
        <v>0</v>
      </c>
      <c r="T137" s="202">
        <f t="shared" ref="T137:T163" si="3">S137*H137</f>
        <v>0</v>
      </c>
      <c r="U137" s="35"/>
      <c r="V137" s="35"/>
      <c r="W137" s="35"/>
      <c r="X137" s="35"/>
      <c r="Y137" s="35"/>
      <c r="Z137" s="35"/>
      <c r="AA137" s="35"/>
      <c r="AB137" s="35"/>
      <c r="AC137" s="35"/>
      <c r="AD137" s="35"/>
      <c r="AE137" s="35"/>
      <c r="AR137" s="203" t="s">
        <v>110</v>
      </c>
      <c r="AT137" s="203" t="s">
        <v>241</v>
      </c>
      <c r="AU137" s="203" t="s">
        <v>84</v>
      </c>
      <c r="AY137" s="18" t="s">
        <v>239</v>
      </c>
      <c r="BE137" s="204">
        <f t="shared" ref="BE137:BE163" si="4">IF(N137="základní",J137,0)</f>
        <v>0</v>
      </c>
      <c r="BF137" s="204">
        <f t="shared" ref="BF137:BF163" si="5">IF(N137="snížená",J137,0)</f>
        <v>0</v>
      </c>
      <c r="BG137" s="204">
        <f t="shared" ref="BG137:BG163" si="6">IF(N137="zákl. přenesená",J137,0)</f>
        <v>0</v>
      </c>
      <c r="BH137" s="204">
        <f t="shared" ref="BH137:BH163" si="7">IF(N137="sníž. přenesená",J137,0)</f>
        <v>0</v>
      </c>
      <c r="BI137" s="204">
        <f t="shared" ref="BI137:BI163" si="8">IF(N137="nulová",J137,0)</f>
        <v>0</v>
      </c>
      <c r="BJ137" s="18" t="s">
        <v>84</v>
      </c>
      <c r="BK137" s="204">
        <f t="shared" ref="BK137:BK163" si="9">ROUND(I137*H137,2)</f>
        <v>0</v>
      </c>
      <c r="BL137" s="18" t="s">
        <v>110</v>
      </c>
      <c r="BM137" s="203" t="s">
        <v>296</v>
      </c>
    </row>
    <row r="138" spans="1:65" s="2" customFormat="1" ht="16.5" customHeight="1">
      <c r="A138" s="35"/>
      <c r="B138" s="36"/>
      <c r="C138" s="192" t="s">
        <v>156</v>
      </c>
      <c r="D138" s="192" t="s">
        <v>241</v>
      </c>
      <c r="E138" s="193" t="s">
        <v>156</v>
      </c>
      <c r="F138" s="194" t="s">
        <v>4334</v>
      </c>
      <c r="G138" s="195" t="s">
        <v>1736</v>
      </c>
      <c r="H138" s="196">
        <v>1</v>
      </c>
      <c r="I138" s="197"/>
      <c r="J138" s="198">
        <f t="shared" si="0"/>
        <v>0</v>
      </c>
      <c r="K138" s="194" t="s">
        <v>277</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110</v>
      </c>
      <c r="AT138" s="203" t="s">
        <v>241</v>
      </c>
      <c r="AU138" s="203" t="s">
        <v>84</v>
      </c>
      <c r="AY138" s="18" t="s">
        <v>239</v>
      </c>
      <c r="BE138" s="204">
        <f t="shared" si="4"/>
        <v>0</v>
      </c>
      <c r="BF138" s="204">
        <f t="shared" si="5"/>
        <v>0</v>
      </c>
      <c r="BG138" s="204">
        <f t="shared" si="6"/>
        <v>0</v>
      </c>
      <c r="BH138" s="204">
        <f t="shared" si="7"/>
        <v>0</v>
      </c>
      <c r="BI138" s="204">
        <f t="shared" si="8"/>
        <v>0</v>
      </c>
      <c r="BJ138" s="18" t="s">
        <v>84</v>
      </c>
      <c r="BK138" s="204">
        <f t="shared" si="9"/>
        <v>0</v>
      </c>
      <c r="BL138" s="18" t="s">
        <v>110</v>
      </c>
      <c r="BM138" s="203" t="s">
        <v>306</v>
      </c>
    </row>
    <row r="139" spans="1:65" s="2" customFormat="1" ht="16.5" customHeight="1">
      <c r="A139" s="35"/>
      <c r="B139" s="36"/>
      <c r="C139" s="192" t="s">
        <v>159</v>
      </c>
      <c r="D139" s="192" t="s">
        <v>241</v>
      </c>
      <c r="E139" s="193" t="s">
        <v>159</v>
      </c>
      <c r="F139" s="194" t="s">
        <v>4335</v>
      </c>
      <c r="G139" s="195" t="s">
        <v>1736</v>
      </c>
      <c r="H139" s="196">
        <v>3</v>
      </c>
      <c r="I139" s="197"/>
      <c r="J139" s="198">
        <f t="shared" si="0"/>
        <v>0</v>
      </c>
      <c r="K139" s="194" t="s">
        <v>277</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110</v>
      </c>
      <c r="AT139" s="203" t="s">
        <v>241</v>
      </c>
      <c r="AU139" s="203" t="s">
        <v>84</v>
      </c>
      <c r="AY139" s="18" t="s">
        <v>239</v>
      </c>
      <c r="BE139" s="204">
        <f t="shared" si="4"/>
        <v>0</v>
      </c>
      <c r="BF139" s="204">
        <f t="shared" si="5"/>
        <v>0</v>
      </c>
      <c r="BG139" s="204">
        <f t="shared" si="6"/>
        <v>0</v>
      </c>
      <c r="BH139" s="204">
        <f t="shared" si="7"/>
        <v>0</v>
      </c>
      <c r="BI139" s="204">
        <f t="shared" si="8"/>
        <v>0</v>
      </c>
      <c r="BJ139" s="18" t="s">
        <v>84</v>
      </c>
      <c r="BK139" s="204">
        <f t="shared" si="9"/>
        <v>0</v>
      </c>
      <c r="BL139" s="18" t="s">
        <v>110</v>
      </c>
      <c r="BM139" s="203" t="s">
        <v>279</v>
      </c>
    </row>
    <row r="140" spans="1:65" s="2" customFormat="1" ht="16.5" customHeight="1">
      <c r="A140" s="35"/>
      <c r="B140" s="36"/>
      <c r="C140" s="192" t="s">
        <v>162</v>
      </c>
      <c r="D140" s="192" t="s">
        <v>241</v>
      </c>
      <c r="E140" s="193" t="s">
        <v>162</v>
      </c>
      <c r="F140" s="194" t="s">
        <v>4336</v>
      </c>
      <c r="G140" s="195" t="s">
        <v>1736</v>
      </c>
      <c r="H140" s="196">
        <v>10</v>
      </c>
      <c r="I140" s="197"/>
      <c r="J140" s="198">
        <f t="shared" si="0"/>
        <v>0</v>
      </c>
      <c r="K140" s="194" t="s">
        <v>277</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110</v>
      </c>
      <c r="AT140" s="203" t="s">
        <v>241</v>
      </c>
      <c r="AU140" s="203" t="s">
        <v>84</v>
      </c>
      <c r="AY140" s="18" t="s">
        <v>239</v>
      </c>
      <c r="BE140" s="204">
        <f t="shared" si="4"/>
        <v>0</v>
      </c>
      <c r="BF140" s="204">
        <f t="shared" si="5"/>
        <v>0</v>
      </c>
      <c r="BG140" s="204">
        <f t="shared" si="6"/>
        <v>0</v>
      </c>
      <c r="BH140" s="204">
        <f t="shared" si="7"/>
        <v>0</v>
      </c>
      <c r="BI140" s="204">
        <f t="shared" si="8"/>
        <v>0</v>
      </c>
      <c r="BJ140" s="18" t="s">
        <v>84</v>
      </c>
      <c r="BK140" s="204">
        <f t="shared" si="9"/>
        <v>0</v>
      </c>
      <c r="BL140" s="18" t="s">
        <v>110</v>
      </c>
      <c r="BM140" s="203" t="s">
        <v>328</v>
      </c>
    </row>
    <row r="141" spans="1:65" s="2" customFormat="1" ht="16.5" customHeight="1">
      <c r="A141" s="35"/>
      <c r="B141" s="36"/>
      <c r="C141" s="192" t="s">
        <v>165</v>
      </c>
      <c r="D141" s="192" t="s">
        <v>241</v>
      </c>
      <c r="E141" s="193" t="s">
        <v>165</v>
      </c>
      <c r="F141" s="194" t="s">
        <v>4337</v>
      </c>
      <c r="G141" s="195" t="s">
        <v>1736</v>
      </c>
      <c r="H141" s="196">
        <v>626</v>
      </c>
      <c r="I141" s="197"/>
      <c r="J141" s="198">
        <f t="shared" si="0"/>
        <v>0</v>
      </c>
      <c r="K141" s="194" t="s">
        <v>277</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110</v>
      </c>
      <c r="AT141" s="203" t="s">
        <v>241</v>
      </c>
      <c r="AU141" s="203" t="s">
        <v>84</v>
      </c>
      <c r="AY141" s="18" t="s">
        <v>239</v>
      </c>
      <c r="BE141" s="204">
        <f t="shared" si="4"/>
        <v>0</v>
      </c>
      <c r="BF141" s="204">
        <f t="shared" si="5"/>
        <v>0</v>
      </c>
      <c r="BG141" s="204">
        <f t="shared" si="6"/>
        <v>0</v>
      </c>
      <c r="BH141" s="204">
        <f t="shared" si="7"/>
        <v>0</v>
      </c>
      <c r="BI141" s="204">
        <f t="shared" si="8"/>
        <v>0</v>
      </c>
      <c r="BJ141" s="18" t="s">
        <v>84</v>
      </c>
      <c r="BK141" s="204">
        <f t="shared" si="9"/>
        <v>0</v>
      </c>
      <c r="BL141" s="18" t="s">
        <v>110</v>
      </c>
      <c r="BM141" s="203" t="s">
        <v>337</v>
      </c>
    </row>
    <row r="142" spans="1:65" s="2" customFormat="1" ht="16.5" customHeight="1">
      <c r="A142" s="35"/>
      <c r="B142" s="36"/>
      <c r="C142" s="192" t="s">
        <v>8</v>
      </c>
      <c r="D142" s="192" t="s">
        <v>241</v>
      </c>
      <c r="E142" s="193" t="s">
        <v>8</v>
      </c>
      <c r="F142" s="194" t="s">
        <v>4338</v>
      </c>
      <c r="G142" s="195" t="s">
        <v>1736</v>
      </c>
      <c r="H142" s="196">
        <v>16</v>
      </c>
      <c r="I142" s="197"/>
      <c r="J142" s="198">
        <f t="shared" si="0"/>
        <v>0</v>
      </c>
      <c r="K142" s="194" t="s">
        <v>277</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110</v>
      </c>
      <c r="AT142" s="203" t="s">
        <v>241</v>
      </c>
      <c r="AU142" s="203" t="s">
        <v>84</v>
      </c>
      <c r="AY142" s="18" t="s">
        <v>239</v>
      </c>
      <c r="BE142" s="204">
        <f t="shared" si="4"/>
        <v>0</v>
      </c>
      <c r="BF142" s="204">
        <f t="shared" si="5"/>
        <v>0</v>
      </c>
      <c r="BG142" s="204">
        <f t="shared" si="6"/>
        <v>0</v>
      </c>
      <c r="BH142" s="204">
        <f t="shared" si="7"/>
        <v>0</v>
      </c>
      <c r="BI142" s="204">
        <f t="shared" si="8"/>
        <v>0</v>
      </c>
      <c r="BJ142" s="18" t="s">
        <v>84</v>
      </c>
      <c r="BK142" s="204">
        <f t="shared" si="9"/>
        <v>0</v>
      </c>
      <c r="BL142" s="18" t="s">
        <v>110</v>
      </c>
      <c r="BM142" s="203" t="s">
        <v>463</v>
      </c>
    </row>
    <row r="143" spans="1:65" s="2" customFormat="1" ht="16.5" customHeight="1">
      <c r="A143" s="35"/>
      <c r="B143" s="36"/>
      <c r="C143" s="192" t="s">
        <v>292</v>
      </c>
      <c r="D143" s="192" t="s">
        <v>241</v>
      </c>
      <c r="E143" s="193" t="s">
        <v>292</v>
      </c>
      <c r="F143" s="194" t="s">
        <v>4339</v>
      </c>
      <c r="G143" s="195" t="s">
        <v>1736</v>
      </c>
      <c r="H143" s="196">
        <v>3</v>
      </c>
      <c r="I143" s="197"/>
      <c r="J143" s="198">
        <f t="shared" si="0"/>
        <v>0</v>
      </c>
      <c r="K143" s="194" t="s">
        <v>277</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110</v>
      </c>
      <c r="AT143" s="203" t="s">
        <v>241</v>
      </c>
      <c r="AU143" s="203" t="s">
        <v>84</v>
      </c>
      <c r="AY143" s="18" t="s">
        <v>239</v>
      </c>
      <c r="BE143" s="204">
        <f t="shared" si="4"/>
        <v>0</v>
      </c>
      <c r="BF143" s="204">
        <f t="shared" si="5"/>
        <v>0</v>
      </c>
      <c r="BG143" s="204">
        <f t="shared" si="6"/>
        <v>0</v>
      </c>
      <c r="BH143" s="204">
        <f t="shared" si="7"/>
        <v>0</v>
      </c>
      <c r="BI143" s="204">
        <f t="shared" si="8"/>
        <v>0</v>
      </c>
      <c r="BJ143" s="18" t="s">
        <v>84</v>
      </c>
      <c r="BK143" s="204">
        <f t="shared" si="9"/>
        <v>0</v>
      </c>
      <c r="BL143" s="18" t="s">
        <v>110</v>
      </c>
      <c r="BM143" s="203" t="s">
        <v>473</v>
      </c>
    </row>
    <row r="144" spans="1:65" s="2" customFormat="1" ht="16.5" customHeight="1">
      <c r="A144" s="35"/>
      <c r="B144" s="36"/>
      <c r="C144" s="192" t="s">
        <v>296</v>
      </c>
      <c r="D144" s="192" t="s">
        <v>241</v>
      </c>
      <c r="E144" s="193" t="s">
        <v>296</v>
      </c>
      <c r="F144" s="194" t="s">
        <v>4340</v>
      </c>
      <c r="G144" s="195" t="s">
        <v>1736</v>
      </c>
      <c r="H144" s="196">
        <v>4</v>
      </c>
      <c r="I144" s="197"/>
      <c r="J144" s="198">
        <f t="shared" si="0"/>
        <v>0</v>
      </c>
      <c r="K144" s="194" t="s">
        <v>277</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110</v>
      </c>
      <c r="AT144" s="203" t="s">
        <v>241</v>
      </c>
      <c r="AU144" s="203" t="s">
        <v>84</v>
      </c>
      <c r="AY144" s="18" t="s">
        <v>239</v>
      </c>
      <c r="BE144" s="204">
        <f t="shared" si="4"/>
        <v>0</v>
      </c>
      <c r="BF144" s="204">
        <f t="shared" si="5"/>
        <v>0</v>
      </c>
      <c r="BG144" s="204">
        <f t="shared" si="6"/>
        <v>0</v>
      </c>
      <c r="BH144" s="204">
        <f t="shared" si="7"/>
        <v>0</v>
      </c>
      <c r="BI144" s="204">
        <f t="shared" si="8"/>
        <v>0</v>
      </c>
      <c r="BJ144" s="18" t="s">
        <v>84</v>
      </c>
      <c r="BK144" s="204">
        <f t="shared" si="9"/>
        <v>0</v>
      </c>
      <c r="BL144" s="18" t="s">
        <v>110</v>
      </c>
      <c r="BM144" s="203" t="s">
        <v>484</v>
      </c>
    </row>
    <row r="145" spans="1:65" s="2" customFormat="1" ht="16.5" customHeight="1">
      <c r="A145" s="35"/>
      <c r="B145" s="36"/>
      <c r="C145" s="192" t="s">
        <v>301</v>
      </c>
      <c r="D145" s="192" t="s">
        <v>241</v>
      </c>
      <c r="E145" s="193" t="s">
        <v>301</v>
      </c>
      <c r="F145" s="194" t="s">
        <v>4341</v>
      </c>
      <c r="G145" s="195" t="s">
        <v>1736</v>
      </c>
      <c r="H145" s="196">
        <v>126</v>
      </c>
      <c r="I145" s="197"/>
      <c r="J145" s="198">
        <f t="shared" si="0"/>
        <v>0</v>
      </c>
      <c r="K145" s="194" t="s">
        <v>277</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110</v>
      </c>
      <c r="AT145" s="203" t="s">
        <v>241</v>
      </c>
      <c r="AU145" s="203" t="s">
        <v>84</v>
      </c>
      <c r="AY145" s="18" t="s">
        <v>239</v>
      </c>
      <c r="BE145" s="204">
        <f t="shared" si="4"/>
        <v>0</v>
      </c>
      <c r="BF145" s="204">
        <f t="shared" si="5"/>
        <v>0</v>
      </c>
      <c r="BG145" s="204">
        <f t="shared" si="6"/>
        <v>0</v>
      </c>
      <c r="BH145" s="204">
        <f t="shared" si="7"/>
        <v>0</v>
      </c>
      <c r="BI145" s="204">
        <f t="shared" si="8"/>
        <v>0</v>
      </c>
      <c r="BJ145" s="18" t="s">
        <v>84</v>
      </c>
      <c r="BK145" s="204">
        <f t="shared" si="9"/>
        <v>0</v>
      </c>
      <c r="BL145" s="18" t="s">
        <v>110</v>
      </c>
      <c r="BM145" s="203" t="s">
        <v>495</v>
      </c>
    </row>
    <row r="146" spans="1:65" s="2" customFormat="1" ht="16.5" customHeight="1">
      <c r="A146" s="35"/>
      <c r="B146" s="36"/>
      <c r="C146" s="192" t="s">
        <v>306</v>
      </c>
      <c r="D146" s="192" t="s">
        <v>241</v>
      </c>
      <c r="E146" s="193" t="s">
        <v>306</v>
      </c>
      <c r="F146" s="194" t="s">
        <v>4342</v>
      </c>
      <c r="G146" s="195" t="s">
        <v>1736</v>
      </c>
      <c r="H146" s="196">
        <v>20</v>
      </c>
      <c r="I146" s="197"/>
      <c r="J146" s="198">
        <f t="shared" si="0"/>
        <v>0</v>
      </c>
      <c r="K146" s="194" t="s">
        <v>277</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110</v>
      </c>
      <c r="AT146" s="203" t="s">
        <v>241</v>
      </c>
      <c r="AU146" s="203" t="s">
        <v>84</v>
      </c>
      <c r="AY146" s="18" t="s">
        <v>239</v>
      </c>
      <c r="BE146" s="204">
        <f t="shared" si="4"/>
        <v>0</v>
      </c>
      <c r="BF146" s="204">
        <f t="shared" si="5"/>
        <v>0</v>
      </c>
      <c r="BG146" s="204">
        <f t="shared" si="6"/>
        <v>0</v>
      </c>
      <c r="BH146" s="204">
        <f t="shared" si="7"/>
        <v>0</v>
      </c>
      <c r="BI146" s="204">
        <f t="shared" si="8"/>
        <v>0</v>
      </c>
      <c r="BJ146" s="18" t="s">
        <v>84</v>
      </c>
      <c r="BK146" s="204">
        <f t="shared" si="9"/>
        <v>0</v>
      </c>
      <c r="BL146" s="18" t="s">
        <v>110</v>
      </c>
      <c r="BM146" s="203" t="s">
        <v>506</v>
      </c>
    </row>
    <row r="147" spans="1:65" s="2" customFormat="1" ht="16.5" customHeight="1">
      <c r="A147" s="35"/>
      <c r="B147" s="36"/>
      <c r="C147" s="192" t="s">
        <v>312</v>
      </c>
      <c r="D147" s="192" t="s">
        <v>241</v>
      </c>
      <c r="E147" s="193" t="s">
        <v>312</v>
      </c>
      <c r="F147" s="194" t="s">
        <v>4343</v>
      </c>
      <c r="G147" s="195" t="s">
        <v>1736</v>
      </c>
      <c r="H147" s="196">
        <v>37</v>
      </c>
      <c r="I147" s="197"/>
      <c r="J147" s="198">
        <f t="shared" si="0"/>
        <v>0</v>
      </c>
      <c r="K147" s="194" t="s">
        <v>277</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110</v>
      </c>
      <c r="AT147" s="203" t="s">
        <v>241</v>
      </c>
      <c r="AU147" s="203" t="s">
        <v>84</v>
      </c>
      <c r="AY147" s="18" t="s">
        <v>239</v>
      </c>
      <c r="BE147" s="204">
        <f t="shared" si="4"/>
        <v>0</v>
      </c>
      <c r="BF147" s="204">
        <f t="shared" si="5"/>
        <v>0</v>
      </c>
      <c r="BG147" s="204">
        <f t="shared" si="6"/>
        <v>0</v>
      </c>
      <c r="BH147" s="204">
        <f t="shared" si="7"/>
        <v>0</v>
      </c>
      <c r="BI147" s="204">
        <f t="shared" si="8"/>
        <v>0</v>
      </c>
      <c r="BJ147" s="18" t="s">
        <v>84</v>
      </c>
      <c r="BK147" s="204">
        <f t="shared" si="9"/>
        <v>0</v>
      </c>
      <c r="BL147" s="18" t="s">
        <v>110</v>
      </c>
      <c r="BM147" s="203" t="s">
        <v>517</v>
      </c>
    </row>
    <row r="148" spans="1:65" s="2" customFormat="1" ht="16.5" customHeight="1">
      <c r="A148" s="35"/>
      <c r="B148" s="36"/>
      <c r="C148" s="192" t="s">
        <v>279</v>
      </c>
      <c r="D148" s="192" t="s">
        <v>241</v>
      </c>
      <c r="E148" s="193" t="s">
        <v>279</v>
      </c>
      <c r="F148" s="194" t="s">
        <v>4344</v>
      </c>
      <c r="G148" s="195" t="s">
        <v>1736</v>
      </c>
      <c r="H148" s="196">
        <v>64</v>
      </c>
      <c r="I148" s="197"/>
      <c r="J148" s="198">
        <f t="shared" si="0"/>
        <v>0</v>
      </c>
      <c r="K148" s="194" t="s">
        <v>277</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110</v>
      </c>
      <c r="AT148" s="203" t="s">
        <v>241</v>
      </c>
      <c r="AU148" s="203" t="s">
        <v>84</v>
      </c>
      <c r="AY148" s="18" t="s">
        <v>239</v>
      </c>
      <c r="BE148" s="204">
        <f t="shared" si="4"/>
        <v>0</v>
      </c>
      <c r="BF148" s="204">
        <f t="shared" si="5"/>
        <v>0</v>
      </c>
      <c r="BG148" s="204">
        <f t="shared" si="6"/>
        <v>0</v>
      </c>
      <c r="BH148" s="204">
        <f t="shared" si="7"/>
        <v>0</v>
      </c>
      <c r="BI148" s="204">
        <f t="shared" si="8"/>
        <v>0</v>
      </c>
      <c r="BJ148" s="18" t="s">
        <v>84</v>
      </c>
      <c r="BK148" s="204">
        <f t="shared" si="9"/>
        <v>0</v>
      </c>
      <c r="BL148" s="18" t="s">
        <v>110</v>
      </c>
      <c r="BM148" s="203" t="s">
        <v>525</v>
      </c>
    </row>
    <row r="149" spans="1:65" s="2" customFormat="1" ht="16.5" customHeight="1">
      <c r="A149" s="35"/>
      <c r="B149" s="36"/>
      <c r="C149" s="192" t="s">
        <v>321</v>
      </c>
      <c r="D149" s="192" t="s">
        <v>241</v>
      </c>
      <c r="E149" s="193" t="s">
        <v>321</v>
      </c>
      <c r="F149" s="194" t="s">
        <v>4345</v>
      </c>
      <c r="G149" s="195" t="s">
        <v>1736</v>
      </c>
      <c r="H149" s="196">
        <v>6</v>
      </c>
      <c r="I149" s="197"/>
      <c r="J149" s="198">
        <f t="shared" si="0"/>
        <v>0</v>
      </c>
      <c r="K149" s="194" t="s">
        <v>277</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110</v>
      </c>
      <c r="AT149" s="203" t="s">
        <v>241</v>
      </c>
      <c r="AU149" s="203" t="s">
        <v>84</v>
      </c>
      <c r="AY149" s="18" t="s">
        <v>239</v>
      </c>
      <c r="BE149" s="204">
        <f t="shared" si="4"/>
        <v>0</v>
      </c>
      <c r="BF149" s="204">
        <f t="shared" si="5"/>
        <v>0</v>
      </c>
      <c r="BG149" s="204">
        <f t="shared" si="6"/>
        <v>0</v>
      </c>
      <c r="BH149" s="204">
        <f t="shared" si="7"/>
        <v>0</v>
      </c>
      <c r="BI149" s="204">
        <f t="shared" si="8"/>
        <v>0</v>
      </c>
      <c r="BJ149" s="18" t="s">
        <v>84</v>
      </c>
      <c r="BK149" s="204">
        <f t="shared" si="9"/>
        <v>0</v>
      </c>
      <c r="BL149" s="18" t="s">
        <v>110</v>
      </c>
      <c r="BM149" s="203" t="s">
        <v>533</v>
      </c>
    </row>
    <row r="150" spans="1:65" s="2" customFormat="1" ht="16.5" customHeight="1">
      <c r="A150" s="35"/>
      <c r="B150" s="36"/>
      <c r="C150" s="192" t="s">
        <v>328</v>
      </c>
      <c r="D150" s="192" t="s">
        <v>241</v>
      </c>
      <c r="E150" s="193" t="s">
        <v>328</v>
      </c>
      <c r="F150" s="194" t="s">
        <v>4346</v>
      </c>
      <c r="G150" s="195" t="s">
        <v>1736</v>
      </c>
      <c r="H150" s="196">
        <v>39</v>
      </c>
      <c r="I150" s="197"/>
      <c r="J150" s="198">
        <f t="shared" si="0"/>
        <v>0</v>
      </c>
      <c r="K150" s="194" t="s">
        <v>277</v>
      </c>
      <c r="L150" s="40"/>
      <c r="M150" s="199" t="s">
        <v>1</v>
      </c>
      <c r="N150" s="200" t="s">
        <v>41</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110</v>
      </c>
      <c r="AT150" s="203" t="s">
        <v>241</v>
      </c>
      <c r="AU150" s="203" t="s">
        <v>84</v>
      </c>
      <c r="AY150" s="18" t="s">
        <v>239</v>
      </c>
      <c r="BE150" s="204">
        <f t="shared" si="4"/>
        <v>0</v>
      </c>
      <c r="BF150" s="204">
        <f t="shared" si="5"/>
        <v>0</v>
      </c>
      <c r="BG150" s="204">
        <f t="shared" si="6"/>
        <v>0</v>
      </c>
      <c r="BH150" s="204">
        <f t="shared" si="7"/>
        <v>0</v>
      </c>
      <c r="BI150" s="204">
        <f t="shared" si="8"/>
        <v>0</v>
      </c>
      <c r="BJ150" s="18" t="s">
        <v>84</v>
      </c>
      <c r="BK150" s="204">
        <f t="shared" si="9"/>
        <v>0</v>
      </c>
      <c r="BL150" s="18" t="s">
        <v>110</v>
      </c>
      <c r="BM150" s="203" t="s">
        <v>541</v>
      </c>
    </row>
    <row r="151" spans="1:65" s="2" customFormat="1" ht="16.5" customHeight="1">
      <c r="A151" s="35"/>
      <c r="B151" s="36"/>
      <c r="C151" s="192" t="s">
        <v>7</v>
      </c>
      <c r="D151" s="192" t="s">
        <v>241</v>
      </c>
      <c r="E151" s="193" t="s">
        <v>7</v>
      </c>
      <c r="F151" s="194" t="s">
        <v>4347</v>
      </c>
      <c r="G151" s="195" t="s">
        <v>1736</v>
      </c>
      <c r="H151" s="196">
        <v>103</v>
      </c>
      <c r="I151" s="197"/>
      <c r="J151" s="198">
        <f t="shared" si="0"/>
        <v>0</v>
      </c>
      <c r="K151" s="194" t="s">
        <v>277</v>
      </c>
      <c r="L151" s="40"/>
      <c r="M151" s="199" t="s">
        <v>1</v>
      </c>
      <c r="N151" s="200" t="s">
        <v>41</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110</v>
      </c>
      <c r="AT151" s="203" t="s">
        <v>241</v>
      </c>
      <c r="AU151" s="203" t="s">
        <v>84</v>
      </c>
      <c r="AY151" s="18" t="s">
        <v>239</v>
      </c>
      <c r="BE151" s="204">
        <f t="shared" si="4"/>
        <v>0</v>
      </c>
      <c r="BF151" s="204">
        <f t="shared" si="5"/>
        <v>0</v>
      </c>
      <c r="BG151" s="204">
        <f t="shared" si="6"/>
        <v>0</v>
      </c>
      <c r="BH151" s="204">
        <f t="shared" si="7"/>
        <v>0</v>
      </c>
      <c r="BI151" s="204">
        <f t="shared" si="8"/>
        <v>0</v>
      </c>
      <c r="BJ151" s="18" t="s">
        <v>84</v>
      </c>
      <c r="BK151" s="204">
        <f t="shared" si="9"/>
        <v>0</v>
      </c>
      <c r="BL151" s="18" t="s">
        <v>110</v>
      </c>
      <c r="BM151" s="203" t="s">
        <v>551</v>
      </c>
    </row>
    <row r="152" spans="1:65" s="2" customFormat="1" ht="16.5" customHeight="1">
      <c r="A152" s="35"/>
      <c r="B152" s="36"/>
      <c r="C152" s="192" t="s">
        <v>337</v>
      </c>
      <c r="D152" s="192" t="s">
        <v>241</v>
      </c>
      <c r="E152" s="193" t="s">
        <v>337</v>
      </c>
      <c r="F152" s="194" t="s">
        <v>4348</v>
      </c>
      <c r="G152" s="195" t="s">
        <v>1736</v>
      </c>
      <c r="H152" s="196">
        <v>37</v>
      </c>
      <c r="I152" s="197"/>
      <c r="J152" s="198">
        <f t="shared" si="0"/>
        <v>0</v>
      </c>
      <c r="K152" s="194" t="s">
        <v>277</v>
      </c>
      <c r="L152" s="40"/>
      <c r="M152" s="199" t="s">
        <v>1</v>
      </c>
      <c r="N152" s="200" t="s">
        <v>41</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110</v>
      </c>
      <c r="AT152" s="203" t="s">
        <v>241</v>
      </c>
      <c r="AU152" s="203" t="s">
        <v>84</v>
      </c>
      <c r="AY152" s="18" t="s">
        <v>239</v>
      </c>
      <c r="BE152" s="204">
        <f t="shared" si="4"/>
        <v>0</v>
      </c>
      <c r="BF152" s="204">
        <f t="shared" si="5"/>
        <v>0</v>
      </c>
      <c r="BG152" s="204">
        <f t="shared" si="6"/>
        <v>0</v>
      </c>
      <c r="BH152" s="204">
        <f t="shared" si="7"/>
        <v>0</v>
      </c>
      <c r="BI152" s="204">
        <f t="shared" si="8"/>
        <v>0</v>
      </c>
      <c r="BJ152" s="18" t="s">
        <v>84</v>
      </c>
      <c r="BK152" s="204">
        <f t="shared" si="9"/>
        <v>0</v>
      </c>
      <c r="BL152" s="18" t="s">
        <v>110</v>
      </c>
      <c r="BM152" s="203" t="s">
        <v>561</v>
      </c>
    </row>
    <row r="153" spans="1:65" s="2" customFormat="1" ht="16.5" customHeight="1">
      <c r="A153" s="35"/>
      <c r="B153" s="36"/>
      <c r="C153" s="192" t="s">
        <v>342</v>
      </c>
      <c r="D153" s="192" t="s">
        <v>241</v>
      </c>
      <c r="E153" s="193" t="s">
        <v>342</v>
      </c>
      <c r="F153" s="194" t="s">
        <v>4349</v>
      </c>
      <c r="G153" s="195" t="s">
        <v>1736</v>
      </c>
      <c r="H153" s="196">
        <v>6</v>
      </c>
      <c r="I153" s="197"/>
      <c r="J153" s="198">
        <f t="shared" si="0"/>
        <v>0</v>
      </c>
      <c r="K153" s="194" t="s">
        <v>277</v>
      </c>
      <c r="L153" s="40"/>
      <c r="M153" s="199" t="s">
        <v>1</v>
      </c>
      <c r="N153" s="200" t="s">
        <v>41</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110</v>
      </c>
      <c r="AT153" s="203" t="s">
        <v>241</v>
      </c>
      <c r="AU153" s="203" t="s">
        <v>84</v>
      </c>
      <c r="AY153" s="18" t="s">
        <v>239</v>
      </c>
      <c r="BE153" s="204">
        <f t="shared" si="4"/>
        <v>0</v>
      </c>
      <c r="BF153" s="204">
        <f t="shared" si="5"/>
        <v>0</v>
      </c>
      <c r="BG153" s="204">
        <f t="shared" si="6"/>
        <v>0</v>
      </c>
      <c r="BH153" s="204">
        <f t="shared" si="7"/>
        <v>0</v>
      </c>
      <c r="BI153" s="204">
        <f t="shared" si="8"/>
        <v>0</v>
      </c>
      <c r="BJ153" s="18" t="s">
        <v>84</v>
      </c>
      <c r="BK153" s="204">
        <f t="shared" si="9"/>
        <v>0</v>
      </c>
      <c r="BL153" s="18" t="s">
        <v>110</v>
      </c>
      <c r="BM153" s="203" t="s">
        <v>570</v>
      </c>
    </row>
    <row r="154" spans="1:65" s="2" customFormat="1" ht="16.5" customHeight="1">
      <c r="A154" s="35"/>
      <c r="B154" s="36"/>
      <c r="C154" s="192" t="s">
        <v>463</v>
      </c>
      <c r="D154" s="192" t="s">
        <v>241</v>
      </c>
      <c r="E154" s="193" t="s">
        <v>463</v>
      </c>
      <c r="F154" s="194" t="s">
        <v>4350</v>
      </c>
      <c r="G154" s="195" t="s">
        <v>1736</v>
      </c>
      <c r="H154" s="196">
        <v>22</v>
      </c>
      <c r="I154" s="197"/>
      <c r="J154" s="198">
        <f t="shared" si="0"/>
        <v>0</v>
      </c>
      <c r="K154" s="194" t="s">
        <v>277</v>
      </c>
      <c r="L154" s="40"/>
      <c r="M154" s="199" t="s">
        <v>1</v>
      </c>
      <c r="N154" s="200" t="s">
        <v>41</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110</v>
      </c>
      <c r="AT154" s="203" t="s">
        <v>241</v>
      </c>
      <c r="AU154" s="203" t="s">
        <v>84</v>
      </c>
      <c r="AY154" s="18" t="s">
        <v>239</v>
      </c>
      <c r="BE154" s="204">
        <f t="shared" si="4"/>
        <v>0</v>
      </c>
      <c r="BF154" s="204">
        <f t="shared" si="5"/>
        <v>0</v>
      </c>
      <c r="BG154" s="204">
        <f t="shared" si="6"/>
        <v>0</v>
      </c>
      <c r="BH154" s="204">
        <f t="shared" si="7"/>
        <v>0</v>
      </c>
      <c r="BI154" s="204">
        <f t="shared" si="8"/>
        <v>0</v>
      </c>
      <c r="BJ154" s="18" t="s">
        <v>84</v>
      </c>
      <c r="BK154" s="204">
        <f t="shared" si="9"/>
        <v>0</v>
      </c>
      <c r="BL154" s="18" t="s">
        <v>110</v>
      </c>
      <c r="BM154" s="203" t="s">
        <v>580</v>
      </c>
    </row>
    <row r="155" spans="1:65" s="2" customFormat="1" ht="16.5" customHeight="1">
      <c r="A155" s="35"/>
      <c r="B155" s="36"/>
      <c r="C155" s="192" t="s">
        <v>468</v>
      </c>
      <c r="D155" s="192" t="s">
        <v>241</v>
      </c>
      <c r="E155" s="193" t="s">
        <v>468</v>
      </c>
      <c r="F155" s="194" t="s">
        <v>4351</v>
      </c>
      <c r="G155" s="195" t="s">
        <v>1736</v>
      </c>
      <c r="H155" s="196">
        <v>8</v>
      </c>
      <c r="I155" s="197"/>
      <c r="J155" s="198">
        <f t="shared" si="0"/>
        <v>0</v>
      </c>
      <c r="K155" s="194" t="s">
        <v>277</v>
      </c>
      <c r="L155" s="40"/>
      <c r="M155" s="199" t="s">
        <v>1</v>
      </c>
      <c r="N155" s="200" t="s">
        <v>41</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110</v>
      </c>
      <c r="AT155" s="203" t="s">
        <v>241</v>
      </c>
      <c r="AU155" s="203" t="s">
        <v>84</v>
      </c>
      <c r="AY155" s="18" t="s">
        <v>239</v>
      </c>
      <c r="BE155" s="204">
        <f t="shared" si="4"/>
        <v>0</v>
      </c>
      <c r="BF155" s="204">
        <f t="shared" si="5"/>
        <v>0</v>
      </c>
      <c r="BG155" s="204">
        <f t="shared" si="6"/>
        <v>0</v>
      </c>
      <c r="BH155" s="204">
        <f t="shared" si="7"/>
        <v>0</v>
      </c>
      <c r="BI155" s="204">
        <f t="shared" si="8"/>
        <v>0</v>
      </c>
      <c r="BJ155" s="18" t="s">
        <v>84</v>
      </c>
      <c r="BK155" s="204">
        <f t="shared" si="9"/>
        <v>0</v>
      </c>
      <c r="BL155" s="18" t="s">
        <v>110</v>
      </c>
      <c r="BM155" s="203" t="s">
        <v>591</v>
      </c>
    </row>
    <row r="156" spans="1:65" s="2" customFormat="1" ht="16.5" customHeight="1">
      <c r="A156" s="35"/>
      <c r="B156" s="36"/>
      <c r="C156" s="192" t="s">
        <v>473</v>
      </c>
      <c r="D156" s="192" t="s">
        <v>241</v>
      </c>
      <c r="E156" s="193" t="s">
        <v>473</v>
      </c>
      <c r="F156" s="194" t="s">
        <v>4352</v>
      </c>
      <c r="G156" s="195" t="s">
        <v>1736</v>
      </c>
      <c r="H156" s="196">
        <v>30</v>
      </c>
      <c r="I156" s="197"/>
      <c r="J156" s="198">
        <f t="shared" si="0"/>
        <v>0</v>
      </c>
      <c r="K156" s="194" t="s">
        <v>277</v>
      </c>
      <c r="L156" s="40"/>
      <c r="M156" s="199" t="s">
        <v>1</v>
      </c>
      <c r="N156" s="200" t="s">
        <v>41</v>
      </c>
      <c r="O156" s="72"/>
      <c r="P156" s="201">
        <f t="shared" si="1"/>
        <v>0</v>
      </c>
      <c r="Q156" s="201">
        <v>0</v>
      </c>
      <c r="R156" s="201">
        <f t="shared" si="2"/>
        <v>0</v>
      </c>
      <c r="S156" s="201">
        <v>0</v>
      </c>
      <c r="T156" s="202">
        <f t="shared" si="3"/>
        <v>0</v>
      </c>
      <c r="U156" s="35"/>
      <c r="V156" s="35"/>
      <c r="W156" s="35"/>
      <c r="X156" s="35"/>
      <c r="Y156" s="35"/>
      <c r="Z156" s="35"/>
      <c r="AA156" s="35"/>
      <c r="AB156" s="35"/>
      <c r="AC156" s="35"/>
      <c r="AD156" s="35"/>
      <c r="AE156" s="35"/>
      <c r="AR156" s="203" t="s">
        <v>110</v>
      </c>
      <c r="AT156" s="203" t="s">
        <v>241</v>
      </c>
      <c r="AU156" s="203" t="s">
        <v>84</v>
      </c>
      <c r="AY156" s="18" t="s">
        <v>239</v>
      </c>
      <c r="BE156" s="204">
        <f t="shared" si="4"/>
        <v>0</v>
      </c>
      <c r="BF156" s="204">
        <f t="shared" si="5"/>
        <v>0</v>
      </c>
      <c r="BG156" s="204">
        <f t="shared" si="6"/>
        <v>0</v>
      </c>
      <c r="BH156" s="204">
        <f t="shared" si="7"/>
        <v>0</v>
      </c>
      <c r="BI156" s="204">
        <f t="shared" si="8"/>
        <v>0</v>
      </c>
      <c r="BJ156" s="18" t="s">
        <v>84</v>
      </c>
      <c r="BK156" s="204">
        <f t="shared" si="9"/>
        <v>0</v>
      </c>
      <c r="BL156" s="18" t="s">
        <v>110</v>
      </c>
      <c r="BM156" s="203" t="s">
        <v>601</v>
      </c>
    </row>
    <row r="157" spans="1:65" s="2" customFormat="1" ht="16.5" customHeight="1">
      <c r="A157" s="35"/>
      <c r="B157" s="36"/>
      <c r="C157" s="192" t="s">
        <v>479</v>
      </c>
      <c r="D157" s="192" t="s">
        <v>241</v>
      </c>
      <c r="E157" s="193" t="s">
        <v>479</v>
      </c>
      <c r="F157" s="194" t="s">
        <v>4353</v>
      </c>
      <c r="G157" s="195" t="s">
        <v>1736</v>
      </c>
      <c r="H157" s="196">
        <v>9</v>
      </c>
      <c r="I157" s="197"/>
      <c r="J157" s="198">
        <f t="shared" si="0"/>
        <v>0</v>
      </c>
      <c r="K157" s="194" t="s">
        <v>277</v>
      </c>
      <c r="L157" s="40"/>
      <c r="M157" s="199" t="s">
        <v>1</v>
      </c>
      <c r="N157" s="200" t="s">
        <v>41</v>
      </c>
      <c r="O157" s="72"/>
      <c r="P157" s="201">
        <f t="shared" si="1"/>
        <v>0</v>
      </c>
      <c r="Q157" s="201">
        <v>0</v>
      </c>
      <c r="R157" s="201">
        <f t="shared" si="2"/>
        <v>0</v>
      </c>
      <c r="S157" s="201">
        <v>0</v>
      </c>
      <c r="T157" s="202">
        <f t="shared" si="3"/>
        <v>0</v>
      </c>
      <c r="U157" s="35"/>
      <c r="V157" s="35"/>
      <c r="W157" s="35"/>
      <c r="X157" s="35"/>
      <c r="Y157" s="35"/>
      <c r="Z157" s="35"/>
      <c r="AA157" s="35"/>
      <c r="AB157" s="35"/>
      <c r="AC157" s="35"/>
      <c r="AD157" s="35"/>
      <c r="AE157" s="35"/>
      <c r="AR157" s="203" t="s">
        <v>110</v>
      </c>
      <c r="AT157" s="203" t="s">
        <v>241</v>
      </c>
      <c r="AU157" s="203" t="s">
        <v>84</v>
      </c>
      <c r="AY157" s="18" t="s">
        <v>239</v>
      </c>
      <c r="BE157" s="204">
        <f t="shared" si="4"/>
        <v>0</v>
      </c>
      <c r="BF157" s="204">
        <f t="shared" si="5"/>
        <v>0</v>
      </c>
      <c r="BG157" s="204">
        <f t="shared" si="6"/>
        <v>0</v>
      </c>
      <c r="BH157" s="204">
        <f t="shared" si="7"/>
        <v>0</v>
      </c>
      <c r="BI157" s="204">
        <f t="shared" si="8"/>
        <v>0</v>
      </c>
      <c r="BJ157" s="18" t="s">
        <v>84</v>
      </c>
      <c r="BK157" s="204">
        <f t="shared" si="9"/>
        <v>0</v>
      </c>
      <c r="BL157" s="18" t="s">
        <v>110</v>
      </c>
      <c r="BM157" s="203" t="s">
        <v>609</v>
      </c>
    </row>
    <row r="158" spans="1:65" s="2" customFormat="1" ht="16.5" customHeight="1">
      <c r="A158" s="35"/>
      <c r="B158" s="36"/>
      <c r="C158" s="192" t="s">
        <v>484</v>
      </c>
      <c r="D158" s="192" t="s">
        <v>241</v>
      </c>
      <c r="E158" s="193" t="s">
        <v>484</v>
      </c>
      <c r="F158" s="194" t="s">
        <v>4354</v>
      </c>
      <c r="G158" s="195" t="s">
        <v>1736</v>
      </c>
      <c r="H158" s="196">
        <v>18</v>
      </c>
      <c r="I158" s="197"/>
      <c r="J158" s="198">
        <f t="shared" si="0"/>
        <v>0</v>
      </c>
      <c r="K158" s="194" t="s">
        <v>277</v>
      </c>
      <c r="L158" s="40"/>
      <c r="M158" s="199" t="s">
        <v>1</v>
      </c>
      <c r="N158" s="200" t="s">
        <v>41</v>
      </c>
      <c r="O158" s="72"/>
      <c r="P158" s="201">
        <f t="shared" si="1"/>
        <v>0</v>
      </c>
      <c r="Q158" s="201">
        <v>0</v>
      </c>
      <c r="R158" s="201">
        <f t="shared" si="2"/>
        <v>0</v>
      </c>
      <c r="S158" s="201">
        <v>0</v>
      </c>
      <c r="T158" s="202">
        <f t="shared" si="3"/>
        <v>0</v>
      </c>
      <c r="U158" s="35"/>
      <c r="V158" s="35"/>
      <c r="W158" s="35"/>
      <c r="X158" s="35"/>
      <c r="Y158" s="35"/>
      <c r="Z158" s="35"/>
      <c r="AA158" s="35"/>
      <c r="AB158" s="35"/>
      <c r="AC158" s="35"/>
      <c r="AD158" s="35"/>
      <c r="AE158" s="35"/>
      <c r="AR158" s="203" t="s">
        <v>110</v>
      </c>
      <c r="AT158" s="203" t="s">
        <v>241</v>
      </c>
      <c r="AU158" s="203" t="s">
        <v>84</v>
      </c>
      <c r="AY158" s="18" t="s">
        <v>239</v>
      </c>
      <c r="BE158" s="204">
        <f t="shared" si="4"/>
        <v>0</v>
      </c>
      <c r="BF158" s="204">
        <f t="shared" si="5"/>
        <v>0</v>
      </c>
      <c r="BG158" s="204">
        <f t="shared" si="6"/>
        <v>0</v>
      </c>
      <c r="BH158" s="204">
        <f t="shared" si="7"/>
        <v>0</v>
      </c>
      <c r="BI158" s="204">
        <f t="shared" si="8"/>
        <v>0</v>
      </c>
      <c r="BJ158" s="18" t="s">
        <v>84</v>
      </c>
      <c r="BK158" s="204">
        <f t="shared" si="9"/>
        <v>0</v>
      </c>
      <c r="BL158" s="18" t="s">
        <v>110</v>
      </c>
      <c r="BM158" s="203" t="s">
        <v>617</v>
      </c>
    </row>
    <row r="159" spans="1:65" s="2" customFormat="1" ht="16.5" customHeight="1">
      <c r="A159" s="35"/>
      <c r="B159" s="36"/>
      <c r="C159" s="192" t="s">
        <v>490</v>
      </c>
      <c r="D159" s="192" t="s">
        <v>241</v>
      </c>
      <c r="E159" s="193" t="s">
        <v>490</v>
      </c>
      <c r="F159" s="194" t="s">
        <v>4355</v>
      </c>
      <c r="G159" s="195" t="s">
        <v>1736</v>
      </c>
      <c r="H159" s="196">
        <v>196</v>
      </c>
      <c r="I159" s="197"/>
      <c r="J159" s="198">
        <f t="shared" si="0"/>
        <v>0</v>
      </c>
      <c r="K159" s="194" t="s">
        <v>277</v>
      </c>
      <c r="L159" s="40"/>
      <c r="M159" s="199" t="s">
        <v>1</v>
      </c>
      <c r="N159" s="200" t="s">
        <v>41</v>
      </c>
      <c r="O159" s="72"/>
      <c r="P159" s="201">
        <f t="shared" si="1"/>
        <v>0</v>
      </c>
      <c r="Q159" s="201">
        <v>0</v>
      </c>
      <c r="R159" s="201">
        <f t="shared" si="2"/>
        <v>0</v>
      </c>
      <c r="S159" s="201">
        <v>0</v>
      </c>
      <c r="T159" s="202">
        <f t="shared" si="3"/>
        <v>0</v>
      </c>
      <c r="U159" s="35"/>
      <c r="V159" s="35"/>
      <c r="W159" s="35"/>
      <c r="X159" s="35"/>
      <c r="Y159" s="35"/>
      <c r="Z159" s="35"/>
      <c r="AA159" s="35"/>
      <c r="AB159" s="35"/>
      <c r="AC159" s="35"/>
      <c r="AD159" s="35"/>
      <c r="AE159" s="35"/>
      <c r="AR159" s="203" t="s">
        <v>110</v>
      </c>
      <c r="AT159" s="203" t="s">
        <v>241</v>
      </c>
      <c r="AU159" s="203" t="s">
        <v>84</v>
      </c>
      <c r="AY159" s="18" t="s">
        <v>239</v>
      </c>
      <c r="BE159" s="204">
        <f t="shared" si="4"/>
        <v>0</v>
      </c>
      <c r="BF159" s="204">
        <f t="shared" si="5"/>
        <v>0</v>
      </c>
      <c r="BG159" s="204">
        <f t="shared" si="6"/>
        <v>0</v>
      </c>
      <c r="BH159" s="204">
        <f t="shared" si="7"/>
        <v>0</v>
      </c>
      <c r="BI159" s="204">
        <f t="shared" si="8"/>
        <v>0</v>
      </c>
      <c r="BJ159" s="18" t="s">
        <v>84</v>
      </c>
      <c r="BK159" s="204">
        <f t="shared" si="9"/>
        <v>0</v>
      </c>
      <c r="BL159" s="18" t="s">
        <v>110</v>
      </c>
      <c r="BM159" s="203" t="s">
        <v>626</v>
      </c>
    </row>
    <row r="160" spans="1:65" s="2" customFormat="1" ht="16.5" customHeight="1">
      <c r="A160" s="35"/>
      <c r="B160" s="36"/>
      <c r="C160" s="192" t="s">
        <v>495</v>
      </c>
      <c r="D160" s="192" t="s">
        <v>241</v>
      </c>
      <c r="E160" s="193" t="s">
        <v>495</v>
      </c>
      <c r="F160" s="194" t="s">
        <v>4356</v>
      </c>
      <c r="G160" s="195" t="s">
        <v>1736</v>
      </c>
      <c r="H160" s="196">
        <v>229</v>
      </c>
      <c r="I160" s="197"/>
      <c r="J160" s="198">
        <f t="shared" si="0"/>
        <v>0</v>
      </c>
      <c r="K160" s="194" t="s">
        <v>277</v>
      </c>
      <c r="L160" s="40"/>
      <c r="M160" s="199" t="s">
        <v>1</v>
      </c>
      <c r="N160" s="200" t="s">
        <v>41</v>
      </c>
      <c r="O160" s="72"/>
      <c r="P160" s="201">
        <f t="shared" si="1"/>
        <v>0</v>
      </c>
      <c r="Q160" s="201">
        <v>0</v>
      </c>
      <c r="R160" s="201">
        <f t="shared" si="2"/>
        <v>0</v>
      </c>
      <c r="S160" s="201">
        <v>0</v>
      </c>
      <c r="T160" s="202">
        <f t="shared" si="3"/>
        <v>0</v>
      </c>
      <c r="U160" s="35"/>
      <c r="V160" s="35"/>
      <c r="W160" s="35"/>
      <c r="X160" s="35"/>
      <c r="Y160" s="35"/>
      <c r="Z160" s="35"/>
      <c r="AA160" s="35"/>
      <c r="AB160" s="35"/>
      <c r="AC160" s="35"/>
      <c r="AD160" s="35"/>
      <c r="AE160" s="35"/>
      <c r="AR160" s="203" t="s">
        <v>110</v>
      </c>
      <c r="AT160" s="203" t="s">
        <v>241</v>
      </c>
      <c r="AU160" s="203" t="s">
        <v>84</v>
      </c>
      <c r="AY160" s="18" t="s">
        <v>239</v>
      </c>
      <c r="BE160" s="204">
        <f t="shared" si="4"/>
        <v>0</v>
      </c>
      <c r="BF160" s="204">
        <f t="shared" si="5"/>
        <v>0</v>
      </c>
      <c r="BG160" s="204">
        <f t="shared" si="6"/>
        <v>0</v>
      </c>
      <c r="BH160" s="204">
        <f t="shared" si="7"/>
        <v>0</v>
      </c>
      <c r="BI160" s="204">
        <f t="shared" si="8"/>
        <v>0</v>
      </c>
      <c r="BJ160" s="18" t="s">
        <v>84</v>
      </c>
      <c r="BK160" s="204">
        <f t="shared" si="9"/>
        <v>0</v>
      </c>
      <c r="BL160" s="18" t="s">
        <v>110</v>
      </c>
      <c r="BM160" s="203" t="s">
        <v>636</v>
      </c>
    </row>
    <row r="161" spans="1:65" s="2" customFormat="1" ht="16.5" customHeight="1">
      <c r="A161" s="35"/>
      <c r="B161" s="36"/>
      <c r="C161" s="192" t="s">
        <v>499</v>
      </c>
      <c r="D161" s="192" t="s">
        <v>241</v>
      </c>
      <c r="E161" s="193" t="s">
        <v>499</v>
      </c>
      <c r="F161" s="194" t="s">
        <v>4357</v>
      </c>
      <c r="G161" s="195" t="s">
        <v>1736</v>
      </c>
      <c r="H161" s="196">
        <v>28</v>
      </c>
      <c r="I161" s="197"/>
      <c r="J161" s="198">
        <f t="shared" si="0"/>
        <v>0</v>
      </c>
      <c r="K161" s="194" t="s">
        <v>277</v>
      </c>
      <c r="L161" s="40"/>
      <c r="M161" s="199" t="s">
        <v>1</v>
      </c>
      <c r="N161" s="200" t="s">
        <v>41</v>
      </c>
      <c r="O161" s="72"/>
      <c r="P161" s="201">
        <f t="shared" si="1"/>
        <v>0</v>
      </c>
      <c r="Q161" s="201">
        <v>0</v>
      </c>
      <c r="R161" s="201">
        <f t="shared" si="2"/>
        <v>0</v>
      </c>
      <c r="S161" s="201">
        <v>0</v>
      </c>
      <c r="T161" s="202">
        <f t="shared" si="3"/>
        <v>0</v>
      </c>
      <c r="U161" s="35"/>
      <c r="V161" s="35"/>
      <c r="W161" s="35"/>
      <c r="X161" s="35"/>
      <c r="Y161" s="35"/>
      <c r="Z161" s="35"/>
      <c r="AA161" s="35"/>
      <c r="AB161" s="35"/>
      <c r="AC161" s="35"/>
      <c r="AD161" s="35"/>
      <c r="AE161" s="35"/>
      <c r="AR161" s="203" t="s">
        <v>110</v>
      </c>
      <c r="AT161" s="203" t="s">
        <v>241</v>
      </c>
      <c r="AU161" s="203" t="s">
        <v>84</v>
      </c>
      <c r="AY161" s="18" t="s">
        <v>239</v>
      </c>
      <c r="BE161" s="204">
        <f t="shared" si="4"/>
        <v>0</v>
      </c>
      <c r="BF161" s="204">
        <f t="shared" si="5"/>
        <v>0</v>
      </c>
      <c r="BG161" s="204">
        <f t="shared" si="6"/>
        <v>0</v>
      </c>
      <c r="BH161" s="204">
        <f t="shared" si="7"/>
        <v>0</v>
      </c>
      <c r="BI161" s="204">
        <f t="shared" si="8"/>
        <v>0</v>
      </c>
      <c r="BJ161" s="18" t="s">
        <v>84</v>
      </c>
      <c r="BK161" s="204">
        <f t="shared" si="9"/>
        <v>0</v>
      </c>
      <c r="BL161" s="18" t="s">
        <v>110</v>
      </c>
      <c r="BM161" s="203" t="s">
        <v>646</v>
      </c>
    </row>
    <row r="162" spans="1:65" s="2" customFormat="1" ht="16.5" customHeight="1">
      <c r="A162" s="35"/>
      <c r="B162" s="36"/>
      <c r="C162" s="192" t="s">
        <v>506</v>
      </c>
      <c r="D162" s="192" t="s">
        <v>241</v>
      </c>
      <c r="E162" s="193" t="s">
        <v>506</v>
      </c>
      <c r="F162" s="194" t="s">
        <v>4358</v>
      </c>
      <c r="G162" s="195" t="s">
        <v>1736</v>
      </c>
      <c r="H162" s="196">
        <v>55</v>
      </c>
      <c r="I162" s="197"/>
      <c r="J162" s="198">
        <f t="shared" si="0"/>
        <v>0</v>
      </c>
      <c r="K162" s="194" t="s">
        <v>277</v>
      </c>
      <c r="L162" s="40"/>
      <c r="M162" s="199" t="s">
        <v>1</v>
      </c>
      <c r="N162" s="200" t="s">
        <v>41</v>
      </c>
      <c r="O162" s="72"/>
      <c r="P162" s="201">
        <f t="shared" si="1"/>
        <v>0</v>
      </c>
      <c r="Q162" s="201">
        <v>0</v>
      </c>
      <c r="R162" s="201">
        <f t="shared" si="2"/>
        <v>0</v>
      </c>
      <c r="S162" s="201">
        <v>0</v>
      </c>
      <c r="T162" s="202">
        <f t="shared" si="3"/>
        <v>0</v>
      </c>
      <c r="U162" s="35"/>
      <c r="V162" s="35"/>
      <c r="W162" s="35"/>
      <c r="X162" s="35"/>
      <c r="Y162" s="35"/>
      <c r="Z162" s="35"/>
      <c r="AA162" s="35"/>
      <c r="AB162" s="35"/>
      <c r="AC162" s="35"/>
      <c r="AD162" s="35"/>
      <c r="AE162" s="35"/>
      <c r="AR162" s="203" t="s">
        <v>110</v>
      </c>
      <c r="AT162" s="203" t="s">
        <v>241</v>
      </c>
      <c r="AU162" s="203" t="s">
        <v>84</v>
      </c>
      <c r="AY162" s="18" t="s">
        <v>239</v>
      </c>
      <c r="BE162" s="204">
        <f t="shared" si="4"/>
        <v>0</v>
      </c>
      <c r="BF162" s="204">
        <f t="shared" si="5"/>
        <v>0</v>
      </c>
      <c r="BG162" s="204">
        <f t="shared" si="6"/>
        <v>0</v>
      </c>
      <c r="BH162" s="204">
        <f t="shared" si="7"/>
        <v>0</v>
      </c>
      <c r="BI162" s="204">
        <f t="shared" si="8"/>
        <v>0</v>
      </c>
      <c r="BJ162" s="18" t="s">
        <v>84</v>
      </c>
      <c r="BK162" s="204">
        <f t="shared" si="9"/>
        <v>0</v>
      </c>
      <c r="BL162" s="18" t="s">
        <v>110</v>
      </c>
      <c r="BM162" s="203" t="s">
        <v>655</v>
      </c>
    </row>
    <row r="163" spans="1:65" s="2" customFormat="1" ht="16.5" customHeight="1">
      <c r="A163" s="35"/>
      <c r="B163" s="36"/>
      <c r="C163" s="192" t="s">
        <v>513</v>
      </c>
      <c r="D163" s="192" t="s">
        <v>241</v>
      </c>
      <c r="E163" s="193" t="s">
        <v>513</v>
      </c>
      <c r="F163" s="194" t="s">
        <v>4359</v>
      </c>
      <c r="G163" s="195" t="s">
        <v>1736</v>
      </c>
      <c r="H163" s="196">
        <v>6</v>
      </c>
      <c r="I163" s="197"/>
      <c r="J163" s="198">
        <f t="shared" si="0"/>
        <v>0</v>
      </c>
      <c r="K163" s="194" t="s">
        <v>277</v>
      </c>
      <c r="L163" s="40"/>
      <c r="M163" s="199" t="s">
        <v>1</v>
      </c>
      <c r="N163" s="200" t="s">
        <v>41</v>
      </c>
      <c r="O163" s="72"/>
      <c r="P163" s="201">
        <f t="shared" si="1"/>
        <v>0</v>
      </c>
      <c r="Q163" s="201">
        <v>0</v>
      </c>
      <c r="R163" s="201">
        <f t="shared" si="2"/>
        <v>0</v>
      </c>
      <c r="S163" s="201">
        <v>0</v>
      </c>
      <c r="T163" s="202">
        <f t="shared" si="3"/>
        <v>0</v>
      </c>
      <c r="U163" s="35"/>
      <c r="V163" s="35"/>
      <c r="W163" s="35"/>
      <c r="X163" s="35"/>
      <c r="Y163" s="35"/>
      <c r="Z163" s="35"/>
      <c r="AA163" s="35"/>
      <c r="AB163" s="35"/>
      <c r="AC163" s="35"/>
      <c r="AD163" s="35"/>
      <c r="AE163" s="35"/>
      <c r="AR163" s="203" t="s">
        <v>110</v>
      </c>
      <c r="AT163" s="203" t="s">
        <v>241</v>
      </c>
      <c r="AU163" s="203" t="s">
        <v>84</v>
      </c>
      <c r="AY163" s="18" t="s">
        <v>239</v>
      </c>
      <c r="BE163" s="204">
        <f t="shared" si="4"/>
        <v>0</v>
      </c>
      <c r="BF163" s="204">
        <f t="shared" si="5"/>
        <v>0</v>
      </c>
      <c r="BG163" s="204">
        <f t="shared" si="6"/>
        <v>0</v>
      </c>
      <c r="BH163" s="204">
        <f t="shared" si="7"/>
        <v>0</v>
      </c>
      <c r="BI163" s="204">
        <f t="shared" si="8"/>
        <v>0</v>
      </c>
      <c r="BJ163" s="18" t="s">
        <v>84</v>
      </c>
      <c r="BK163" s="204">
        <f t="shared" si="9"/>
        <v>0</v>
      </c>
      <c r="BL163" s="18" t="s">
        <v>110</v>
      </c>
      <c r="BM163" s="203" t="s">
        <v>664</v>
      </c>
    </row>
    <row r="164" spans="1:65" s="2" customFormat="1" ht="48.75">
      <c r="A164" s="35"/>
      <c r="B164" s="36"/>
      <c r="C164" s="37"/>
      <c r="D164" s="207" t="s">
        <v>284</v>
      </c>
      <c r="E164" s="37"/>
      <c r="F164" s="216" t="s">
        <v>4360</v>
      </c>
      <c r="G164" s="37"/>
      <c r="H164" s="37"/>
      <c r="I164" s="217"/>
      <c r="J164" s="37"/>
      <c r="K164" s="37"/>
      <c r="L164" s="40"/>
      <c r="M164" s="218"/>
      <c r="N164" s="219"/>
      <c r="O164" s="72"/>
      <c r="P164" s="72"/>
      <c r="Q164" s="72"/>
      <c r="R164" s="72"/>
      <c r="S164" s="72"/>
      <c r="T164" s="73"/>
      <c r="U164" s="35"/>
      <c r="V164" s="35"/>
      <c r="W164" s="35"/>
      <c r="X164" s="35"/>
      <c r="Y164" s="35"/>
      <c r="Z164" s="35"/>
      <c r="AA164" s="35"/>
      <c r="AB164" s="35"/>
      <c r="AC164" s="35"/>
      <c r="AD164" s="35"/>
      <c r="AE164" s="35"/>
      <c r="AT164" s="18" t="s">
        <v>284</v>
      </c>
      <c r="AU164" s="18" t="s">
        <v>84</v>
      </c>
    </row>
    <row r="165" spans="1:65" s="2" customFormat="1" ht="16.5" customHeight="1">
      <c r="A165" s="35"/>
      <c r="B165" s="36"/>
      <c r="C165" s="192" t="s">
        <v>517</v>
      </c>
      <c r="D165" s="192" t="s">
        <v>241</v>
      </c>
      <c r="E165" s="193" t="s">
        <v>517</v>
      </c>
      <c r="F165" s="194" t="s">
        <v>4361</v>
      </c>
      <c r="G165" s="195" t="s">
        <v>1736</v>
      </c>
      <c r="H165" s="196">
        <v>1</v>
      </c>
      <c r="I165" s="197"/>
      <c r="J165" s="198">
        <f t="shared" ref="J165:J174" si="10">ROUND(I165*H165,2)</f>
        <v>0</v>
      </c>
      <c r="K165" s="194" t="s">
        <v>277</v>
      </c>
      <c r="L165" s="40"/>
      <c r="M165" s="199" t="s">
        <v>1</v>
      </c>
      <c r="N165" s="200" t="s">
        <v>41</v>
      </c>
      <c r="O165" s="72"/>
      <c r="P165" s="201">
        <f t="shared" ref="P165:P174" si="11">O165*H165</f>
        <v>0</v>
      </c>
      <c r="Q165" s="201">
        <v>0</v>
      </c>
      <c r="R165" s="201">
        <f t="shared" ref="R165:R174" si="12">Q165*H165</f>
        <v>0</v>
      </c>
      <c r="S165" s="201">
        <v>0</v>
      </c>
      <c r="T165" s="202">
        <f t="shared" ref="T165:T174" si="13">S165*H165</f>
        <v>0</v>
      </c>
      <c r="U165" s="35"/>
      <c r="V165" s="35"/>
      <c r="W165" s="35"/>
      <c r="X165" s="35"/>
      <c r="Y165" s="35"/>
      <c r="Z165" s="35"/>
      <c r="AA165" s="35"/>
      <c r="AB165" s="35"/>
      <c r="AC165" s="35"/>
      <c r="AD165" s="35"/>
      <c r="AE165" s="35"/>
      <c r="AR165" s="203" t="s">
        <v>110</v>
      </c>
      <c r="AT165" s="203" t="s">
        <v>241</v>
      </c>
      <c r="AU165" s="203" t="s">
        <v>84</v>
      </c>
      <c r="AY165" s="18" t="s">
        <v>239</v>
      </c>
      <c r="BE165" s="204">
        <f t="shared" ref="BE165:BE174" si="14">IF(N165="základní",J165,0)</f>
        <v>0</v>
      </c>
      <c r="BF165" s="204">
        <f t="shared" ref="BF165:BF174" si="15">IF(N165="snížená",J165,0)</f>
        <v>0</v>
      </c>
      <c r="BG165" s="204">
        <f t="shared" ref="BG165:BG174" si="16">IF(N165="zákl. přenesená",J165,0)</f>
        <v>0</v>
      </c>
      <c r="BH165" s="204">
        <f t="shared" ref="BH165:BH174" si="17">IF(N165="sníž. přenesená",J165,0)</f>
        <v>0</v>
      </c>
      <c r="BI165" s="204">
        <f t="shared" ref="BI165:BI174" si="18">IF(N165="nulová",J165,0)</f>
        <v>0</v>
      </c>
      <c r="BJ165" s="18" t="s">
        <v>84</v>
      </c>
      <c r="BK165" s="204">
        <f t="shared" ref="BK165:BK174" si="19">ROUND(I165*H165,2)</f>
        <v>0</v>
      </c>
      <c r="BL165" s="18" t="s">
        <v>110</v>
      </c>
      <c r="BM165" s="203" t="s">
        <v>673</v>
      </c>
    </row>
    <row r="166" spans="1:65" s="2" customFormat="1" ht="16.5" customHeight="1">
      <c r="A166" s="35"/>
      <c r="B166" s="36"/>
      <c r="C166" s="192" t="s">
        <v>521</v>
      </c>
      <c r="D166" s="192" t="s">
        <v>241</v>
      </c>
      <c r="E166" s="193" t="s">
        <v>521</v>
      </c>
      <c r="F166" s="194" t="s">
        <v>4362</v>
      </c>
      <c r="G166" s="195" t="s">
        <v>1736</v>
      </c>
      <c r="H166" s="196">
        <v>3</v>
      </c>
      <c r="I166" s="197"/>
      <c r="J166" s="198">
        <f t="shared" si="10"/>
        <v>0</v>
      </c>
      <c r="K166" s="194" t="s">
        <v>277</v>
      </c>
      <c r="L166" s="40"/>
      <c r="M166" s="199" t="s">
        <v>1</v>
      </c>
      <c r="N166" s="200" t="s">
        <v>41</v>
      </c>
      <c r="O166" s="72"/>
      <c r="P166" s="201">
        <f t="shared" si="11"/>
        <v>0</v>
      </c>
      <c r="Q166" s="201">
        <v>0</v>
      </c>
      <c r="R166" s="201">
        <f t="shared" si="12"/>
        <v>0</v>
      </c>
      <c r="S166" s="201">
        <v>0</v>
      </c>
      <c r="T166" s="202">
        <f t="shared" si="13"/>
        <v>0</v>
      </c>
      <c r="U166" s="35"/>
      <c r="V166" s="35"/>
      <c r="W166" s="35"/>
      <c r="X166" s="35"/>
      <c r="Y166" s="35"/>
      <c r="Z166" s="35"/>
      <c r="AA166" s="35"/>
      <c r="AB166" s="35"/>
      <c r="AC166" s="35"/>
      <c r="AD166" s="35"/>
      <c r="AE166" s="35"/>
      <c r="AR166" s="203" t="s">
        <v>110</v>
      </c>
      <c r="AT166" s="203" t="s">
        <v>241</v>
      </c>
      <c r="AU166" s="203" t="s">
        <v>84</v>
      </c>
      <c r="AY166" s="18" t="s">
        <v>239</v>
      </c>
      <c r="BE166" s="204">
        <f t="shared" si="14"/>
        <v>0</v>
      </c>
      <c r="BF166" s="204">
        <f t="shared" si="15"/>
        <v>0</v>
      </c>
      <c r="BG166" s="204">
        <f t="shared" si="16"/>
        <v>0</v>
      </c>
      <c r="BH166" s="204">
        <f t="shared" si="17"/>
        <v>0</v>
      </c>
      <c r="BI166" s="204">
        <f t="shared" si="18"/>
        <v>0</v>
      </c>
      <c r="BJ166" s="18" t="s">
        <v>84</v>
      </c>
      <c r="BK166" s="204">
        <f t="shared" si="19"/>
        <v>0</v>
      </c>
      <c r="BL166" s="18" t="s">
        <v>110</v>
      </c>
      <c r="BM166" s="203" t="s">
        <v>682</v>
      </c>
    </row>
    <row r="167" spans="1:65" s="2" customFormat="1" ht="16.5" customHeight="1">
      <c r="A167" s="35"/>
      <c r="B167" s="36"/>
      <c r="C167" s="192" t="s">
        <v>525</v>
      </c>
      <c r="D167" s="192" t="s">
        <v>241</v>
      </c>
      <c r="E167" s="193" t="s">
        <v>525</v>
      </c>
      <c r="F167" s="194" t="s">
        <v>4363</v>
      </c>
      <c r="G167" s="195" t="s">
        <v>1736</v>
      </c>
      <c r="H167" s="196">
        <v>2</v>
      </c>
      <c r="I167" s="197"/>
      <c r="J167" s="198">
        <f t="shared" si="10"/>
        <v>0</v>
      </c>
      <c r="K167" s="194" t="s">
        <v>277</v>
      </c>
      <c r="L167" s="40"/>
      <c r="M167" s="199" t="s">
        <v>1</v>
      </c>
      <c r="N167" s="200" t="s">
        <v>41</v>
      </c>
      <c r="O167" s="72"/>
      <c r="P167" s="201">
        <f t="shared" si="11"/>
        <v>0</v>
      </c>
      <c r="Q167" s="201">
        <v>0</v>
      </c>
      <c r="R167" s="201">
        <f t="shared" si="12"/>
        <v>0</v>
      </c>
      <c r="S167" s="201">
        <v>0</v>
      </c>
      <c r="T167" s="202">
        <f t="shared" si="13"/>
        <v>0</v>
      </c>
      <c r="U167" s="35"/>
      <c r="V167" s="35"/>
      <c r="W167" s="35"/>
      <c r="X167" s="35"/>
      <c r="Y167" s="35"/>
      <c r="Z167" s="35"/>
      <c r="AA167" s="35"/>
      <c r="AB167" s="35"/>
      <c r="AC167" s="35"/>
      <c r="AD167" s="35"/>
      <c r="AE167" s="35"/>
      <c r="AR167" s="203" t="s">
        <v>110</v>
      </c>
      <c r="AT167" s="203" t="s">
        <v>241</v>
      </c>
      <c r="AU167" s="203" t="s">
        <v>84</v>
      </c>
      <c r="AY167" s="18" t="s">
        <v>239</v>
      </c>
      <c r="BE167" s="204">
        <f t="shared" si="14"/>
        <v>0</v>
      </c>
      <c r="BF167" s="204">
        <f t="shared" si="15"/>
        <v>0</v>
      </c>
      <c r="BG167" s="204">
        <f t="shared" si="16"/>
        <v>0</v>
      </c>
      <c r="BH167" s="204">
        <f t="shared" si="17"/>
        <v>0</v>
      </c>
      <c r="BI167" s="204">
        <f t="shared" si="18"/>
        <v>0</v>
      </c>
      <c r="BJ167" s="18" t="s">
        <v>84</v>
      </c>
      <c r="BK167" s="204">
        <f t="shared" si="19"/>
        <v>0</v>
      </c>
      <c r="BL167" s="18" t="s">
        <v>110</v>
      </c>
      <c r="BM167" s="203" t="s">
        <v>690</v>
      </c>
    </row>
    <row r="168" spans="1:65" s="2" customFormat="1" ht="16.5" customHeight="1">
      <c r="A168" s="35"/>
      <c r="B168" s="36"/>
      <c r="C168" s="192" t="s">
        <v>529</v>
      </c>
      <c r="D168" s="192" t="s">
        <v>241</v>
      </c>
      <c r="E168" s="193" t="s">
        <v>529</v>
      </c>
      <c r="F168" s="194" t="s">
        <v>4364</v>
      </c>
      <c r="G168" s="195" t="s">
        <v>1736</v>
      </c>
      <c r="H168" s="196">
        <v>14</v>
      </c>
      <c r="I168" s="197"/>
      <c r="J168" s="198">
        <f t="shared" si="10"/>
        <v>0</v>
      </c>
      <c r="K168" s="194" t="s">
        <v>277</v>
      </c>
      <c r="L168" s="40"/>
      <c r="M168" s="199" t="s">
        <v>1</v>
      </c>
      <c r="N168" s="200" t="s">
        <v>41</v>
      </c>
      <c r="O168" s="72"/>
      <c r="P168" s="201">
        <f t="shared" si="11"/>
        <v>0</v>
      </c>
      <c r="Q168" s="201">
        <v>0</v>
      </c>
      <c r="R168" s="201">
        <f t="shared" si="12"/>
        <v>0</v>
      </c>
      <c r="S168" s="201">
        <v>0</v>
      </c>
      <c r="T168" s="202">
        <f t="shared" si="13"/>
        <v>0</v>
      </c>
      <c r="U168" s="35"/>
      <c r="V168" s="35"/>
      <c r="W168" s="35"/>
      <c r="X168" s="35"/>
      <c r="Y168" s="35"/>
      <c r="Z168" s="35"/>
      <c r="AA168" s="35"/>
      <c r="AB168" s="35"/>
      <c r="AC168" s="35"/>
      <c r="AD168" s="35"/>
      <c r="AE168" s="35"/>
      <c r="AR168" s="203" t="s">
        <v>110</v>
      </c>
      <c r="AT168" s="203" t="s">
        <v>241</v>
      </c>
      <c r="AU168" s="203" t="s">
        <v>84</v>
      </c>
      <c r="AY168" s="18" t="s">
        <v>239</v>
      </c>
      <c r="BE168" s="204">
        <f t="shared" si="14"/>
        <v>0</v>
      </c>
      <c r="BF168" s="204">
        <f t="shared" si="15"/>
        <v>0</v>
      </c>
      <c r="BG168" s="204">
        <f t="shared" si="16"/>
        <v>0</v>
      </c>
      <c r="BH168" s="204">
        <f t="shared" si="17"/>
        <v>0</v>
      </c>
      <c r="BI168" s="204">
        <f t="shared" si="18"/>
        <v>0</v>
      </c>
      <c r="BJ168" s="18" t="s">
        <v>84</v>
      </c>
      <c r="BK168" s="204">
        <f t="shared" si="19"/>
        <v>0</v>
      </c>
      <c r="BL168" s="18" t="s">
        <v>110</v>
      </c>
      <c r="BM168" s="203" t="s">
        <v>699</v>
      </c>
    </row>
    <row r="169" spans="1:65" s="2" customFormat="1" ht="16.5" customHeight="1">
      <c r="A169" s="35"/>
      <c r="B169" s="36"/>
      <c r="C169" s="192" t="s">
        <v>533</v>
      </c>
      <c r="D169" s="192" t="s">
        <v>241</v>
      </c>
      <c r="E169" s="193" t="s">
        <v>533</v>
      </c>
      <c r="F169" s="194" t="s">
        <v>4365</v>
      </c>
      <c r="G169" s="195" t="s">
        <v>1736</v>
      </c>
      <c r="H169" s="196">
        <v>120</v>
      </c>
      <c r="I169" s="197"/>
      <c r="J169" s="198">
        <f t="shared" si="10"/>
        <v>0</v>
      </c>
      <c r="K169" s="194" t="s">
        <v>277</v>
      </c>
      <c r="L169" s="40"/>
      <c r="M169" s="199" t="s">
        <v>1</v>
      </c>
      <c r="N169" s="200" t="s">
        <v>41</v>
      </c>
      <c r="O169" s="72"/>
      <c r="P169" s="201">
        <f t="shared" si="11"/>
        <v>0</v>
      </c>
      <c r="Q169" s="201">
        <v>0</v>
      </c>
      <c r="R169" s="201">
        <f t="shared" si="12"/>
        <v>0</v>
      </c>
      <c r="S169" s="201">
        <v>0</v>
      </c>
      <c r="T169" s="202">
        <f t="shared" si="13"/>
        <v>0</v>
      </c>
      <c r="U169" s="35"/>
      <c r="V169" s="35"/>
      <c r="W169" s="35"/>
      <c r="X169" s="35"/>
      <c r="Y169" s="35"/>
      <c r="Z169" s="35"/>
      <c r="AA169" s="35"/>
      <c r="AB169" s="35"/>
      <c r="AC169" s="35"/>
      <c r="AD169" s="35"/>
      <c r="AE169" s="35"/>
      <c r="AR169" s="203" t="s">
        <v>110</v>
      </c>
      <c r="AT169" s="203" t="s">
        <v>241</v>
      </c>
      <c r="AU169" s="203" t="s">
        <v>84</v>
      </c>
      <c r="AY169" s="18" t="s">
        <v>239</v>
      </c>
      <c r="BE169" s="204">
        <f t="shared" si="14"/>
        <v>0</v>
      </c>
      <c r="BF169" s="204">
        <f t="shared" si="15"/>
        <v>0</v>
      </c>
      <c r="BG169" s="204">
        <f t="shared" si="16"/>
        <v>0</v>
      </c>
      <c r="BH169" s="204">
        <f t="shared" si="17"/>
        <v>0</v>
      </c>
      <c r="BI169" s="204">
        <f t="shared" si="18"/>
        <v>0</v>
      </c>
      <c r="BJ169" s="18" t="s">
        <v>84</v>
      </c>
      <c r="BK169" s="204">
        <f t="shared" si="19"/>
        <v>0</v>
      </c>
      <c r="BL169" s="18" t="s">
        <v>110</v>
      </c>
      <c r="BM169" s="203" t="s">
        <v>708</v>
      </c>
    </row>
    <row r="170" spans="1:65" s="2" customFormat="1" ht="16.5" customHeight="1">
      <c r="A170" s="35"/>
      <c r="B170" s="36"/>
      <c r="C170" s="192" t="s">
        <v>537</v>
      </c>
      <c r="D170" s="192" t="s">
        <v>241</v>
      </c>
      <c r="E170" s="193" t="s">
        <v>537</v>
      </c>
      <c r="F170" s="194" t="s">
        <v>4366</v>
      </c>
      <c r="G170" s="195" t="s">
        <v>1736</v>
      </c>
      <c r="H170" s="196">
        <v>13</v>
      </c>
      <c r="I170" s="197"/>
      <c r="J170" s="198">
        <f t="shared" si="10"/>
        <v>0</v>
      </c>
      <c r="K170" s="194" t="s">
        <v>277</v>
      </c>
      <c r="L170" s="40"/>
      <c r="M170" s="199" t="s">
        <v>1</v>
      </c>
      <c r="N170" s="200" t="s">
        <v>41</v>
      </c>
      <c r="O170" s="72"/>
      <c r="P170" s="201">
        <f t="shared" si="11"/>
        <v>0</v>
      </c>
      <c r="Q170" s="201">
        <v>0</v>
      </c>
      <c r="R170" s="201">
        <f t="shared" si="12"/>
        <v>0</v>
      </c>
      <c r="S170" s="201">
        <v>0</v>
      </c>
      <c r="T170" s="202">
        <f t="shared" si="13"/>
        <v>0</v>
      </c>
      <c r="U170" s="35"/>
      <c r="V170" s="35"/>
      <c r="W170" s="35"/>
      <c r="X170" s="35"/>
      <c r="Y170" s="35"/>
      <c r="Z170" s="35"/>
      <c r="AA170" s="35"/>
      <c r="AB170" s="35"/>
      <c r="AC170" s="35"/>
      <c r="AD170" s="35"/>
      <c r="AE170" s="35"/>
      <c r="AR170" s="203" t="s">
        <v>110</v>
      </c>
      <c r="AT170" s="203" t="s">
        <v>241</v>
      </c>
      <c r="AU170" s="203" t="s">
        <v>84</v>
      </c>
      <c r="AY170" s="18" t="s">
        <v>239</v>
      </c>
      <c r="BE170" s="204">
        <f t="shared" si="14"/>
        <v>0</v>
      </c>
      <c r="BF170" s="204">
        <f t="shared" si="15"/>
        <v>0</v>
      </c>
      <c r="BG170" s="204">
        <f t="shared" si="16"/>
        <v>0</v>
      </c>
      <c r="BH170" s="204">
        <f t="shared" si="17"/>
        <v>0</v>
      </c>
      <c r="BI170" s="204">
        <f t="shared" si="18"/>
        <v>0</v>
      </c>
      <c r="BJ170" s="18" t="s">
        <v>84</v>
      </c>
      <c r="BK170" s="204">
        <f t="shared" si="19"/>
        <v>0</v>
      </c>
      <c r="BL170" s="18" t="s">
        <v>110</v>
      </c>
      <c r="BM170" s="203" t="s">
        <v>719</v>
      </c>
    </row>
    <row r="171" spans="1:65" s="2" customFormat="1" ht="16.5" customHeight="1">
      <c r="A171" s="35"/>
      <c r="B171" s="36"/>
      <c r="C171" s="192" t="s">
        <v>541</v>
      </c>
      <c r="D171" s="192" t="s">
        <v>241</v>
      </c>
      <c r="E171" s="193" t="s">
        <v>541</v>
      </c>
      <c r="F171" s="194" t="s">
        <v>4367</v>
      </c>
      <c r="G171" s="195" t="s">
        <v>1736</v>
      </c>
      <c r="H171" s="196">
        <v>1</v>
      </c>
      <c r="I171" s="197"/>
      <c r="J171" s="198">
        <f t="shared" si="10"/>
        <v>0</v>
      </c>
      <c r="K171" s="194" t="s">
        <v>277</v>
      </c>
      <c r="L171" s="40"/>
      <c r="M171" s="199" t="s">
        <v>1</v>
      </c>
      <c r="N171" s="200" t="s">
        <v>41</v>
      </c>
      <c r="O171" s="72"/>
      <c r="P171" s="201">
        <f t="shared" si="11"/>
        <v>0</v>
      </c>
      <c r="Q171" s="201">
        <v>0</v>
      </c>
      <c r="R171" s="201">
        <f t="shared" si="12"/>
        <v>0</v>
      </c>
      <c r="S171" s="201">
        <v>0</v>
      </c>
      <c r="T171" s="202">
        <f t="shared" si="13"/>
        <v>0</v>
      </c>
      <c r="U171" s="35"/>
      <c r="V171" s="35"/>
      <c r="W171" s="35"/>
      <c r="X171" s="35"/>
      <c r="Y171" s="35"/>
      <c r="Z171" s="35"/>
      <c r="AA171" s="35"/>
      <c r="AB171" s="35"/>
      <c r="AC171" s="35"/>
      <c r="AD171" s="35"/>
      <c r="AE171" s="35"/>
      <c r="AR171" s="203" t="s">
        <v>110</v>
      </c>
      <c r="AT171" s="203" t="s">
        <v>241</v>
      </c>
      <c r="AU171" s="203" t="s">
        <v>84</v>
      </c>
      <c r="AY171" s="18" t="s">
        <v>239</v>
      </c>
      <c r="BE171" s="204">
        <f t="shared" si="14"/>
        <v>0</v>
      </c>
      <c r="BF171" s="204">
        <f t="shared" si="15"/>
        <v>0</v>
      </c>
      <c r="BG171" s="204">
        <f t="shared" si="16"/>
        <v>0</v>
      </c>
      <c r="BH171" s="204">
        <f t="shared" si="17"/>
        <v>0</v>
      </c>
      <c r="BI171" s="204">
        <f t="shared" si="18"/>
        <v>0</v>
      </c>
      <c r="BJ171" s="18" t="s">
        <v>84</v>
      </c>
      <c r="BK171" s="204">
        <f t="shared" si="19"/>
        <v>0</v>
      </c>
      <c r="BL171" s="18" t="s">
        <v>110</v>
      </c>
      <c r="BM171" s="203" t="s">
        <v>725</v>
      </c>
    </row>
    <row r="172" spans="1:65" s="2" customFormat="1" ht="16.5" customHeight="1">
      <c r="A172" s="35"/>
      <c r="B172" s="36"/>
      <c r="C172" s="192" t="s">
        <v>546</v>
      </c>
      <c r="D172" s="192" t="s">
        <v>241</v>
      </c>
      <c r="E172" s="193" t="s">
        <v>546</v>
      </c>
      <c r="F172" s="194" t="s">
        <v>4368</v>
      </c>
      <c r="G172" s="195" t="s">
        <v>1736</v>
      </c>
      <c r="H172" s="196">
        <v>10</v>
      </c>
      <c r="I172" s="197"/>
      <c r="J172" s="198">
        <f t="shared" si="10"/>
        <v>0</v>
      </c>
      <c r="K172" s="194" t="s">
        <v>277</v>
      </c>
      <c r="L172" s="40"/>
      <c r="M172" s="199" t="s">
        <v>1</v>
      </c>
      <c r="N172" s="200" t="s">
        <v>41</v>
      </c>
      <c r="O172" s="72"/>
      <c r="P172" s="201">
        <f t="shared" si="11"/>
        <v>0</v>
      </c>
      <c r="Q172" s="201">
        <v>0</v>
      </c>
      <c r="R172" s="201">
        <f t="shared" si="12"/>
        <v>0</v>
      </c>
      <c r="S172" s="201">
        <v>0</v>
      </c>
      <c r="T172" s="202">
        <f t="shared" si="13"/>
        <v>0</v>
      </c>
      <c r="U172" s="35"/>
      <c r="V172" s="35"/>
      <c r="W172" s="35"/>
      <c r="X172" s="35"/>
      <c r="Y172" s="35"/>
      <c r="Z172" s="35"/>
      <c r="AA172" s="35"/>
      <c r="AB172" s="35"/>
      <c r="AC172" s="35"/>
      <c r="AD172" s="35"/>
      <c r="AE172" s="35"/>
      <c r="AR172" s="203" t="s">
        <v>110</v>
      </c>
      <c r="AT172" s="203" t="s">
        <v>241</v>
      </c>
      <c r="AU172" s="203" t="s">
        <v>84</v>
      </c>
      <c r="AY172" s="18" t="s">
        <v>239</v>
      </c>
      <c r="BE172" s="204">
        <f t="shared" si="14"/>
        <v>0</v>
      </c>
      <c r="BF172" s="204">
        <f t="shared" si="15"/>
        <v>0</v>
      </c>
      <c r="BG172" s="204">
        <f t="shared" si="16"/>
        <v>0</v>
      </c>
      <c r="BH172" s="204">
        <f t="shared" si="17"/>
        <v>0</v>
      </c>
      <c r="BI172" s="204">
        <f t="shared" si="18"/>
        <v>0</v>
      </c>
      <c r="BJ172" s="18" t="s">
        <v>84</v>
      </c>
      <c r="BK172" s="204">
        <f t="shared" si="19"/>
        <v>0</v>
      </c>
      <c r="BL172" s="18" t="s">
        <v>110</v>
      </c>
      <c r="BM172" s="203" t="s">
        <v>734</v>
      </c>
    </row>
    <row r="173" spans="1:65" s="2" customFormat="1" ht="16.5" customHeight="1">
      <c r="A173" s="35"/>
      <c r="B173" s="36"/>
      <c r="C173" s="192" t="s">
        <v>551</v>
      </c>
      <c r="D173" s="192" t="s">
        <v>241</v>
      </c>
      <c r="E173" s="193" t="s">
        <v>551</v>
      </c>
      <c r="F173" s="194" t="s">
        <v>4369</v>
      </c>
      <c r="G173" s="195" t="s">
        <v>1736</v>
      </c>
      <c r="H173" s="196">
        <v>15</v>
      </c>
      <c r="I173" s="197"/>
      <c r="J173" s="198">
        <f t="shared" si="10"/>
        <v>0</v>
      </c>
      <c r="K173" s="194" t="s">
        <v>277</v>
      </c>
      <c r="L173" s="40"/>
      <c r="M173" s="199" t="s">
        <v>1</v>
      </c>
      <c r="N173" s="200" t="s">
        <v>41</v>
      </c>
      <c r="O173" s="72"/>
      <c r="P173" s="201">
        <f t="shared" si="11"/>
        <v>0</v>
      </c>
      <c r="Q173" s="201">
        <v>0</v>
      </c>
      <c r="R173" s="201">
        <f t="shared" si="12"/>
        <v>0</v>
      </c>
      <c r="S173" s="201">
        <v>0</v>
      </c>
      <c r="T173" s="202">
        <f t="shared" si="13"/>
        <v>0</v>
      </c>
      <c r="U173" s="35"/>
      <c r="V173" s="35"/>
      <c r="W173" s="35"/>
      <c r="X173" s="35"/>
      <c r="Y173" s="35"/>
      <c r="Z173" s="35"/>
      <c r="AA173" s="35"/>
      <c r="AB173" s="35"/>
      <c r="AC173" s="35"/>
      <c r="AD173" s="35"/>
      <c r="AE173" s="35"/>
      <c r="AR173" s="203" t="s">
        <v>110</v>
      </c>
      <c r="AT173" s="203" t="s">
        <v>241</v>
      </c>
      <c r="AU173" s="203" t="s">
        <v>84</v>
      </c>
      <c r="AY173" s="18" t="s">
        <v>239</v>
      </c>
      <c r="BE173" s="204">
        <f t="shared" si="14"/>
        <v>0</v>
      </c>
      <c r="BF173" s="204">
        <f t="shared" si="15"/>
        <v>0</v>
      </c>
      <c r="BG173" s="204">
        <f t="shared" si="16"/>
        <v>0</v>
      </c>
      <c r="BH173" s="204">
        <f t="shared" si="17"/>
        <v>0</v>
      </c>
      <c r="BI173" s="204">
        <f t="shared" si="18"/>
        <v>0</v>
      </c>
      <c r="BJ173" s="18" t="s">
        <v>84</v>
      </c>
      <c r="BK173" s="204">
        <f t="shared" si="19"/>
        <v>0</v>
      </c>
      <c r="BL173" s="18" t="s">
        <v>110</v>
      </c>
      <c r="BM173" s="203" t="s">
        <v>744</v>
      </c>
    </row>
    <row r="174" spans="1:65" s="2" customFormat="1" ht="16.5" customHeight="1">
      <c r="A174" s="35"/>
      <c r="B174" s="36"/>
      <c r="C174" s="192" t="s">
        <v>556</v>
      </c>
      <c r="D174" s="192" t="s">
        <v>241</v>
      </c>
      <c r="E174" s="193" t="s">
        <v>556</v>
      </c>
      <c r="F174" s="194" t="s">
        <v>4370</v>
      </c>
      <c r="G174" s="195" t="s">
        <v>4371</v>
      </c>
      <c r="H174" s="196">
        <v>1</v>
      </c>
      <c r="I174" s="197"/>
      <c r="J174" s="198">
        <f t="shared" si="10"/>
        <v>0</v>
      </c>
      <c r="K174" s="194" t="s">
        <v>277</v>
      </c>
      <c r="L174" s="40"/>
      <c r="M174" s="199" t="s">
        <v>1</v>
      </c>
      <c r="N174" s="200" t="s">
        <v>41</v>
      </c>
      <c r="O174" s="72"/>
      <c r="P174" s="201">
        <f t="shared" si="11"/>
        <v>0</v>
      </c>
      <c r="Q174" s="201">
        <v>0</v>
      </c>
      <c r="R174" s="201">
        <f t="shared" si="12"/>
        <v>0</v>
      </c>
      <c r="S174" s="201">
        <v>0</v>
      </c>
      <c r="T174" s="202">
        <f t="shared" si="13"/>
        <v>0</v>
      </c>
      <c r="U174" s="35"/>
      <c r="V174" s="35"/>
      <c r="W174" s="35"/>
      <c r="X174" s="35"/>
      <c r="Y174" s="35"/>
      <c r="Z174" s="35"/>
      <c r="AA174" s="35"/>
      <c r="AB174" s="35"/>
      <c r="AC174" s="35"/>
      <c r="AD174" s="35"/>
      <c r="AE174" s="35"/>
      <c r="AR174" s="203" t="s">
        <v>110</v>
      </c>
      <c r="AT174" s="203" t="s">
        <v>241</v>
      </c>
      <c r="AU174" s="203" t="s">
        <v>84</v>
      </c>
      <c r="AY174" s="18" t="s">
        <v>239</v>
      </c>
      <c r="BE174" s="204">
        <f t="shared" si="14"/>
        <v>0</v>
      </c>
      <c r="BF174" s="204">
        <f t="shared" si="15"/>
        <v>0</v>
      </c>
      <c r="BG174" s="204">
        <f t="shared" si="16"/>
        <v>0</v>
      </c>
      <c r="BH174" s="204">
        <f t="shared" si="17"/>
        <v>0</v>
      </c>
      <c r="BI174" s="204">
        <f t="shared" si="18"/>
        <v>0</v>
      </c>
      <c r="BJ174" s="18" t="s">
        <v>84</v>
      </c>
      <c r="BK174" s="204">
        <f t="shared" si="19"/>
        <v>0</v>
      </c>
      <c r="BL174" s="18" t="s">
        <v>110</v>
      </c>
      <c r="BM174" s="203" t="s">
        <v>752</v>
      </c>
    </row>
    <row r="175" spans="1:65" s="2" customFormat="1" ht="58.5">
      <c r="A175" s="35"/>
      <c r="B175" s="36"/>
      <c r="C175" s="37"/>
      <c r="D175" s="207" t="s">
        <v>284</v>
      </c>
      <c r="E175" s="37"/>
      <c r="F175" s="216" t="s">
        <v>4372</v>
      </c>
      <c r="G175" s="37"/>
      <c r="H175" s="37"/>
      <c r="I175" s="217"/>
      <c r="J175" s="37"/>
      <c r="K175" s="37"/>
      <c r="L175" s="40"/>
      <c r="M175" s="218"/>
      <c r="N175" s="219"/>
      <c r="O175" s="72"/>
      <c r="P175" s="72"/>
      <c r="Q175" s="72"/>
      <c r="R175" s="72"/>
      <c r="S175" s="72"/>
      <c r="T175" s="73"/>
      <c r="U175" s="35"/>
      <c r="V175" s="35"/>
      <c r="W175" s="35"/>
      <c r="X175" s="35"/>
      <c r="Y175" s="35"/>
      <c r="Z175" s="35"/>
      <c r="AA175" s="35"/>
      <c r="AB175" s="35"/>
      <c r="AC175" s="35"/>
      <c r="AD175" s="35"/>
      <c r="AE175" s="35"/>
      <c r="AT175" s="18" t="s">
        <v>284</v>
      </c>
      <c r="AU175" s="18" t="s">
        <v>84</v>
      </c>
    </row>
    <row r="176" spans="1:65" s="12" customFormat="1" ht="25.9" customHeight="1">
      <c r="B176" s="176"/>
      <c r="C176" s="177"/>
      <c r="D176" s="178" t="s">
        <v>75</v>
      </c>
      <c r="E176" s="179" t="s">
        <v>551</v>
      </c>
      <c r="F176" s="179" t="s">
        <v>135</v>
      </c>
      <c r="G176" s="177"/>
      <c r="H176" s="177"/>
      <c r="I176" s="180"/>
      <c r="J176" s="181">
        <f>BK176</f>
        <v>0</v>
      </c>
      <c r="K176" s="177"/>
      <c r="L176" s="182"/>
      <c r="M176" s="183"/>
      <c r="N176" s="184"/>
      <c r="O176" s="184"/>
      <c r="P176" s="185">
        <f>SUM(P177:P183)</f>
        <v>0</v>
      </c>
      <c r="Q176" s="184"/>
      <c r="R176" s="185">
        <f>SUM(R177:R183)</f>
        <v>0</v>
      </c>
      <c r="S176" s="184"/>
      <c r="T176" s="186">
        <f>SUM(T177:T183)</f>
        <v>0</v>
      </c>
      <c r="AR176" s="187" t="s">
        <v>84</v>
      </c>
      <c r="AT176" s="188" t="s">
        <v>75</v>
      </c>
      <c r="AU176" s="188" t="s">
        <v>76</v>
      </c>
      <c r="AY176" s="187" t="s">
        <v>239</v>
      </c>
      <c r="BK176" s="189">
        <f>SUM(BK177:BK183)</f>
        <v>0</v>
      </c>
    </row>
    <row r="177" spans="1:65" s="2" customFormat="1" ht="16.5" customHeight="1">
      <c r="A177" s="35"/>
      <c r="B177" s="36"/>
      <c r="C177" s="192" t="s">
        <v>561</v>
      </c>
      <c r="D177" s="192" t="s">
        <v>241</v>
      </c>
      <c r="E177" s="193" t="s">
        <v>561</v>
      </c>
      <c r="F177" s="194" t="s">
        <v>4373</v>
      </c>
      <c r="G177" s="195" t="s">
        <v>379</v>
      </c>
      <c r="H177" s="196">
        <v>60</v>
      </c>
      <c r="I177" s="197"/>
      <c r="J177" s="198">
        <f>ROUND(I177*H177,2)</f>
        <v>0</v>
      </c>
      <c r="K177" s="194" t="s">
        <v>277</v>
      </c>
      <c r="L177" s="40"/>
      <c r="M177" s="199" t="s">
        <v>1</v>
      </c>
      <c r="N177" s="200" t="s">
        <v>41</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110</v>
      </c>
      <c r="AT177" s="203" t="s">
        <v>241</v>
      </c>
      <c r="AU177" s="203" t="s">
        <v>84</v>
      </c>
      <c r="AY177" s="18" t="s">
        <v>239</v>
      </c>
      <c r="BE177" s="204">
        <f>IF(N177="základní",J177,0)</f>
        <v>0</v>
      </c>
      <c r="BF177" s="204">
        <f>IF(N177="snížená",J177,0)</f>
        <v>0</v>
      </c>
      <c r="BG177" s="204">
        <f>IF(N177="zákl. přenesená",J177,0)</f>
        <v>0</v>
      </c>
      <c r="BH177" s="204">
        <f>IF(N177="sníž. přenesená",J177,0)</f>
        <v>0</v>
      </c>
      <c r="BI177" s="204">
        <f>IF(N177="nulová",J177,0)</f>
        <v>0</v>
      </c>
      <c r="BJ177" s="18" t="s">
        <v>84</v>
      </c>
      <c r="BK177" s="204">
        <f>ROUND(I177*H177,2)</f>
        <v>0</v>
      </c>
      <c r="BL177" s="18" t="s">
        <v>110</v>
      </c>
      <c r="BM177" s="203" t="s">
        <v>761</v>
      </c>
    </row>
    <row r="178" spans="1:65" s="2" customFormat="1" ht="29.25">
      <c r="A178" s="35"/>
      <c r="B178" s="36"/>
      <c r="C178" s="37"/>
      <c r="D178" s="207" t="s">
        <v>284</v>
      </c>
      <c r="E178" s="37"/>
      <c r="F178" s="216" t="s">
        <v>4374</v>
      </c>
      <c r="G178" s="37"/>
      <c r="H178" s="37"/>
      <c r="I178" s="217"/>
      <c r="J178" s="37"/>
      <c r="K178" s="37"/>
      <c r="L178" s="40"/>
      <c r="M178" s="218"/>
      <c r="N178" s="219"/>
      <c r="O178" s="72"/>
      <c r="P178" s="72"/>
      <c r="Q178" s="72"/>
      <c r="R178" s="72"/>
      <c r="S178" s="72"/>
      <c r="T178" s="73"/>
      <c r="U178" s="35"/>
      <c r="V178" s="35"/>
      <c r="W178" s="35"/>
      <c r="X178" s="35"/>
      <c r="Y178" s="35"/>
      <c r="Z178" s="35"/>
      <c r="AA178" s="35"/>
      <c r="AB178" s="35"/>
      <c r="AC178" s="35"/>
      <c r="AD178" s="35"/>
      <c r="AE178" s="35"/>
      <c r="AT178" s="18" t="s">
        <v>284</v>
      </c>
      <c r="AU178" s="18" t="s">
        <v>84</v>
      </c>
    </row>
    <row r="179" spans="1:65" s="2" customFormat="1" ht="16.5" customHeight="1">
      <c r="A179" s="35"/>
      <c r="B179" s="36"/>
      <c r="C179" s="192" t="s">
        <v>566</v>
      </c>
      <c r="D179" s="192" t="s">
        <v>241</v>
      </c>
      <c r="E179" s="193" t="s">
        <v>566</v>
      </c>
      <c r="F179" s="194" t="s">
        <v>4316</v>
      </c>
      <c r="G179" s="195" t="s">
        <v>1994</v>
      </c>
      <c r="H179" s="196">
        <v>1</v>
      </c>
      <c r="I179" s="197"/>
      <c r="J179" s="198">
        <f>ROUND(I179*H179,2)</f>
        <v>0</v>
      </c>
      <c r="K179" s="194" t="s">
        <v>277</v>
      </c>
      <c r="L179" s="40"/>
      <c r="M179" s="199" t="s">
        <v>1</v>
      </c>
      <c r="N179" s="200" t="s">
        <v>41</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110</v>
      </c>
      <c r="AT179" s="203" t="s">
        <v>241</v>
      </c>
      <c r="AU179" s="203" t="s">
        <v>84</v>
      </c>
      <c r="AY179" s="18" t="s">
        <v>239</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110</v>
      </c>
      <c r="BM179" s="203" t="s">
        <v>770</v>
      </c>
    </row>
    <row r="180" spans="1:65" s="2" customFormat="1" ht="16.5" customHeight="1">
      <c r="A180" s="35"/>
      <c r="B180" s="36"/>
      <c r="C180" s="192" t="s">
        <v>570</v>
      </c>
      <c r="D180" s="192" t="s">
        <v>241</v>
      </c>
      <c r="E180" s="193" t="s">
        <v>570</v>
      </c>
      <c r="F180" s="194" t="s">
        <v>4251</v>
      </c>
      <c r="G180" s="195" t="s">
        <v>379</v>
      </c>
      <c r="H180" s="196">
        <v>20</v>
      </c>
      <c r="I180" s="197"/>
      <c r="J180" s="198">
        <f>ROUND(I180*H180,2)</f>
        <v>0</v>
      </c>
      <c r="K180" s="194" t="s">
        <v>277</v>
      </c>
      <c r="L180" s="40"/>
      <c r="M180" s="199" t="s">
        <v>1</v>
      </c>
      <c r="N180" s="200" t="s">
        <v>41</v>
      </c>
      <c r="O180" s="72"/>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110</v>
      </c>
      <c r="AT180" s="203" t="s">
        <v>241</v>
      </c>
      <c r="AU180" s="203" t="s">
        <v>84</v>
      </c>
      <c r="AY180" s="18" t="s">
        <v>239</v>
      </c>
      <c r="BE180" s="204">
        <f>IF(N180="základní",J180,0)</f>
        <v>0</v>
      </c>
      <c r="BF180" s="204">
        <f>IF(N180="snížená",J180,0)</f>
        <v>0</v>
      </c>
      <c r="BG180" s="204">
        <f>IF(N180="zákl. přenesená",J180,0)</f>
        <v>0</v>
      </c>
      <c r="BH180" s="204">
        <f>IF(N180="sníž. přenesená",J180,0)</f>
        <v>0</v>
      </c>
      <c r="BI180" s="204">
        <f>IF(N180="nulová",J180,0)</f>
        <v>0</v>
      </c>
      <c r="BJ180" s="18" t="s">
        <v>84</v>
      </c>
      <c r="BK180" s="204">
        <f>ROUND(I180*H180,2)</f>
        <v>0</v>
      </c>
      <c r="BL180" s="18" t="s">
        <v>110</v>
      </c>
      <c r="BM180" s="203" t="s">
        <v>781</v>
      </c>
    </row>
    <row r="181" spans="1:65" s="2" customFormat="1" ht="16.5" customHeight="1">
      <c r="A181" s="35"/>
      <c r="B181" s="36"/>
      <c r="C181" s="192" t="s">
        <v>575</v>
      </c>
      <c r="D181" s="192" t="s">
        <v>241</v>
      </c>
      <c r="E181" s="193" t="s">
        <v>575</v>
      </c>
      <c r="F181" s="194" t="s">
        <v>4375</v>
      </c>
      <c r="G181" s="195" t="s">
        <v>379</v>
      </c>
      <c r="H181" s="196">
        <v>80</v>
      </c>
      <c r="I181" s="197"/>
      <c r="J181" s="198">
        <f>ROUND(I181*H181,2)</f>
        <v>0</v>
      </c>
      <c r="K181" s="194" t="s">
        <v>277</v>
      </c>
      <c r="L181" s="40"/>
      <c r="M181" s="199" t="s">
        <v>1</v>
      </c>
      <c r="N181" s="200" t="s">
        <v>41</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110</v>
      </c>
      <c r="AT181" s="203" t="s">
        <v>241</v>
      </c>
      <c r="AU181" s="203" t="s">
        <v>84</v>
      </c>
      <c r="AY181" s="18" t="s">
        <v>239</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110</v>
      </c>
      <c r="BM181" s="203" t="s">
        <v>789</v>
      </c>
    </row>
    <row r="182" spans="1:65" s="2" customFormat="1" ht="16.5" customHeight="1">
      <c r="A182" s="35"/>
      <c r="B182" s="36"/>
      <c r="C182" s="192" t="s">
        <v>580</v>
      </c>
      <c r="D182" s="192" t="s">
        <v>241</v>
      </c>
      <c r="E182" s="193" t="s">
        <v>580</v>
      </c>
      <c r="F182" s="194" t="s">
        <v>2371</v>
      </c>
      <c r="G182" s="195" t="s">
        <v>379</v>
      </c>
      <c r="H182" s="196">
        <v>15</v>
      </c>
      <c r="I182" s="197"/>
      <c r="J182" s="198">
        <f>ROUND(I182*H182,2)</f>
        <v>0</v>
      </c>
      <c r="K182" s="194" t="s">
        <v>277</v>
      </c>
      <c r="L182" s="40"/>
      <c r="M182" s="199" t="s">
        <v>1</v>
      </c>
      <c r="N182" s="200" t="s">
        <v>41</v>
      </c>
      <c r="O182" s="72"/>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110</v>
      </c>
      <c r="AT182" s="203" t="s">
        <v>241</v>
      </c>
      <c r="AU182" s="203" t="s">
        <v>84</v>
      </c>
      <c r="AY182" s="18" t="s">
        <v>239</v>
      </c>
      <c r="BE182" s="204">
        <f>IF(N182="základní",J182,0)</f>
        <v>0</v>
      </c>
      <c r="BF182" s="204">
        <f>IF(N182="snížená",J182,0)</f>
        <v>0</v>
      </c>
      <c r="BG182" s="204">
        <f>IF(N182="zákl. přenesená",J182,0)</f>
        <v>0</v>
      </c>
      <c r="BH182" s="204">
        <f>IF(N182="sníž. přenesená",J182,0)</f>
        <v>0</v>
      </c>
      <c r="BI182" s="204">
        <f>IF(N182="nulová",J182,0)</f>
        <v>0</v>
      </c>
      <c r="BJ182" s="18" t="s">
        <v>84</v>
      </c>
      <c r="BK182" s="204">
        <f>ROUND(I182*H182,2)</f>
        <v>0</v>
      </c>
      <c r="BL182" s="18" t="s">
        <v>110</v>
      </c>
      <c r="BM182" s="203" t="s">
        <v>794</v>
      </c>
    </row>
    <row r="183" spans="1:65" s="2" customFormat="1" ht="39">
      <c r="A183" s="35"/>
      <c r="B183" s="36"/>
      <c r="C183" s="37"/>
      <c r="D183" s="207" t="s">
        <v>284</v>
      </c>
      <c r="E183" s="37"/>
      <c r="F183" s="216" t="s">
        <v>4255</v>
      </c>
      <c r="G183" s="37"/>
      <c r="H183" s="37"/>
      <c r="I183" s="217"/>
      <c r="J183" s="37"/>
      <c r="K183" s="37"/>
      <c r="L183" s="40"/>
      <c r="M183" s="269"/>
      <c r="N183" s="270"/>
      <c r="O183" s="222"/>
      <c r="P183" s="222"/>
      <c r="Q183" s="222"/>
      <c r="R183" s="222"/>
      <c r="S183" s="222"/>
      <c r="T183" s="271"/>
      <c r="U183" s="35"/>
      <c r="V183" s="35"/>
      <c r="W183" s="35"/>
      <c r="X183" s="35"/>
      <c r="Y183" s="35"/>
      <c r="Z183" s="35"/>
      <c r="AA183" s="35"/>
      <c r="AB183" s="35"/>
      <c r="AC183" s="35"/>
      <c r="AD183" s="35"/>
      <c r="AE183" s="35"/>
      <c r="AT183" s="18" t="s">
        <v>284</v>
      </c>
      <c r="AU183" s="18" t="s">
        <v>84</v>
      </c>
    </row>
    <row r="184" spans="1:65" s="2" customFormat="1" ht="6.95" customHeight="1">
      <c r="A184" s="35"/>
      <c r="B184" s="55"/>
      <c r="C184" s="56"/>
      <c r="D184" s="56"/>
      <c r="E184" s="56"/>
      <c r="F184" s="56"/>
      <c r="G184" s="56"/>
      <c r="H184" s="56"/>
      <c r="I184" s="56"/>
      <c r="J184" s="56"/>
      <c r="K184" s="56"/>
      <c r="L184" s="40"/>
      <c r="M184" s="35"/>
      <c r="O184" s="35"/>
      <c r="P184" s="35"/>
      <c r="Q184" s="35"/>
      <c r="R184" s="35"/>
      <c r="S184" s="35"/>
      <c r="T184" s="35"/>
      <c r="U184" s="35"/>
      <c r="V184" s="35"/>
      <c r="W184" s="35"/>
      <c r="X184" s="35"/>
      <c r="Y184" s="35"/>
      <c r="Z184" s="35"/>
      <c r="AA184" s="35"/>
      <c r="AB184" s="35"/>
      <c r="AC184" s="35"/>
      <c r="AD184" s="35"/>
      <c r="AE184" s="35"/>
    </row>
  </sheetData>
  <sheetProtection algorithmName="SHA-512" hashValue="bqNH76Rpppq5JdiW7mWlNOMYs2ZTCcmiw8kY1tr2UMVpCATNH9HdrihR0hz3Mr0SHK8gE0g68r5oEAailKTPFw==" saltValue="/cyvZNMshjyZTS6AmqF0/aJIwJdwThckw8J5Iq2/VS4/ZPO5l4RjSk3461HHIiNlpOfiTHNnRgX7vcj0zupKew==" spinCount="100000" sheet="1" objects="1" scenarios="1" formatColumns="0" formatRows="0" autoFilter="0"/>
  <autoFilter ref="C126:K183" xr:uid="{00000000-0009-0000-0000-00000D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133</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2629</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4376</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298.5" customHeight="1">
      <c r="A31" s="122"/>
      <c r="B31" s="123"/>
      <c r="C31" s="122"/>
      <c r="D31" s="122"/>
      <c r="E31" s="329" t="s">
        <v>4220</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ROUND(J126,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ROUND((SUM(BE126:BE148)),  2)</f>
        <v>0</v>
      </c>
      <c r="G37" s="35"/>
      <c r="H37" s="35"/>
      <c r="I37" s="131">
        <v>0.21</v>
      </c>
      <c r="J37" s="130">
        <f>ROUND(((SUM(BE126:BE148))*I37),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ROUND((SUM(BF126:BF148)),  2)</f>
        <v>0</v>
      </c>
      <c r="G38" s="35"/>
      <c r="H38" s="35"/>
      <c r="I38" s="131">
        <v>0.12</v>
      </c>
      <c r="J38" s="130">
        <f>ROUND(((SUM(BF126:BF148))*I38),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ROUND((SUM(BG126:BG148)),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ROUND((SUM(BH126:BH148)),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ROUND((SUM(BI126:BI148)),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2629</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4 - SV</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J126</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4377</v>
      </c>
      <c r="E101" s="157"/>
      <c r="F101" s="157"/>
      <c r="G101" s="157"/>
      <c r="H101" s="157"/>
      <c r="I101" s="157"/>
      <c r="J101" s="158">
        <f>J127</f>
        <v>0</v>
      </c>
      <c r="K101" s="155"/>
      <c r="L101" s="159"/>
    </row>
    <row r="102" spans="1:47" s="9" customFormat="1" ht="24.95" customHeight="1">
      <c r="B102" s="154"/>
      <c r="C102" s="155"/>
      <c r="D102" s="156" t="s">
        <v>4378</v>
      </c>
      <c r="E102" s="157"/>
      <c r="F102" s="157"/>
      <c r="G102" s="157"/>
      <c r="H102" s="157"/>
      <c r="I102" s="157"/>
      <c r="J102" s="158">
        <f>J143</f>
        <v>0</v>
      </c>
      <c r="K102" s="155"/>
      <c r="L102" s="159"/>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224</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30" t="str">
        <f>E7</f>
        <v>NEMOCNICE TGM HODONÍN – VÝSTAVBA PAVILONU URGENTNÍHO PŘÍJMU ETAPA II.</v>
      </c>
      <c r="F112" s="331"/>
      <c r="G112" s="331"/>
      <c r="H112" s="331"/>
      <c r="I112" s="37"/>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210</v>
      </c>
      <c r="D113" s="23"/>
      <c r="E113" s="23"/>
      <c r="F113" s="23"/>
      <c r="G113" s="23"/>
      <c r="H113" s="23"/>
      <c r="I113" s="23"/>
      <c r="J113" s="23"/>
      <c r="K113" s="23"/>
      <c r="L113" s="21"/>
    </row>
    <row r="114" spans="1:65" s="1" customFormat="1" ht="16.5" customHeight="1">
      <c r="B114" s="22"/>
      <c r="C114" s="23"/>
      <c r="D114" s="23"/>
      <c r="E114" s="330" t="s">
        <v>346</v>
      </c>
      <c r="F114" s="281"/>
      <c r="G114" s="281"/>
      <c r="H114" s="281"/>
      <c r="I114" s="23"/>
      <c r="J114" s="23"/>
      <c r="K114" s="23"/>
      <c r="L114" s="21"/>
    </row>
    <row r="115" spans="1:65" s="1" customFormat="1" ht="12" customHeight="1">
      <c r="B115" s="22"/>
      <c r="C115" s="30" t="s">
        <v>347</v>
      </c>
      <c r="D115" s="23"/>
      <c r="E115" s="23"/>
      <c r="F115" s="23"/>
      <c r="G115" s="23"/>
      <c r="H115" s="23"/>
      <c r="I115" s="23"/>
      <c r="J115" s="23"/>
      <c r="K115" s="23"/>
      <c r="L115" s="21"/>
    </row>
    <row r="116" spans="1:65" s="2" customFormat="1" ht="16.5" customHeight="1">
      <c r="A116" s="35"/>
      <c r="B116" s="36"/>
      <c r="C116" s="37"/>
      <c r="D116" s="37"/>
      <c r="E116" s="334" t="s">
        <v>2628</v>
      </c>
      <c r="F116" s="332"/>
      <c r="G116" s="332"/>
      <c r="H116" s="332"/>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2629</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6.5" customHeight="1">
      <c r="A118" s="35"/>
      <c r="B118" s="36"/>
      <c r="C118" s="37"/>
      <c r="D118" s="37"/>
      <c r="E118" s="303" t="str">
        <f>E13</f>
        <v>4 - SV</v>
      </c>
      <c r="F118" s="332"/>
      <c r="G118" s="332"/>
      <c r="H118" s="332"/>
      <c r="I118" s="37"/>
      <c r="J118" s="37"/>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2" customHeight="1">
      <c r="A120" s="35"/>
      <c r="B120" s="36"/>
      <c r="C120" s="30" t="s">
        <v>20</v>
      </c>
      <c r="D120" s="37"/>
      <c r="E120" s="37"/>
      <c r="F120" s="28" t="str">
        <f>F16</f>
        <v xml:space="preserve"> </v>
      </c>
      <c r="G120" s="37"/>
      <c r="H120" s="37"/>
      <c r="I120" s="30" t="s">
        <v>22</v>
      </c>
      <c r="J120" s="67" t="str">
        <f>IF(J16="","",J16)</f>
        <v>23. 6. 2025</v>
      </c>
      <c r="K120" s="37"/>
      <c r="L120" s="52"/>
      <c r="S120" s="35"/>
      <c r="T120" s="35"/>
      <c r="U120" s="35"/>
      <c r="V120" s="35"/>
      <c r="W120" s="35"/>
      <c r="X120" s="35"/>
      <c r="Y120" s="35"/>
      <c r="Z120" s="35"/>
      <c r="AA120" s="35"/>
      <c r="AB120" s="35"/>
      <c r="AC120" s="35"/>
      <c r="AD120" s="35"/>
      <c r="AE120" s="35"/>
    </row>
    <row r="121" spans="1:65"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24</v>
      </c>
      <c r="D122" s="37"/>
      <c r="E122" s="37"/>
      <c r="F122" s="28" t="str">
        <f>E19</f>
        <v>NEMOCNICE TGM HODONÍN, p.o.</v>
      </c>
      <c r="G122" s="37"/>
      <c r="H122" s="37"/>
      <c r="I122" s="30" t="s">
        <v>30</v>
      </c>
      <c r="J122" s="33" t="str">
        <f>E25</f>
        <v>KANIA a.s.</v>
      </c>
      <c r="K122" s="37"/>
      <c r="L122" s="52"/>
      <c r="S122" s="35"/>
      <c r="T122" s="35"/>
      <c r="U122" s="35"/>
      <c r="V122" s="35"/>
      <c r="W122" s="35"/>
      <c r="X122" s="35"/>
      <c r="Y122" s="35"/>
      <c r="Z122" s="35"/>
      <c r="AA122" s="35"/>
      <c r="AB122" s="35"/>
      <c r="AC122" s="35"/>
      <c r="AD122" s="35"/>
      <c r="AE122" s="35"/>
    </row>
    <row r="123" spans="1:65" s="2" customFormat="1" ht="15.2" customHeight="1">
      <c r="A123" s="35"/>
      <c r="B123" s="36"/>
      <c r="C123" s="30" t="s">
        <v>28</v>
      </c>
      <c r="D123" s="37"/>
      <c r="E123" s="37"/>
      <c r="F123" s="28" t="str">
        <f>IF(E22="","",E22)</f>
        <v>Vyplň údaj</v>
      </c>
      <c r="G123" s="37"/>
      <c r="H123" s="37"/>
      <c r="I123" s="30" t="s">
        <v>33</v>
      </c>
      <c r="J123" s="33" t="str">
        <f>E28</f>
        <v xml:space="preserve"> </v>
      </c>
      <c r="K123" s="37"/>
      <c r="L123" s="52"/>
      <c r="S123" s="35"/>
      <c r="T123" s="35"/>
      <c r="U123" s="35"/>
      <c r="V123" s="35"/>
      <c r="W123" s="35"/>
      <c r="X123" s="35"/>
      <c r="Y123" s="35"/>
      <c r="Z123" s="35"/>
      <c r="AA123" s="35"/>
      <c r="AB123" s="35"/>
      <c r="AC123" s="35"/>
      <c r="AD123" s="35"/>
      <c r="AE123" s="35"/>
    </row>
    <row r="124" spans="1:65"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5" s="11" customFormat="1" ht="29.25" customHeight="1">
      <c r="A125" s="165"/>
      <c r="B125" s="166"/>
      <c r="C125" s="167" t="s">
        <v>225</v>
      </c>
      <c r="D125" s="168" t="s">
        <v>61</v>
      </c>
      <c r="E125" s="168" t="s">
        <v>57</v>
      </c>
      <c r="F125" s="168" t="s">
        <v>58</v>
      </c>
      <c r="G125" s="168" t="s">
        <v>226</v>
      </c>
      <c r="H125" s="168" t="s">
        <v>227</v>
      </c>
      <c r="I125" s="168" t="s">
        <v>228</v>
      </c>
      <c r="J125" s="168" t="s">
        <v>214</v>
      </c>
      <c r="K125" s="169" t="s">
        <v>229</v>
      </c>
      <c r="L125" s="170"/>
      <c r="M125" s="76" t="s">
        <v>1</v>
      </c>
      <c r="N125" s="77" t="s">
        <v>40</v>
      </c>
      <c r="O125" s="77" t="s">
        <v>230</v>
      </c>
      <c r="P125" s="77" t="s">
        <v>231</v>
      </c>
      <c r="Q125" s="77" t="s">
        <v>232</v>
      </c>
      <c r="R125" s="77" t="s">
        <v>233</v>
      </c>
      <c r="S125" s="77" t="s">
        <v>234</v>
      </c>
      <c r="T125" s="78" t="s">
        <v>235</v>
      </c>
      <c r="U125" s="165"/>
      <c r="V125" s="165"/>
      <c r="W125" s="165"/>
      <c r="X125" s="165"/>
      <c r="Y125" s="165"/>
      <c r="Z125" s="165"/>
      <c r="AA125" s="165"/>
      <c r="AB125" s="165"/>
      <c r="AC125" s="165"/>
      <c r="AD125" s="165"/>
      <c r="AE125" s="165"/>
    </row>
    <row r="126" spans="1:65" s="2" customFormat="1" ht="22.9" customHeight="1">
      <c r="A126" s="35"/>
      <c r="B126" s="36"/>
      <c r="C126" s="83" t="s">
        <v>236</v>
      </c>
      <c r="D126" s="37"/>
      <c r="E126" s="37"/>
      <c r="F126" s="37"/>
      <c r="G126" s="37"/>
      <c r="H126" s="37"/>
      <c r="I126" s="37"/>
      <c r="J126" s="171">
        <f>BK126</f>
        <v>0</v>
      </c>
      <c r="K126" s="37"/>
      <c r="L126" s="40"/>
      <c r="M126" s="79"/>
      <c r="N126" s="172"/>
      <c r="O126" s="80"/>
      <c r="P126" s="173">
        <f>P127+P143</f>
        <v>0</v>
      </c>
      <c r="Q126" s="80"/>
      <c r="R126" s="173">
        <f>R127+R143</f>
        <v>0</v>
      </c>
      <c r="S126" s="80"/>
      <c r="T126" s="174">
        <f>T127+T143</f>
        <v>0</v>
      </c>
      <c r="U126" s="35"/>
      <c r="V126" s="35"/>
      <c r="W126" s="35"/>
      <c r="X126" s="35"/>
      <c r="Y126" s="35"/>
      <c r="Z126" s="35"/>
      <c r="AA126" s="35"/>
      <c r="AB126" s="35"/>
      <c r="AC126" s="35"/>
      <c r="AD126" s="35"/>
      <c r="AE126" s="35"/>
      <c r="AT126" s="18" t="s">
        <v>75</v>
      </c>
      <c r="AU126" s="18" t="s">
        <v>216</v>
      </c>
      <c r="BK126" s="175">
        <f>BK127+BK143</f>
        <v>0</v>
      </c>
    </row>
    <row r="127" spans="1:65" s="12" customFormat="1" ht="25.9" customHeight="1">
      <c r="B127" s="176"/>
      <c r="C127" s="177"/>
      <c r="D127" s="178" t="s">
        <v>75</v>
      </c>
      <c r="E127" s="179" t="s">
        <v>4224</v>
      </c>
      <c r="F127" s="179" t="s">
        <v>4379</v>
      </c>
      <c r="G127" s="177"/>
      <c r="H127" s="177"/>
      <c r="I127" s="180"/>
      <c r="J127" s="181">
        <f>BK127</f>
        <v>0</v>
      </c>
      <c r="K127" s="177"/>
      <c r="L127" s="182"/>
      <c r="M127" s="183"/>
      <c r="N127" s="184"/>
      <c r="O127" s="184"/>
      <c r="P127" s="185">
        <f>SUM(P128:P142)</f>
        <v>0</v>
      </c>
      <c r="Q127" s="184"/>
      <c r="R127" s="185">
        <f>SUM(R128:R142)</f>
        <v>0</v>
      </c>
      <c r="S127" s="184"/>
      <c r="T127" s="186">
        <f>SUM(T128:T142)</f>
        <v>0</v>
      </c>
      <c r="AR127" s="187" t="s">
        <v>84</v>
      </c>
      <c r="AT127" s="188" t="s">
        <v>75</v>
      </c>
      <c r="AU127" s="188" t="s">
        <v>76</v>
      </c>
      <c r="AY127" s="187" t="s">
        <v>239</v>
      </c>
      <c r="BK127" s="189">
        <f>SUM(BK128:BK142)</f>
        <v>0</v>
      </c>
    </row>
    <row r="128" spans="1:65" s="2" customFormat="1" ht="16.5" customHeight="1">
      <c r="A128" s="35"/>
      <c r="B128" s="36"/>
      <c r="C128" s="192" t="s">
        <v>84</v>
      </c>
      <c r="D128" s="192" t="s">
        <v>241</v>
      </c>
      <c r="E128" s="193" t="s">
        <v>84</v>
      </c>
      <c r="F128" s="194" t="s">
        <v>4380</v>
      </c>
      <c r="G128" s="195" t="s">
        <v>1736</v>
      </c>
      <c r="H128" s="196">
        <v>19</v>
      </c>
      <c r="I128" s="197"/>
      <c r="J128" s="198">
        <f t="shared" ref="J128:J141" si="0">ROUND(I128*H128,2)</f>
        <v>0</v>
      </c>
      <c r="K128" s="194" t="s">
        <v>277</v>
      </c>
      <c r="L128" s="40"/>
      <c r="M128" s="199" t="s">
        <v>1</v>
      </c>
      <c r="N128" s="200" t="s">
        <v>41</v>
      </c>
      <c r="O128" s="72"/>
      <c r="P128" s="201">
        <f t="shared" ref="P128:P141" si="1">O128*H128</f>
        <v>0</v>
      </c>
      <c r="Q128" s="201">
        <v>0</v>
      </c>
      <c r="R128" s="201">
        <f t="shared" ref="R128:R141" si="2">Q128*H128</f>
        <v>0</v>
      </c>
      <c r="S128" s="201">
        <v>0</v>
      </c>
      <c r="T128" s="202">
        <f t="shared" ref="T128:T141" si="3">S128*H128</f>
        <v>0</v>
      </c>
      <c r="U128" s="35"/>
      <c r="V128" s="35"/>
      <c r="W128" s="35"/>
      <c r="X128" s="35"/>
      <c r="Y128" s="35"/>
      <c r="Z128" s="35"/>
      <c r="AA128" s="35"/>
      <c r="AB128" s="35"/>
      <c r="AC128" s="35"/>
      <c r="AD128" s="35"/>
      <c r="AE128" s="35"/>
      <c r="AR128" s="203" t="s">
        <v>110</v>
      </c>
      <c r="AT128" s="203" t="s">
        <v>241</v>
      </c>
      <c r="AU128" s="203" t="s">
        <v>84</v>
      </c>
      <c r="AY128" s="18" t="s">
        <v>239</v>
      </c>
      <c r="BE128" s="204">
        <f t="shared" ref="BE128:BE141" si="4">IF(N128="základní",J128,0)</f>
        <v>0</v>
      </c>
      <c r="BF128" s="204">
        <f t="shared" ref="BF128:BF141" si="5">IF(N128="snížená",J128,0)</f>
        <v>0</v>
      </c>
      <c r="BG128" s="204">
        <f t="shared" ref="BG128:BG141" si="6">IF(N128="zákl. přenesená",J128,0)</f>
        <v>0</v>
      </c>
      <c r="BH128" s="204">
        <f t="shared" ref="BH128:BH141" si="7">IF(N128="sníž. přenesená",J128,0)</f>
        <v>0</v>
      </c>
      <c r="BI128" s="204">
        <f t="shared" ref="BI128:BI141" si="8">IF(N128="nulová",J128,0)</f>
        <v>0</v>
      </c>
      <c r="BJ128" s="18" t="s">
        <v>84</v>
      </c>
      <c r="BK128" s="204">
        <f t="shared" ref="BK128:BK141" si="9">ROUND(I128*H128,2)</f>
        <v>0</v>
      </c>
      <c r="BL128" s="18" t="s">
        <v>110</v>
      </c>
      <c r="BM128" s="203" t="s">
        <v>86</v>
      </c>
    </row>
    <row r="129" spans="1:65" s="2" customFormat="1" ht="16.5" customHeight="1">
      <c r="A129" s="35"/>
      <c r="B129" s="36"/>
      <c r="C129" s="192" t="s">
        <v>86</v>
      </c>
      <c r="D129" s="192" t="s">
        <v>241</v>
      </c>
      <c r="E129" s="193" t="s">
        <v>86</v>
      </c>
      <c r="F129" s="194" t="s">
        <v>4381</v>
      </c>
      <c r="G129" s="195" t="s">
        <v>1736</v>
      </c>
      <c r="H129" s="196">
        <v>2</v>
      </c>
      <c r="I129" s="197"/>
      <c r="J129" s="198">
        <f t="shared" si="0"/>
        <v>0</v>
      </c>
      <c r="K129" s="194" t="s">
        <v>277</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110</v>
      </c>
      <c r="AT129" s="203" t="s">
        <v>241</v>
      </c>
      <c r="AU129" s="203" t="s">
        <v>84</v>
      </c>
      <c r="AY129" s="18" t="s">
        <v>239</v>
      </c>
      <c r="BE129" s="204">
        <f t="shared" si="4"/>
        <v>0</v>
      </c>
      <c r="BF129" s="204">
        <f t="shared" si="5"/>
        <v>0</v>
      </c>
      <c r="BG129" s="204">
        <f t="shared" si="6"/>
        <v>0</v>
      </c>
      <c r="BH129" s="204">
        <f t="shared" si="7"/>
        <v>0</v>
      </c>
      <c r="BI129" s="204">
        <f t="shared" si="8"/>
        <v>0</v>
      </c>
      <c r="BJ129" s="18" t="s">
        <v>84</v>
      </c>
      <c r="BK129" s="204">
        <f t="shared" si="9"/>
        <v>0</v>
      </c>
      <c r="BL129" s="18" t="s">
        <v>110</v>
      </c>
      <c r="BM129" s="203" t="s">
        <v>110</v>
      </c>
    </row>
    <row r="130" spans="1:65" s="2" customFormat="1" ht="16.5" customHeight="1">
      <c r="A130" s="35"/>
      <c r="B130" s="36"/>
      <c r="C130" s="192" t="s">
        <v>108</v>
      </c>
      <c r="D130" s="192" t="s">
        <v>241</v>
      </c>
      <c r="E130" s="193" t="s">
        <v>108</v>
      </c>
      <c r="F130" s="194" t="s">
        <v>4382</v>
      </c>
      <c r="G130" s="195" t="s">
        <v>1736</v>
      </c>
      <c r="H130" s="196">
        <v>4</v>
      </c>
      <c r="I130" s="197"/>
      <c r="J130" s="198">
        <f t="shared" si="0"/>
        <v>0</v>
      </c>
      <c r="K130" s="194" t="s">
        <v>277</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110</v>
      </c>
      <c r="AT130" s="203" t="s">
        <v>241</v>
      </c>
      <c r="AU130" s="203" t="s">
        <v>84</v>
      </c>
      <c r="AY130" s="18" t="s">
        <v>239</v>
      </c>
      <c r="BE130" s="204">
        <f t="shared" si="4"/>
        <v>0</v>
      </c>
      <c r="BF130" s="204">
        <f t="shared" si="5"/>
        <v>0</v>
      </c>
      <c r="BG130" s="204">
        <f t="shared" si="6"/>
        <v>0</v>
      </c>
      <c r="BH130" s="204">
        <f t="shared" si="7"/>
        <v>0</v>
      </c>
      <c r="BI130" s="204">
        <f t="shared" si="8"/>
        <v>0</v>
      </c>
      <c r="BJ130" s="18" t="s">
        <v>84</v>
      </c>
      <c r="BK130" s="204">
        <f t="shared" si="9"/>
        <v>0</v>
      </c>
      <c r="BL130" s="18" t="s">
        <v>110</v>
      </c>
      <c r="BM130" s="203" t="s">
        <v>150</v>
      </c>
    </row>
    <row r="131" spans="1:65" s="2" customFormat="1" ht="24.2" customHeight="1">
      <c r="A131" s="35"/>
      <c r="B131" s="36"/>
      <c r="C131" s="192" t="s">
        <v>110</v>
      </c>
      <c r="D131" s="192" t="s">
        <v>241</v>
      </c>
      <c r="E131" s="193" t="s">
        <v>110</v>
      </c>
      <c r="F131" s="194" t="s">
        <v>4383</v>
      </c>
      <c r="G131" s="195" t="s">
        <v>1736</v>
      </c>
      <c r="H131" s="196">
        <v>51</v>
      </c>
      <c r="I131" s="197"/>
      <c r="J131" s="198">
        <f t="shared" si="0"/>
        <v>0</v>
      </c>
      <c r="K131" s="194" t="s">
        <v>277</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110</v>
      </c>
      <c r="AT131" s="203" t="s">
        <v>241</v>
      </c>
      <c r="AU131" s="203" t="s">
        <v>84</v>
      </c>
      <c r="AY131" s="18" t="s">
        <v>239</v>
      </c>
      <c r="BE131" s="204">
        <f t="shared" si="4"/>
        <v>0</v>
      </c>
      <c r="BF131" s="204">
        <f t="shared" si="5"/>
        <v>0</v>
      </c>
      <c r="BG131" s="204">
        <f t="shared" si="6"/>
        <v>0</v>
      </c>
      <c r="BH131" s="204">
        <f t="shared" si="7"/>
        <v>0</v>
      </c>
      <c r="BI131" s="204">
        <f t="shared" si="8"/>
        <v>0</v>
      </c>
      <c r="BJ131" s="18" t="s">
        <v>84</v>
      </c>
      <c r="BK131" s="204">
        <f t="shared" si="9"/>
        <v>0</v>
      </c>
      <c r="BL131" s="18" t="s">
        <v>110</v>
      </c>
      <c r="BM131" s="203" t="s">
        <v>156</v>
      </c>
    </row>
    <row r="132" spans="1:65" s="2" customFormat="1" ht="24.2" customHeight="1">
      <c r="A132" s="35"/>
      <c r="B132" s="36"/>
      <c r="C132" s="192" t="s">
        <v>134</v>
      </c>
      <c r="D132" s="192" t="s">
        <v>241</v>
      </c>
      <c r="E132" s="193" t="s">
        <v>134</v>
      </c>
      <c r="F132" s="194" t="s">
        <v>4384</v>
      </c>
      <c r="G132" s="195" t="s">
        <v>1736</v>
      </c>
      <c r="H132" s="196">
        <v>91</v>
      </c>
      <c r="I132" s="197"/>
      <c r="J132" s="198">
        <f t="shared" si="0"/>
        <v>0</v>
      </c>
      <c r="K132" s="194" t="s">
        <v>277</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110</v>
      </c>
      <c r="AT132" s="203" t="s">
        <v>241</v>
      </c>
      <c r="AU132" s="203" t="s">
        <v>84</v>
      </c>
      <c r="AY132" s="18" t="s">
        <v>239</v>
      </c>
      <c r="BE132" s="204">
        <f t="shared" si="4"/>
        <v>0</v>
      </c>
      <c r="BF132" s="204">
        <f t="shared" si="5"/>
        <v>0</v>
      </c>
      <c r="BG132" s="204">
        <f t="shared" si="6"/>
        <v>0</v>
      </c>
      <c r="BH132" s="204">
        <f t="shared" si="7"/>
        <v>0</v>
      </c>
      <c r="BI132" s="204">
        <f t="shared" si="8"/>
        <v>0</v>
      </c>
      <c r="BJ132" s="18" t="s">
        <v>84</v>
      </c>
      <c r="BK132" s="204">
        <f t="shared" si="9"/>
        <v>0</v>
      </c>
      <c r="BL132" s="18" t="s">
        <v>110</v>
      </c>
      <c r="BM132" s="203" t="s">
        <v>162</v>
      </c>
    </row>
    <row r="133" spans="1:65" s="2" customFormat="1" ht="16.5" customHeight="1">
      <c r="A133" s="35"/>
      <c r="B133" s="36"/>
      <c r="C133" s="192" t="s">
        <v>150</v>
      </c>
      <c r="D133" s="192" t="s">
        <v>241</v>
      </c>
      <c r="E133" s="193" t="s">
        <v>150</v>
      </c>
      <c r="F133" s="194" t="s">
        <v>4385</v>
      </c>
      <c r="G133" s="195" t="s">
        <v>1736</v>
      </c>
      <c r="H133" s="196">
        <v>42</v>
      </c>
      <c r="I133" s="197"/>
      <c r="J133" s="198">
        <f t="shared" si="0"/>
        <v>0</v>
      </c>
      <c r="K133" s="194" t="s">
        <v>277</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110</v>
      </c>
      <c r="AT133" s="203" t="s">
        <v>241</v>
      </c>
      <c r="AU133" s="203" t="s">
        <v>84</v>
      </c>
      <c r="AY133" s="18" t="s">
        <v>239</v>
      </c>
      <c r="BE133" s="204">
        <f t="shared" si="4"/>
        <v>0</v>
      </c>
      <c r="BF133" s="204">
        <f t="shared" si="5"/>
        <v>0</v>
      </c>
      <c r="BG133" s="204">
        <f t="shared" si="6"/>
        <v>0</v>
      </c>
      <c r="BH133" s="204">
        <f t="shared" si="7"/>
        <v>0</v>
      </c>
      <c r="BI133" s="204">
        <f t="shared" si="8"/>
        <v>0</v>
      </c>
      <c r="BJ133" s="18" t="s">
        <v>84</v>
      </c>
      <c r="BK133" s="204">
        <f t="shared" si="9"/>
        <v>0</v>
      </c>
      <c r="BL133" s="18" t="s">
        <v>110</v>
      </c>
      <c r="BM133" s="203" t="s">
        <v>8</v>
      </c>
    </row>
    <row r="134" spans="1:65" s="2" customFormat="1" ht="16.5" customHeight="1">
      <c r="A134" s="35"/>
      <c r="B134" s="36"/>
      <c r="C134" s="192" t="s">
        <v>153</v>
      </c>
      <c r="D134" s="192" t="s">
        <v>241</v>
      </c>
      <c r="E134" s="193" t="s">
        <v>153</v>
      </c>
      <c r="F134" s="194" t="s">
        <v>4386</v>
      </c>
      <c r="G134" s="195" t="s">
        <v>1736</v>
      </c>
      <c r="H134" s="196">
        <v>115</v>
      </c>
      <c r="I134" s="197"/>
      <c r="J134" s="198">
        <f t="shared" si="0"/>
        <v>0</v>
      </c>
      <c r="K134" s="194" t="s">
        <v>277</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110</v>
      </c>
      <c r="AT134" s="203" t="s">
        <v>241</v>
      </c>
      <c r="AU134" s="203" t="s">
        <v>84</v>
      </c>
      <c r="AY134" s="18" t="s">
        <v>239</v>
      </c>
      <c r="BE134" s="204">
        <f t="shared" si="4"/>
        <v>0</v>
      </c>
      <c r="BF134" s="204">
        <f t="shared" si="5"/>
        <v>0</v>
      </c>
      <c r="BG134" s="204">
        <f t="shared" si="6"/>
        <v>0</v>
      </c>
      <c r="BH134" s="204">
        <f t="shared" si="7"/>
        <v>0</v>
      </c>
      <c r="BI134" s="204">
        <f t="shared" si="8"/>
        <v>0</v>
      </c>
      <c r="BJ134" s="18" t="s">
        <v>84</v>
      </c>
      <c r="BK134" s="204">
        <f t="shared" si="9"/>
        <v>0</v>
      </c>
      <c r="BL134" s="18" t="s">
        <v>110</v>
      </c>
      <c r="BM134" s="203" t="s">
        <v>296</v>
      </c>
    </row>
    <row r="135" spans="1:65" s="2" customFormat="1" ht="16.5" customHeight="1">
      <c r="A135" s="35"/>
      <c r="B135" s="36"/>
      <c r="C135" s="192" t="s">
        <v>156</v>
      </c>
      <c r="D135" s="192" t="s">
        <v>241</v>
      </c>
      <c r="E135" s="193" t="s">
        <v>156</v>
      </c>
      <c r="F135" s="194" t="s">
        <v>4387</v>
      </c>
      <c r="G135" s="195" t="s">
        <v>1736</v>
      </c>
      <c r="H135" s="196">
        <v>6</v>
      </c>
      <c r="I135" s="197"/>
      <c r="J135" s="198">
        <f t="shared" si="0"/>
        <v>0</v>
      </c>
      <c r="K135" s="194" t="s">
        <v>277</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110</v>
      </c>
      <c r="AT135" s="203" t="s">
        <v>241</v>
      </c>
      <c r="AU135" s="203" t="s">
        <v>84</v>
      </c>
      <c r="AY135" s="18" t="s">
        <v>239</v>
      </c>
      <c r="BE135" s="204">
        <f t="shared" si="4"/>
        <v>0</v>
      </c>
      <c r="BF135" s="204">
        <f t="shared" si="5"/>
        <v>0</v>
      </c>
      <c r="BG135" s="204">
        <f t="shared" si="6"/>
        <v>0</v>
      </c>
      <c r="BH135" s="204">
        <f t="shared" si="7"/>
        <v>0</v>
      </c>
      <c r="BI135" s="204">
        <f t="shared" si="8"/>
        <v>0</v>
      </c>
      <c r="BJ135" s="18" t="s">
        <v>84</v>
      </c>
      <c r="BK135" s="204">
        <f t="shared" si="9"/>
        <v>0</v>
      </c>
      <c r="BL135" s="18" t="s">
        <v>110</v>
      </c>
      <c r="BM135" s="203" t="s">
        <v>306</v>
      </c>
    </row>
    <row r="136" spans="1:65" s="2" customFormat="1" ht="16.5" customHeight="1">
      <c r="A136" s="35"/>
      <c r="B136" s="36"/>
      <c r="C136" s="192" t="s">
        <v>159</v>
      </c>
      <c r="D136" s="192" t="s">
        <v>241</v>
      </c>
      <c r="E136" s="193" t="s">
        <v>159</v>
      </c>
      <c r="F136" s="194" t="s">
        <v>4388</v>
      </c>
      <c r="G136" s="195" t="s">
        <v>1736</v>
      </c>
      <c r="H136" s="196">
        <v>3</v>
      </c>
      <c r="I136" s="197"/>
      <c r="J136" s="198">
        <f t="shared" si="0"/>
        <v>0</v>
      </c>
      <c r="K136" s="194" t="s">
        <v>277</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110</v>
      </c>
      <c r="AT136" s="203" t="s">
        <v>241</v>
      </c>
      <c r="AU136" s="203" t="s">
        <v>84</v>
      </c>
      <c r="AY136" s="18" t="s">
        <v>239</v>
      </c>
      <c r="BE136" s="204">
        <f t="shared" si="4"/>
        <v>0</v>
      </c>
      <c r="BF136" s="204">
        <f t="shared" si="5"/>
        <v>0</v>
      </c>
      <c r="BG136" s="204">
        <f t="shared" si="6"/>
        <v>0</v>
      </c>
      <c r="BH136" s="204">
        <f t="shared" si="7"/>
        <v>0</v>
      </c>
      <c r="BI136" s="204">
        <f t="shared" si="8"/>
        <v>0</v>
      </c>
      <c r="BJ136" s="18" t="s">
        <v>84</v>
      </c>
      <c r="BK136" s="204">
        <f t="shared" si="9"/>
        <v>0</v>
      </c>
      <c r="BL136" s="18" t="s">
        <v>110</v>
      </c>
      <c r="BM136" s="203" t="s">
        <v>279</v>
      </c>
    </row>
    <row r="137" spans="1:65" s="2" customFormat="1" ht="16.5" customHeight="1">
      <c r="A137" s="35"/>
      <c r="B137" s="36"/>
      <c r="C137" s="192" t="s">
        <v>162</v>
      </c>
      <c r="D137" s="192" t="s">
        <v>241</v>
      </c>
      <c r="E137" s="193" t="s">
        <v>162</v>
      </c>
      <c r="F137" s="194" t="s">
        <v>4389</v>
      </c>
      <c r="G137" s="195" t="s">
        <v>1736</v>
      </c>
      <c r="H137" s="196">
        <v>8</v>
      </c>
      <c r="I137" s="197"/>
      <c r="J137" s="198">
        <f t="shared" si="0"/>
        <v>0</v>
      </c>
      <c r="K137" s="194" t="s">
        <v>277</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110</v>
      </c>
      <c r="AT137" s="203" t="s">
        <v>241</v>
      </c>
      <c r="AU137" s="203" t="s">
        <v>84</v>
      </c>
      <c r="AY137" s="18" t="s">
        <v>239</v>
      </c>
      <c r="BE137" s="204">
        <f t="shared" si="4"/>
        <v>0</v>
      </c>
      <c r="BF137" s="204">
        <f t="shared" si="5"/>
        <v>0</v>
      </c>
      <c r="BG137" s="204">
        <f t="shared" si="6"/>
        <v>0</v>
      </c>
      <c r="BH137" s="204">
        <f t="shared" si="7"/>
        <v>0</v>
      </c>
      <c r="BI137" s="204">
        <f t="shared" si="8"/>
        <v>0</v>
      </c>
      <c r="BJ137" s="18" t="s">
        <v>84</v>
      </c>
      <c r="BK137" s="204">
        <f t="shared" si="9"/>
        <v>0</v>
      </c>
      <c r="BL137" s="18" t="s">
        <v>110</v>
      </c>
      <c r="BM137" s="203" t="s">
        <v>328</v>
      </c>
    </row>
    <row r="138" spans="1:65" s="2" customFormat="1" ht="16.5" customHeight="1">
      <c r="A138" s="35"/>
      <c r="B138" s="36"/>
      <c r="C138" s="192" t="s">
        <v>165</v>
      </c>
      <c r="D138" s="192" t="s">
        <v>241</v>
      </c>
      <c r="E138" s="193" t="s">
        <v>165</v>
      </c>
      <c r="F138" s="194" t="s">
        <v>4390</v>
      </c>
      <c r="G138" s="195" t="s">
        <v>1736</v>
      </c>
      <c r="H138" s="196">
        <v>45</v>
      </c>
      <c r="I138" s="197"/>
      <c r="J138" s="198">
        <f t="shared" si="0"/>
        <v>0</v>
      </c>
      <c r="K138" s="194" t="s">
        <v>277</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110</v>
      </c>
      <c r="AT138" s="203" t="s">
        <v>241</v>
      </c>
      <c r="AU138" s="203" t="s">
        <v>84</v>
      </c>
      <c r="AY138" s="18" t="s">
        <v>239</v>
      </c>
      <c r="BE138" s="204">
        <f t="shared" si="4"/>
        <v>0</v>
      </c>
      <c r="BF138" s="204">
        <f t="shared" si="5"/>
        <v>0</v>
      </c>
      <c r="BG138" s="204">
        <f t="shared" si="6"/>
        <v>0</v>
      </c>
      <c r="BH138" s="204">
        <f t="shared" si="7"/>
        <v>0</v>
      </c>
      <c r="BI138" s="204">
        <f t="shared" si="8"/>
        <v>0</v>
      </c>
      <c r="BJ138" s="18" t="s">
        <v>84</v>
      </c>
      <c r="BK138" s="204">
        <f t="shared" si="9"/>
        <v>0</v>
      </c>
      <c r="BL138" s="18" t="s">
        <v>110</v>
      </c>
      <c r="BM138" s="203" t="s">
        <v>337</v>
      </c>
    </row>
    <row r="139" spans="1:65" s="2" customFormat="1" ht="24.2" customHeight="1">
      <c r="A139" s="35"/>
      <c r="B139" s="36"/>
      <c r="C139" s="192" t="s">
        <v>8</v>
      </c>
      <c r="D139" s="192" t="s">
        <v>241</v>
      </c>
      <c r="E139" s="193" t="s">
        <v>8</v>
      </c>
      <c r="F139" s="194" t="s">
        <v>4391</v>
      </c>
      <c r="G139" s="195" t="s">
        <v>1736</v>
      </c>
      <c r="H139" s="196">
        <v>14</v>
      </c>
      <c r="I139" s="197"/>
      <c r="J139" s="198">
        <f t="shared" si="0"/>
        <v>0</v>
      </c>
      <c r="K139" s="194" t="s">
        <v>277</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110</v>
      </c>
      <c r="AT139" s="203" t="s">
        <v>241</v>
      </c>
      <c r="AU139" s="203" t="s">
        <v>84</v>
      </c>
      <c r="AY139" s="18" t="s">
        <v>239</v>
      </c>
      <c r="BE139" s="204">
        <f t="shared" si="4"/>
        <v>0</v>
      </c>
      <c r="BF139" s="204">
        <f t="shared" si="5"/>
        <v>0</v>
      </c>
      <c r="BG139" s="204">
        <f t="shared" si="6"/>
        <v>0</v>
      </c>
      <c r="BH139" s="204">
        <f t="shared" si="7"/>
        <v>0</v>
      </c>
      <c r="BI139" s="204">
        <f t="shared" si="8"/>
        <v>0</v>
      </c>
      <c r="BJ139" s="18" t="s">
        <v>84</v>
      </c>
      <c r="BK139" s="204">
        <f t="shared" si="9"/>
        <v>0</v>
      </c>
      <c r="BL139" s="18" t="s">
        <v>110</v>
      </c>
      <c r="BM139" s="203" t="s">
        <v>463</v>
      </c>
    </row>
    <row r="140" spans="1:65" s="2" customFormat="1" ht="16.5" customHeight="1">
      <c r="A140" s="35"/>
      <c r="B140" s="36"/>
      <c r="C140" s="192" t="s">
        <v>292</v>
      </c>
      <c r="D140" s="192" t="s">
        <v>241</v>
      </c>
      <c r="E140" s="193" t="s">
        <v>292</v>
      </c>
      <c r="F140" s="194" t="s">
        <v>4392</v>
      </c>
      <c r="G140" s="195" t="s">
        <v>1736</v>
      </c>
      <c r="H140" s="196">
        <v>4</v>
      </c>
      <c r="I140" s="197"/>
      <c r="J140" s="198">
        <f t="shared" si="0"/>
        <v>0</v>
      </c>
      <c r="K140" s="194" t="s">
        <v>277</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110</v>
      </c>
      <c r="AT140" s="203" t="s">
        <v>241</v>
      </c>
      <c r="AU140" s="203" t="s">
        <v>84</v>
      </c>
      <c r="AY140" s="18" t="s">
        <v>239</v>
      </c>
      <c r="BE140" s="204">
        <f t="shared" si="4"/>
        <v>0</v>
      </c>
      <c r="BF140" s="204">
        <f t="shared" si="5"/>
        <v>0</v>
      </c>
      <c r="BG140" s="204">
        <f t="shared" si="6"/>
        <v>0</v>
      </c>
      <c r="BH140" s="204">
        <f t="shared" si="7"/>
        <v>0</v>
      </c>
      <c r="BI140" s="204">
        <f t="shared" si="8"/>
        <v>0</v>
      </c>
      <c r="BJ140" s="18" t="s">
        <v>84</v>
      </c>
      <c r="BK140" s="204">
        <f t="shared" si="9"/>
        <v>0</v>
      </c>
      <c r="BL140" s="18" t="s">
        <v>110</v>
      </c>
      <c r="BM140" s="203" t="s">
        <v>473</v>
      </c>
    </row>
    <row r="141" spans="1:65" s="2" customFormat="1" ht="16.5" customHeight="1">
      <c r="A141" s="35"/>
      <c r="B141" s="36"/>
      <c r="C141" s="192" t="s">
        <v>296</v>
      </c>
      <c r="D141" s="192" t="s">
        <v>241</v>
      </c>
      <c r="E141" s="193" t="s">
        <v>296</v>
      </c>
      <c r="F141" s="194" t="s">
        <v>4393</v>
      </c>
      <c r="G141" s="195" t="s">
        <v>4371</v>
      </c>
      <c r="H141" s="196">
        <v>1</v>
      </c>
      <c r="I141" s="197"/>
      <c r="J141" s="198">
        <f t="shared" si="0"/>
        <v>0</v>
      </c>
      <c r="K141" s="194" t="s">
        <v>277</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110</v>
      </c>
      <c r="AT141" s="203" t="s">
        <v>241</v>
      </c>
      <c r="AU141" s="203" t="s">
        <v>84</v>
      </c>
      <c r="AY141" s="18" t="s">
        <v>239</v>
      </c>
      <c r="BE141" s="204">
        <f t="shared" si="4"/>
        <v>0</v>
      </c>
      <c r="BF141" s="204">
        <f t="shared" si="5"/>
        <v>0</v>
      </c>
      <c r="BG141" s="204">
        <f t="shared" si="6"/>
        <v>0</v>
      </c>
      <c r="BH141" s="204">
        <f t="shared" si="7"/>
        <v>0</v>
      </c>
      <c r="BI141" s="204">
        <f t="shared" si="8"/>
        <v>0</v>
      </c>
      <c r="BJ141" s="18" t="s">
        <v>84</v>
      </c>
      <c r="BK141" s="204">
        <f t="shared" si="9"/>
        <v>0</v>
      </c>
      <c r="BL141" s="18" t="s">
        <v>110</v>
      </c>
      <c r="BM141" s="203" t="s">
        <v>484</v>
      </c>
    </row>
    <row r="142" spans="1:65" s="2" customFormat="1" ht="58.5">
      <c r="A142" s="35"/>
      <c r="B142" s="36"/>
      <c r="C142" s="37"/>
      <c r="D142" s="207" t="s">
        <v>284</v>
      </c>
      <c r="E142" s="37"/>
      <c r="F142" s="216" t="s">
        <v>4394</v>
      </c>
      <c r="G142" s="37"/>
      <c r="H142" s="37"/>
      <c r="I142" s="217"/>
      <c r="J142" s="37"/>
      <c r="K142" s="37"/>
      <c r="L142" s="40"/>
      <c r="M142" s="218"/>
      <c r="N142" s="219"/>
      <c r="O142" s="72"/>
      <c r="P142" s="72"/>
      <c r="Q142" s="72"/>
      <c r="R142" s="72"/>
      <c r="S142" s="72"/>
      <c r="T142" s="73"/>
      <c r="U142" s="35"/>
      <c r="V142" s="35"/>
      <c r="W142" s="35"/>
      <c r="X142" s="35"/>
      <c r="Y142" s="35"/>
      <c r="Z142" s="35"/>
      <c r="AA142" s="35"/>
      <c r="AB142" s="35"/>
      <c r="AC142" s="35"/>
      <c r="AD142" s="35"/>
      <c r="AE142" s="35"/>
      <c r="AT142" s="18" t="s">
        <v>284</v>
      </c>
      <c r="AU142" s="18" t="s">
        <v>84</v>
      </c>
    </row>
    <row r="143" spans="1:65" s="12" customFormat="1" ht="25.9" customHeight="1">
      <c r="B143" s="176"/>
      <c r="C143" s="177"/>
      <c r="D143" s="178" t="s">
        <v>75</v>
      </c>
      <c r="E143" s="179" t="s">
        <v>296</v>
      </c>
      <c r="F143" s="179" t="s">
        <v>135</v>
      </c>
      <c r="G143" s="177"/>
      <c r="H143" s="177"/>
      <c r="I143" s="180"/>
      <c r="J143" s="181">
        <f>BK143</f>
        <v>0</v>
      </c>
      <c r="K143" s="177"/>
      <c r="L143" s="182"/>
      <c r="M143" s="183"/>
      <c r="N143" s="184"/>
      <c r="O143" s="184"/>
      <c r="P143" s="185">
        <f>SUM(P144:P148)</f>
        <v>0</v>
      </c>
      <c r="Q143" s="184"/>
      <c r="R143" s="185">
        <f>SUM(R144:R148)</f>
        <v>0</v>
      </c>
      <c r="S143" s="184"/>
      <c r="T143" s="186">
        <f>SUM(T144:T148)</f>
        <v>0</v>
      </c>
      <c r="AR143" s="187" t="s">
        <v>84</v>
      </c>
      <c r="AT143" s="188" t="s">
        <v>75</v>
      </c>
      <c r="AU143" s="188" t="s">
        <v>76</v>
      </c>
      <c r="AY143" s="187" t="s">
        <v>239</v>
      </c>
      <c r="BK143" s="189">
        <f>SUM(BK144:BK148)</f>
        <v>0</v>
      </c>
    </row>
    <row r="144" spans="1:65" s="2" customFormat="1" ht="16.5" customHeight="1">
      <c r="A144" s="35"/>
      <c r="B144" s="36"/>
      <c r="C144" s="192" t="s">
        <v>301</v>
      </c>
      <c r="D144" s="192" t="s">
        <v>241</v>
      </c>
      <c r="E144" s="193" t="s">
        <v>301</v>
      </c>
      <c r="F144" s="194" t="s">
        <v>4395</v>
      </c>
      <c r="G144" s="195" t="s">
        <v>1994</v>
      </c>
      <c r="H144" s="196">
        <v>1</v>
      </c>
      <c r="I144" s="197"/>
      <c r="J144" s="198">
        <f>ROUND(I144*H144,2)</f>
        <v>0</v>
      </c>
      <c r="K144" s="194" t="s">
        <v>277</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110</v>
      </c>
      <c r="AT144" s="203" t="s">
        <v>241</v>
      </c>
      <c r="AU144" s="203" t="s">
        <v>84</v>
      </c>
      <c r="AY144" s="18" t="s">
        <v>239</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110</v>
      </c>
      <c r="BM144" s="203" t="s">
        <v>495</v>
      </c>
    </row>
    <row r="145" spans="1:65" s="2" customFormat="1" ht="16.5" customHeight="1">
      <c r="A145" s="35"/>
      <c r="B145" s="36"/>
      <c r="C145" s="192" t="s">
        <v>306</v>
      </c>
      <c r="D145" s="192" t="s">
        <v>241</v>
      </c>
      <c r="E145" s="193" t="s">
        <v>306</v>
      </c>
      <c r="F145" s="194" t="s">
        <v>4396</v>
      </c>
      <c r="G145" s="195" t="s">
        <v>379</v>
      </c>
      <c r="H145" s="196">
        <v>20</v>
      </c>
      <c r="I145" s="197"/>
      <c r="J145" s="198">
        <f>ROUND(I145*H145,2)</f>
        <v>0</v>
      </c>
      <c r="K145" s="194" t="s">
        <v>277</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110</v>
      </c>
      <c r="AT145" s="203" t="s">
        <v>241</v>
      </c>
      <c r="AU145" s="203" t="s">
        <v>84</v>
      </c>
      <c r="AY145" s="18" t="s">
        <v>239</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110</v>
      </c>
      <c r="BM145" s="203" t="s">
        <v>506</v>
      </c>
    </row>
    <row r="146" spans="1:65" s="2" customFormat="1" ht="16.5" customHeight="1">
      <c r="A146" s="35"/>
      <c r="B146" s="36"/>
      <c r="C146" s="192" t="s">
        <v>312</v>
      </c>
      <c r="D146" s="192" t="s">
        <v>241</v>
      </c>
      <c r="E146" s="193" t="s">
        <v>312</v>
      </c>
      <c r="F146" s="194" t="s">
        <v>4251</v>
      </c>
      <c r="G146" s="195" t="s">
        <v>379</v>
      </c>
      <c r="H146" s="196">
        <v>10</v>
      </c>
      <c r="I146" s="197"/>
      <c r="J146" s="198">
        <f>ROUND(I146*H146,2)</f>
        <v>0</v>
      </c>
      <c r="K146" s="194" t="s">
        <v>277</v>
      </c>
      <c r="L146" s="40"/>
      <c r="M146" s="199" t="s">
        <v>1</v>
      </c>
      <c r="N146" s="200" t="s">
        <v>41</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110</v>
      </c>
      <c r="AT146" s="203" t="s">
        <v>241</v>
      </c>
      <c r="AU146" s="203" t="s">
        <v>84</v>
      </c>
      <c r="AY146" s="18" t="s">
        <v>239</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110</v>
      </c>
      <c r="BM146" s="203" t="s">
        <v>517</v>
      </c>
    </row>
    <row r="147" spans="1:65" s="2" customFormat="1" ht="16.5" customHeight="1">
      <c r="A147" s="35"/>
      <c r="B147" s="36"/>
      <c r="C147" s="192" t="s">
        <v>279</v>
      </c>
      <c r="D147" s="192" t="s">
        <v>241</v>
      </c>
      <c r="E147" s="193" t="s">
        <v>279</v>
      </c>
      <c r="F147" s="194" t="s">
        <v>2371</v>
      </c>
      <c r="G147" s="195" t="s">
        <v>379</v>
      </c>
      <c r="H147" s="196">
        <v>18</v>
      </c>
      <c r="I147" s="197"/>
      <c r="J147" s="198">
        <f>ROUND(I147*H147,2)</f>
        <v>0</v>
      </c>
      <c r="K147" s="194" t="s">
        <v>277</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110</v>
      </c>
      <c r="AT147" s="203" t="s">
        <v>241</v>
      </c>
      <c r="AU147" s="203" t="s">
        <v>84</v>
      </c>
      <c r="AY147" s="18" t="s">
        <v>239</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110</v>
      </c>
      <c r="BM147" s="203" t="s">
        <v>525</v>
      </c>
    </row>
    <row r="148" spans="1:65" s="2" customFormat="1" ht="39">
      <c r="A148" s="35"/>
      <c r="B148" s="36"/>
      <c r="C148" s="37"/>
      <c r="D148" s="207" t="s">
        <v>284</v>
      </c>
      <c r="E148" s="37"/>
      <c r="F148" s="216" t="s">
        <v>4255</v>
      </c>
      <c r="G148" s="37"/>
      <c r="H148" s="37"/>
      <c r="I148" s="217"/>
      <c r="J148" s="37"/>
      <c r="K148" s="37"/>
      <c r="L148" s="40"/>
      <c r="M148" s="269"/>
      <c r="N148" s="270"/>
      <c r="O148" s="222"/>
      <c r="P148" s="222"/>
      <c r="Q148" s="222"/>
      <c r="R148" s="222"/>
      <c r="S148" s="222"/>
      <c r="T148" s="271"/>
      <c r="U148" s="35"/>
      <c r="V148" s="35"/>
      <c r="W148" s="35"/>
      <c r="X148" s="35"/>
      <c r="Y148" s="35"/>
      <c r="Z148" s="35"/>
      <c r="AA148" s="35"/>
      <c r="AB148" s="35"/>
      <c r="AC148" s="35"/>
      <c r="AD148" s="35"/>
      <c r="AE148" s="35"/>
      <c r="AT148" s="18" t="s">
        <v>284</v>
      </c>
      <c r="AU148" s="18" t="s">
        <v>84</v>
      </c>
    </row>
    <row r="149" spans="1:65" s="2" customFormat="1" ht="6.95" customHeight="1">
      <c r="A149" s="35"/>
      <c r="B149" s="55"/>
      <c r="C149" s="56"/>
      <c r="D149" s="56"/>
      <c r="E149" s="56"/>
      <c r="F149" s="56"/>
      <c r="G149" s="56"/>
      <c r="H149" s="56"/>
      <c r="I149" s="56"/>
      <c r="J149" s="56"/>
      <c r="K149" s="56"/>
      <c r="L149" s="40"/>
      <c r="M149" s="35"/>
      <c r="O149" s="35"/>
      <c r="P149" s="35"/>
      <c r="Q149" s="35"/>
      <c r="R149" s="35"/>
      <c r="S149" s="35"/>
      <c r="T149" s="35"/>
      <c r="U149" s="35"/>
      <c r="V149" s="35"/>
      <c r="W149" s="35"/>
      <c r="X149" s="35"/>
      <c r="Y149" s="35"/>
      <c r="Z149" s="35"/>
      <c r="AA149" s="35"/>
      <c r="AB149" s="35"/>
      <c r="AC149" s="35"/>
      <c r="AD149" s="35"/>
      <c r="AE149" s="35"/>
    </row>
  </sheetData>
  <sheetProtection algorithmName="SHA-512" hashValue="885SDadUU8T9soiUljJGWgD+3Omy4k3ZorG8v9rsY10oidNHwyTN+j3eyHusa5xUJ/cFkCkgZTZ55re7JLybXg==" saltValue="PYimyz8wQ6ormwdG9rHBOHZN/G3VRhY/gsRu/CpfsANw6N9sjmLcuvyncHGPeYozewNWf3bGD+wdQlKgiZekYQ==" spinCount="100000" sheet="1" objects="1" scenarios="1" formatColumns="0" formatRows="0" autoFilter="0"/>
  <autoFilter ref="C125:K148" xr:uid="{00000000-0009-0000-0000-00000E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2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136</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2629</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4397</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1</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ROUND((SUM(BE125:BE128)),  2)</f>
        <v>0</v>
      </c>
      <c r="G37" s="35"/>
      <c r="H37" s="35"/>
      <c r="I37" s="131">
        <v>0.21</v>
      </c>
      <c r="J37" s="130">
        <f>ROUND(((SUM(BE125:BE128))*I37),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ROUND((SUM(BF125:BF128)),  2)</f>
        <v>0</v>
      </c>
      <c r="G38" s="35"/>
      <c r="H38" s="35"/>
      <c r="I38" s="131">
        <v>0.12</v>
      </c>
      <c r="J38" s="130">
        <f>ROUND(((SUM(BF125:BF128))*I38),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ROUND((SUM(BG125:BG128)),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ROUND((SUM(BH125:BH128)),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ROUND((SUM(BI125:BI128)),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2629</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5 - Ostatní</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4398</v>
      </c>
      <c r="E101" s="157"/>
      <c r="F101" s="157"/>
      <c r="G101" s="157"/>
      <c r="H101" s="157"/>
      <c r="I101" s="157"/>
      <c r="J101" s="158">
        <f>J126</f>
        <v>0</v>
      </c>
      <c r="K101" s="155"/>
      <c r="L101" s="159"/>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224</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30" t="str">
        <f>E7</f>
        <v>NEMOCNICE TGM HODONÍN – VÝSTAVBA PAVILONU URGENTNÍHO PŘÍJMU ETAPA II.</v>
      </c>
      <c r="F111" s="331"/>
      <c r="G111" s="331"/>
      <c r="H111" s="331"/>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210</v>
      </c>
      <c r="D112" s="23"/>
      <c r="E112" s="23"/>
      <c r="F112" s="23"/>
      <c r="G112" s="23"/>
      <c r="H112" s="23"/>
      <c r="I112" s="23"/>
      <c r="J112" s="23"/>
      <c r="K112" s="23"/>
      <c r="L112" s="21"/>
    </row>
    <row r="113" spans="1:65" s="1" customFormat="1" ht="16.5" customHeight="1">
      <c r="B113" s="22"/>
      <c r="C113" s="23"/>
      <c r="D113" s="23"/>
      <c r="E113" s="330" t="s">
        <v>346</v>
      </c>
      <c r="F113" s="281"/>
      <c r="G113" s="281"/>
      <c r="H113" s="281"/>
      <c r="I113" s="23"/>
      <c r="J113" s="23"/>
      <c r="K113" s="23"/>
      <c r="L113" s="21"/>
    </row>
    <row r="114" spans="1:65" s="1" customFormat="1" ht="12" customHeight="1">
      <c r="B114" s="22"/>
      <c r="C114" s="30" t="s">
        <v>347</v>
      </c>
      <c r="D114" s="23"/>
      <c r="E114" s="23"/>
      <c r="F114" s="23"/>
      <c r="G114" s="23"/>
      <c r="H114" s="23"/>
      <c r="I114" s="23"/>
      <c r="J114" s="23"/>
      <c r="K114" s="23"/>
      <c r="L114" s="21"/>
    </row>
    <row r="115" spans="1:65" s="2" customFormat="1" ht="16.5" customHeight="1">
      <c r="A115" s="35"/>
      <c r="B115" s="36"/>
      <c r="C115" s="37"/>
      <c r="D115" s="37"/>
      <c r="E115" s="334" t="s">
        <v>2628</v>
      </c>
      <c r="F115" s="332"/>
      <c r="G115" s="332"/>
      <c r="H115" s="332"/>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2629</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03" t="str">
        <f>E13</f>
        <v>5 - Ostatní</v>
      </c>
      <c r="F117" s="332"/>
      <c r="G117" s="332"/>
      <c r="H117" s="332"/>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 xml:space="preserve"> </v>
      </c>
      <c r="G119" s="37"/>
      <c r="H119" s="37"/>
      <c r="I119" s="30" t="s">
        <v>22</v>
      </c>
      <c r="J119" s="67" t="str">
        <f>IF(J16="","",J16)</f>
        <v>23. 6. 2025</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NEMOCNICE TGM HODONÍN, p.o.</v>
      </c>
      <c r="G121" s="37"/>
      <c r="H121" s="37"/>
      <c r="I121" s="30" t="s">
        <v>30</v>
      </c>
      <c r="J121" s="33" t="str">
        <f>E25</f>
        <v>KANIA a.s.</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225</v>
      </c>
      <c r="D124" s="168" t="s">
        <v>61</v>
      </c>
      <c r="E124" s="168" t="s">
        <v>57</v>
      </c>
      <c r="F124" s="168" t="s">
        <v>58</v>
      </c>
      <c r="G124" s="168" t="s">
        <v>226</v>
      </c>
      <c r="H124" s="168" t="s">
        <v>227</v>
      </c>
      <c r="I124" s="168" t="s">
        <v>228</v>
      </c>
      <c r="J124" s="168" t="s">
        <v>214</v>
      </c>
      <c r="K124" s="169" t="s">
        <v>229</v>
      </c>
      <c r="L124" s="170"/>
      <c r="M124" s="76" t="s">
        <v>1</v>
      </c>
      <c r="N124" s="77" t="s">
        <v>40</v>
      </c>
      <c r="O124" s="77" t="s">
        <v>230</v>
      </c>
      <c r="P124" s="77" t="s">
        <v>231</v>
      </c>
      <c r="Q124" s="77" t="s">
        <v>232</v>
      </c>
      <c r="R124" s="77" t="s">
        <v>233</v>
      </c>
      <c r="S124" s="77" t="s">
        <v>234</v>
      </c>
      <c r="T124" s="78" t="s">
        <v>235</v>
      </c>
      <c r="U124" s="165"/>
      <c r="V124" s="165"/>
      <c r="W124" s="165"/>
      <c r="X124" s="165"/>
      <c r="Y124" s="165"/>
      <c r="Z124" s="165"/>
      <c r="AA124" s="165"/>
      <c r="AB124" s="165"/>
      <c r="AC124" s="165"/>
      <c r="AD124" s="165"/>
      <c r="AE124" s="165"/>
    </row>
    <row r="125" spans="1:65" s="2" customFormat="1" ht="22.9" customHeight="1">
      <c r="A125" s="35"/>
      <c r="B125" s="36"/>
      <c r="C125" s="83" t="s">
        <v>236</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216</v>
      </c>
      <c r="BK125" s="175">
        <f>BK126</f>
        <v>0</v>
      </c>
    </row>
    <row r="126" spans="1:65" s="12" customFormat="1" ht="25.9" customHeight="1">
      <c r="B126" s="176"/>
      <c r="C126" s="177"/>
      <c r="D126" s="178" t="s">
        <v>75</v>
      </c>
      <c r="E126" s="179" t="s">
        <v>4399</v>
      </c>
      <c r="F126" s="179" t="s">
        <v>135</v>
      </c>
      <c r="G126" s="177"/>
      <c r="H126" s="177"/>
      <c r="I126" s="180"/>
      <c r="J126" s="181">
        <f>BK126</f>
        <v>0</v>
      </c>
      <c r="K126" s="177"/>
      <c r="L126" s="182"/>
      <c r="M126" s="183"/>
      <c r="N126" s="184"/>
      <c r="O126" s="184"/>
      <c r="P126" s="185">
        <f>SUM(P127:P128)</f>
        <v>0</v>
      </c>
      <c r="Q126" s="184"/>
      <c r="R126" s="185">
        <f>SUM(R127:R128)</f>
        <v>0</v>
      </c>
      <c r="S126" s="184"/>
      <c r="T126" s="186">
        <f>SUM(T127:T128)</f>
        <v>0</v>
      </c>
      <c r="AR126" s="187" t="s">
        <v>110</v>
      </c>
      <c r="AT126" s="188" t="s">
        <v>75</v>
      </c>
      <c r="AU126" s="188" t="s">
        <v>76</v>
      </c>
      <c r="AY126" s="187" t="s">
        <v>239</v>
      </c>
      <c r="BK126" s="189">
        <f>SUM(BK127:BK128)</f>
        <v>0</v>
      </c>
    </row>
    <row r="127" spans="1:65" s="2" customFormat="1" ht="16.5" customHeight="1">
      <c r="A127" s="35"/>
      <c r="B127" s="36"/>
      <c r="C127" s="192" t="s">
        <v>84</v>
      </c>
      <c r="D127" s="192" t="s">
        <v>241</v>
      </c>
      <c r="E127" s="193" t="s">
        <v>4400</v>
      </c>
      <c r="F127" s="194" t="s">
        <v>3631</v>
      </c>
      <c r="G127" s="195" t="s">
        <v>249</v>
      </c>
      <c r="H127" s="196">
        <v>1</v>
      </c>
      <c r="I127" s="197"/>
      <c r="J127" s="198">
        <f>ROUND(I127*H127,2)</f>
        <v>0</v>
      </c>
      <c r="K127" s="194" t="s">
        <v>277</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2376</v>
      </c>
      <c r="AT127" s="203" t="s">
        <v>241</v>
      </c>
      <c r="AU127" s="203" t="s">
        <v>84</v>
      </c>
      <c r="AY127" s="18" t="s">
        <v>239</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2376</v>
      </c>
      <c r="BM127" s="203" t="s">
        <v>4401</v>
      </c>
    </row>
    <row r="128" spans="1:65" s="2" customFormat="1" ht="16.5" customHeight="1">
      <c r="A128" s="35"/>
      <c r="B128" s="36"/>
      <c r="C128" s="192" t="s">
        <v>86</v>
      </c>
      <c r="D128" s="192" t="s">
        <v>241</v>
      </c>
      <c r="E128" s="193" t="s">
        <v>4402</v>
      </c>
      <c r="F128" s="194" t="s">
        <v>4403</v>
      </c>
      <c r="G128" s="195" t="s">
        <v>249</v>
      </c>
      <c r="H128" s="196">
        <v>1</v>
      </c>
      <c r="I128" s="197"/>
      <c r="J128" s="198">
        <f>ROUND(I128*H128,2)</f>
        <v>0</v>
      </c>
      <c r="K128" s="194" t="s">
        <v>277</v>
      </c>
      <c r="L128" s="40"/>
      <c r="M128" s="220" t="s">
        <v>1</v>
      </c>
      <c r="N128" s="221" t="s">
        <v>41</v>
      </c>
      <c r="O128" s="222"/>
      <c r="P128" s="223">
        <f>O128*H128</f>
        <v>0</v>
      </c>
      <c r="Q128" s="223">
        <v>0</v>
      </c>
      <c r="R128" s="223">
        <f>Q128*H128</f>
        <v>0</v>
      </c>
      <c r="S128" s="223">
        <v>0</v>
      </c>
      <c r="T128" s="224">
        <f>S128*H128</f>
        <v>0</v>
      </c>
      <c r="U128" s="35"/>
      <c r="V128" s="35"/>
      <c r="W128" s="35"/>
      <c r="X128" s="35"/>
      <c r="Y128" s="35"/>
      <c r="Z128" s="35"/>
      <c r="AA128" s="35"/>
      <c r="AB128" s="35"/>
      <c r="AC128" s="35"/>
      <c r="AD128" s="35"/>
      <c r="AE128" s="35"/>
      <c r="AR128" s="203" t="s">
        <v>2376</v>
      </c>
      <c r="AT128" s="203" t="s">
        <v>241</v>
      </c>
      <c r="AU128" s="203" t="s">
        <v>84</v>
      </c>
      <c r="AY128" s="18" t="s">
        <v>239</v>
      </c>
      <c r="BE128" s="204">
        <f>IF(N128="základní",J128,0)</f>
        <v>0</v>
      </c>
      <c r="BF128" s="204">
        <f>IF(N128="snížená",J128,0)</f>
        <v>0</v>
      </c>
      <c r="BG128" s="204">
        <f>IF(N128="zákl. přenesená",J128,0)</f>
        <v>0</v>
      </c>
      <c r="BH128" s="204">
        <f>IF(N128="sníž. přenesená",J128,0)</f>
        <v>0</v>
      </c>
      <c r="BI128" s="204">
        <f>IF(N128="nulová",J128,0)</f>
        <v>0</v>
      </c>
      <c r="BJ128" s="18" t="s">
        <v>84</v>
      </c>
      <c r="BK128" s="204">
        <f>ROUND(I128*H128,2)</f>
        <v>0</v>
      </c>
      <c r="BL128" s="18" t="s">
        <v>2376</v>
      </c>
      <c r="BM128" s="203" t="s">
        <v>4404</v>
      </c>
    </row>
    <row r="129" spans="1:31" s="2" customFormat="1" ht="6.95" customHeight="1">
      <c r="A129" s="35"/>
      <c r="B129" s="55"/>
      <c r="C129" s="56"/>
      <c r="D129" s="56"/>
      <c r="E129" s="56"/>
      <c r="F129" s="56"/>
      <c r="G129" s="56"/>
      <c r="H129" s="56"/>
      <c r="I129" s="56"/>
      <c r="J129" s="56"/>
      <c r="K129" s="56"/>
      <c r="L129" s="40"/>
      <c r="M129" s="35"/>
      <c r="O129" s="35"/>
      <c r="P129" s="35"/>
      <c r="Q129" s="35"/>
      <c r="R129" s="35"/>
      <c r="S129" s="35"/>
      <c r="T129" s="35"/>
      <c r="U129" s="35"/>
      <c r="V129" s="35"/>
      <c r="W129" s="35"/>
      <c r="X129" s="35"/>
      <c r="Y129" s="35"/>
      <c r="Z129" s="35"/>
      <c r="AA129" s="35"/>
      <c r="AB129" s="35"/>
      <c r="AC129" s="35"/>
      <c r="AD129" s="35"/>
      <c r="AE129" s="35"/>
    </row>
  </sheetData>
  <sheetProtection algorithmName="SHA-512" hashValue="ZTHE3FMng6sC97kZ19rRDs+U+q2aHPeAsQZmfRW6bdnmEszjgo38wNjQCgdtaDe2hL/I43vWeK71guu/3Go/CQ==" saltValue="sUA04TbR5eMUhGQQdvX8avNIKrFYBYFJY2o41Pbhcg+OJB0JixcJgnHuQwcHqvF0KUBjdmoFQsyxfk3T20iduQ==" spinCount="100000" sheet="1" objects="1" scenarios="1" formatColumns="0" formatRows="0" autoFilter="0"/>
  <autoFilter ref="C124:K128" xr:uid="{00000000-0009-0000-0000-00000F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141</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2629</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4405</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4406</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ROUND(J129,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ROUND((SUM(BE129:BE183)),  2)</f>
        <v>0</v>
      </c>
      <c r="G37" s="35"/>
      <c r="H37" s="35"/>
      <c r="I37" s="131">
        <v>0.21</v>
      </c>
      <c r="J37" s="130">
        <f>ROUND(((SUM(BE129:BE183))*I37),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ROUND((SUM(BF129:BF183)),  2)</f>
        <v>0</v>
      </c>
      <c r="G38" s="35"/>
      <c r="H38" s="35"/>
      <c r="I38" s="131">
        <v>0.12</v>
      </c>
      <c r="J38" s="130">
        <f>ROUND(((SUM(BF129:BF183))*I38),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ROUND((SUM(BG129:BG183)),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ROUND((SUM(BH129:BH183)),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ROUND((SUM(BI129:BI183)),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2629</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1 - ELEKTRICKÁ POŽÁRNÍ SIGNALIZACE - EPS</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J129</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4407</v>
      </c>
      <c r="E101" s="157"/>
      <c r="F101" s="157"/>
      <c r="G101" s="157"/>
      <c r="H101" s="157"/>
      <c r="I101" s="157"/>
      <c r="J101" s="158">
        <f>J130</f>
        <v>0</v>
      </c>
      <c r="K101" s="155"/>
      <c r="L101" s="159"/>
    </row>
    <row r="102" spans="1:47" s="9" customFormat="1" ht="24.95" customHeight="1">
      <c r="B102" s="154"/>
      <c r="C102" s="155"/>
      <c r="D102" s="156" t="s">
        <v>4408</v>
      </c>
      <c r="E102" s="157"/>
      <c r="F102" s="157"/>
      <c r="G102" s="157"/>
      <c r="H102" s="157"/>
      <c r="I102" s="157"/>
      <c r="J102" s="158">
        <f>J144</f>
        <v>0</v>
      </c>
      <c r="K102" s="155"/>
      <c r="L102" s="159"/>
    </row>
    <row r="103" spans="1:47" s="9" customFormat="1" ht="24.95" customHeight="1">
      <c r="B103" s="154"/>
      <c r="C103" s="155"/>
      <c r="D103" s="156" t="s">
        <v>4409</v>
      </c>
      <c r="E103" s="157"/>
      <c r="F103" s="157"/>
      <c r="G103" s="157"/>
      <c r="H103" s="157"/>
      <c r="I103" s="157"/>
      <c r="J103" s="158">
        <f>J154</f>
        <v>0</v>
      </c>
      <c r="K103" s="155"/>
      <c r="L103" s="159"/>
    </row>
    <row r="104" spans="1:47" s="9" customFormat="1" ht="24.95" customHeight="1">
      <c r="B104" s="154"/>
      <c r="C104" s="155"/>
      <c r="D104" s="156" t="s">
        <v>4410</v>
      </c>
      <c r="E104" s="157"/>
      <c r="F104" s="157"/>
      <c r="G104" s="157"/>
      <c r="H104" s="157"/>
      <c r="I104" s="157"/>
      <c r="J104" s="158">
        <f>J168</f>
        <v>0</v>
      </c>
      <c r="K104" s="155"/>
      <c r="L104" s="159"/>
    </row>
    <row r="105" spans="1:47" s="9" customFormat="1" ht="24.95" customHeight="1">
      <c r="B105" s="154"/>
      <c r="C105" s="155"/>
      <c r="D105" s="156" t="s">
        <v>4411</v>
      </c>
      <c r="E105" s="157"/>
      <c r="F105" s="157"/>
      <c r="G105" s="157"/>
      <c r="H105" s="157"/>
      <c r="I105" s="157"/>
      <c r="J105" s="158">
        <f>J175</f>
        <v>0</v>
      </c>
      <c r="K105" s="155"/>
      <c r="L105" s="159"/>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224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16.5" customHeight="1">
      <c r="A115" s="35"/>
      <c r="B115" s="36"/>
      <c r="C115" s="37"/>
      <c r="D115" s="37"/>
      <c r="E115" s="330" t="str">
        <f>E7</f>
        <v>NEMOCNICE TGM HODONÍN – VÝSTAVBA PAVILONU URGENTNÍHO PŘÍJMU ETAPA II.</v>
      </c>
      <c r="F115" s="331"/>
      <c r="G115" s="331"/>
      <c r="H115" s="331"/>
      <c r="I115" s="37"/>
      <c r="J115" s="37"/>
      <c r="K115" s="37"/>
      <c r="L115" s="52"/>
      <c r="S115" s="35"/>
      <c r="T115" s="35"/>
      <c r="U115" s="35"/>
      <c r="V115" s="35"/>
      <c r="W115" s="35"/>
      <c r="X115" s="35"/>
      <c r="Y115" s="35"/>
      <c r="Z115" s="35"/>
      <c r="AA115" s="35"/>
      <c r="AB115" s="35"/>
      <c r="AC115" s="35"/>
      <c r="AD115" s="35"/>
      <c r="AE115" s="35"/>
    </row>
    <row r="116" spans="1:31" s="1" customFormat="1" ht="12" customHeight="1">
      <c r="B116" s="22"/>
      <c r="C116" s="30" t="s">
        <v>210</v>
      </c>
      <c r="D116" s="23"/>
      <c r="E116" s="23"/>
      <c r="F116" s="23"/>
      <c r="G116" s="23"/>
      <c r="H116" s="23"/>
      <c r="I116" s="23"/>
      <c r="J116" s="23"/>
      <c r="K116" s="23"/>
      <c r="L116" s="21"/>
    </row>
    <row r="117" spans="1:31" s="1" customFormat="1" ht="16.5" customHeight="1">
      <c r="B117" s="22"/>
      <c r="C117" s="23"/>
      <c r="D117" s="23"/>
      <c r="E117" s="330" t="s">
        <v>346</v>
      </c>
      <c r="F117" s="281"/>
      <c r="G117" s="281"/>
      <c r="H117" s="281"/>
      <c r="I117" s="23"/>
      <c r="J117" s="23"/>
      <c r="K117" s="23"/>
      <c r="L117" s="21"/>
    </row>
    <row r="118" spans="1:31" s="1" customFormat="1" ht="12" customHeight="1">
      <c r="B118" s="22"/>
      <c r="C118" s="30" t="s">
        <v>347</v>
      </c>
      <c r="D118" s="23"/>
      <c r="E118" s="23"/>
      <c r="F118" s="23"/>
      <c r="G118" s="23"/>
      <c r="H118" s="23"/>
      <c r="I118" s="23"/>
      <c r="J118" s="23"/>
      <c r="K118" s="23"/>
      <c r="L118" s="21"/>
    </row>
    <row r="119" spans="1:31" s="2" customFormat="1" ht="16.5" customHeight="1">
      <c r="A119" s="35"/>
      <c r="B119" s="36"/>
      <c r="C119" s="37"/>
      <c r="D119" s="37"/>
      <c r="E119" s="334" t="s">
        <v>2628</v>
      </c>
      <c r="F119" s="332"/>
      <c r="G119" s="332"/>
      <c r="H119" s="332"/>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2629</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303" t="str">
        <f>E13</f>
        <v>1 - ELEKTRICKÁ POŽÁRNÍ SIGNALIZACE - EPS</v>
      </c>
      <c r="F121" s="332"/>
      <c r="G121" s="332"/>
      <c r="H121" s="332"/>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F16</f>
        <v xml:space="preserve"> </v>
      </c>
      <c r="G123" s="37"/>
      <c r="H123" s="37"/>
      <c r="I123" s="30" t="s">
        <v>22</v>
      </c>
      <c r="J123" s="67" t="str">
        <f>IF(J16="","",J16)</f>
        <v>23. 6. 2025</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5.2" customHeight="1">
      <c r="A125" s="35"/>
      <c r="B125" s="36"/>
      <c r="C125" s="30" t="s">
        <v>24</v>
      </c>
      <c r="D125" s="37"/>
      <c r="E125" s="37"/>
      <c r="F125" s="28" t="str">
        <f>E19</f>
        <v>NEMOCNICE TGM HODONÍN, p.o.</v>
      </c>
      <c r="G125" s="37"/>
      <c r="H125" s="37"/>
      <c r="I125" s="30" t="s">
        <v>30</v>
      </c>
      <c r="J125" s="33" t="str">
        <f>E25</f>
        <v>KANIA a.s.</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28</v>
      </c>
      <c r="D126" s="37"/>
      <c r="E126" s="37"/>
      <c r="F126" s="28" t="str">
        <f>IF(E22="","",E22)</f>
        <v>Vyplň údaj</v>
      </c>
      <c r="G126" s="37"/>
      <c r="H126" s="37"/>
      <c r="I126" s="30" t="s">
        <v>33</v>
      </c>
      <c r="J126" s="33" t="str">
        <f>E28</f>
        <v xml:space="preserve"> </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1" customFormat="1" ht="29.25" customHeight="1">
      <c r="A128" s="165"/>
      <c r="B128" s="166"/>
      <c r="C128" s="167" t="s">
        <v>225</v>
      </c>
      <c r="D128" s="168" t="s">
        <v>61</v>
      </c>
      <c r="E128" s="168" t="s">
        <v>57</v>
      </c>
      <c r="F128" s="168" t="s">
        <v>58</v>
      </c>
      <c r="G128" s="168" t="s">
        <v>226</v>
      </c>
      <c r="H128" s="168" t="s">
        <v>227</v>
      </c>
      <c r="I128" s="168" t="s">
        <v>228</v>
      </c>
      <c r="J128" s="168" t="s">
        <v>214</v>
      </c>
      <c r="K128" s="169" t="s">
        <v>229</v>
      </c>
      <c r="L128" s="170"/>
      <c r="M128" s="76" t="s">
        <v>1</v>
      </c>
      <c r="N128" s="77" t="s">
        <v>40</v>
      </c>
      <c r="O128" s="77" t="s">
        <v>230</v>
      </c>
      <c r="P128" s="77" t="s">
        <v>231</v>
      </c>
      <c r="Q128" s="77" t="s">
        <v>232</v>
      </c>
      <c r="R128" s="77" t="s">
        <v>233</v>
      </c>
      <c r="S128" s="77" t="s">
        <v>234</v>
      </c>
      <c r="T128" s="78" t="s">
        <v>235</v>
      </c>
      <c r="U128" s="165"/>
      <c r="V128" s="165"/>
      <c r="W128" s="165"/>
      <c r="X128" s="165"/>
      <c r="Y128" s="165"/>
      <c r="Z128" s="165"/>
      <c r="AA128" s="165"/>
      <c r="AB128" s="165"/>
      <c r="AC128" s="165"/>
      <c r="AD128" s="165"/>
      <c r="AE128" s="165"/>
    </row>
    <row r="129" spans="1:65" s="2" customFormat="1" ht="22.9" customHeight="1">
      <c r="A129" s="35"/>
      <c r="B129" s="36"/>
      <c r="C129" s="83" t="s">
        <v>236</v>
      </c>
      <c r="D129" s="37"/>
      <c r="E129" s="37"/>
      <c r="F129" s="37"/>
      <c r="G129" s="37"/>
      <c r="H129" s="37"/>
      <c r="I129" s="37"/>
      <c r="J129" s="171">
        <f>BK129</f>
        <v>0</v>
      </c>
      <c r="K129" s="37"/>
      <c r="L129" s="40"/>
      <c r="M129" s="79"/>
      <c r="N129" s="172"/>
      <c r="O129" s="80"/>
      <c r="P129" s="173">
        <f>P130+P144+P154+P168+P175</f>
        <v>0</v>
      </c>
      <c r="Q129" s="80"/>
      <c r="R129" s="173">
        <f>R130+R144+R154+R168+R175</f>
        <v>0</v>
      </c>
      <c r="S129" s="80"/>
      <c r="T129" s="174">
        <f>T130+T144+T154+T168+T175</f>
        <v>0</v>
      </c>
      <c r="U129" s="35"/>
      <c r="V129" s="35"/>
      <c r="W129" s="35"/>
      <c r="X129" s="35"/>
      <c r="Y129" s="35"/>
      <c r="Z129" s="35"/>
      <c r="AA129" s="35"/>
      <c r="AB129" s="35"/>
      <c r="AC129" s="35"/>
      <c r="AD129" s="35"/>
      <c r="AE129" s="35"/>
      <c r="AT129" s="18" t="s">
        <v>75</v>
      </c>
      <c r="AU129" s="18" t="s">
        <v>216</v>
      </c>
      <c r="BK129" s="175">
        <f>BK130+BK144+BK154+BK168+BK175</f>
        <v>0</v>
      </c>
    </row>
    <row r="130" spans="1:65" s="12" customFormat="1" ht="25.9" customHeight="1">
      <c r="B130" s="176"/>
      <c r="C130" s="177"/>
      <c r="D130" s="178" t="s">
        <v>75</v>
      </c>
      <c r="E130" s="179" t="s">
        <v>4224</v>
      </c>
      <c r="F130" s="179" t="s">
        <v>4412</v>
      </c>
      <c r="G130" s="177"/>
      <c r="H130" s="177"/>
      <c r="I130" s="180"/>
      <c r="J130" s="181">
        <f>BK130</f>
        <v>0</v>
      </c>
      <c r="K130" s="177"/>
      <c r="L130" s="182"/>
      <c r="M130" s="183"/>
      <c r="N130" s="184"/>
      <c r="O130" s="184"/>
      <c r="P130" s="185">
        <f>SUM(P131:P143)</f>
        <v>0</v>
      </c>
      <c r="Q130" s="184"/>
      <c r="R130" s="185">
        <f>SUM(R131:R143)</f>
        <v>0</v>
      </c>
      <c r="S130" s="184"/>
      <c r="T130" s="186">
        <f>SUM(T131:T143)</f>
        <v>0</v>
      </c>
      <c r="AR130" s="187" t="s">
        <v>84</v>
      </c>
      <c r="AT130" s="188" t="s">
        <v>75</v>
      </c>
      <c r="AU130" s="188" t="s">
        <v>76</v>
      </c>
      <c r="AY130" s="187" t="s">
        <v>239</v>
      </c>
      <c r="BK130" s="189">
        <f>SUM(BK131:BK143)</f>
        <v>0</v>
      </c>
    </row>
    <row r="131" spans="1:65" s="2" customFormat="1" ht="16.5" customHeight="1">
      <c r="A131" s="35"/>
      <c r="B131" s="36"/>
      <c r="C131" s="192" t="s">
        <v>84</v>
      </c>
      <c r="D131" s="192" t="s">
        <v>241</v>
      </c>
      <c r="E131" s="193" t="s">
        <v>4413</v>
      </c>
      <c r="F131" s="194" t="s">
        <v>4414</v>
      </c>
      <c r="G131" s="195" t="s">
        <v>1736</v>
      </c>
      <c r="H131" s="196">
        <v>1</v>
      </c>
      <c r="I131" s="197"/>
      <c r="J131" s="198">
        <f t="shared" ref="J131:J143" si="0">ROUND(I131*H131,2)</f>
        <v>0</v>
      </c>
      <c r="K131" s="194" t="s">
        <v>4415</v>
      </c>
      <c r="L131" s="40"/>
      <c r="M131" s="199" t="s">
        <v>1</v>
      </c>
      <c r="N131" s="200" t="s">
        <v>41</v>
      </c>
      <c r="O131" s="72"/>
      <c r="P131" s="201">
        <f t="shared" ref="P131:P143" si="1">O131*H131</f>
        <v>0</v>
      </c>
      <c r="Q131" s="201">
        <v>0</v>
      </c>
      <c r="R131" s="201">
        <f t="shared" ref="R131:R143" si="2">Q131*H131</f>
        <v>0</v>
      </c>
      <c r="S131" s="201">
        <v>0</v>
      </c>
      <c r="T131" s="202">
        <f t="shared" ref="T131:T143" si="3">S131*H131</f>
        <v>0</v>
      </c>
      <c r="U131" s="35"/>
      <c r="V131" s="35"/>
      <c r="W131" s="35"/>
      <c r="X131" s="35"/>
      <c r="Y131" s="35"/>
      <c r="Z131" s="35"/>
      <c r="AA131" s="35"/>
      <c r="AB131" s="35"/>
      <c r="AC131" s="35"/>
      <c r="AD131" s="35"/>
      <c r="AE131" s="35"/>
      <c r="AR131" s="203" t="s">
        <v>110</v>
      </c>
      <c r="AT131" s="203" t="s">
        <v>241</v>
      </c>
      <c r="AU131" s="203" t="s">
        <v>84</v>
      </c>
      <c r="AY131" s="18" t="s">
        <v>239</v>
      </c>
      <c r="BE131" s="204">
        <f t="shared" ref="BE131:BE143" si="4">IF(N131="základní",J131,0)</f>
        <v>0</v>
      </c>
      <c r="BF131" s="204">
        <f t="shared" ref="BF131:BF143" si="5">IF(N131="snížená",J131,0)</f>
        <v>0</v>
      </c>
      <c r="BG131" s="204">
        <f t="shared" ref="BG131:BG143" si="6">IF(N131="zákl. přenesená",J131,0)</f>
        <v>0</v>
      </c>
      <c r="BH131" s="204">
        <f t="shared" ref="BH131:BH143" si="7">IF(N131="sníž. přenesená",J131,0)</f>
        <v>0</v>
      </c>
      <c r="BI131" s="204">
        <f t="shared" ref="BI131:BI143" si="8">IF(N131="nulová",J131,0)</f>
        <v>0</v>
      </c>
      <c r="BJ131" s="18" t="s">
        <v>84</v>
      </c>
      <c r="BK131" s="204">
        <f t="shared" ref="BK131:BK143" si="9">ROUND(I131*H131,2)</f>
        <v>0</v>
      </c>
      <c r="BL131" s="18" t="s">
        <v>110</v>
      </c>
      <c r="BM131" s="203" t="s">
        <v>86</v>
      </c>
    </row>
    <row r="132" spans="1:65" s="2" customFormat="1" ht="16.5" customHeight="1">
      <c r="A132" s="35"/>
      <c r="B132" s="36"/>
      <c r="C132" s="192" t="s">
        <v>86</v>
      </c>
      <c r="D132" s="192" t="s">
        <v>241</v>
      </c>
      <c r="E132" s="193" t="s">
        <v>4416</v>
      </c>
      <c r="F132" s="194" t="s">
        <v>4417</v>
      </c>
      <c r="G132" s="195" t="s">
        <v>1736</v>
      </c>
      <c r="H132" s="196">
        <v>2</v>
      </c>
      <c r="I132" s="197"/>
      <c r="J132" s="198">
        <f t="shared" si="0"/>
        <v>0</v>
      </c>
      <c r="K132" s="194" t="s">
        <v>4415</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110</v>
      </c>
      <c r="AT132" s="203" t="s">
        <v>241</v>
      </c>
      <c r="AU132" s="203" t="s">
        <v>84</v>
      </c>
      <c r="AY132" s="18" t="s">
        <v>239</v>
      </c>
      <c r="BE132" s="204">
        <f t="shared" si="4"/>
        <v>0</v>
      </c>
      <c r="BF132" s="204">
        <f t="shared" si="5"/>
        <v>0</v>
      </c>
      <c r="BG132" s="204">
        <f t="shared" si="6"/>
        <v>0</v>
      </c>
      <c r="BH132" s="204">
        <f t="shared" si="7"/>
        <v>0</v>
      </c>
      <c r="BI132" s="204">
        <f t="shared" si="8"/>
        <v>0</v>
      </c>
      <c r="BJ132" s="18" t="s">
        <v>84</v>
      </c>
      <c r="BK132" s="204">
        <f t="shared" si="9"/>
        <v>0</v>
      </c>
      <c r="BL132" s="18" t="s">
        <v>110</v>
      </c>
      <c r="BM132" s="203" t="s">
        <v>110</v>
      </c>
    </row>
    <row r="133" spans="1:65" s="2" customFormat="1" ht="16.5" customHeight="1">
      <c r="A133" s="35"/>
      <c r="B133" s="36"/>
      <c r="C133" s="192" t="s">
        <v>108</v>
      </c>
      <c r="D133" s="192" t="s">
        <v>241</v>
      </c>
      <c r="E133" s="193" t="s">
        <v>4418</v>
      </c>
      <c r="F133" s="194" t="s">
        <v>4419</v>
      </c>
      <c r="G133" s="195" t="s">
        <v>1736</v>
      </c>
      <c r="H133" s="196">
        <v>2</v>
      </c>
      <c r="I133" s="197"/>
      <c r="J133" s="198">
        <f t="shared" si="0"/>
        <v>0</v>
      </c>
      <c r="K133" s="194" t="s">
        <v>4415</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110</v>
      </c>
      <c r="AT133" s="203" t="s">
        <v>241</v>
      </c>
      <c r="AU133" s="203" t="s">
        <v>84</v>
      </c>
      <c r="AY133" s="18" t="s">
        <v>239</v>
      </c>
      <c r="BE133" s="204">
        <f t="shared" si="4"/>
        <v>0</v>
      </c>
      <c r="BF133" s="204">
        <f t="shared" si="5"/>
        <v>0</v>
      </c>
      <c r="BG133" s="204">
        <f t="shared" si="6"/>
        <v>0</v>
      </c>
      <c r="BH133" s="204">
        <f t="shared" si="7"/>
        <v>0</v>
      </c>
      <c r="BI133" s="204">
        <f t="shared" si="8"/>
        <v>0</v>
      </c>
      <c r="BJ133" s="18" t="s">
        <v>84</v>
      </c>
      <c r="BK133" s="204">
        <f t="shared" si="9"/>
        <v>0</v>
      </c>
      <c r="BL133" s="18" t="s">
        <v>110</v>
      </c>
      <c r="BM133" s="203" t="s">
        <v>150</v>
      </c>
    </row>
    <row r="134" spans="1:65" s="2" customFormat="1" ht="16.5" customHeight="1">
      <c r="A134" s="35"/>
      <c r="B134" s="36"/>
      <c r="C134" s="192" t="s">
        <v>110</v>
      </c>
      <c r="D134" s="192" t="s">
        <v>241</v>
      </c>
      <c r="E134" s="193" t="s">
        <v>4420</v>
      </c>
      <c r="F134" s="194" t="s">
        <v>4421</v>
      </c>
      <c r="G134" s="195" t="s">
        <v>1736</v>
      </c>
      <c r="H134" s="196">
        <v>2</v>
      </c>
      <c r="I134" s="197"/>
      <c r="J134" s="198">
        <f t="shared" si="0"/>
        <v>0</v>
      </c>
      <c r="K134" s="194" t="s">
        <v>4415</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110</v>
      </c>
      <c r="AT134" s="203" t="s">
        <v>241</v>
      </c>
      <c r="AU134" s="203" t="s">
        <v>84</v>
      </c>
      <c r="AY134" s="18" t="s">
        <v>239</v>
      </c>
      <c r="BE134" s="204">
        <f t="shared" si="4"/>
        <v>0</v>
      </c>
      <c r="BF134" s="204">
        <f t="shared" si="5"/>
        <v>0</v>
      </c>
      <c r="BG134" s="204">
        <f t="shared" si="6"/>
        <v>0</v>
      </c>
      <c r="BH134" s="204">
        <f t="shared" si="7"/>
        <v>0</v>
      </c>
      <c r="BI134" s="204">
        <f t="shared" si="8"/>
        <v>0</v>
      </c>
      <c r="BJ134" s="18" t="s">
        <v>84</v>
      </c>
      <c r="BK134" s="204">
        <f t="shared" si="9"/>
        <v>0</v>
      </c>
      <c r="BL134" s="18" t="s">
        <v>110</v>
      </c>
      <c r="BM134" s="203" t="s">
        <v>156</v>
      </c>
    </row>
    <row r="135" spans="1:65" s="2" customFormat="1" ht="16.5" customHeight="1">
      <c r="A135" s="35"/>
      <c r="B135" s="36"/>
      <c r="C135" s="192" t="s">
        <v>134</v>
      </c>
      <c r="D135" s="192" t="s">
        <v>241</v>
      </c>
      <c r="E135" s="193" t="s">
        <v>4422</v>
      </c>
      <c r="F135" s="194" t="s">
        <v>4423</v>
      </c>
      <c r="G135" s="195" t="s">
        <v>1736</v>
      </c>
      <c r="H135" s="196">
        <v>4</v>
      </c>
      <c r="I135" s="197"/>
      <c r="J135" s="198">
        <f t="shared" si="0"/>
        <v>0</v>
      </c>
      <c r="K135" s="194" t="s">
        <v>4415</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110</v>
      </c>
      <c r="AT135" s="203" t="s">
        <v>241</v>
      </c>
      <c r="AU135" s="203" t="s">
        <v>84</v>
      </c>
      <c r="AY135" s="18" t="s">
        <v>239</v>
      </c>
      <c r="BE135" s="204">
        <f t="shared" si="4"/>
        <v>0</v>
      </c>
      <c r="BF135" s="204">
        <f t="shared" si="5"/>
        <v>0</v>
      </c>
      <c r="BG135" s="204">
        <f t="shared" si="6"/>
        <v>0</v>
      </c>
      <c r="BH135" s="204">
        <f t="shared" si="7"/>
        <v>0</v>
      </c>
      <c r="BI135" s="204">
        <f t="shared" si="8"/>
        <v>0</v>
      </c>
      <c r="BJ135" s="18" t="s">
        <v>84</v>
      </c>
      <c r="BK135" s="204">
        <f t="shared" si="9"/>
        <v>0</v>
      </c>
      <c r="BL135" s="18" t="s">
        <v>110</v>
      </c>
      <c r="BM135" s="203" t="s">
        <v>162</v>
      </c>
    </row>
    <row r="136" spans="1:65" s="2" customFormat="1" ht="16.5" customHeight="1">
      <c r="A136" s="35"/>
      <c r="B136" s="36"/>
      <c r="C136" s="192" t="s">
        <v>150</v>
      </c>
      <c r="D136" s="192" t="s">
        <v>241</v>
      </c>
      <c r="E136" s="193" t="s">
        <v>4424</v>
      </c>
      <c r="F136" s="194" t="s">
        <v>4425</v>
      </c>
      <c r="G136" s="195" t="s">
        <v>1736</v>
      </c>
      <c r="H136" s="196">
        <v>64</v>
      </c>
      <c r="I136" s="197"/>
      <c r="J136" s="198">
        <f t="shared" si="0"/>
        <v>0</v>
      </c>
      <c r="K136" s="194" t="s">
        <v>4415</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110</v>
      </c>
      <c r="AT136" s="203" t="s">
        <v>241</v>
      </c>
      <c r="AU136" s="203" t="s">
        <v>84</v>
      </c>
      <c r="AY136" s="18" t="s">
        <v>239</v>
      </c>
      <c r="BE136" s="204">
        <f t="shared" si="4"/>
        <v>0</v>
      </c>
      <c r="BF136" s="204">
        <f t="shared" si="5"/>
        <v>0</v>
      </c>
      <c r="BG136" s="204">
        <f t="shared" si="6"/>
        <v>0</v>
      </c>
      <c r="BH136" s="204">
        <f t="shared" si="7"/>
        <v>0</v>
      </c>
      <c r="BI136" s="204">
        <f t="shared" si="8"/>
        <v>0</v>
      </c>
      <c r="BJ136" s="18" t="s">
        <v>84</v>
      </c>
      <c r="BK136" s="204">
        <f t="shared" si="9"/>
        <v>0</v>
      </c>
      <c r="BL136" s="18" t="s">
        <v>110</v>
      </c>
      <c r="BM136" s="203" t="s">
        <v>8</v>
      </c>
    </row>
    <row r="137" spans="1:65" s="2" customFormat="1" ht="16.5" customHeight="1">
      <c r="A137" s="35"/>
      <c r="B137" s="36"/>
      <c r="C137" s="192" t="s">
        <v>153</v>
      </c>
      <c r="D137" s="192" t="s">
        <v>241</v>
      </c>
      <c r="E137" s="193" t="s">
        <v>4426</v>
      </c>
      <c r="F137" s="194" t="s">
        <v>4427</v>
      </c>
      <c r="G137" s="195" t="s">
        <v>1736</v>
      </c>
      <c r="H137" s="196">
        <v>64</v>
      </c>
      <c r="I137" s="197"/>
      <c r="J137" s="198">
        <f t="shared" si="0"/>
        <v>0</v>
      </c>
      <c r="K137" s="194" t="s">
        <v>4415</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110</v>
      </c>
      <c r="AT137" s="203" t="s">
        <v>241</v>
      </c>
      <c r="AU137" s="203" t="s">
        <v>84</v>
      </c>
      <c r="AY137" s="18" t="s">
        <v>239</v>
      </c>
      <c r="BE137" s="204">
        <f t="shared" si="4"/>
        <v>0</v>
      </c>
      <c r="BF137" s="204">
        <f t="shared" si="5"/>
        <v>0</v>
      </c>
      <c r="BG137" s="204">
        <f t="shared" si="6"/>
        <v>0</v>
      </c>
      <c r="BH137" s="204">
        <f t="shared" si="7"/>
        <v>0</v>
      </c>
      <c r="BI137" s="204">
        <f t="shared" si="8"/>
        <v>0</v>
      </c>
      <c r="BJ137" s="18" t="s">
        <v>84</v>
      </c>
      <c r="BK137" s="204">
        <f t="shared" si="9"/>
        <v>0</v>
      </c>
      <c r="BL137" s="18" t="s">
        <v>110</v>
      </c>
      <c r="BM137" s="203" t="s">
        <v>296</v>
      </c>
    </row>
    <row r="138" spans="1:65" s="2" customFormat="1" ht="16.5" customHeight="1">
      <c r="A138" s="35"/>
      <c r="B138" s="36"/>
      <c r="C138" s="192" t="s">
        <v>156</v>
      </c>
      <c r="D138" s="192" t="s">
        <v>241</v>
      </c>
      <c r="E138" s="193" t="s">
        <v>4428</v>
      </c>
      <c r="F138" s="194" t="s">
        <v>4429</v>
      </c>
      <c r="G138" s="195" t="s">
        <v>1736</v>
      </c>
      <c r="H138" s="196">
        <v>17</v>
      </c>
      <c r="I138" s="197"/>
      <c r="J138" s="198">
        <f t="shared" si="0"/>
        <v>0</v>
      </c>
      <c r="K138" s="194" t="s">
        <v>4415</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110</v>
      </c>
      <c r="AT138" s="203" t="s">
        <v>241</v>
      </c>
      <c r="AU138" s="203" t="s">
        <v>84</v>
      </c>
      <c r="AY138" s="18" t="s">
        <v>239</v>
      </c>
      <c r="BE138" s="204">
        <f t="shared" si="4"/>
        <v>0</v>
      </c>
      <c r="BF138" s="204">
        <f t="shared" si="5"/>
        <v>0</v>
      </c>
      <c r="BG138" s="204">
        <f t="shared" si="6"/>
        <v>0</v>
      </c>
      <c r="BH138" s="204">
        <f t="shared" si="7"/>
        <v>0</v>
      </c>
      <c r="BI138" s="204">
        <f t="shared" si="8"/>
        <v>0</v>
      </c>
      <c r="BJ138" s="18" t="s">
        <v>84</v>
      </c>
      <c r="BK138" s="204">
        <f t="shared" si="9"/>
        <v>0</v>
      </c>
      <c r="BL138" s="18" t="s">
        <v>110</v>
      </c>
      <c r="BM138" s="203" t="s">
        <v>306</v>
      </c>
    </row>
    <row r="139" spans="1:65" s="2" customFormat="1" ht="16.5" customHeight="1">
      <c r="A139" s="35"/>
      <c r="B139" s="36"/>
      <c r="C139" s="192" t="s">
        <v>159</v>
      </c>
      <c r="D139" s="192" t="s">
        <v>241</v>
      </c>
      <c r="E139" s="193" t="s">
        <v>4430</v>
      </c>
      <c r="F139" s="194" t="s">
        <v>4431</v>
      </c>
      <c r="G139" s="195" t="s">
        <v>1736</v>
      </c>
      <c r="H139" s="196">
        <v>10</v>
      </c>
      <c r="I139" s="197"/>
      <c r="J139" s="198">
        <f t="shared" si="0"/>
        <v>0</v>
      </c>
      <c r="K139" s="194" t="s">
        <v>4415</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110</v>
      </c>
      <c r="AT139" s="203" t="s">
        <v>241</v>
      </c>
      <c r="AU139" s="203" t="s">
        <v>84</v>
      </c>
      <c r="AY139" s="18" t="s">
        <v>239</v>
      </c>
      <c r="BE139" s="204">
        <f t="shared" si="4"/>
        <v>0</v>
      </c>
      <c r="BF139" s="204">
        <f t="shared" si="5"/>
        <v>0</v>
      </c>
      <c r="BG139" s="204">
        <f t="shared" si="6"/>
        <v>0</v>
      </c>
      <c r="BH139" s="204">
        <f t="shared" si="7"/>
        <v>0</v>
      </c>
      <c r="BI139" s="204">
        <f t="shared" si="8"/>
        <v>0</v>
      </c>
      <c r="BJ139" s="18" t="s">
        <v>84</v>
      </c>
      <c r="BK139" s="204">
        <f t="shared" si="9"/>
        <v>0</v>
      </c>
      <c r="BL139" s="18" t="s">
        <v>110</v>
      </c>
      <c r="BM139" s="203" t="s">
        <v>279</v>
      </c>
    </row>
    <row r="140" spans="1:65" s="2" customFormat="1" ht="16.5" customHeight="1">
      <c r="A140" s="35"/>
      <c r="B140" s="36"/>
      <c r="C140" s="192" t="s">
        <v>162</v>
      </c>
      <c r="D140" s="192" t="s">
        <v>241</v>
      </c>
      <c r="E140" s="193" t="s">
        <v>4432</v>
      </c>
      <c r="F140" s="194" t="s">
        <v>4433</v>
      </c>
      <c r="G140" s="195" t="s">
        <v>1736</v>
      </c>
      <c r="H140" s="196">
        <v>10</v>
      </c>
      <c r="I140" s="197"/>
      <c r="J140" s="198">
        <f t="shared" si="0"/>
        <v>0</v>
      </c>
      <c r="K140" s="194" t="s">
        <v>4415</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110</v>
      </c>
      <c r="AT140" s="203" t="s">
        <v>241</v>
      </c>
      <c r="AU140" s="203" t="s">
        <v>84</v>
      </c>
      <c r="AY140" s="18" t="s">
        <v>239</v>
      </c>
      <c r="BE140" s="204">
        <f t="shared" si="4"/>
        <v>0</v>
      </c>
      <c r="BF140" s="204">
        <f t="shared" si="5"/>
        <v>0</v>
      </c>
      <c r="BG140" s="204">
        <f t="shared" si="6"/>
        <v>0</v>
      </c>
      <c r="BH140" s="204">
        <f t="shared" si="7"/>
        <v>0</v>
      </c>
      <c r="BI140" s="204">
        <f t="shared" si="8"/>
        <v>0</v>
      </c>
      <c r="BJ140" s="18" t="s">
        <v>84</v>
      </c>
      <c r="BK140" s="204">
        <f t="shared" si="9"/>
        <v>0</v>
      </c>
      <c r="BL140" s="18" t="s">
        <v>110</v>
      </c>
      <c r="BM140" s="203" t="s">
        <v>328</v>
      </c>
    </row>
    <row r="141" spans="1:65" s="2" customFormat="1" ht="21.75" customHeight="1">
      <c r="A141" s="35"/>
      <c r="B141" s="36"/>
      <c r="C141" s="192" t="s">
        <v>165</v>
      </c>
      <c r="D141" s="192" t="s">
        <v>241</v>
      </c>
      <c r="E141" s="193" t="s">
        <v>4434</v>
      </c>
      <c r="F141" s="194" t="s">
        <v>4435</v>
      </c>
      <c r="G141" s="195" t="s">
        <v>1736</v>
      </c>
      <c r="H141" s="196">
        <v>1</v>
      </c>
      <c r="I141" s="197"/>
      <c r="J141" s="198">
        <f t="shared" si="0"/>
        <v>0</v>
      </c>
      <c r="K141" s="194" t="s">
        <v>4415</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110</v>
      </c>
      <c r="AT141" s="203" t="s">
        <v>241</v>
      </c>
      <c r="AU141" s="203" t="s">
        <v>84</v>
      </c>
      <c r="AY141" s="18" t="s">
        <v>239</v>
      </c>
      <c r="BE141" s="204">
        <f t="shared" si="4"/>
        <v>0</v>
      </c>
      <c r="BF141" s="204">
        <f t="shared" si="5"/>
        <v>0</v>
      </c>
      <c r="BG141" s="204">
        <f t="shared" si="6"/>
        <v>0</v>
      </c>
      <c r="BH141" s="204">
        <f t="shared" si="7"/>
        <v>0</v>
      </c>
      <c r="BI141" s="204">
        <f t="shared" si="8"/>
        <v>0</v>
      </c>
      <c r="BJ141" s="18" t="s">
        <v>84</v>
      </c>
      <c r="BK141" s="204">
        <f t="shared" si="9"/>
        <v>0</v>
      </c>
      <c r="BL141" s="18" t="s">
        <v>110</v>
      </c>
      <c r="BM141" s="203" t="s">
        <v>337</v>
      </c>
    </row>
    <row r="142" spans="1:65" s="2" customFormat="1" ht="16.5" customHeight="1">
      <c r="A142" s="35"/>
      <c r="B142" s="36"/>
      <c r="C142" s="192" t="s">
        <v>8</v>
      </c>
      <c r="D142" s="192" t="s">
        <v>241</v>
      </c>
      <c r="E142" s="193" t="s">
        <v>4436</v>
      </c>
      <c r="F142" s="194" t="s">
        <v>4437</v>
      </c>
      <c r="G142" s="195" t="s">
        <v>1736</v>
      </c>
      <c r="H142" s="196">
        <v>2</v>
      </c>
      <c r="I142" s="197"/>
      <c r="J142" s="198">
        <f t="shared" si="0"/>
        <v>0</v>
      </c>
      <c r="K142" s="194" t="s">
        <v>4415</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110</v>
      </c>
      <c r="AT142" s="203" t="s">
        <v>241</v>
      </c>
      <c r="AU142" s="203" t="s">
        <v>84</v>
      </c>
      <c r="AY142" s="18" t="s">
        <v>239</v>
      </c>
      <c r="BE142" s="204">
        <f t="shared" si="4"/>
        <v>0</v>
      </c>
      <c r="BF142" s="204">
        <f t="shared" si="5"/>
        <v>0</v>
      </c>
      <c r="BG142" s="204">
        <f t="shared" si="6"/>
        <v>0</v>
      </c>
      <c r="BH142" s="204">
        <f t="shared" si="7"/>
        <v>0</v>
      </c>
      <c r="BI142" s="204">
        <f t="shared" si="8"/>
        <v>0</v>
      </c>
      <c r="BJ142" s="18" t="s">
        <v>84</v>
      </c>
      <c r="BK142" s="204">
        <f t="shared" si="9"/>
        <v>0</v>
      </c>
      <c r="BL142" s="18" t="s">
        <v>110</v>
      </c>
      <c r="BM142" s="203" t="s">
        <v>463</v>
      </c>
    </row>
    <row r="143" spans="1:65" s="2" customFormat="1" ht="16.5" customHeight="1">
      <c r="A143" s="35"/>
      <c r="B143" s="36"/>
      <c r="C143" s="192" t="s">
        <v>292</v>
      </c>
      <c r="D143" s="192" t="s">
        <v>241</v>
      </c>
      <c r="E143" s="193" t="s">
        <v>4438</v>
      </c>
      <c r="F143" s="194" t="s">
        <v>4439</v>
      </c>
      <c r="G143" s="195" t="s">
        <v>1736</v>
      </c>
      <c r="H143" s="196">
        <v>1</v>
      </c>
      <c r="I143" s="197"/>
      <c r="J143" s="198">
        <f t="shared" si="0"/>
        <v>0</v>
      </c>
      <c r="K143" s="194" t="s">
        <v>4415</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110</v>
      </c>
      <c r="AT143" s="203" t="s">
        <v>241</v>
      </c>
      <c r="AU143" s="203" t="s">
        <v>84</v>
      </c>
      <c r="AY143" s="18" t="s">
        <v>239</v>
      </c>
      <c r="BE143" s="204">
        <f t="shared" si="4"/>
        <v>0</v>
      </c>
      <c r="BF143" s="204">
        <f t="shared" si="5"/>
        <v>0</v>
      </c>
      <c r="BG143" s="204">
        <f t="shared" si="6"/>
        <v>0</v>
      </c>
      <c r="BH143" s="204">
        <f t="shared" si="7"/>
        <v>0</v>
      </c>
      <c r="BI143" s="204">
        <f t="shared" si="8"/>
        <v>0</v>
      </c>
      <c r="BJ143" s="18" t="s">
        <v>84</v>
      </c>
      <c r="BK143" s="204">
        <f t="shared" si="9"/>
        <v>0</v>
      </c>
      <c r="BL143" s="18" t="s">
        <v>110</v>
      </c>
      <c r="BM143" s="203" t="s">
        <v>473</v>
      </c>
    </row>
    <row r="144" spans="1:65" s="12" customFormat="1" ht="25.9" customHeight="1">
      <c r="B144" s="176"/>
      <c r="C144" s="177"/>
      <c r="D144" s="178" t="s">
        <v>75</v>
      </c>
      <c r="E144" s="179" t="s">
        <v>4440</v>
      </c>
      <c r="F144" s="179" t="s">
        <v>4441</v>
      </c>
      <c r="G144" s="177"/>
      <c r="H144" s="177"/>
      <c r="I144" s="180"/>
      <c r="J144" s="181">
        <f>BK144</f>
        <v>0</v>
      </c>
      <c r="K144" s="177"/>
      <c r="L144" s="182"/>
      <c r="M144" s="183"/>
      <c r="N144" s="184"/>
      <c r="O144" s="184"/>
      <c r="P144" s="185">
        <f>SUM(P145:P153)</f>
        <v>0</v>
      </c>
      <c r="Q144" s="184"/>
      <c r="R144" s="185">
        <f>SUM(R145:R153)</f>
        <v>0</v>
      </c>
      <c r="S144" s="184"/>
      <c r="T144" s="186">
        <f>SUM(T145:T153)</f>
        <v>0</v>
      </c>
      <c r="AR144" s="187" t="s">
        <v>84</v>
      </c>
      <c r="AT144" s="188" t="s">
        <v>75</v>
      </c>
      <c r="AU144" s="188" t="s">
        <v>76</v>
      </c>
      <c r="AY144" s="187" t="s">
        <v>239</v>
      </c>
      <c r="BK144" s="189">
        <f>SUM(BK145:BK153)</f>
        <v>0</v>
      </c>
    </row>
    <row r="145" spans="1:65" s="2" customFormat="1" ht="16.5" customHeight="1">
      <c r="A145" s="35"/>
      <c r="B145" s="36"/>
      <c r="C145" s="192" t="s">
        <v>296</v>
      </c>
      <c r="D145" s="192" t="s">
        <v>241</v>
      </c>
      <c r="E145" s="193" t="s">
        <v>4442</v>
      </c>
      <c r="F145" s="194" t="s">
        <v>4443</v>
      </c>
      <c r="G145" s="195" t="s">
        <v>476</v>
      </c>
      <c r="H145" s="196">
        <v>1490</v>
      </c>
      <c r="I145" s="197"/>
      <c r="J145" s="198">
        <f t="shared" ref="J145:J153" si="10">ROUND(I145*H145,2)</f>
        <v>0</v>
      </c>
      <c r="K145" s="194" t="s">
        <v>4415</v>
      </c>
      <c r="L145" s="40"/>
      <c r="M145" s="199" t="s">
        <v>1</v>
      </c>
      <c r="N145" s="200" t="s">
        <v>41</v>
      </c>
      <c r="O145" s="72"/>
      <c r="P145" s="201">
        <f t="shared" ref="P145:P153" si="11">O145*H145</f>
        <v>0</v>
      </c>
      <c r="Q145" s="201">
        <v>0</v>
      </c>
      <c r="R145" s="201">
        <f t="shared" ref="R145:R153" si="12">Q145*H145</f>
        <v>0</v>
      </c>
      <c r="S145" s="201">
        <v>0</v>
      </c>
      <c r="T145" s="202">
        <f t="shared" ref="T145:T153" si="13">S145*H145</f>
        <v>0</v>
      </c>
      <c r="U145" s="35"/>
      <c r="V145" s="35"/>
      <c r="W145" s="35"/>
      <c r="X145" s="35"/>
      <c r="Y145" s="35"/>
      <c r="Z145" s="35"/>
      <c r="AA145" s="35"/>
      <c r="AB145" s="35"/>
      <c r="AC145" s="35"/>
      <c r="AD145" s="35"/>
      <c r="AE145" s="35"/>
      <c r="AR145" s="203" t="s">
        <v>110</v>
      </c>
      <c r="AT145" s="203" t="s">
        <v>241</v>
      </c>
      <c r="AU145" s="203" t="s">
        <v>84</v>
      </c>
      <c r="AY145" s="18" t="s">
        <v>239</v>
      </c>
      <c r="BE145" s="204">
        <f t="shared" ref="BE145:BE153" si="14">IF(N145="základní",J145,0)</f>
        <v>0</v>
      </c>
      <c r="BF145" s="204">
        <f t="shared" ref="BF145:BF153" si="15">IF(N145="snížená",J145,0)</f>
        <v>0</v>
      </c>
      <c r="BG145" s="204">
        <f t="shared" ref="BG145:BG153" si="16">IF(N145="zákl. přenesená",J145,0)</f>
        <v>0</v>
      </c>
      <c r="BH145" s="204">
        <f t="shared" ref="BH145:BH153" si="17">IF(N145="sníž. přenesená",J145,0)</f>
        <v>0</v>
      </c>
      <c r="BI145" s="204">
        <f t="shared" ref="BI145:BI153" si="18">IF(N145="nulová",J145,0)</f>
        <v>0</v>
      </c>
      <c r="BJ145" s="18" t="s">
        <v>84</v>
      </c>
      <c r="BK145" s="204">
        <f t="shared" ref="BK145:BK153" si="19">ROUND(I145*H145,2)</f>
        <v>0</v>
      </c>
      <c r="BL145" s="18" t="s">
        <v>110</v>
      </c>
      <c r="BM145" s="203" t="s">
        <v>484</v>
      </c>
    </row>
    <row r="146" spans="1:65" s="2" customFormat="1" ht="16.5" customHeight="1">
      <c r="A146" s="35"/>
      <c r="B146" s="36"/>
      <c r="C146" s="192" t="s">
        <v>301</v>
      </c>
      <c r="D146" s="192" t="s">
        <v>241</v>
      </c>
      <c r="E146" s="193" t="s">
        <v>4444</v>
      </c>
      <c r="F146" s="194" t="s">
        <v>4445</v>
      </c>
      <c r="G146" s="195" t="s">
        <v>476</v>
      </c>
      <c r="H146" s="196">
        <v>840</v>
      </c>
      <c r="I146" s="197"/>
      <c r="J146" s="198">
        <f t="shared" si="10"/>
        <v>0</v>
      </c>
      <c r="K146" s="194" t="s">
        <v>4415</v>
      </c>
      <c r="L146" s="40"/>
      <c r="M146" s="199" t="s">
        <v>1</v>
      </c>
      <c r="N146" s="200" t="s">
        <v>41</v>
      </c>
      <c r="O146" s="72"/>
      <c r="P146" s="201">
        <f t="shared" si="11"/>
        <v>0</v>
      </c>
      <c r="Q146" s="201">
        <v>0</v>
      </c>
      <c r="R146" s="201">
        <f t="shared" si="12"/>
        <v>0</v>
      </c>
      <c r="S146" s="201">
        <v>0</v>
      </c>
      <c r="T146" s="202">
        <f t="shared" si="13"/>
        <v>0</v>
      </c>
      <c r="U146" s="35"/>
      <c r="V146" s="35"/>
      <c r="W146" s="35"/>
      <c r="X146" s="35"/>
      <c r="Y146" s="35"/>
      <c r="Z146" s="35"/>
      <c r="AA146" s="35"/>
      <c r="AB146" s="35"/>
      <c r="AC146" s="35"/>
      <c r="AD146" s="35"/>
      <c r="AE146" s="35"/>
      <c r="AR146" s="203" t="s">
        <v>110</v>
      </c>
      <c r="AT146" s="203" t="s">
        <v>241</v>
      </c>
      <c r="AU146" s="203" t="s">
        <v>84</v>
      </c>
      <c r="AY146" s="18" t="s">
        <v>239</v>
      </c>
      <c r="BE146" s="204">
        <f t="shared" si="14"/>
        <v>0</v>
      </c>
      <c r="BF146" s="204">
        <f t="shared" si="15"/>
        <v>0</v>
      </c>
      <c r="BG146" s="204">
        <f t="shared" si="16"/>
        <v>0</v>
      </c>
      <c r="BH146" s="204">
        <f t="shared" si="17"/>
        <v>0</v>
      </c>
      <c r="BI146" s="204">
        <f t="shared" si="18"/>
        <v>0</v>
      </c>
      <c r="BJ146" s="18" t="s">
        <v>84</v>
      </c>
      <c r="BK146" s="204">
        <f t="shared" si="19"/>
        <v>0</v>
      </c>
      <c r="BL146" s="18" t="s">
        <v>110</v>
      </c>
      <c r="BM146" s="203" t="s">
        <v>495</v>
      </c>
    </row>
    <row r="147" spans="1:65" s="2" customFormat="1" ht="16.5" customHeight="1">
      <c r="A147" s="35"/>
      <c r="B147" s="36"/>
      <c r="C147" s="192" t="s">
        <v>306</v>
      </c>
      <c r="D147" s="192" t="s">
        <v>241</v>
      </c>
      <c r="E147" s="193" t="s">
        <v>4446</v>
      </c>
      <c r="F147" s="194" t="s">
        <v>4447</v>
      </c>
      <c r="G147" s="195" t="s">
        <v>476</v>
      </c>
      <c r="H147" s="196">
        <v>50</v>
      </c>
      <c r="I147" s="197"/>
      <c r="J147" s="198">
        <f t="shared" si="10"/>
        <v>0</v>
      </c>
      <c r="K147" s="194" t="s">
        <v>4415</v>
      </c>
      <c r="L147" s="40"/>
      <c r="M147" s="199" t="s">
        <v>1</v>
      </c>
      <c r="N147" s="200" t="s">
        <v>41</v>
      </c>
      <c r="O147" s="72"/>
      <c r="P147" s="201">
        <f t="shared" si="11"/>
        <v>0</v>
      </c>
      <c r="Q147" s="201">
        <v>0</v>
      </c>
      <c r="R147" s="201">
        <f t="shared" si="12"/>
        <v>0</v>
      </c>
      <c r="S147" s="201">
        <v>0</v>
      </c>
      <c r="T147" s="202">
        <f t="shared" si="13"/>
        <v>0</v>
      </c>
      <c r="U147" s="35"/>
      <c r="V147" s="35"/>
      <c r="W147" s="35"/>
      <c r="X147" s="35"/>
      <c r="Y147" s="35"/>
      <c r="Z147" s="35"/>
      <c r="AA147" s="35"/>
      <c r="AB147" s="35"/>
      <c r="AC147" s="35"/>
      <c r="AD147" s="35"/>
      <c r="AE147" s="35"/>
      <c r="AR147" s="203" t="s">
        <v>110</v>
      </c>
      <c r="AT147" s="203" t="s">
        <v>241</v>
      </c>
      <c r="AU147" s="203" t="s">
        <v>84</v>
      </c>
      <c r="AY147" s="18" t="s">
        <v>239</v>
      </c>
      <c r="BE147" s="204">
        <f t="shared" si="14"/>
        <v>0</v>
      </c>
      <c r="BF147" s="204">
        <f t="shared" si="15"/>
        <v>0</v>
      </c>
      <c r="BG147" s="204">
        <f t="shared" si="16"/>
        <v>0</v>
      </c>
      <c r="BH147" s="204">
        <f t="shared" si="17"/>
        <v>0</v>
      </c>
      <c r="BI147" s="204">
        <f t="shared" si="18"/>
        <v>0</v>
      </c>
      <c r="BJ147" s="18" t="s">
        <v>84</v>
      </c>
      <c r="BK147" s="204">
        <f t="shared" si="19"/>
        <v>0</v>
      </c>
      <c r="BL147" s="18" t="s">
        <v>110</v>
      </c>
      <c r="BM147" s="203" t="s">
        <v>506</v>
      </c>
    </row>
    <row r="148" spans="1:65" s="2" customFormat="1" ht="16.5" customHeight="1">
      <c r="A148" s="35"/>
      <c r="B148" s="36"/>
      <c r="C148" s="192" t="s">
        <v>312</v>
      </c>
      <c r="D148" s="192" t="s">
        <v>241</v>
      </c>
      <c r="E148" s="193" t="s">
        <v>4448</v>
      </c>
      <c r="F148" s="194" t="s">
        <v>4449</v>
      </c>
      <c r="G148" s="195" t="s">
        <v>1736</v>
      </c>
      <c r="H148" s="196">
        <v>8</v>
      </c>
      <c r="I148" s="197"/>
      <c r="J148" s="198">
        <f t="shared" si="10"/>
        <v>0</v>
      </c>
      <c r="K148" s="194" t="s">
        <v>4415</v>
      </c>
      <c r="L148" s="40"/>
      <c r="M148" s="199" t="s">
        <v>1</v>
      </c>
      <c r="N148" s="200" t="s">
        <v>41</v>
      </c>
      <c r="O148" s="72"/>
      <c r="P148" s="201">
        <f t="shared" si="11"/>
        <v>0</v>
      </c>
      <c r="Q148" s="201">
        <v>0</v>
      </c>
      <c r="R148" s="201">
        <f t="shared" si="12"/>
        <v>0</v>
      </c>
      <c r="S148" s="201">
        <v>0</v>
      </c>
      <c r="T148" s="202">
        <f t="shared" si="13"/>
        <v>0</v>
      </c>
      <c r="U148" s="35"/>
      <c r="V148" s="35"/>
      <c r="W148" s="35"/>
      <c r="X148" s="35"/>
      <c r="Y148" s="35"/>
      <c r="Z148" s="35"/>
      <c r="AA148" s="35"/>
      <c r="AB148" s="35"/>
      <c r="AC148" s="35"/>
      <c r="AD148" s="35"/>
      <c r="AE148" s="35"/>
      <c r="AR148" s="203" t="s">
        <v>110</v>
      </c>
      <c r="AT148" s="203" t="s">
        <v>241</v>
      </c>
      <c r="AU148" s="203" t="s">
        <v>84</v>
      </c>
      <c r="AY148" s="18" t="s">
        <v>239</v>
      </c>
      <c r="BE148" s="204">
        <f t="shared" si="14"/>
        <v>0</v>
      </c>
      <c r="BF148" s="204">
        <f t="shared" si="15"/>
        <v>0</v>
      </c>
      <c r="BG148" s="204">
        <f t="shared" si="16"/>
        <v>0</v>
      </c>
      <c r="BH148" s="204">
        <f t="shared" si="17"/>
        <v>0</v>
      </c>
      <c r="BI148" s="204">
        <f t="shared" si="18"/>
        <v>0</v>
      </c>
      <c r="BJ148" s="18" t="s">
        <v>84</v>
      </c>
      <c r="BK148" s="204">
        <f t="shared" si="19"/>
        <v>0</v>
      </c>
      <c r="BL148" s="18" t="s">
        <v>110</v>
      </c>
      <c r="BM148" s="203" t="s">
        <v>517</v>
      </c>
    </row>
    <row r="149" spans="1:65" s="2" customFormat="1" ht="16.5" customHeight="1">
      <c r="A149" s="35"/>
      <c r="B149" s="36"/>
      <c r="C149" s="192" t="s">
        <v>279</v>
      </c>
      <c r="D149" s="192" t="s">
        <v>241</v>
      </c>
      <c r="E149" s="193" t="s">
        <v>4450</v>
      </c>
      <c r="F149" s="194" t="s">
        <v>4451</v>
      </c>
      <c r="G149" s="195" t="s">
        <v>476</v>
      </c>
      <c r="H149" s="196">
        <v>50</v>
      </c>
      <c r="I149" s="197"/>
      <c r="J149" s="198">
        <f t="shared" si="10"/>
        <v>0</v>
      </c>
      <c r="K149" s="194" t="s">
        <v>4415</v>
      </c>
      <c r="L149" s="40"/>
      <c r="M149" s="199" t="s">
        <v>1</v>
      </c>
      <c r="N149" s="200" t="s">
        <v>41</v>
      </c>
      <c r="O149" s="72"/>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110</v>
      </c>
      <c r="AT149" s="203" t="s">
        <v>241</v>
      </c>
      <c r="AU149" s="203" t="s">
        <v>84</v>
      </c>
      <c r="AY149" s="18" t="s">
        <v>239</v>
      </c>
      <c r="BE149" s="204">
        <f t="shared" si="14"/>
        <v>0</v>
      </c>
      <c r="BF149" s="204">
        <f t="shared" si="15"/>
        <v>0</v>
      </c>
      <c r="BG149" s="204">
        <f t="shared" si="16"/>
        <v>0</v>
      </c>
      <c r="BH149" s="204">
        <f t="shared" si="17"/>
        <v>0</v>
      </c>
      <c r="BI149" s="204">
        <f t="shared" si="18"/>
        <v>0</v>
      </c>
      <c r="BJ149" s="18" t="s">
        <v>84</v>
      </c>
      <c r="BK149" s="204">
        <f t="shared" si="19"/>
        <v>0</v>
      </c>
      <c r="BL149" s="18" t="s">
        <v>110</v>
      </c>
      <c r="BM149" s="203" t="s">
        <v>525</v>
      </c>
    </row>
    <row r="150" spans="1:65" s="2" customFormat="1" ht="16.5" customHeight="1">
      <c r="A150" s="35"/>
      <c r="B150" s="36"/>
      <c r="C150" s="192" t="s">
        <v>321</v>
      </c>
      <c r="D150" s="192" t="s">
        <v>241</v>
      </c>
      <c r="E150" s="193" t="s">
        <v>4452</v>
      </c>
      <c r="F150" s="194" t="s">
        <v>4453</v>
      </c>
      <c r="G150" s="195" t="s">
        <v>1736</v>
      </c>
      <c r="H150" s="196">
        <v>1</v>
      </c>
      <c r="I150" s="197"/>
      <c r="J150" s="198">
        <f t="shared" si="10"/>
        <v>0</v>
      </c>
      <c r="K150" s="194" t="s">
        <v>4415</v>
      </c>
      <c r="L150" s="40"/>
      <c r="M150" s="199" t="s">
        <v>1</v>
      </c>
      <c r="N150" s="200" t="s">
        <v>41</v>
      </c>
      <c r="O150" s="72"/>
      <c r="P150" s="201">
        <f t="shared" si="11"/>
        <v>0</v>
      </c>
      <c r="Q150" s="201">
        <v>0</v>
      </c>
      <c r="R150" s="201">
        <f t="shared" si="12"/>
        <v>0</v>
      </c>
      <c r="S150" s="201">
        <v>0</v>
      </c>
      <c r="T150" s="202">
        <f t="shared" si="13"/>
        <v>0</v>
      </c>
      <c r="U150" s="35"/>
      <c r="V150" s="35"/>
      <c r="W150" s="35"/>
      <c r="X150" s="35"/>
      <c r="Y150" s="35"/>
      <c r="Z150" s="35"/>
      <c r="AA150" s="35"/>
      <c r="AB150" s="35"/>
      <c r="AC150" s="35"/>
      <c r="AD150" s="35"/>
      <c r="AE150" s="35"/>
      <c r="AR150" s="203" t="s">
        <v>110</v>
      </c>
      <c r="AT150" s="203" t="s">
        <v>241</v>
      </c>
      <c r="AU150" s="203" t="s">
        <v>84</v>
      </c>
      <c r="AY150" s="18" t="s">
        <v>239</v>
      </c>
      <c r="BE150" s="204">
        <f t="shared" si="14"/>
        <v>0</v>
      </c>
      <c r="BF150" s="204">
        <f t="shared" si="15"/>
        <v>0</v>
      </c>
      <c r="BG150" s="204">
        <f t="shared" si="16"/>
        <v>0</v>
      </c>
      <c r="BH150" s="204">
        <f t="shared" si="17"/>
        <v>0</v>
      </c>
      <c r="BI150" s="204">
        <f t="shared" si="18"/>
        <v>0</v>
      </c>
      <c r="BJ150" s="18" t="s">
        <v>84</v>
      </c>
      <c r="BK150" s="204">
        <f t="shared" si="19"/>
        <v>0</v>
      </c>
      <c r="BL150" s="18" t="s">
        <v>110</v>
      </c>
      <c r="BM150" s="203" t="s">
        <v>533</v>
      </c>
    </row>
    <row r="151" spans="1:65" s="2" customFormat="1" ht="16.5" customHeight="1">
      <c r="A151" s="35"/>
      <c r="B151" s="36"/>
      <c r="C151" s="192" t="s">
        <v>328</v>
      </c>
      <c r="D151" s="192" t="s">
        <v>241</v>
      </c>
      <c r="E151" s="193" t="s">
        <v>4454</v>
      </c>
      <c r="F151" s="194" t="s">
        <v>4455</v>
      </c>
      <c r="G151" s="195" t="s">
        <v>476</v>
      </c>
      <c r="H151" s="196">
        <v>245</v>
      </c>
      <c r="I151" s="197"/>
      <c r="J151" s="198">
        <f t="shared" si="10"/>
        <v>0</v>
      </c>
      <c r="K151" s="194" t="s">
        <v>4415</v>
      </c>
      <c r="L151" s="40"/>
      <c r="M151" s="199" t="s">
        <v>1</v>
      </c>
      <c r="N151" s="200" t="s">
        <v>41</v>
      </c>
      <c r="O151" s="72"/>
      <c r="P151" s="201">
        <f t="shared" si="11"/>
        <v>0</v>
      </c>
      <c r="Q151" s="201">
        <v>0</v>
      </c>
      <c r="R151" s="201">
        <f t="shared" si="12"/>
        <v>0</v>
      </c>
      <c r="S151" s="201">
        <v>0</v>
      </c>
      <c r="T151" s="202">
        <f t="shared" si="13"/>
        <v>0</v>
      </c>
      <c r="U151" s="35"/>
      <c r="V151" s="35"/>
      <c r="W151" s="35"/>
      <c r="X151" s="35"/>
      <c r="Y151" s="35"/>
      <c r="Z151" s="35"/>
      <c r="AA151" s="35"/>
      <c r="AB151" s="35"/>
      <c r="AC151" s="35"/>
      <c r="AD151" s="35"/>
      <c r="AE151" s="35"/>
      <c r="AR151" s="203" t="s">
        <v>110</v>
      </c>
      <c r="AT151" s="203" t="s">
        <v>241</v>
      </c>
      <c r="AU151" s="203" t="s">
        <v>84</v>
      </c>
      <c r="AY151" s="18" t="s">
        <v>239</v>
      </c>
      <c r="BE151" s="204">
        <f t="shared" si="14"/>
        <v>0</v>
      </c>
      <c r="BF151" s="204">
        <f t="shared" si="15"/>
        <v>0</v>
      </c>
      <c r="BG151" s="204">
        <f t="shared" si="16"/>
        <v>0</v>
      </c>
      <c r="BH151" s="204">
        <f t="shared" si="17"/>
        <v>0</v>
      </c>
      <c r="BI151" s="204">
        <f t="shared" si="18"/>
        <v>0</v>
      </c>
      <c r="BJ151" s="18" t="s">
        <v>84</v>
      </c>
      <c r="BK151" s="204">
        <f t="shared" si="19"/>
        <v>0</v>
      </c>
      <c r="BL151" s="18" t="s">
        <v>110</v>
      </c>
      <c r="BM151" s="203" t="s">
        <v>541</v>
      </c>
    </row>
    <row r="152" spans="1:65" s="2" customFormat="1" ht="24.2" customHeight="1">
      <c r="A152" s="35"/>
      <c r="B152" s="36"/>
      <c r="C152" s="192" t="s">
        <v>7</v>
      </c>
      <c r="D152" s="192" t="s">
        <v>241</v>
      </c>
      <c r="E152" s="193" t="s">
        <v>4456</v>
      </c>
      <c r="F152" s="194" t="s">
        <v>4457</v>
      </c>
      <c r="G152" s="195" t="s">
        <v>1736</v>
      </c>
      <c r="H152" s="196">
        <v>1</v>
      </c>
      <c r="I152" s="197"/>
      <c r="J152" s="198">
        <f t="shared" si="10"/>
        <v>0</v>
      </c>
      <c r="K152" s="194" t="s">
        <v>4415</v>
      </c>
      <c r="L152" s="40"/>
      <c r="M152" s="199" t="s">
        <v>1</v>
      </c>
      <c r="N152" s="200" t="s">
        <v>41</v>
      </c>
      <c r="O152" s="72"/>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110</v>
      </c>
      <c r="AT152" s="203" t="s">
        <v>241</v>
      </c>
      <c r="AU152" s="203" t="s">
        <v>84</v>
      </c>
      <c r="AY152" s="18" t="s">
        <v>239</v>
      </c>
      <c r="BE152" s="204">
        <f t="shared" si="14"/>
        <v>0</v>
      </c>
      <c r="BF152" s="204">
        <f t="shared" si="15"/>
        <v>0</v>
      </c>
      <c r="BG152" s="204">
        <f t="shared" si="16"/>
        <v>0</v>
      </c>
      <c r="BH152" s="204">
        <f t="shared" si="17"/>
        <v>0</v>
      </c>
      <c r="BI152" s="204">
        <f t="shared" si="18"/>
        <v>0</v>
      </c>
      <c r="BJ152" s="18" t="s">
        <v>84</v>
      </c>
      <c r="BK152" s="204">
        <f t="shared" si="19"/>
        <v>0</v>
      </c>
      <c r="BL152" s="18" t="s">
        <v>110</v>
      </c>
      <c r="BM152" s="203" t="s">
        <v>551</v>
      </c>
    </row>
    <row r="153" spans="1:65" s="2" customFormat="1" ht="16.5" customHeight="1">
      <c r="A153" s="35"/>
      <c r="B153" s="36"/>
      <c r="C153" s="192" t="s">
        <v>337</v>
      </c>
      <c r="D153" s="192" t="s">
        <v>241</v>
      </c>
      <c r="E153" s="193" t="s">
        <v>4458</v>
      </c>
      <c r="F153" s="194" t="s">
        <v>4459</v>
      </c>
      <c r="G153" s="195" t="s">
        <v>1736</v>
      </c>
      <c r="H153" s="196">
        <v>100</v>
      </c>
      <c r="I153" s="197"/>
      <c r="J153" s="198">
        <f t="shared" si="10"/>
        <v>0</v>
      </c>
      <c r="K153" s="194" t="s">
        <v>4415</v>
      </c>
      <c r="L153" s="40"/>
      <c r="M153" s="199" t="s">
        <v>1</v>
      </c>
      <c r="N153" s="200" t="s">
        <v>41</v>
      </c>
      <c r="O153" s="72"/>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110</v>
      </c>
      <c r="AT153" s="203" t="s">
        <v>241</v>
      </c>
      <c r="AU153" s="203" t="s">
        <v>84</v>
      </c>
      <c r="AY153" s="18" t="s">
        <v>239</v>
      </c>
      <c r="BE153" s="204">
        <f t="shared" si="14"/>
        <v>0</v>
      </c>
      <c r="BF153" s="204">
        <f t="shared" si="15"/>
        <v>0</v>
      </c>
      <c r="BG153" s="204">
        <f t="shared" si="16"/>
        <v>0</v>
      </c>
      <c r="BH153" s="204">
        <f t="shared" si="17"/>
        <v>0</v>
      </c>
      <c r="BI153" s="204">
        <f t="shared" si="18"/>
        <v>0</v>
      </c>
      <c r="BJ153" s="18" t="s">
        <v>84</v>
      </c>
      <c r="BK153" s="204">
        <f t="shared" si="19"/>
        <v>0</v>
      </c>
      <c r="BL153" s="18" t="s">
        <v>110</v>
      </c>
      <c r="BM153" s="203" t="s">
        <v>561</v>
      </c>
    </row>
    <row r="154" spans="1:65" s="12" customFormat="1" ht="25.9" customHeight="1">
      <c r="B154" s="176"/>
      <c r="C154" s="177"/>
      <c r="D154" s="178" t="s">
        <v>75</v>
      </c>
      <c r="E154" s="179" t="s">
        <v>4460</v>
      </c>
      <c r="F154" s="179" t="s">
        <v>4461</v>
      </c>
      <c r="G154" s="177"/>
      <c r="H154" s="177"/>
      <c r="I154" s="180"/>
      <c r="J154" s="181">
        <f>BK154</f>
        <v>0</v>
      </c>
      <c r="K154" s="177"/>
      <c r="L154" s="182"/>
      <c r="M154" s="183"/>
      <c r="N154" s="184"/>
      <c r="O154" s="184"/>
      <c r="P154" s="185">
        <f>SUM(P155:P167)</f>
        <v>0</v>
      </c>
      <c r="Q154" s="184"/>
      <c r="R154" s="185">
        <f>SUM(R155:R167)</f>
        <v>0</v>
      </c>
      <c r="S154" s="184"/>
      <c r="T154" s="186">
        <f>SUM(T155:T167)</f>
        <v>0</v>
      </c>
      <c r="AR154" s="187" t="s">
        <v>84</v>
      </c>
      <c r="AT154" s="188" t="s">
        <v>75</v>
      </c>
      <c r="AU154" s="188" t="s">
        <v>76</v>
      </c>
      <c r="AY154" s="187" t="s">
        <v>239</v>
      </c>
      <c r="BK154" s="189">
        <f>SUM(BK155:BK167)</f>
        <v>0</v>
      </c>
    </row>
    <row r="155" spans="1:65" s="2" customFormat="1" ht="16.5" customHeight="1">
      <c r="A155" s="35"/>
      <c r="B155" s="36"/>
      <c r="C155" s="192" t="s">
        <v>342</v>
      </c>
      <c r="D155" s="192" t="s">
        <v>241</v>
      </c>
      <c r="E155" s="193" t="s">
        <v>4462</v>
      </c>
      <c r="F155" s="194" t="s">
        <v>4463</v>
      </c>
      <c r="G155" s="195" t="s">
        <v>476</v>
      </c>
      <c r="H155" s="196">
        <v>112</v>
      </c>
      <c r="I155" s="197"/>
      <c r="J155" s="198">
        <f t="shared" ref="J155:J167" si="20">ROUND(I155*H155,2)</f>
        <v>0</v>
      </c>
      <c r="K155" s="194" t="s">
        <v>4415</v>
      </c>
      <c r="L155" s="40"/>
      <c r="M155" s="199" t="s">
        <v>1</v>
      </c>
      <c r="N155" s="200" t="s">
        <v>41</v>
      </c>
      <c r="O155" s="72"/>
      <c r="P155" s="201">
        <f t="shared" ref="P155:P167" si="21">O155*H155</f>
        <v>0</v>
      </c>
      <c r="Q155" s="201">
        <v>0</v>
      </c>
      <c r="R155" s="201">
        <f t="shared" ref="R155:R167" si="22">Q155*H155</f>
        <v>0</v>
      </c>
      <c r="S155" s="201">
        <v>0</v>
      </c>
      <c r="T155" s="202">
        <f t="shared" ref="T155:T167" si="23">S155*H155</f>
        <v>0</v>
      </c>
      <c r="U155" s="35"/>
      <c r="V155" s="35"/>
      <c r="W155" s="35"/>
      <c r="X155" s="35"/>
      <c r="Y155" s="35"/>
      <c r="Z155" s="35"/>
      <c r="AA155" s="35"/>
      <c r="AB155" s="35"/>
      <c r="AC155" s="35"/>
      <c r="AD155" s="35"/>
      <c r="AE155" s="35"/>
      <c r="AR155" s="203" t="s">
        <v>110</v>
      </c>
      <c r="AT155" s="203" t="s">
        <v>241</v>
      </c>
      <c r="AU155" s="203" t="s">
        <v>84</v>
      </c>
      <c r="AY155" s="18" t="s">
        <v>239</v>
      </c>
      <c r="BE155" s="204">
        <f t="shared" ref="BE155:BE167" si="24">IF(N155="základní",J155,0)</f>
        <v>0</v>
      </c>
      <c r="BF155" s="204">
        <f t="shared" ref="BF155:BF167" si="25">IF(N155="snížená",J155,0)</f>
        <v>0</v>
      </c>
      <c r="BG155" s="204">
        <f t="shared" ref="BG155:BG167" si="26">IF(N155="zákl. přenesená",J155,0)</f>
        <v>0</v>
      </c>
      <c r="BH155" s="204">
        <f t="shared" ref="BH155:BH167" si="27">IF(N155="sníž. přenesená",J155,0)</f>
        <v>0</v>
      </c>
      <c r="BI155" s="204">
        <f t="shared" ref="BI155:BI167" si="28">IF(N155="nulová",J155,0)</f>
        <v>0</v>
      </c>
      <c r="BJ155" s="18" t="s">
        <v>84</v>
      </c>
      <c r="BK155" s="204">
        <f t="shared" ref="BK155:BK167" si="29">ROUND(I155*H155,2)</f>
        <v>0</v>
      </c>
      <c r="BL155" s="18" t="s">
        <v>110</v>
      </c>
      <c r="BM155" s="203" t="s">
        <v>570</v>
      </c>
    </row>
    <row r="156" spans="1:65" s="2" customFormat="1" ht="16.5" customHeight="1">
      <c r="A156" s="35"/>
      <c r="B156" s="36"/>
      <c r="C156" s="192" t="s">
        <v>463</v>
      </c>
      <c r="D156" s="192" t="s">
        <v>241</v>
      </c>
      <c r="E156" s="193" t="s">
        <v>4464</v>
      </c>
      <c r="F156" s="194" t="s">
        <v>4465</v>
      </c>
      <c r="G156" s="195" t="s">
        <v>1736</v>
      </c>
      <c r="H156" s="196">
        <v>112</v>
      </c>
      <c r="I156" s="197"/>
      <c r="J156" s="198">
        <f t="shared" si="20"/>
        <v>0</v>
      </c>
      <c r="K156" s="194" t="s">
        <v>4415</v>
      </c>
      <c r="L156" s="40"/>
      <c r="M156" s="199" t="s">
        <v>1</v>
      </c>
      <c r="N156" s="200" t="s">
        <v>41</v>
      </c>
      <c r="O156" s="72"/>
      <c r="P156" s="201">
        <f t="shared" si="21"/>
        <v>0</v>
      </c>
      <c r="Q156" s="201">
        <v>0</v>
      </c>
      <c r="R156" s="201">
        <f t="shared" si="22"/>
        <v>0</v>
      </c>
      <c r="S156" s="201">
        <v>0</v>
      </c>
      <c r="T156" s="202">
        <f t="shared" si="23"/>
        <v>0</v>
      </c>
      <c r="U156" s="35"/>
      <c r="V156" s="35"/>
      <c r="W156" s="35"/>
      <c r="X156" s="35"/>
      <c r="Y156" s="35"/>
      <c r="Z156" s="35"/>
      <c r="AA156" s="35"/>
      <c r="AB156" s="35"/>
      <c r="AC156" s="35"/>
      <c r="AD156" s="35"/>
      <c r="AE156" s="35"/>
      <c r="AR156" s="203" t="s">
        <v>110</v>
      </c>
      <c r="AT156" s="203" t="s">
        <v>241</v>
      </c>
      <c r="AU156" s="203" t="s">
        <v>84</v>
      </c>
      <c r="AY156" s="18" t="s">
        <v>239</v>
      </c>
      <c r="BE156" s="204">
        <f t="shared" si="24"/>
        <v>0</v>
      </c>
      <c r="BF156" s="204">
        <f t="shared" si="25"/>
        <v>0</v>
      </c>
      <c r="BG156" s="204">
        <f t="shared" si="26"/>
        <v>0</v>
      </c>
      <c r="BH156" s="204">
        <f t="shared" si="27"/>
        <v>0</v>
      </c>
      <c r="BI156" s="204">
        <f t="shared" si="28"/>
        <v>0</v>
      </c>
      <c r="BJ156" s="18" t="s">
        <v>84</v>
      </c>
      <c r="BK156" s="204">
        <f t="shared" si="29"/>
        <v>0</v>
      </c>
      <c r="BL156" s="18" t="s">
        <v>110</v>
      </c>
      <c r="BM156" s="203" t="s">
        <v>580</v>
      </c>
    </row>
    <row r="157" spans="1:65" s="2" customFormat="1" ht="16.5" customHeight="1">
      <c r="A157" s="35"/>
      <c r="B157" s="36"/>
      <c r="C157" s="192" t="s">
        <v>468</v>
      </c>
      <c r="D157" s="192" t="s">
        <v>241</v>
      </c>
      <c r="E157" s="193" t="s">
        <v>4466</v>
      </c>
      <c r="F157" s="194" t="s">
        <v>4467</v>
      </c>
      <c r="G157" s="195" t="s">
        <v>1736</v>
      </c>
      <c r="H157" s="196">
        <v>6</v>
      </c>
      <c r="I157" s="197"/>
      <c r="J157" s="198">
        <f t="shared" si="20"/>
        <v>0</v>
      </c>
      <c r="K157" s="194" t="s">
        <v>4415</v>
      </c>
      <c r="L157" s="40"/>
      <c r="M157" s="199" t="s">
        <v>1</v>
      </c>
      <c r="N157" s="200" t="s">
        <v>41</v>
      </c>
      <c r="O157" s="72"/>
      <c r="P157" s="201">
        <f t="shared" si="21"/>
        <v>0</v>
      </c>
      <c r="Q157" s="201">
        <v>0</v>
      </c>
      <c r="R157" s="201">
        <f t="shared" si="22"/>
        <v>0</v>
      </c>
      <c r="S157" s="201">
        <v>0</v>
      </c>
      <c r="T157" s="202">
        <f t="shared" si="23"/>
        <v>0</v>
      </c>
      <c r="U157" s="35"/>
      <c r="V157" s="35"/>
      <c r="W157" s="35"/>
      <c r="X157" s="35"/>
      <c r="Y157" s="35"/>
      <c r="Z157" s="35"/>
      <c r="AA157" s="35"/>
      <c r="AB157" s="35"/>
      <c r="AC157" s="35"/>
      <c r="AD157" s="35"/>
      <c r="AE157" s="35"/>
      <c r="AR157" s="203" t="s">
        <v>110</v>
      </c>
      <c r="AT157" s="203" t="s">
        <v>241</v>
      </c>
      <c r="AU157" s="203" t="s">
        <v>84</v>
      </c>
      <c r="AY157" s="18" t="s">
        <v>239</v>
      </c>
      <c r="BE157" s="204">
        <f t="shared" si="24"/>
        <v>0</v>
      </c>
      <c r="BF157" s="204">
        <f t="shared" si="25"/>
        <v>0</v>
      </c>
      <c r="BG157" s="204">
        <f t="shared" si="26"/>
        <v>0</v>
      </c>
      <c r="BH157" s="204">
        <f t="shared" si="27"/>
        <v>0</v>
      </c>
      <c r="BI157" s="204">
        <f t="shared" si="28"/>
        <v>0</v>
      </c>
      <c r="BJ157" s="18" t="s">
        <v>84</v>
      </c>
      <c r="BK157" s="204">
        <f t="shared" si="29"/>
        <v>0</v>
      </c>
      <c r="BL157" s="18" t="s">
        <v>110</v>
      </c>
      <c r="BM157" s="203" t="s">
        <v>591</v>
      </c>
    </row>
    <row r="158" spans="1:65" s="2" customFormat="1" ht="16.5" customHeight="1">
      <c r="A158" s="35"/>
      <c r="B158" s="36"/>
      <c r="C158" s="192" t="s">
        <v>473</v>
      </c>
      <c r="D158" s="192" t="s">
        <v>241</v>
      </c>
      <c r="E158" s="193" t="s">
        <v>4468</v>
      </c>
      <c r="F158" s="194" t="s">
        <v>4469</v>
      </c>
      <c r="G158" s="195" t="s">
        <v>1736</v>
      </c>
      <c r="H158" s="196">
        <v>6</v>
      </c>
      <c r="I158" s="197"/>
      <c r="J158" s="198">
        <f t="shared" si="20"/>
        <v>0</v>
      </c>
      <c r="K158" s="194" t="s">
        <v>4415</v>
      </c>
      <c r="L158" s="40"/>
      <c r="M158" s="199" t="s">
        <v>1</v>
      </c>
      <c r="N158" s="200" t="s">
        <v>41</v>
      </c>
      <c r="O158" s="72"/>
      <c r="P158" s="201">
        <f t="shared" si="21"/>
        <v>0</v>
      </c>
      <c r="Q158" s="201">
        <v>0</v>
      </c>
      <c r="R158" s="201">
        <f t="shared" si="22"/>
        <v>0</v>
      </c>
      <c r="S158" s="201">
        <v>0</v>
      </c>
      <c r="T158" s="202">
        <f t="shared" si="23"/>
        <v>0</v>
      </c>
      <c r="U158" s="35"/>
      <c r="V158" s="35"/>
      <c r="W158" s="35"/>
      <c r="X158" s="35"/>
      <c r="Y158" s="35"/>
      <c r="Z158" s="35"/>
      <c r="AA158" s="35"/>
      <c r="AB158" s="35"/>
      <c r="AC158" s="35"/>
      <c r="AD158" s="35"/>
      <c r="AE158" s="35"/>
      <c r="AR158" s="203" t="s">
        <v>110</v>
      </c>
      <c r="AT158" s="203" t="s">
        <v>241</v>
      </c>
      <c r="AU158" s="203" t="s">
        <v>84</v>
      </c>
      <c r="AY158" s="18" t="s">
        <v>239</v>
      </c>
      <c r="BE158" s="204">
        <f t="shared" si="24"/>
        <v>0</v>
      </c>
      <c r="BF158" s="204">
        <f t="shared" si="25"/>
        <v>0</v>
      </c>
      <c r="BG158" s="204">
        <f t="shared" si="26"/>
        <v>0</v>
      </c>
      <c r="BH158" s="204">
        <f t="shared" si="27"/>
        <v>0</v>
      </c>
      <c r="BI158" s="204">
        <f t="shared" si="28"/>
        <v>0</v>
      </c>
      <c r="BJ158" s="18" t="s">
        <v>84</v>
      </c>
      <c r="BK158" s="204">
        <f t="shared" si="29"/>
        <v>0</v>
      </c>
      <c r="BL158" s="18" t="s">
        <v>110</v>
      </c>
      <c r="BM158" s="203" t="s">
        <v>601</v>
      </c>
    </row>
    <row r="159" spans="1:65" s="2" customFormat="1" ht="16.5" customHeight="1">
      <c r="A159" s="35"/>
      <c r="B159" s="36"/>
      <c r="C159" s="192" t="s">
        <v>479</v>
      </c>
      <c r="D159" s="192" t="s">
        <v>241</v>
      </c>
      <c r="E159" s="193" t="s">
        <v>4470</v>
      </c>
      <c r="F159" s="194" t="s">
        <v>4471</v>
      </c>
      <c r="G159" s="195" t="s">
        <v>1736</v>
      </c>
      <c r="H159" s="196">
        <v>112</v>
      </c>
      <c r="I159" s="197"/>
      <c r="J159" s="198">
        <f t="shared" si="20"/>
        <v>0</v>
      </c>
      <c r="K159" s="194" t="s">
        <v>4415</v>
      </c>
      <c r="L159" s="40"/>
      <c r="M159" s="199" t="s">
        <v>1</v>
      </c>
      <c r="N159" s="200" t="s">
        <v>41</v>
      </c>
      <c r="O159" s="72"/>
      <c r="P159" s="201">
        <f t="shared" si="21"/>
        <v>0</v>
      </c>
      <c r="Q159" s="201">
        <v>0</v>
      </c>
      <c r="R159" s="201">
        <f t="shared" si="22"/>
        <v>0</v>
      </c>
      <c r="S159" s="201">
        <v>0</v>
      </c>
      <c r="T159" s="202">
        <f t="shared" si="23"/>
        <v>0</v>
      </c>
      <c r="U159" s="35"/>
      <c r="V159" s="35"/>
      <c r="W159" s="35"/>
      <c r="X159" s="35"/>
      <c r="Y159" s="35"/>
      <c r="Z159" s="35"/>
      <c r="AA159" s="35"/>
      <c r="AB159" s="35"/>
      <c r="AC159" s="35"/>
      <c r="AD159" s="35"/>
      <c r="AE159" s="35"/>
      <c r="AR159" s="203" t="s">
        <v>110</v>
      </c>
      <c r="AT159" s="203" t="s">
        <v>241</v>
      </c>
      <c r="AU159" s="203" t="s">
        <v>84</v>
      </c>
      <c r="AY159" s="18" t="s">
        <v>239</v>
      </c>
      <c r="BE159" s="204">
        <f t="shared" si="24"/>
        <v>0</v>
      </c>
      <c r="BF159" s="204">
        <f t="shared" si="25"/>
        <v>0</v>
      </c>
      <c r="BG159" s="204">
        <f t="shared" si="26"/>
        <v>0</v>
      </c>
      <c r="BH159" s="204">
        <f t="shared" si="27"/>
        <v>0</v>
      </c>
      <c r="BI159" s="204">
        <f t="shared" si="28"/>
        <v>0</v>
      </c>
      <c r="BJ159" s="18" t="s">
        <v>84</v>
      </c>
      <c r="BK159" s="204">
        <f t="shared" si="29"/>
        <v>0</v>
      </c>
      <c r="BL159" s="18" t="s">
        <v>110</v>
      </c>
      <c r="BM159" s="203" t="s">
        <v>609</v>
      </c>
    </row>
    <row r="160" spans="1:65" s="2" customFormat="1" ht="16.5" customHeight="1">
      <c r="A160" s="35"/>
      <c r="B160" s="36"/>
      <c r="C160" s="192" t="s">
        <v>484</v>
      </c>
      <c r="D160" s="192" t="s">
        <v>241</v>
      </c>
      <c r="E160" s="193" t="s">
        <v>4472</v>
      </c>
      <c r="F160" s="194" t="s">
        <v>4473</v>
      </c>
      <c r="G160" s="195" t="s">
        <v>476</v>
      </c>
      <c r="H160" s="196">
        <v>112</v>
      </c>
      <c r="I160" s="197"/>
      <c r="J160" s="198">
        <f t="shared" si="20"/>
        <v>0</v>
      </c>
      <c r="K160" s="194" t="s">
        <v>4415</v>
      </c>
      <c r="L160" s="40"/>
      <c r="M160" s="199" t="s">
        <v>1</v>
      </c>
      <c r="N160" s="200" t="s">
        <v>41</v>
      </c>
      <c r="O160" s="72"/>
      <c r="P160" s="201">
        <f t="shared" si="21"/>
        <v>0</v>
      </c>
      <c r="Q160" s="201">
        <v>0</v>
      </c>
      <c r="R160" s="201">
        <f t="shared" si="22"/>
        <v>0</v>
      </c>
      <c r="S160" s="201">
        <v>0</v>
      </c>
      <c r="T160" s="202">
        <f t="shared" si="23"/>
        <v>0</v>
      </c>
      <c r="U160" s="35"/>
      <c r="V160" s="35"/>
      <c r="W160" s="35"/>
      <c r="X160" s="35"/>
      <c r="Y160" s="35"/>
      <c r="Z160" s="35"/>
      <c r="AA160" s="35"/>
      <c r="AB160" s="35"/>
      <c r="AC160" s="35"/>
      <c r="AD160" s="35"/>
      <c r="AE160" s="35"/>
      <c r="AR160" s="203" t="s">
        <v>110</v>
      </c>
      <c r="AT160" s="203" t="s">
        <v>241</v>
      </c>
      <c r="AU160" s="203" t="s">
        <v>84</v>
      </c>
      <c r="AY160" s="18" t="s">
        <v>239</v>
      </c>
      <c r="BE160" s="204">
        <f t="shared" si="24"/>
        <v>0</v>
      </c>
      <c r="BF160" s="204">
        <f t="shared" si="25"/>
        <v>0</v>
      </c>
      <c r="BG160" s="204">
        <f t="shared" si="26"/>
        <v>0</v>
      </c>
      <c r="BH160" s="204">
        <f t="shared" si="27"/>
        <v>0</v>
      </c>
      <c r="BI160" s="204">
        <f t="shared" si="28"/>
        <v>0</v>
      </c>
      <c r="BJ160" s="18" t="s">
        <v>84</v>
      </c>
      <c r="BK160" s="204">
        <f t="shared" si="29"/>
        <v>0</v>
      </c>
      <c r="BL160" s="18" t="s">
        <v>110</v>
      </c>
      <c r="BM160" s="203" t="s">
        <v>617</v>
      </c>
    </row>
    <row r="161" spans="1:65" s="2" customFormat="1" ht="16.5" customHeight="1">
      <c r="A161" s="35"/>
      <c r="B161" s="36"/>
      <c r="C161" s="192" t="s">
        <v>490</v>
      </c>
      <c r="D161" s="192" t="s">
        <v>241</v>
      </c>
      <c r="E161" s="193" t="s">
        <v>4474</v>
      </c>
      <c r="F161" s="194" t="s">
        <v>4475</v>
      </c>
      <c r="G161" s="195" t="s">
        <v>1736</v>
      </c>
      <c r="H161" s="196">
        <v>56</v>
      </c>
      <c r="I161" s="197"/>
      <c r="J161" s="198">
        <f t="shared" si="20"/>
        <v>0</v>
      </c>
      <c r="K161" s="194" t="s">
        <v>4415</v>
      </c>
      <c r="L161" s="40"/>
      <c r="M161" s="199" t="s">
        <v>1</v>
      </c>
      <c r="N161" s="200" t="s">
        <v>41</v>
      </c>
      <c r="O161" s="72"/>
      <c r="P161" s="201">
        <f t="shared" si="21"/>
        <v>0</v>
      </c>
      <c r="Q161" s="201">
        <v>0</v>
      </c>
      <c r="R161" s="201">
        <f t="shared" si="22"/>
        <v>0</v>
      </c>
      <c r="S161" s="201">
        <v>0</v>
      </c>
      <c r="T161" s="202">
        <f t="shared" si="23"/>
        <v>0</v>
      </c>
      <c r="U161" s="35"/>
      <c r="V161" s="35"/>
      <c r="W161" s="35"/>
      <c r="X161" s="35"/>
      <c r="Y161" s="35"/>
      <c r="Z161" s="35"/>
      <c r="AA161" s="35"/>
      <c r="AB161" s="35"/>
      <c r="AC161" s="35"/>
      <c r="AD161" s="35"/>
      <c r="AE161" s="35"/>
      <c r="AR161" s="203" t="s">
        <v>110</v>
      </c>
      <c r="AT161" s="203" t="s">
        <v>241</v>
      </c>
      <c r="AU161" s="203" t="s">
        <v>84</v>
      </c>
      <c r="AY161" s="18" t="s">
        <v>239</v>
      </c>
      <c r="BE161" s="204">
        <f t="shared" si="24"/>
        <v>0</v>
      </c>
      <c r="BF161" s="204">
        <f t="shared" si="25"/>
        <v>0</v>
      </c>
      <c r="BG161" s="204">
        <f t="shared" si="26"/>
        <v>0</v>
      </c>
      <c r="BH161" s="204">
        <f t="shared" si="27"/>
        <v>0</v>
      </c>
      <c r="BI161" s="204">
        <f t="shared" si="28"/>
        <v>0</v>
      </c>
      <c r="BJ161" s="18" t="s">
        <v>84</v>
      </c>
      <c r="BK161" s="204">
        <f t="shared" si="29"/>
        <v>0</v>
      </c>
      <c r="BL161" s="18" t="s">
        <v>110</v>
      </c>
      <c r="BM161" s="203" t="s">
        <v>626</v>
      </c>
    </row>
    <row r="162" spans="1:65" s="2" customFormat="1" ht="16.5" customHeight="1">
      <c r="A162" s="35"/>
      <c r="B162" s="36"/>
      <c r="C162" s="192" t="s">
        <v>495</v>
      </c>
      <c r="D162" s="192" t="s">
        <v>241</v>
      </c>
      <c r="E162" s="193" t="s">
        <v>4476</v>
      </c>
      <c r="F162" s="194" t="s">
        <v>4477</v>
      </c>
      <c r="G162" s="195" t="s">
        <v>1736</v>
      </c>
      <c r="H162" s="196">
        <v>56</v>
      </c>
      <c r="I162" s="197"/>
      <c r="J162" s="198">
        <f t="shared" si="20"/>
        <v>0</v>
      </c>
      <c r="K162" s="194" t="s">
        <v>4415</v>
      </c>
      <c r="L162" s="40"/>
      <c r="M162" s="199" t="s">
        <v>1</v>
      </c>
      <c r="N162" s="200" t="s">
        <v>41</v>
      </c>
      <c r="O162" s="72"/>
      <c r="P162" s="201">
        <f t="shared" si="21"/>
        <v>0</v>
      </c>
      <c r="Q162" s="201">
        <v>0</v>
      </c>
      <c r="R162" s="201">
        <f t="shared" si="22"/>
        <v>0</v>
      </c>
      <c r="S162" s="201">
        <v>0</v>
      </c>
      <c r="T162" s="202">
        <f t="shared" si="23"/>
        <v>0</v>
      </c>
      <c r="U162" s="35"/>
      <c r="V162" s="35"/>
      <c r="W162" s="35"/>
      <c r="X162" s="35"/>
      <c r="Y162" s="35"/>
      <c r="Z162" s="35"/>
      <c r="AA162" s="35"/>
      <c r="AB162" s="35"/>
      <c r="AC162" s="35"/>
      <c r="AD162" s="35"/>
      <c r="AE162" s="35"/>
      <c r="AR162" s="203" t="s">
        <v>110</v>
      </c>
      <c r="AT162" s="203" t="s">
        <v>241</v>
      </c>
      <c r="AU162" s="203" t="s">
        <v>84</v>
      </c>
      <c r="AY162" s="18" t="s">
        <v>239</v>
      </c>
      <c r="BE162" s="204">
        <f t="shared" si="24"/>
        <v>0</v>
      </c>
      <c r="BF162" s="204">
        <f t="shared" si="25"/>
        <v>0</v>
      </c>
      <c r="BG162" s="204">
        <f t="shared" si="26"/>
        <v>0</v>
      </c>
      <c r="BH162" s="204">
        <f t="shared" si="27"/>
        <v>0</v>
      </c>
      <c r="BI162" s="204">
        <f t="shared" si="28"/>
        <v>0</v>
      </c>
      <c r="BJ162" s="18" t="s">
        <v>84</v>
      </c>
      <c r="BK162" s="204">
        <f t="shared" si="29"/>
        <v>0</v>
      </c>
      <c r="BL162" s="18" t="s">
        <v>110</v>
      </c>
      <c r="BM162" s="203" t="s">
        <v>636</v>
      </c>
    </row>
    <row r="163" spans="1:65" s="2" customFormat="1" ht="16.5" customHeight="1">
      <c r="A163" s="35"/>
      <c r="B163" s="36"/>
      <c r="C163" s="192" t="s">
        <v>499</v>
      </c>
      <c r="D163" s="192" t="s">
        <v>241</v>
      </c>
      <c r="E163" s="193" t="s">
        <v>4478</v>
      </c>
      <c r="F163" s="194" t="s">
        <v>4479</v>
      </c>
      <c r="G163" s="195" t="s">
        <v>1736</v>
      </c>
      <c r="H163" s="196">
        <v>250</v>
      </c>
      <c r="I163" s="197"/>
      <c r="J163" s="198">
        <f t="shared" si="20"/>
        <v>0</v>
      </c>
      <c r="K163" s="194" t="s">
        <v>4415</v>
      </c>
      <c r="L163" s="40"/>
      <c r="M163" s="199" t="s">
        <v>1</v>
      </c>
      <c r="N163" s="200" t="s">
        <v>41</v>
      </c>
      <c r="O163" s="72"/>
      <c r="P163" s="201">
        <f t="shared" si="21"/>
        <v>0</v>
      </c>
      <c r="Q163" s="201">
        <v>0</v>
      </c>
      <c r="R163" s="201">
        <f t="shared" si="22"/>
        <v>0</v>
      </c>
      <c r="S163" s="201">
        <v>0</v>
      </c>
      <c r="T163" s="202">
        <f t="shared" si="23"/>
        <v>0</v>
      </c>
      <c r="U163" s="35"/>
      <c r="V163" s="35"/>
      <c r="W163" s="35"/>
      <c r="X163" s="35"/>
      <c r="Y163" s="35"/>
      <c r="Z163" s="35"/>
      <c r="AA163" s="35"/>
      <c r="AB163" s="35"/>
      <c r="AC163" s="35"/>
      <c r="AD163" s="35"/>
      <c r="AE163" s="35"/>
      <c r="AR163" s="203" t="s">
        <v>110</v>
      </c>
      <c r="AT163" s="203" t="s">
        <v>241</v>
      </c>
      <c r="AU163" s="203" t="s">
        <v>84</v>
      </c>
      <c r="AY163" s="18" t="s">
        <v>239</v>
      </c>
      <c r="BE163" s="204">
        <f t="shared" si="24"/>
        <v>0</v>
      </c>
      <c r="BF163" s="204">
        <f t="shared" si="25"/>
        <v>0</v>
      </c>
      <c r="BG163" s="204">
        <f t="shared" si="26"/>
        <v>0</v>
      </c>
      <c r="BH163" s="204">
        <f t="shared" si="27"/>
        <v>0</v>
      </c>
      <c r="BI163" s="204">
        <f t="shared" si="28"/>
        <v>0</v>
      </c>
      <c r="BJ163" s="18" t="s">
        <v>84</v>
      </c>
      <c r="BK163" s="204">
        <f t="shared" si="29"/>
        <v>0</v>
      </c>
      <c r="BL163" s="18" t="s">
        <v>110</v>
      </c>
      <c r="BM163" s="203" t="s">
        <v>646</v>
      </c>
    </row>
    <row r="164" spans="1:65" s="2" customFormat="1" ht="16.5" customHeight="1">
      <c r="A164" s="35"/>
      <c r="B164" s="36"/>
      <c r="C164" s="192" t="s">
        <v>506</v>
      </c>
      <c r="D164" s="192" t="s">
        <v>241</v>
      </c>
      <c r="E164" s="193" t="s">
        <v>4480</v>
      </c>
      <c r="F164" s="194" t="s">
        <v>4246</v>
      </c>
      <c r="G164" s="195" t="s">
        <v>1736</v>
      </c>
      <c r="H164" s="196">
        <v>250</v>
      </c>
      <c r="I164" s="197"/>
      <c r="J164" s="198">
        <f t="shared" si="20"/>
        <v>0</v>
      </c>
      <c r="K164" s="194" t="s">
        <v>4415</v>
      </c>
      <c r="L164" s="40"/>
      <c r="M164" s="199" t="s">
        <v>1</v>
      </c>
      <c r="N164" s="200" t="s">
        <v>41</v>
      </c>
      <c r="O164" s="72"/>
      <c r="P164" s="201">
        <f t="shared" si="21"/>
        <v>0</v>
      </c>
      <c r="Q164" s="201">
        <v>0</v>
      </c>
      <c r="R164" s="201">
        <f t="shared" si="22"/>
        <v>0</v>
      </c>
      <c r="S164" s="201">
        <v>0</v>
      </c>
      <c r="T164" s="202">
        <f t="shared" si="23"/>
        <v>0</v>
      </c>
      <c r="U164" s="35"/>
      <c r="V164" s="35"/>
      <c r="W164" s="35"/>
      <c r="X164" s="35"/>
      <c r="Y164" s="35"/>
      <c r="Z164" s="35"/>
      <c r="AA164" s="35"/>
      <c r="AB164" s="35"/>
      <c r="AC164" s="35"/>
      <c r="AD164" s="35"/>
      <c r="AE164" s="35"/>
      <c r="AR164" s="203" t="s">
        <v>110</v>
      </c>
      <c r="AT164" s="203" t="s">
        <v>241</v>
      </c>
      <c r="AU164" s="203" t="s">
        <v>84</v>
      </c>
      <c r="AY164" s="18" t="s">
        <v>239</v>
      </c>
      <c r="BE164" s="204">
        <f t="shared" si="24"/>
        <v>0</v>
      </c>
      <c r="BF164" s="204">
        <f t="shared" si="25"/>
        <v>0</v>
      </c>
      <c r="BG164" s="204">
        <f t="shared" si="26"/>
        <v>0</v>
      </c>
      <c r="BH164" s="204">
        <f t="shared" si="27"/>
        <v>0</v>
      </c>
      <c r="BI164" s="204">
        <f t="shared" si="28"/>
        <v>0</v>
      </c>
      <c r="BJ164" s="18" t="s">
        <v>84</v>
      </c>
      <c r="BK164" s="204">
        <f t="shared" si="29"/>
        <v>0</v>
      </c>
      <c r="BL164" s="18" t="s">
        <v>110</v>
      </c>
      <c r="BM164" s="203" t="s">
        <v>655</v>
      </c>
    </row>
    <row r="165" spans="1:65" s="2" customFormat="1" ht="16.5" customHeight="1">
      <c r="A165" s="35"/>
      <c r="B165" s="36"/>
      <c r="C165" s="192" t="s">
        <v>513</v>
      </c>
      <c r="D165" s="192" t="s">
        <v>241</v>
      </c>
      <c r="E165" s="193" t="s">
        <v>4481</v>
      </c>
      <c r="F165" s="194" t="s">
        <v>4482</v>
      </c>
      <c r="G165" s="195" t="s">
        <v>1736</v>
      </c>
      <c r="H165" s="196">
        <v>250</v>
      </c>
      <c r="I165" s="197"/>
      <c r="J165" s="198">
        <f t="shared" si="20"/>
        <v>0</v>
      </c>
      <c r="K165" s="194" t="s">
        <v>4415</v>
      </c>
      <c r="L165" s="40"/>
      <c r="M165" s="199" t="s">
        <v>1</v>
      </c>
      <c r="N165" s="200" t="s">
        <v>41</v>
      </c>
      <c r="O165" s="72"/>
      <c r="P165" s="201">
        <f t="shared" si="21"/>
        <v>0</v>
      </c>
      <c r="Q165" s="201">
        <v>0</v>
      </c>
      <c r="R165" s="201">
        <f t="shared" si="22"/>
        <v>0</v>
      </c>
      <c r="S165" s="201">
        <v>0</v>
      </c>
      <c r="T165" s="202">
        <f t="shared" si="23"/>
        <v>0</v>
      </c>
      <c r="U165" s="35"/>
      <c r="V165" s="35"/>
      <c r="W165" s="35"/>
      <c r="X165" s="35"/>
      <c r="Y165" s="35"/>
      <c r="Z165" s="35"/>
      <c r="AA165" s="35"/>
      <c r="AB165" s="35"/>
      <c r="AC165" s="35"/>
      <c r="AD165" s="35"/>
      <c r="AE165" s="35"/>
      <c r="AR165" s="203" t="s">
        <v>110</v>
      </c>
      <c r="AT165" s="203" t="s">
        <v>241</v>
      </c>
      <c r="AU165" s="203" t="s">
        <v>84</v>
      </c>
      <c r="AY165" s="18" t="s">
        <v>239</v>
      </c>
      <c r="BE165" s="204">
        <f t="shared" si="24"/>
        <v>0</v>
      </c>
      <c r="BF165" s="204">
        <f t="shared" si="25"/>
        <v>0</v>
      </c>
      <c r="BG165" s="204">
        <f t="shared" si="26"/>
        <v>0</v>
      </c>
      <c r="BH165" s="204">
        <f t="shared" si="27"/>
        <v>0</v>
      </c>
      <c r="BI165" s="204">
        <f t="shared" si="28"/>
        <v>0</v>
      </c>
      <c r="BJ165" s="18" t="s">
        <v>84</v>
      </c>
      <c r="BK165" s="204">
        <f t="shared" si="29"/>
        <v>0</v>
      </c>
      <c r="BL165" s="18" t="s">
        <v>110</v>
      </c>
      <c r="BM165" s="203" t="s">
        <v>664</v>
      </c>
    </row>
    <row r="166" spans="1:65" s="2" customFormat="1" ht="24.2" customHeight="1">
      <c r="A166" s="35"/>
      <c r="B166" s="36"/>
      <c r="C166" s="192" t="s">
        <v>517</v>
      </c>
      <c r="D166" s="192" t="s">
        <v>241</v>
      </c>
      <c r="E166" s="193" t="s">
        <v>4483</v>
      </c>
      <c r="F166" s="194" t="s">
        <v>4484</v>
      </c>
      <c r="G166" s="195" t="s">
        <v>1736</v>
      </c>
      <c r="H166" s="196">
        <v>250</v>
      </c>
      <c r="I166" s="197"/>
      <c r="J166" s="198">
        <f t="shared" si="20"/>
        <v>0</v>
      </c>
      <c r="K166" s="194" t="s">
        <v>4415</v>
      </c>
      <c r="L166" s="40"/>
      <c r="M166" s="199" t="s">
        <v>1</v>
      </c>
      <c r="N166" s="200" t="s">
        <v>41</v>
      </c>
      <c r="O166" s="72"/>
      <c r="P166" s="201">
        <f t="shared" si="21"/>
        <v>0</v>
      </c>
      <c r="Q166" s="201">
        <v>0</v>
      </c>
      <c r="R166" s="201">
        <f t="shared" si="22"/>
        <v>0</v>
      </c>
      <c r="S166" s="201">
        <v>0</v>
      </c>
      <c r="T166" s="202">
        <f t="shared" si="23"/>
        <v>0</v>
      </c>
      <c r="U166" s="35"/>
      <c r="V166" s="35"/>
      <c r="W166" s="35"/>
      <c r="X166" s="35"/>
      <c r="Y166" s="35"/>
      <c r="Z166" s="35"/>
      <c r="AA166" s="35"/>
      <c r="AB166" s="35"/>
      <c r="AC166" s="35"/>
      <c r="AD166" s="35"/>
      <c r="AE166" s="35"/>
      <c r="AR166" s="203" t="s">
        <v>110</v>
      </c>
      <c r="AT166" s="203" t="s">
        <v>241</v>
      </c>
      <c r="AU166" s="203" t="s">
        <v>84</v>
      </c>
      <c r="AY166" s="18" t="s">
        <v>239</v>
      </c>
      <c r="BE166" s="204">
        <f t="shared" si="24"/>
        <v>0</v>
      </c>
      <c r="BF166" s="204">
        <f t="shared" si="25"/>
        <v>0</v>
      </c>
      <c r="BG166" s="204">
        <f t="shared" si="26"/>
        <v>0</v>
      </c>
      <c r="BH166" s="204">
        <f t="shared" si="27"/>
        <v>0</v>
      </c>
      <c r="BI166" s="204">
        <f t="shared" si="28"/>
        <v>0</v>
      </c>
      <c r="BJ166" s="18" t="s">
        <v>84</v>
      </c>
      <c r="BK166" s="204">
        <f t="shared" si="29"/>
        <v>0</v>
      </c>
      <c r="BL166" s="18" t="s">
        <v>110</v>
      </c>
      <c r="BM166" s="203" t="s">
        <v>673</v>
      </c>
    </row>
    <row r="167" spans="1:65" s="2" customFormat="1" ht="16.5" customHeight="1">
      <c r="A167" s="35"/>
      <c r="B167" s="36"/>
      <c r="C167" s="192" t="s">
        <v>521</v>
      </c>
      <c r="D167" s="192" t="s">
        <v>241</v>
      </c>
      <c r="E167" s="193" t="s">
        <v>4485</v>
      </c>
      <c r="F167" s="194" t="s">
        <v>4486</v>
      </c>
      <c r="G167" s="195" t="s">
        <v>1736</v>
      </c>
      <c r="H167" s="196">
        <v>250</v>
      </c>
      <c r="I167" s="197"/>
      <c r="J167" s="198">
        <f t="shared" si="20"/>
        <v>0</v>
      </c>
      <c r="K167" s="194" t="s">
        <v>4415</v>
      </c>
      <c r="L167" s="40"/>
      <c r="M167" s="199" t="s">
        <v>1</v>
      </c>
      <c r="N167" s="200" t="s">
        <v>41</v>
      </c>
      <c r="O167" s="72"/>
      <c r="P167" s="201">
        <f t="shared" si="21"/>
        <v>0</v>
      </c>
      <c r="Q167" s="201">
        <v>0</v>
      </c>
      <c r="R167" s="201">
        <f t="shared" si="22"/>
        <v>0</v>
      </c>
      <c r="S167" s="201">
        <v>0</v>
      </c>
      <c r="T167" s="202">
        <f t="shared" si="23"/>
        <v>0</v>
      </c>
      <c r="U167" s="35"/>
      <c r="V167" s="35"/>
      <c r="W167" s="35"/>
      <c r="X167" s="35"/>
      <c r="Y167" s="35"/>
      <c r="Z167" s="35"/>
      <c r="AA167" s="35"/>
      <c r="AB167" s="35"/>
      <c r="AC167" s="35"/>
      <c r="AD167" s="35"/>
      <c r="AE167" s="35"/>
      <c r="AR167" s="203" t="s">
        <v>110</v>
      </c>
      <c r="AT167" s="203" t="s">
        <v>241</v>
      </c>
      <c r="AU167" s="203" t="s">
        <v>84</v>
      </c>
      <c r="AY167" s="18" t="s">
        <v>239</v>
      </c>
      <c r="BE167" s="204">
        <f t="shared" si="24"/>
        <v>0</v>
      </c>
      <c r="BF167" s="204">
        <f t="shared" si="25"/>
        <v>0</v>
      </c>
      <c r="BG167" s="204">
        <f t="shared" si="26"/>
        <v>0</v>
      </c>
      <c r="BH167" s="204">
        <f t="shared" si="27"/>
        <v>0</v>
      </c>
      <c r="BI167" s="204">
        <f t="shared" si="28"/>
        <v>0</v>
      </c>
      <c r="BJ167" s="18" t="s">
        <v>84</v>
      </c>
      <c r="BK167" s="204">
        <f t="shared" si="29"/>
        <v>0</v>
      </c>
      <c r="BL167" s="18" t="s">
        <v>110</v>
      </c>
      <c r="BM167" s="203" t="s">
        <v>682</v>
      </c>
    </row>
    <row r="168" spans="1:65" s="12" customFormat="1" ht="25.9" customHeight="1">
      <c r="B168" s="176"/>
      <c r="C168" s="177"/>
      <c r="D168" s="178" t="s">
        <v>75</v>
      </c>
      <c r="E168" s="179" t="s">
        <v>4487</v>
      </c>
      <c r="F168" s="179" t="s">
        <v>4488</v>
      </c>
      <c r="G168" s="177"/>
      <c r="H168" s="177"/>
      <c r="I168" s="180"/>
      <c r="J168" s="181">
        <f>BK168</f>
        <v>0</v>
      </c>
      <c r="K168" s="177"/>
      <c r="L168" s="182"/>
      <c r="M168" s="183"/>
      <c r="N168" s="184"/>
      <c r="O168" s="184"/>
      <c r="P168" s="185">
        <f>SUM(P169:P174)</f>
        <v>0</v>
      </c>
      <c r="Q168" s="184"/>
      <c r="R168" s="185">
        <f>SUM(R169:R174)</f>
        <v>0</v>
      </c>
      <c r="S168" s="184"/>
      <c r="T168" s="186">
        <f>SUM(T169:T174)</f>
        <v>0</v>
      </c>
      <c r="AR168" s="187" t="s">
        <v>84</v>
      </c>
      <c r="AT168" s="188" t="s">
        <v>75</v>
      </c>
      <c r="AU168" s="188" t="s">
        <v>76</v>
      </c>
      <c r="AY168" s="187" t="s">
        <v>239</v>
      </c>
      <c r="BK168" s="189">
        <f>SUM(BK169:BK174)</f>
        <v>0</v>
      </c>
    </row>
    <row r="169" spans="1:65" s="2" customFormat="1" ht="16.5" customHeight="1">
      <c r="A169" s="35"/>
      <c r="B169" s="36"/>
      <c r="C169" s="192" t="s">
        <v>525</v>
      </c>
      <c r="D169" s="192" t="s">
        <v>241</v>
      </c>
      <c r="E169" s="193" t="s">
        <v>4489</v>
      </c>
      <c r="F169" s="194" t="s">
        <v>4490</v>
      </c>
      <c r="G169" s="195" t="s">
        <v>476</v>
      </c>
      <c r="H169" s="196">
        <v>8</v>
      </c>
      <c r="I169" s="197"/>
      <c r="J169" s="198">
        <f t="shared" ref="J169:J174" si="30">ROUND(I169*H169,2)</f>
        <v>0</v>
      </c>
      <c r="K169" s="194" t="s">
        <v>4415</v>
      </c>
      <c r="L169" s="40"/>
      <c r="M169" s="199" t="s">
        <v>1</v>
      </c>
      <c r="N169" s="200" t="s">
        <v>41</v>
      </c>
      <c r="O169" s="72"/>
      <c r="P169" s="201">
        <f t="shared" ref="P169:P174" si="31">O169*H169</f>
        <v>0</v>
      </c>
      <c r="Q169" s="201">
        <v>0</v>
      </c>
      <c r="R169" s="201">
        <f t="shared" ref="R169:R174" si="32">Q169*H169</f>
        <v>0</v>
      </c>
      <c r="S169" s="201">
        <v>0</v>
      </c>
      <c r="T169" s="202">
        <f t="shared" ref="T169:T174" si="33">S169*H169</f>
        <v>0</v>
      </c>
      <c r="U169" s="35"/>
      <c r="V169" s="35"/>
      <c r="W169" s="35"/>
      <c r="X169" s="35"/>
      <c r="Y169" s="35"/>
      <c r="Z169" s="35"/>
      <c r="AA169" s="35"/>
      <c r="AB169" s="35"/>
      <c r="AC169" s="35"/>
      <c r="AD169" s="35"/>
      <c r="AE169" s="35"/>
      <c r="AR169" s="203" t="s">
        <v>110</v>
      </c>
      <c r="AT169" s="203" t="s">
        <v>241</v>
      </c>
      <c r="AU169" s="203" t="s">
        <v>84</v>
      </c>
      <c r="AY169" s="18" t="s">
        <v>239</v>
      </c>
      <c r="BE169" s="204">
        <f t="shared" ref="BE169:BE174" si="34">IF(N169="základní",J169,0)</f>
        <v>0</v>
      </c>
      <c r="BF169" s="204">
        <f t="shared" ref="BF169:BF174" si="35">IF(N169="snížená",J169,0)</f>
        <v>0</v>
      </c>
      <c r="BG169" s="204">
        <f t="shared" ref="BG169:BG174" si="36">IF(N169="zákl. přenesená",J169,0)</f>
        <v>0</v>
      </c>
      <c r="BH169" s="204">
        <f t="shared" ref="BH169:BH174" si="37">IF(N169="sníž. přenesená",J169,0)</f>
        <v>0</v>
      </c>
      <c r="BI169" s="204">
        <f t="shared" ref="BI169:BI174" si="38">IF(N169="nulová",J169,0)</f>
        <v>0</v>
      </c>
      <c r="BJ169" s="18" t="s">
        <v>84</v>
      </c>
      <c r="BK169" s="204">
        <f t="shared" ref="BK169:BK174" si="39">ROUND(I169*H169,2)</f>
        <v>0</v>
      </c>
      <c r="BL169" s="18" t="s">
        <v>110</v>
      </c>
      <c r="BM169" s="203" t="s">
        <v>690</v>
      </c>
    </row>
    <row r="170" spans="1:65" s="2" customFormat="1" ht="16.5" customHeight="1">
      <c r="A170" s="35"/>
      <c r="B170" s="36"/>
      <c r="C170" s="192" t="s">
        <v>529</v>
      </c>
      <c r="D170" s="192" t="s">
        <v>241</v>
      </c>
      <c r="E170" s="193" t="s">
        <v>4491</v>
      </c>
      <c r="F170" s="194" t="s">
        <v>4492</v>
      </c>
      <c r="G170" s="195" t="s">
        <v>1736</v>
      </c>
      <c r="H170" s="196">
        <v>8</v>
      </c>
      <c r="I170" s="197"/>
      <c r="J170" s="198">
        <f t="shared" si="30"/>
        <v>0</v>
      </c>
      <c r="K170" s="194" t="s">
        <v>4415</v>
      </c>
      <c r="L170" s="40"/>
      <c r="M170" s="199" t="s">
        <v>1</v>
      </c>
      <c r="N170" s="200" t="s">
        <v>41</v>
      </c>
      <c r="O170" s="72"/>
      <c r="P170" s="201">
        <f t="shared" si="31"/>
        <v>0</v>
      </c>
      <c r="Q170" s="201">
        <v>0</v>
      </c>
      <c r="R170" s="201">
        <f t="shared" si="32"/>
        <v>0</v>
      </c>
      <c r="S170" s="201">
        <v>0</v>
      </c>
      <c r="T170" s="202">
        <f t="shared" si="33"/>
        <v>0</v>
      </c>
      <c r="U170" s="35"/>
      <c r="V170" s="35"/>
      <c r="W170" s="35"/>
      <c r="X170" s="35"/>
      <c r="Y170" s="35"/>
      <c r="Z170" s="35"/>
      <c r="AA170" s="35"/>
      <c r="AB170" s="35"/>
      <c r="AC170" s="35"/>
      <c r="AD170" s="35"/>
      <c r="AE170" s="35"/>
      <c r="AR170" s="203" t="s">
        <v>110</v>
      </c>
      <c r="AT170" s="203" t="s">
        <v>241</v>
      </c>
      <c r="AU170" s="203" t="s">
        <v>84</v>
      </c>
      <c r="AY170" s="18" t="s">
        <v>239</v>
      </c>
      <c r="BE170" s="204">
        <f t="shared" si="34"/>
        <v>0</v>
      </c>
      <c r="BF170" s="204">
        <f t="shared" si="35"/>
        <v>0</v>
      </c>
      <c r="BG170" s="204">
        <f t="shared" si="36"/>
        <v>0</v>
      </c>
      <c r="BH170" s="204">
        <f t="shared" si="37"/>
        <v>0</v>
      </c>
      <c r="BI170" s="204">
        <f t="shared" si="38"/>
        <v>0</v>
      </c>
      <c r="BJ170" s="18" t="s">
        <v>84</v>
      </c>
      <c r="BK170" s="204">
        <f t="shared" si="39"/>
        <v>0</v>
      </c>
      <c r="BL170" s="18" t="s">
        <v>110</v>
      </c>
      <c r="BM170" s="203" t="s">
        <v>699</v>
      </c>
    </row>
    <row r="171" spans="1:65" s="2" customFormat="1" ht="16.5" customHeight="1">
      <c r="A171" s="35"/>
      <c r="B171" s="36"/>
      <c r="C171" s="192" t="s">
        <v>533</v>
      </c>
      <c r="D171" s="192" t="s">
        <v>241</v>
      </c>
      <c r="E171" s="193" t="s">
        <v>4493</v>
      </c>
      <c r="F171" s="194" t="s">
        <v>4494</v>
      </c>
      <c r="G171" s="195" t="s">
        <v>1736</v>
      </c>
      <c r="H171" s="196">
        <v>4</v>
      </c>
      <c r="I171" s="197"/>
      <c r="J171" s="198">
        <f t="shared" si="30"/>
        <v>0</v>
      </c>
      <c r="K171" s="194" t="s">
        <v>4415</v>
      </c>
      <c r="L171" s="40"/>
      <c r="M171" s="199" t="s">
        <v>1</v>
      </c>
      <c r="N171" s="200" t="s">
        <v>41</v>
      </c>
      <c r="O171" s="72"/>
      <c r="P171" s="201">
        <f t="shared" si="31"/>
        <v>0</v>
      </c>
      <c r="Q171" s="201">
        <v>0</v>
      </c>
      <c r="R171" s="201">
        <f t="shared" si="32"/>
        <v>0</v>
      </c>
      <c r="S171" s="201">
        <v>0</v>
      </c>
      <c r="T171" s="202">
        <f t="shared" si="33"/>
        <v>0</v>
      </c>
      <c r="U171" s="35"/>
      <c r="V171" s="35"/>
      <c r="W171" s="35"/>
      <c r="X171" s="35"/>
      <c r="Y171" s="35"/>
      <c r="Z171" s="35"/>
      <c r="AA171" s="35"/>
      <c r="AB171" s="35"/>
      <c r="AC171" s="35"/>
      <c r="AD171" s="35"/>
      <c r="AE171" s="35"/>
      <c r="AR171" s="203" t="s">
        <v>110</v>
      </c>
      <c r="AT171" s="203" t="s">
        <v>241</v>
      </c>
      <c r="AU171" s="203" t="s">
        <v>84</v>
      </c>
      <c r="AY171" s="18" t="s">
        <v>239</v>
      </c>
      <c r="BE171" s="204">
        <f t="shared" si="34"/>
        <v>0</v>
      </c>
      <c r="BF171" s="204">
        <f t="shared" si="35"/>
        <v>0</v>
      </c>
      <c r="BG171" s="204">
        <f t="shared" si="36"/>
        <v>0</v>
      </c>
      <c r="BH171" s="204">
        <f t="shared" si="37"/>
        <v>0</v>
      </c>
      <c r="BI171" s="204">
        <f t="shared" si="38"/>
        <v>0</v>
      </c>
      <c r="BJ171" s="18" t="s">
        <v>84</v>
      </c>
      <c r="BK171" s="204">
        <f t="shared" si="39"/>
        <v>0</v>
      </c>
      <c r="BL171" s="18" t="s">
        <v>110</v>
      </c>
      <c r="BM171" s="203" t="s">
        <v>708</v>
      </c>
    </row>
    <row r="172" spans="1:65" s="2" customFormat="1" ht="16.5" customHeight="1">
      <c r="A172" s="35"/>
      <c r="B172" s="36"/>
      <c r="C172" s="192" t="s">
        <v>537</v>
      </c>
      <c r="D172" s="192" t="s">
        <v>241</v>
      </c>
      <c r="E172" s="193" t="s">
        <v>4495</v>
      </c>
      <c r="F172" s="194" t="s">
        <v>4496</v>
      </c>
      <c r="G172" s="195" t="s">
        <v>1736</v>
      </c>
      <c r="H172" s="196">
        <v>40</v>
      </c>
      <c r="I172" s="197"/>
      <c r="J172" s="198">
        <f t="shared" si="30"/>
        <v>0</v>
      </c>
      <c r="K172" s="194" t="s">
        <v>4415</v>
      </c>
      <c r="L172" s="40"/>
      <c r="M172" s="199" t="s">
        <v>1</v>
      </c>
      <c r="N172" s="200" t="s">
        <v>41</v>
      </c>
      <c r="O172" s="72"/>
      <c r="P172" s="201">
        <f t="shared" si="31"/>
        <v>0</v>
      </c>
      <c r="Q172" s="201">
        <v>0</v>
      </c>
      <c r="R172" s="201">
        <f t="shared" si="32"/>
        <v>0</v>
      </c>
      <c r="S172" s="201">
        <v>0</v>
      </c>
      <c r="T172" s="202">
        <f t="shared" si="33"/>
        <v>0</v>
      </c>
      <c r="U172" s="35"/>
      <c r="V172" s="35"/>
      <c r="W172" s="35"/>
      <c r="X172" s="35"/>
      <c r="Y172" s="35"/>
      <c r="Z172" s="35"/>
      <c r="AA172" s="35"/>
      <c r="AB172" s="35"/>
      <c r="AC172" s="35"/>
      <c r="AD172" s="35"/>
      <c r="AE172" s="35"/>
      <c r="AR172" s="203" t="s">
        <v>110</v>
      </c>
      <c r="AT172" s="203" t="s">
        <v>241</v>
      </c>
      <c r="AU172" s="203" t="s">
        <v>84</v>
      </c>
      <c r="AY172" s="18" t="s">
        <v>239</v>
      </c>
      <c r="BE172" s="204">
        <f t="shared" si="34"/>
        <v>0</v>
      </c>
      <c r="BF172" s="204">
        <f t="shared" si="35"/>
        <v>0</v>
      </c>
      <c r="BG172" s="204">
        <f t="shared" si="36"/>
        <v>0</v>
      </c>
      <c r="BH172" s="204">
        <f t="shared" si="37"/>
        <v>0</v>
      </c>
      <c r="BI172" s="204">
        <f t="shared" si="38"/>
        <v>0</v>
      </c>
      <c r="BJ172" s="18" t="s">
        <v>84</v>
      </c>
      <c r="BK172" s="204">
        <f t="shared" si="39"/>
        <v>0</v>
      </c>
      <c r="BL172" s="18" t="s">
        <v>110</v>
      </c>
      <c r="BM172" s="203" t="s">
        <v>719</v>
      </c>
    </row>
    <row r="173" spans="1:65" s="2" customFormat="1" ht="16.5" customHeight="1">
      <c r="A173" s="35"/>
      <c r="B173" s="36"/>
      <c r="C173" s="192" t="s">
        <v>541</v>
      </c>
      <c r="D173" s="192" t="s">
        <v>241</v>
      </c>
      <c r="E173" s="193" t="s">
        <v>4497</v>
      </c>
      <c r="F173" s="194" t="s">
        <v>4498</v>
      </c>
      <c r="G173" s="195" t="s">
        <v>244</v>
      </c>
      <c r="H173" s="196">
        <v>0.8</v>
      </c>
      <c r="I173" s="197"/>
      <c r="J173" s="198">
        <f t="shared" si="30"/>
        <v>0</v>
      </c>
      <c r="K173" s="194" t="s">
        <v>4415</v>
      </c>
      <c r="L173" s="40"/>
      <c r="M173" s="199" t="s">
        <v>1</v>
      </c>
      <c r="N173" s="200" t="s">
        <v>41</v>
      </c>
      <c r="O173" s="72"/>
      <c r="P173" s="201">
        <f t="shared" si="31"/>
        <v>0</v>
      </c>
      <c r="Q173" s="201">
        <v>0</v>
      </c>
      <c r="R173" s="201">
        <f t="shared" si="32"/>
        <v>0</v>
      </c>
      <c r="S173" s="201">
        <v>0</v>
      </c>
      <c r="T173" s="202">
        <f t="shared" si="33"/>
        <v>0</v>
      </c>
      <c r="U173" s="35"/>
      <c r="V173" s="35"/>
      <c r="W173" s="35"/>
      <c r="X173" s="35"/>
      <c r="Y173" s="35"/>
      <c r="Z173" s="35"/>
      <c r="AA173" s="35"/>
      <c r="AB173" s="35"/>
      <c r="AC173" s="35"/>
      <c r="AD173" s="35"/>
      <c r="AE173" s="35"/>
      <c r="AR173" s="203" t="s">
        <v>110</v>
      </c>
      <c r="AT173" s="203" t="s">
        <v>241</v>
      </c>
      <c r="AU173" s="203" t="s">
        <v>84</v>
      </c>
      <c r="AY173" s="18" t="s">
        <v>239</v>
      </c>
      <c r="BE173" s="204">
        <f t="shared" si="34"/>
        <v>0</v>
      </c>
      <c r="BF173" s="204">
        <f t="shared" si="35"/>
        <v>0</v>
      </c>
      <c r="BG173" s="204">
        <f t="shared" si="36"/>
        <v>0</v>
      </c>
      <c r="BH173" s="204">
        <f t="shared" si="37"/>
        <v>0</v>
      </c>
      <c r="BI173" s="204">
        <f t="shared" si="38"/>
        <v>0</v>
      </c>
      <c r="BJ173" s="18" t="s">
        <v>84</v>
      </c>
      <c r="BK173" s="204">
        <f t="shared" si="39"/>
        <v>0</v>
      </c>
      <c r="BL173" s="18" t="s">
        <v>110</v>
      </c>
      <c r="BM173" s="203" t="s">
        <v>725</v>
      </c>
    </row>
    <row r="174" spans="1:65" s="2" customFormat="1" ht="16.5" customHeight="1">
      <c r="A174" s="35"/>
      <c r="B174" s="36"/>
      <c r="C174" s="192" t="s">
        <v>546</v>
      </c>
      <c r="D174" s="192" t="s">
        <v>241</v>
      </c>
      <c r="E174" s="193" t="s">
        <v>4499</v>
      </c>
      <c r="F174" s="194" t="s">
        <v>4500</v>
      </c>
      <c r="G174" s="195" t="s">
        <v>4371</v>
      </c>
      <c r="H174" s="196">
        <v>1</v>
      </c>
      <c r="I174" s="197"/>
      <c r="J174" s="198">
        <f t="shared" si="30"/>
        <v>0</v>
      </c>
      <c r="K174" s="194" t="s">
        <v>4415</v>
      </c>
      <c r="L174" s="40"/>
      <c r="M174" s="199" t="s">
        <v>1</v>
      </c>
      <c r="N174" s="200" t="s">
        <v>41</v>
      </c>
      <c r="O174" s="72"/>
      <c r="P174" s="201">
        <f t="shared" si="31"/>
        <v>0</v>
      </c>
      <c r="Q174" s="201">
        <v>0</v>
      </c>
      <c r="R174" s="201">
        <f t="shared" si="32"/>
        <v>0</v>
      </c>
      <c r="S174" s="201">
        <v>0</v>
      </c>
      <c r="T174" s="202">
        <f t="shared" si="33"/>
        <v>0</v>
      </c>
      <c r="U174" s="35"/>
      <c r="V174" s="35"/>
      <c r="W174" s="35"/>
      <c r="X174" s="35"/>
      <c r="Y174" s="35"/>
      <c r="Z174" s="35"/>
      <c r="AA174" s="35"/>
      <c r="AB174" s="35"/>
      <c r="AC174" s="35"/>
      <c r="AD174" s="35"/>
      <c r="AE174" s="35"/>
      <c r="AR174" s="203" t="s">
        <v>110</v>
      </c>
      <c r="AT174" s="203" t="s">
        <v>241</v>
      </c>
      <c r="AU174" s="203" t="s">
        <v>84</v>
      </c>
      <c r="AY174" s="18" t="s">
        <v>239</v>
      </c>
      <c r="BE174" s="204">
        <f t="shared" si="34"/>
        <v>0</v>
      </c>
      <c r="BF174" s="204">
        <f t="shared" si="35"/>
        <v>0</v>
      </c>
      <c r="BG174" s="204">
        <f t="shared" si="36"/>
        <v>0</v>
      </c>
      <c r="BH174" s="204">
        <f t="shared" si="37"/>
        <v>0</v>
      </c>
      <c r="BI174" s="204">
        <f t="shared" si="38"/>
        <v>0</v>
      </c>
      <c r="BJ174" s="18" t="s">
        <v>84</v>
      </c>
      <c r="BK174" s="204">
        <f t="shared" si="39"/>
        <v>0</v>
      </c>
      <c r="BL174" s="18" t="s">
        <v>110</v>
      </c>
      <c r="BM174" s="203" t="s">
        <v>734</v>
      </c>
    </row>
    <row r="175" spans="1:65" s="12" customFormat="1" ht="25.9" customHeight="1">
      <c r="B175" s="176"/>
      <c r="C175" s="177"/>
      <c r="D175" s="178" t="s">
        <v>75</v>
      </c>
      <c r="E175" s="179" t="s">
        <v>4501</v>
      </c>
      <c r="F175" s="179" t="s">
        <v>135</v>
      </c>
      <c r="G175" s="177"/>
      <c r="H175" s="177"/>
      <c r="I175" s="180"/>
      <c r="J175" s="181">
        <f>BK175</f>
        <v>0</v>
      </c>
      <c r="K175" s="177"/>
      <c r="L175" s="182"/>
      <c r="M175" s="183"/>
      <c r="N175" s="184"/>
      <c r="O175" s="184"/>
      <c r="P175" s="185">
        <f>SUM(P176:P183)</f>
        <v>0</v>
      </c>
      <c r="Q175" s="184"/>
      <c r="R175" s="185">
        <f>SUM(R176:R183)</f>
        <v>0</v>
      </c>
      <c r="S175" s="184"/>
      <c r="T175" s="186">
        <f>SUM(T176:T183)</f>
        <v>0</v>
      </c>
      <c r="AR175" s="187" t="s">
        <v>84</v>
      </c>
      <c r="AT175" s="188" t="s">
        <v>75</v>
      </c>
      <c r="AU175" s="188" t="s">
        <v>76</v>
      </c>
      <c r="AY175" s="187" t="s">
        <v>239</v>
      </c>
      <c r="BK175" s="189">
        <f>SUM(BK176:BK183)</f>
        <v>0</v>
      </c>
    </row>
    <row r="176" spans="1:65" s="2" customFormat="1" ht="16.5" customHeight="1">
      <c r="A176" s="35"/>
      <c r="B176" s="36"/>
      <c r="C176" s="192" t="s">
        <v>551</v>
      </c>
      <c r="D176" s="192" t="s">
        <v>241</v>
      </c>
      <c r="E176" s="193" t="s">
        <v>4502</v>
      </c>
      <c r="F176" s="194" t="s">
        <v>4503</v>
      </c>
      <c r="G176" s="195" t="s">
        <v>379</v>
      </c>
      <c r="H176" s="196">
        <v>40</v>
      </c>
      <c r="I176" s="197"/>
      <c r="J176" s="198">
        <f t="shared" ref="J176:J183" si="40">ROUND(I176*H176,2)</f>
        <v>0</v>
      </c>
      <c r="K176" s="194" t="s">
        <v>4415</v>
      </c>
      <c r="L176" s="40"/>
      <c r="M176" s="199" t="s">
        <v>1</v>
      </c>
      <c r="N176" s="200" t="s">
        <v>41</v>
      </c>
      <c r="O176" s="72"/>
      <c r="P176" s="201">
        <f t="shared" ref="P176:P183" si="41">O176*H176</f>
        <v>0</v>
      </c>
      <c r="Q176" s="201">
        <v>0</v>
      </c>
      <c r="R176" s="201">
        <f t="shared" ref="R176:R183" si="42">Q176*H176</f>
        <v>0</v>
      </c>
      <c r="S176" s="201">
        <v>0</v>
      </c>
      <c r="T176" s="202">
        <f t="shared" ref="T176:T183" si="43">S176*H176</f>
        <v>0</v>
      </c>
      <c r="U176" s="35"/>
      <c r="V176" s="35"/>
      <c r="W176" s="35"/>
      <c r="X176" s="35"/>
      <c r="Y176" s="35"/>
      <c r="Z176" s="35"/>
      <c r="AA176" s="35"/>
      <c r="AB176" s="35"/>
      <c r="AC176" s="35"/>
      <c r="AD176" s="35"/>
      <c r="AE176" s="35"/>
      <c r="AR176" s="203" t="s">
        <v>110</v>
      </c>
      <c r="AT176" s="203" t="s">
        <v>241</v>
      </c>
      <c r="AU176" s="203" t="s">
        <v>84</v>
      </c>
      <c r="AY176" s="18" t="s">
        <v>239</v>
      </c>
      <c r="BE176" s="204">
        <f t="shared" ref="BE176:BE183" si="44">IF(N176="základní",J176,0)</f>
        <v>0</v>
      </c>
      <c r="BF176" s="204">
        <f t="shared" ref="BF176:BF183" si="45">IF(N176="snížená",J176,0)</f>
        <v>0</v>
      </c>
      <c r="BG176" s="204">
        <f t="shared" ref="BG176:BG183" si="46">IF(N176="zákl. přenesená",J176,0)</f>
        <v>0</v>
      </c>
      <c r="BH176" s="204">
        <f t="shared" ref="BH176:BH183" si="47">IF(N176="sníž. přenesená",J176,0)</f>
        <v>0</v>
      </c>
      <c r="BI176" s="204">
        <f t="shared" ref="BI176:BI183" si="48">IF(N176="nulová",J176,0)</f>
        <v>0</v>
      </c>
      <c r="BJ176" s="18" t="s">
        <v>84</v>
      </c>
      <c r="BK176" s="204">
        <f t="shared" ref="BK176:BK183" si="49">ROUND(I176*H176,2)</f>
        <v>0</v>
      </c>
      <c r="BL176" s="18" t="s">
        <v>110</v>
      </c>
      <c r="BM176" s="203" t="s">
        <v>744</v>
      </c>
    </row>
    <row r="177" spans="1:65" s="2" customFormat="1" ht="16.5" customHeight="1">
      <c r="A177" s="35"/>
      <c r="B177" s="36"/>
      <c r="C177" s="192" t="s">
        <v>556</v>
      </c>
      <c r="D177" s="192" t="s">
        <v>241</v>
      </c>
      <c r="E177" s="193" t="s">
        <v>4504</v>
      </c>
      <c r="F177" s="194" t="s">
        <v>4505</v>
      </c>
      <c r="G177" s="195" t="s">
        <v>379</v>
      </c>
      <c r="H177" s="196">
        <v>24</v>
      </c>
      <c r="I177" s="197"/>
      <c r="J177" s="198">
        <f t="shared" si="40"/>
        <v>0</v>
      </c>
      <c r="K177" s="194" t="s">
        <v>4415</v>
      </c>
      <c r="L177" s="40"/>
      <c r="M177" s="199" t="s">
        <v>1</v>
      </c>
      <c r="N177" s="200" t="s">
        <v>41</v>
      </c>
      <c r="O177" s="72"/>
      <c r="P177" s="201">
        <f t="shared" si="41"/>
        <v>0</v>
      </c>
      <c r="Q177" s="201">
        <v>0</v>
      </c>
      <c r="R177" s="201">
        <f t="shared" si="42"/>
        <v>0</v>
      </c>
      <c r="S177" s="201">
        <v>0</v>
      </c>
      <c r="T177" s="202">
        <f t="shared" si="43"/>
        <v>0</v>
      </c>
      <c r="U177" s="35"/>
      <c r="V177" s="35"/>
      <c r="W177" s="35"/>
      <c r="X177" s="35"/>
      <c r="Y177" s="35"/>
      <c r="Z177" s="35"/>
      <c r="AA177" s="35"/>
      <c r="AB177" s="35"/>
      <c r="AC177" s="35"/>
      <c r="AD177" s="35"/>
      <c r="AE177" s="35"/>
      <c r="AR177" s="203" t="s">
        <v>110</v>
      </c>
      <c r="AT177" s="203" t="s">
        <v>241</v>
      </c>
      <c r="AU177" s="203" t="s">
        <v>84</v>
      </c>
      <c r="AY177" s="18" t="s">
        <v>239</v>
      </c>
      <c r="BE177" s="204">
        <f t="shared" si="44"/>
        <v>0</v>
      </c>
      <c r="BF177" s="204">
        <f t="shared" si="45"/>
        <v>0</v>
      </c>
      <c r="BG177" s="204">
        <f t="shared" si="46"/>
        <v>0</v>
      </c>
      <c r="BH177" s="204">
        <f t="shared" si="47"/>
        <v>0</v>
      </c>
      <c r="BI177" s="204">
        <f t="shared" si="48"/>
        <v>0</v>
      </c>
      <c r="BJ177" s="18" t="s">
        <v>84</v>
      </c>
      <c r="BK177" s="204">
        <f t="shared" si="49"/>
        <v>0</v>
      </c>
      <c r="BL177" s="18" t="s">
        <v>110</v>
      </c>
      <c r="BM177" s="203" t="s">
        <v>752</v>
      </c>
    </row>
    <row r="178" spans="1:65" s="2" customFormat="1" ht="16.5" customHeight="1">
      <c r="A178" s="35"/>
      <c r="B178" s="36"/>
      <c r="C178" s="192" t="s">
        <v>561</v>
      </c>
      <c r="D178" s="192" t="s">
        <v>241</v>
      </c>
      <c r="E178" s="193" t="s">
        <v>4506</v>
      </c>
      <c r="F178" s="194" t="s">
        <v>4507</v>
      </c>
      <c r="G178" s="195" t="s">
        <v>379</v>
      </c>
      <c r="H178" s="196">
        <v>20</v>
      </c>
      <c r="I178" s="197"/>
      <c r="J178" s="198">
        <f t="shared" si="40"/>
        <v>0</v>
      </c>
      <c r="K178" s="194" t="s">
        <v>4415</v>
      </c>
      <c r="L178" s="40"/>
      <c r="M178" s="199" t="s">
        <v>1</v>
      </c>
      <c r="N178" s="200" t="s">
        <v>41</v>
      </c>
      <c r="O178" s="72"/>
      <c r="P178" s="201">
        <f t="shared" si="41"/>
        <v>0</v>
      </c>
      <c r="Q178" s="201">
        <v>0</v>
      </c>
      <c r="R178" s="201">
        <f t="shared" si="42"/>
        <v>0</v>
      </c>
      <c r="S178" s="201">
        <v>0</v>
      </c>
      <c r="T178" s="202">
        <f t="shared" si="43"/>
        <v>0</v>
      </c>
      <c r="U178" s="35"/>
      <c r="V178" s="35"/>
      <c r="W178" s="35"/>
      <c r="X178" s="35"/>
      <c r="Y178" s="35"/>
      <c r="Z178" s="35"/>
      <c r="AA178" s="35"/>
      <c r="AB178" s="35"/>
      <c r="AC178" s="35"/>
      <c r="AD178" s="35"/>
      <c r="AE178" s="35"/>
      <c r="AR178" s="203" t="s">
        <v>110</v>
      </c>
      <c r="AT178" s="203" t="s">
        <v>241</v>
      </c>
      <c r="AU178" s="203" t="s">
        <v>84</v>
      </c>
      <c r="AY178" s="18" t="s">
        <v>239</v>
      </c>
      <c r="BE178" s="204">
        <f t="shared" si="44"/>
        <v>0</v>
      </c>
      <c r="BF178" s="204">
        <f t="shared" si="45"/>
        <v>0</v>
      </c>
      <c r="BG178" s="204">
        <f t="shared" si="46"/>
        <v>0</v>
      </c>
      <c r="BH178" s="204">
        <f t="shared" si="47"/>
        <v>0</v>
      </c>
      <c r="BI178" s="204">
        <f t="shared" si="48"/>
        <v>0</v>
      </c>
      <c r="BJ178" s="18" t="s">
        <v>84</v>
      </c>
      <c r="BK178" s="204">
        <f t="shared" si="49"/>
        <v>0</v>
      </c>
      <c r="BL178" s="18" t="s">
        <v>110</v>
      </c>
      <c r="BM178" s="203" t="s">
        <v>761</v>
      </c>
    </row>
    <row r="179" spans="1:65" s="2" customFormat="1" ht="16.5" customHeight="1">
      <c r="A179" s="35"/>
      <c r="B179" s="36"/>
      <c r="C179" s="192" t="s">
        <v>566</v>
      </c>
      <c r="D179" s="192" t="s">
        <v>241</v>
      </c>
      <c r="E179" s="193" t="s">
        <v>4508</v>
      </c>
      <c r="F179" s="194" t="s">
        <v>4509</v>
      </c>
      <c r="G179" s="195" t="s">
        <v>379</v>
      </c>
      <c r="H179" s="196">
        <v>16</v>
      </c>
      <c r="I179" s="197"/>
      <c r="J179" s="198">
        <f t="shared" si="40"/>
        <v>0</v>
      </c>
      <c r="K179" s="194" t="s">
        <v>4415</v>
      </c>
      <c r="L179" s="40"/>
      <c r="M179" s="199" t="s">
        <v>1</v>
      </c>
      <c r="N179" s="200" t="s">
        <v>41</v>
      </c>
      <c r="O179" s="72"/>
      <c r="P179" s="201">
        <f t="shared" si="41"/>
        <v>0</v>
      </c>
      <c r="Q179" s="201">
        <v>0</v>
      </c>
      <c r="R179" s="201">
        <f t="shared" si="42"/>
        <v>0</v>
      </c>
      <c r="S179" s="201">
        <v>0</v>
      </c>
      <c r="T179" s="202">
        <f t="shared" si="43"/>
        <v>0</v>
      </c>
      <c r="U179" s="35"/>
      <c r="V179" s="35"/>
      <c r="W179" s="35"/>
      <c r="X179" s="35"/>
      <c r="Y179" s="35"/>
      <c r="Z179" s="35"/>
      <c r="AA179" s="35"/>
      <c r="AB179" s="35"/>
      <c r="AC179" s="35"/>
      <c r="AD179" s="35"/>
      <c r="AE179" s="35"/>
      <c r="AR179" s="203" t="s">
        <v>110</v>
      </c>
      <c r="AT179" s="203" t="s">
        <v>241</v>
      </c>
      <c r="AU179" s="203" t="s">
        <v>84</v>
      </c>
      <c r="AY179" s="18" t="s">
        <v>239</v>
      </c>
      <c r="BE179" s="204">
        <f t="shared" si="44"/>
        <v>0</v>
      </c>
      <c r="BF179" s="204">
        <f t="shared" si="45"/>
        <v>0</v>
      </c>
      <c r="BG179" s="204">
        <f t="shared" si="46"/>
        <v>0</v>
      </c>
      <c r="BH179" s="204">
        <f t="shared" si="47"/>
        <v>0</v>
      </c>
      <c r="BI179" s="204">
        <f t="shared" si="48"/>
        <v>0</v>
      </c>
      <c r="BJ179" s="18" t="s">
        <v>84</v>
      </c>
      <c r="BK179" s="204">
        <f t="shared" si="49"/>
        <v>0</v>
      </c>
      <c r="BL179" s="18" t="s">
        <v>110</v>
      </c>
      <c r="BM179" s="203" t="s">
        <v>770</v>
      </c>
    </row>
    <row r="180" spans="1:65" s="2" customFormat="1" ht="16.5" customHeight="1">
      <c r="A180" s="35"/>
      <c r="B180" s="36"/>
      <c r="C180" s="192" t="s">
        <v>570</v>
      </c>
      <c r="D180" s="192" t="s">
        <v>241</v>
      </c>
      <c r="E180" s="193" t="s">
        <v>4510</v>
      </c>
      <c r="F180" s="194" t="s">
        <v>4511</v>
      </c>
      <c r="G180" s="195" t="s">
        <v>379</v>
      </c>
      <c r="H180" s="196">
        <v>20</v>
      </c>
      <c r="I180" s="197"/>
      <c r="J180" s="198">
        <f t="shared" si="40"/>
        <v>0</v>
      </c>
      <c r="K180" s="194" t="s">
        <v>4415</v>
      </c>
      <c r="L180" s="40"/>
      <c r="M180" s="199" t="s">
        <v>1</v>
      </c>
      <c r="N180" s="200" t="s">
        <v>41</v>
      </c>
      <c r="O180" s="72"/>
      <c r="P180" s="201">
        <f t="shared" si="41"/>
        <v>0</v>
      </c>
      <c r="Q180" s="201">
        <v>0</v>
      </c>
      <c r="R180" s="201">
        <f t="shared" si="42"/>
        <v>0</v>
      </c>
      <c r="S180" s="201">
        <v>0</v>
      </c>
      <c r="T180" s="202">
        <f t="shared" si="43"/>
        <v>0</v>
      </c>
      <c r="U180" s="35"/>
      <c r="V180" s="35"/>
      <c r="W180" s="35"/>
      <c r="X180" s="35"/>
      <c r="Y180" s="35"/>
      <c r="Z180" s="35"/>
      <c r="AA180" s="35"/>
      <c r="AB180" s="35"/>
      <c r="AC180" s="35"/>
      <c r="AD180" s="35"/>
      <c r="AE180" s="35"/>
      <c r="AR180" s="203" t="s">
        <v>110</v>
      </c>
      <c r="AT180" s="203" t="s">
        <v>241</v>
      </c>
      <c r="AU180" s="203" t="s">
        <v>84</v>
      </c>
      <c r="AY180" s="18" t="s">
        <v>239</v>
      </c>
      <c r="BE180" s="204">
        <f t="shared" si="44"/>
        <v>0</v>
      </c>
      <c r="BF180" s="204">
        <f t="shared" si="45"/>
        <v>0</v>
      </c>
      <c r="BG180" s="204">
        <f t="shared" si="46"/>
        <v>0</v>
      </c>
      <c r="BH180" s="204">
        <f t="shared" si="47"/>
        <v>0</v>
      </c>
      <c r="BI180" s="204">
        <f t="shared" si="48"/>
        <v>0</v>
      </c>
      <c r="BJ180" s="18" t="s">
        <v>84</v>
      </c>
      <c r="BK180" s="204">
        <f t="shared" si="49"/>
        <v>0</v>
      </c>
      <c r="BL180" s="18" t="s">
        <v>110</v>
      </c>
      <c r="BM180" s="203" t="s">
        <v>781</v>
      </c>
    </row>
    <row r="181" spans="1:65" s="2" customFormat="1" ht="16.5" customHeight="1">
      <c r="A181" s="35"/>
      <c r="B181" s="36"/>
      <c r="C181" s="192" t="s">
        <v>575</v>
      </c>
      <c r="D181" s="192" t="s">
        <v>241</v>
      </c>
      <c r="E181" s="193" t="s">
        <v>4512</v>
      </c>
      <c r="F181" s="194" t="s">
        <v>4513</v>
      </c>
      <c r="G181" s="195" t="s">
        <v>379</v>
      </c>
      <c r="H181" s="196">
        <v>12</v>
      </c>
      <c r="I181" s="197"/>
      <c r="J181" s="198">
        <f t="shared" si="40"/>
        <v>0</v>
      </c>
      <c r="K181" s="194" t="s">
        <v>4415</v>
      </c>
      <c r="L181" s="40"/>
      <c r="M181" s="199" t="s">
        <v>1</v>
      </c>
      <c r="N181" s="200" t="s">
        <v>41</v>
      </c>
      <c r="O181" s="72"/>
      <c r="P181" s="201">
        <f t="shared" si="41"/>
        <v>0</v>
      </c>
      <c r="Q181" s="201">
        <v>0</v>
      </c>
      <c r="R181" s="201">
        <f t="shared" si="42"/>
        <v>0</v>
      </c>
      <c r="S181" s="201">
        <v>0</v>
      </c>
      <c r="T181" s="202">
        <f t="shared" si="43"/>
        <v>0</v>
      </c>
      <c r="U181" s="35"/>
      <c r="V181" s="35"/>
      <c r="W181" s="35"/>
      <c r="X181" s="35"/>
      <c r="Y181" s="35"/>
      <c r="Z181" s="35"/>
      <c r="AA181" s="35"/>
      <c r="AB181" s="35"/>
      <c r="AC181" s="35"/>
      <c r="AD181" s="35"/>
      <c r="AE181" s="35"/>
      <c r="AR181" s="203" t="s">
        <v>110</v>
      </c>
      <c r="AT181" s="203" t="s">
        <v>241</v>
      </c>
      <c r="AU181" s="203" t="s">
        <v>84</v>
      </c>
      <c r="AY181" s="18" t="s">
        <v>239</v>
      </c>
      <c r="BE181" s="204">
        <f t="shared" si="44"/>
        <v>0</v>
      </c>
      <c r="BF181" s="204">
        <f t="shared" si="45"/>
        <v>0</v>
      </c>
      <c r="BG181" s="204">
        <f t="shared" si="46"/>
        <v>0</v>
      </c>
      <c r="BH181" s="204">
        <f t="shared" si="47"/>
        <v>0</v>
      </c>
      <c r="BI181" s="204">
        <f t="shared" si="48"/>
        <v>0</v>
      </c>
      <c r="BJ181" s="18" t="s">
        <v>84</v>
      </c>
      <c r="BK181" s="204">
        <f t="shared" si="49"/>
        <v>0</v>
      </c>
      <c r="BL181" s="18" t="s">
        <v>110</v>
      </c>
      <c r="BM181" s="203" t="s">
        <v>789</v>
      </c>
    </row>
    <row r="182" spans="1:65" s="2" customFormat="1" ht="16.5" customHeight="1">
      <c r="A182" s="35"/>
      <c r="B182" s="36"/>
      <c r="C182" s="192" t="s">
        <v>580</v>
      </c>
      <c r="D182" s="192" t="s">
        <v>241</v>
      </c>
      <c r="E182" s="193" t="s">
        <v>4514</v>
      </c>
      <c r="F182" s="194" t="s">
        <v>4515</v>
      </c>
      <c r="G182" s="195" t="s">
        <v>379</v>
      </c>
      <c r="H182" s="196">
        <v>8</v>
      </c>
      <c r="I182" s="197"/>
      <c r="J182" s="198">
        <f t="shared" si="40"/>
        <v>0</v>
      </c>
      <c r="K182" s="194" t="s">
        <v>4415</v>
      </c>
      <c r="L182" s="40"/>
      <c r="M182" s="199" t="s">
        <v>1</v>
      </c>
      <c r="N182" s="200" t="s">
        <v>41</v>
      </c>
      <c r="O182" s="72"/>
      <c r="P182" s="201">
        <f t="shared" si="41"/>
        <v>0</v>
      </c>
      <c r="Q182" s="201">
        <v>0</v>
      </c>
      <c r="R182" s="201">
        <f t="shared" si="42"/>
        <v>0</v>
      </c>
      <c r="S182" s="201">
        <v>0</v>
      </c>
      <c r="T182" s="202">
        <f t="shared" si="43"/>
        <v>0</v>
      </c>
      <c r="U182" s="35"/>
      <c r="V182" s="35"/>
      <c r="W182" s="35"/>
      <c r="X182" s="35"/>
      <c r="Y182" s="35"/>
      <c r="Z182" s="35"/>
      <c r="AA182" s="35"/>
      <c r="AB182" s="35"/>
      <c r="AC182" s="35"/>
      <c r="AD182" s="35"/>
      <c r="AE182" s="35"/>
      <c r="AR182" s="203" t="s">
        <v>110</v>
      </c>
      <c r="AT182" s="203" t="s">
        <v>241</v>
      </c>
      <c r="AU182" s="203" t="s">
        <v>84</v>
      </c>
      <c r="AY182" s="18" t="s">
        <v>239</v>
      </c>
      <c r="BE182" s="204">
        <f t="shared" si="44"/>
        <v>0</v>
      </c>
      <c r="BF182" s="204">
        <f t="shared" si="45"/>
        <v>0</v>
      </c>
      <c r="BG182" s="204">
        <f t="shared" si="46"/>
        <v>0</v>
      </c>
      <c r="BH182" s="204">
        <f t="shared" si="47"/>
        <v>0</v>
      </c>
      <c r="BI182" s="204">
        <f t="shared" si="48"/>
        <v>0</v>
      </c>
      <c r="BJ182" s="18" t="s">
        <v>84</v>
      </c>
      <c r="BK182" s="204">
        <f t="shared" si="49"/>
        <v>0</v>
      </c>
      <c r="BL182" s="18" t="s">
        <v>110</v>
      </c>
      <c r="BM182" s="203" t="s">
        <v>794</v>
      </c>
    </row>
    <row r="183" spans="1:65" s="2" customFormat="1" ht="16.5" customHeight="1">
      <c r="A183" s="35"/>
      <c r="B183" s="36"/>
      <c r="C183" s="192" t="s">
        <v>585</v>
      </c>
      <c r="D183" s="192" t="s">
        <v>241</v>
      </c>
      <c r="E183" s="193" t="s">
        <v>4516</v>
      </c>
      <c r="F183" s="194" t="s">
        <v>4517</v>
      </c>
      <c r="G183" s="195" t="s">
        <v>379</v>
      </c>
      <c r="H183" s="196">
        <v>2</v>
      </c>
      <c r="I183" s="197"/>
      <c r="J183" s="198">
        <f t="shared" si="40"/>
        <v>0</v>
      </c>
      <c r="K183" s="194" t="s">
        <v>4415</v>
      </c>
      <c r="L183" s="40"/>
      <c r="M183" s="220" t="s">
        <v>1</v>
      </c>
      <c r="N183" s="221" t="s">
        <v>41</v>
      </c>
      <c r="O183" s="222"/>
      <c r="P183" s="223">
        <f t="shared" si="41"/>
        <v>0</v>
      </c>
      <c r="Q183" s="223">
        <v>0</v>
      </c>
      <c r="R183" s="223">
        <f t="shared" si="42"/>
        <v>0</v>
      </c>
      <c r="S183" s="223">
        <v>0</v>
      </c>
      <c r="T183" s="224">
        <f t="shared" si="43"/>
        <v>0</v>
      </c>
      <c r="U183" s="35"/>
      <c r="V183" s="35"/>
      <c r="W183" s="35"/>
      <c r="X183" s="35"/>
      <c r="Y183" s="35"/>
      <c r="Z183" s="35"/>
      <c r="AA183" s="35"/>
      <c r="AB183" s="35"/>
      <c r="AC183" s="35"/>
      <c r="AD183" s="35"/>
      <c r="AE183" s="35"/>
      <c r="AR183" s="203" t="s">
        <v>110</v>
      </c>
      <c r="AT183" s="203" t="s">
        <v>241</v>
      </c>
      <c r="AU183" s="203" t="s">
        <v>84</v>
      </c>
      <c r="AY183" s="18" t="s">
        <v>239</v>
      </c>
      <c r="BE183" s="204">
        <f t="shared" si="44"/>
        <v>0</v>
      </c>
      <c r="BF183" s="204">
        <f t="shared" si="45"/>
        <v>0</v>
      </c>
      <c r="BG183" s="204">
        <f t="shared" si="46"/>
        <v>0</v>
      </c>
      <c r="BH183" s="204">
        <f t="shared" si="47"/>
        <v>0</v>
      </c>
      <c r="BI183" s="204">
        <f t="shared" si="48"/>
        <v>0</v>
      </c>
      <c r="BJ183" s="18" t="s">
        <v>84</v>
      </c>
      <c r="BK183" s="204">
        <f t="shared" si="49"/>
        <v>0</v>
      </c>
      <c r="BL183" s="18" t="s">
        <v>110</v>
      </c>
      <c r="BM183" s="203" t="s">
        <v>802</v>
      </c>
    </row>
    <row r="184" spans="1:65" s="2" customFormat="1" ht="6.95" customHeight="1">
      <c r="A184" s="35"/>
      <c r="B184" s="55"/>
      <c r="C184" s="56"/>
      <c r="D184" s="56"/>
      <c r="E184" s="56"/>
      <c r="F184" s="56"/>
      <c r="G184" s="56"/>
      <c r="H184" s="56"/>
      <c r="I184" s="56"/>
      <c r="J184" s="56"/>
      <c r="K184" s="56"/>
      <c r="L184" s="40"/>
      <c r="M184" s="35"/>
      <c r="O184" s="35"/>
      <c r="P184" s="35"/>
      <c r="Q184" s="35"/>
      <c r="R184" s="35"/>
      <c r="S184" s="35"/>
      <c r="T184" s="35"/>
      <c r="U184" s="35"/>
      <c r="V184" s="35"/>
      <c r="W184" s="35"/>
      <c r="X184" s="35"/>
      <c r="Y184" s="35"/>
      <c r="Z184" s="35"/>
      <c r="AA184" s="35"/>
      <c r="AB184" s="35"/>
      <c r="AC184" s="35"/>
      <c r="AD184" s="35"/>
      <c r="AE184" s="35"/>
    </row>
  </sheetData>
  <sheetProtection algorithmName="SHA-512" hashValue="Vq+57b3hHax1Op/DOBxVxRphmHyybW1SEZUL3sYNYLgwWsOZWb+S9umk51q8sGr5QM8OP/iUwkZJaQp7B/M8cg==" saltValue="hwNISxP/qP+uoaJRey//9S80EClDU55UksMXDOfHsXjTGEp2yGNSS+a920reokfTRHt2MwXl2Jp1OWxLwXt7jw==" spinCount="100000" sheet="1" objects="1" scenarios="1" formatColumns="0" formatRows="0" autoFilter="0"/>
  <autoFilter ref="C128:K183" xr:uid="{00000000-0009-0000-0000-000010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7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143</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2629</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4518</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4406</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ROUND(J129,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ROUND((SUM(BE129:BE171)),  2)</f>
        <v>0</v>
      </c>
      <c r="G37" s="35"/>
      <c r="H37" s="35"/>
      <c r="I37" s="131">
        <v>0.21</v>
      </c>
      <c r="J37" s="130">
        <f>ROUND(((SUM(BE129:BE171))*I37),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ROUND((SUM(BF129:BF171)),  2)</f>
        <v>0</v>
      </c>
      <c r="G38" s="35"/>
      <c r="H38" s="35"/>
      <c r="I38" s="131">
        <v>0.12</v>
      </c>
      <c r="J38" s="130">
        <f>ROUND(((SUM(BF129:BF171))*I38),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ROUND((SUM(BG129:BG171)),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ROUND((SUM(BH129:BH171)),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ROUND((SUM(BI129:BI171)),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2629</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2 - NOUZOVÝ ZVUKOVÝ SYSTÉM - NZS</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J129</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4519</v>
      </c>
      <c r="E101" s="157"/>
      <c r="F101" s="157"/>
      <c r="G101" s="157"/>
      <c r="H101" s="157"/>
      <c r="I101" s="157"/>
      <c r="J101" s="158">
        <f>J130</f>
        <v>0</v>
      </c>
      <c r="K101" s="155"/>
      <c r="L101" s="159"/>
    </row>
    <row r="102" spans="1:47" s="9" customFormat="1" ht="24.95" customHeight="1">
      <c r="B102" s="154"/>
      <c r="C102" s="155"/>
      <c r="D102" s="156" t="s">
        <v>4408</v>
      </c>
      <c r="E102" s="157"/>
      <c r="F102" s="157"/>
      <c r="G102" s="157"/>
      <c r="H102" s="157"/>
      <c r="I102" s="157"/>
      <c r="J102" s="158">
        <f>J142</f>
        <v>0</v>
      </c>
      <c r="K102" s="155"/>
      <c r="L102" s="159"/>
    </row>
    <row r="103" spans="1:47" s="9" customFormat="1" ht="24.95" customHeight="1">
      <c r="B103" s="154"/>
      <c r="C103" s="155"/>
      <c r="D103" s="156" t="s">
        <v>4409</v>
      </c>
      <c r="E103" s="157"/>
      <c r="F103" s="157"/>
      <c r="G103" s="157"/>
      <c r="H103" s="157"/>
      <c r="I103" s="157"/>
      <c r="J103" s="158">
        <f>J146</f>
        <v>0</v>
      </c>
      <c r="K103" s="155"/>
      <c r="L103" s="159"/>
    </row>
    <row r="104" spans="1:47" s="9" customFormat="1" ht="24.95" customHeight="1">
      <c r="B104" s="154"/>
      <c r="C104" s="155"/>
      <c r="D104" s="156" t="s">
        <v>4410</v>
      </c>
      <c r="E104" s="157"/>
      <c r="F104" s="157"/>
      <c r="G104" s="157"/>
      <c r="H104" s="157"/>
      <c r="I104" s="157"/>
      <c r="J104" s="158">
        <f>J160</f>
        <v>0</v>
      </c>
      <c r="K104" s="155"/>
      <c r="L104" s="159"/>
    </row>
    <row r="105" spans="1:47" s="9" customFormat="1" ht="24.95" customHeight="1">
      <c r="B105" s="154"/>
      <c r="C105" s="155"/>
      <c r="D105" s="156" t="s">
        <v>4411</v>
      </c>
      <c r="E105" s="157"/>
      <c r="F105" s="157"/>
      <c r="G105" s="157"/>
      <c r="H105" s="157"/>
      <c r="I105" s="157"/>
      <c r="J105" s="158">
        <f>J167</f>
        <v>0</v>
      </c>
      <c r="K105" s="155"/>
      <c r="L105" s="159"/>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224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16.5" customHeight="1">
      <c r="A115" s="35"/>
      <c r="B115" s="36"/>
      <c r="C115" s="37"/>
      <c r="D115" s="37"/>
      <c r="E115" s="330" t="str">
        <f>E7</f>
        <v>NEMOCNICE TGM HODONÍN – VÝSTAVBA PAVILONU URGENTNÍHO PŘÍJMU ETAPA II.</v>
      </c>
      <c r="F115" s="331"/>
      <c r="G115" s="331"/>
      <c r="H115" s="331"/>
      <c r="I115" s="37"/>
      <c r="J115" s="37"/>
      <c r="K115" s="37"/>
      <c r="L115" s="52"/>
      <c r="S115" s="35"/>
      <c r="T115" s="35"/>
      <c r="U115" s="35"/>
      <c r="V115" s="35"/>
      <c r="W115" s="35"/>
      <c r="X115" s="35"/>
      <c r="Y115" s="35"/>
      <c r="Z115" s="35"/>
      <c r="AA115" s="35"/>
      <c r="AB115" s="35"/>
      <c r="AC115" s="35"/>
      <c r="AD115" s="35"/>
      <c r="AE115" s="35"/>
    </row>
    <row r="116" spans="1:31" s="1" customFormat="1" ht="12" customHeight="1">
      <c r="B116" s="22"/>
      <c r="C116" s="30" t="s">
        <v>210</v>
      </c>
      <c r="D116" s="23"/>
      <c r="E116" s="23"/>
      <c r="F116" s="23"/>
      <c r="G116" s="23"/>
      <c r="H116" s="23"/>
      <c r="I116" s="23"/>
      <c r="J116" s="23"/>
      <c r="K116" s="23"/>
      <c r="L116" s="21"/>
    </row>
    <row r="117" spans="1:31" s="1" customFormat="1" ht="16.5" customHeight="1">
      <c r="B117" s="22"/>
      <c r="C117" s="23"/>
      <c r="D117" s="23"/>
      <c r="E117" s="330" t="s">
        <v>346</v>
      </c>
      <c r="F117" s="281"/>
      <c r="G117" s="281"/>
      <c r="H117" s="281"/>
      <c r="I117" s="23"/>
      <c r="J117" s="23"/>
      <c r="K117" s="23"/>
      <c r="L117" s="21"/>
    </row>
    <row r="118" spans="1:31" s="1" customFormat="1" ht="12" customHeight="1">
      <c r="B118" s="22"/>
      <c r="C118" s="30" t="s">
        <v>347</v>
      </c>
      <c r="D118" s="23"/>
      <c r="E118" s="23"/>
      <c r="F118" s="23"/>
      <c r="G118" s="23"/>
      <c r="H118" s="23"/>
      <c r="I118" s="23"/>
      <c r="J118" s="23"/>
      <c r="K118" s="23"/>
      <c r="L118" s="21"/>
    </row>
    <row r="119" spans="1:31" s="2" customFormat="1" ht="16.5" customHeight="1">
      <c r="A119" s="35"/>
      <c r="B119" s="36"/>
      <c r="C119" s="37"/>
      <c r="D119" s="37"/>
      <c r="E119" s="334" t="s">
        <v>2628</v>
      </c>
      <c r="F119" s="332"/>
      <c r="G119" s="332"/>
      <c r="H119" s="332"/>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2629</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303" t="str">
        <f>E13</f>
        <v>2 - NOUZOVÝ ZVUKOVÝ SYSTÉM - NZS</v>
      </c>
      <c r="F121" s="332"/>
      <c r="G121" s="332"/>
      <c r="H121" s="332"/>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F16</f>
        <v xml:space="preserve"> </v>
      </c>
      <c r="G123" s="37"/>
      <c r="H123" s="37"/>
      <c r="I123" s="30" t="s">
        <v>22</v>
      </c>
      <c r="J123" s="67" t="str">
        <f>IF(J16="","",J16)</f>
        <v>23. 6. 2025</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5.2" customHeight="1">
      <c r="A125" s="35"/>
      <c r="B125" s="36"/>
      <c r="C125" s="30" t="s">
        <v>24</v>
      </c>
      <c r="D125" s="37"/>
      <c r="E125" s="37"/>
      <c r="F125" s="28" t="str">
        <f>E19</f>
        <v>NEMOCNICE TGM HODONÍN, p.o.</v>
      </c>
      <c r="G125" s="37"/>
      <c r="H125" s="37"/>
      <c r="I125" s="30" t="s">
        <v>30</v>
      </c>
      <c r="J125" s="33" t="str">
        <f>E25</f>
        <v>KANIA a.s.</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28</v>
      </c>
      <c r="D126" s="37"/>
      <c r="E126" s="37"/>
      <c r="F126" s="28" t="str">
        <f>IF(E22="","",E22)</f>
        <v>Vyplň údaj</v>
      </c>
      <c r="G126" s="37"/>
      <c r="H126" s="37"/>
      <c r="I126" s="30" t="s">
        <v>33</v>
      </c>
      <c r="J126" s="33" t="str">
        <f>E28</f>
        <v xml:space="preserve"> </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1" customFormat="1" ht="29.25" customHeight="1">
      <c r="A128" s="165"/>
      <c r="B128" s="166"/>
      <c r="C128" s="167" t="s">
        <v>225</v>
      </c>
      <c r="D128" s="168" t="s">
        <v>61</v>
      </c>
      <c r="E128" s="168" t="s">
        <v>57</v>
      </c>
      <c r="F128" s="168" t="s">
        <v>58</v>
      </c>
      <c r="G128" s="168" t="s">
        <v>226</v>
      </c>
      <c r="H128" s="168" t="s">
        <v>227</v>
      </c>
      <c r="I128" s="168" t="s">
        <v>228</v>
      </c>
      <c r="J128" s="168" t="s">
        <v>214</v>
      </c>
      <c r="K128" s="169" t="s">
        <v>229</v>
      </c>
      <c r="L128" s="170"/>
      <c r="M128" s="76" t="s">
        <v>1</v>
      </c>
      <c r="N128" s="77" t="s">
        <v>40</v>
      </c>
      <c r="O128" s="77" t="s">
        <v>230</v>
      </c>
      <c r="P128" s="77" t="s">
        <v>231</v>
      </c>
      <c r="Q128" s="77" t="s">
        <v>232</v>
      </c>
      <c r="R128" s="77" t="s">
        <v>233</v>
      </c>
      <c r="S128" s="77" t="s">
        <v>234</v>
      </c>
      <c r="T128" s="78" t="s">
        <v>235</v>
      </c>
      <c r="U128" s="165"/>
      <c r="V128" s="165"/>
      <c r="W128" s="165"/>
      <c r="X128" s="165"/>
      <c r="Y128" s="165"/>
      <c r="Z128" s="165"/>
      <c r="AA128" s="165"/>
      <c r="AB128" s="165"/>
      <c r="AC128" s="165"/>
      <c r="AD128" s="165"/>
      <c r="AE128" s="165"/>
    </row>
    <row r="129" spans="1:65" s="2" customFormat="1" ht="22.9" customHeight="1">
      <c r="A129" s="35"/>
      <c r="B129" s="36"/>
      <c r="C129" s="83" t="s">
        <v>236</v>
      </c>
      <c r="D129" s="37"/>
      <c r="E129" s="37"/>
      <c r="F129" s="37"/>
      <c r="G129" s="37"/>
      <c r="H129" s="37"/>
      <c r="I129" s="37"/>
      <c r="J129" s="171">
        <f>BK129</f>
        <v>0</v>
      </c>
      <c r="K129" s="37"/>
      <c r="L129" s="40"/>
      <c r="M129" s="79"/>
      <c r="N129" s="172"/>
      <c r="O129" s="80"/>
      <c r="P129" s="173">
        <f>P130+P142+P146+P160+P167</f>
        <v>0</v>
      </c>
      <c r="Q129" s="80"/>
      <c r="R129" s="173">
        <f>R130+R142+R146+R160+R167</f>
        <v>0</v>
      </c>
      <c r="S129" s="80"/>
      <c r="T129" s="174">
        <f>T130+T142+T146+T160+T167</f>
        <v>0</v>
      </c>
      <c r="U129" s="35"/>
      <c r="V129" s="35"/>
      <c r="W129" s="35"/>
      <c r="X129" s="35"/>
      <c r="Y129" s="35"/>
      <c r="Z129" s="35"/>
      <c r="AA129" s="35"/>
      <c r="AB129" s="35"/>
      <c r="AC129" s="35"/>
      <c r="AD129" s="35"/>
      <c r="AE129" s="35"/>
      <c r="AT129" s="18" t="s">
        <v>75</v>
      </c>
      <c r="AU129" s="18" t="s">
        <v>216</v>
      </c>
      <c r="BK129" s="175">
        <f>BK130+BK142+BK146+BK160+BK167</f>
        <v>0</v>
      </c>
    </row>
    <row r="130" spans="1:65" s="12" customFormat="1" ht="25.9" customHeight="1">
      <c r="B130" s="176"/>
      <c r="C130" s="177"/>
      <c r="D130" s="178" t="s">
        <v>75</v>
      </c>
      <c r="E130" s="179" t="s">
        <v>4224</v>
      </c>
      <c r="F130" s="179" t="s">
        <v>4520</v>
      </c>
      <c r="G130" s="177"/>
      <c r="H130" s="177"/>
      <c r="I130" s="180"/>
      <c r="J130" s="181">
        <f>BK130</f>
        <v>0</v>
      </c>
      <c r="K130" s="177"/>
      <c r="L130" s="182"/>
      <c r="M130" s="183"/>
      <c r="N130" s="184"/>
      <c r="O130" s="184"/>
      <c r="P130" s="185">
        <f>SUM(P131:P141)</f>
        <v>0</v>
      </c>
      <c r="Q130" s="184"/>
      <c r="R130" s="185">
        <f>SUM(R131:R141)</f>
        <v>0</v>
      </c>
      <c r="S130" s="184"/>
      <c r="T130" s="186">
        <f>SUM(T131:T141)</f>
        <v>0</v>
      </c>
      <c r="AR130" s="187" t="s">
        <v>84</v>
      </c>
      <c r="AT130" s="188" t="s">
        <v>75</v>
      </c>
      <c r="AU130" s="188" t="s">
        <v>76</v>
      </c>
      <c r="AY130" s="187" t="s">
        <v>239</v>
      </c>
      <c r="BK130" s="189">
        <f>SUM(BK131:BK141)</f>
        <v>0</v>
      </c>
    </row>
    <row r="131" spans="1:65" s="2" customFormat="1" ht="16.5" customHeight="1">
      <c r="A131" s="35"/>
      <c r="B131" s="36"/>
      <c r="C131" s="192" t="s">
        <v>84</v>
      </c>
      <c r="D131" s="192" t="s">
        <v>241</v>
      </c>
      <c r="E131" s="193" t="s">
        <v>4521</v>
      </c>
      <c r="F131" s="194" t="s">
        <v>4522</v>
      </c>
      <c r="G131" s="195" t="s">
        <v>1736</v>
      </c>
      <c r="H131" s="196">
        <v>2</v>
      </c>
      <c r="I131" s="197"/>
      <c r="J131" s="198">
        <f t="shared" ref="J131:J141" si="0">ROUND(I131*H131,2)</f>
        <v>0</v>
      </c>
      <c r="K131" s="194" t="s">
        <v>4415</v>
      </c>
      <c r="L131" s="40"/>
      <c r="M131" s="199" t="s">
        <v>1</v>
      </c>
      <c r="N131" s="200" t="s">
        <v>41</v>
      </c>
      <c r="O131" s="72"/>
      <c r="P131" s="201">
        <f t="shared" ref="P131:P141" si="1">O131*H131</f>
        <v>0</v>
      </c>
      <c r="Q131" s="201">
        <v>0</v>
      </c>
      <c r="R131" s="201">
        <f t="shared" ref="R131:R141" si="2">Q131*H131</f>
        <v>0</v>
      </c>
      <c r="S131" s="201">
        <v>0</v>
      </c>
      <c r="T131" s="202">
        <f t="shared" ref="T131:T141" si="3">S131*H131</f>
        <v>0</v>
      </c>
      <c r="U131" s="35"/>
      <c r="V131" s="35"/>
      <c r="W131" s="35"/>
      <c r="X131" s="35"/>
      <c r="Y131" s="35"/>
      <c r="Z131" s="35"/>
      <c r="AA131" s="35"/>
      <c r="AB131" s="35"/>
      <c r="AC131" s="35"/>
      <c r="AD131" s="35"/>
      <c r="AE131" s="35"/>
      <c r="AR131" s="203" t="s">
        <v>110</v>
      </c>
      <c r="AT131" s="203" t="s">
        <v>241</v>
      </c>
      <c r="AU131" s="203" t="s">
        <v>84</v>
      </c>
      <c r="AY131" s="18" t="s">
        <v>239</v>
      </c>
      <c r="BE131" s="204">
        <f t="shared" ref="BE131:BE141" si="4">IF(N131="základní",J131,0)</f>
        <v>0</v>
      </c>
      <c r="BF131" s="204">
        <f t="shared" ref="BF131:BF141" si="5">IF(N131="snížená",J131,0)</f>
        <v>0</v>
      </c>
      <c r="BG131" s="204">
        <f t="shared" ref="BG131:BG141" si="6">IF(N131="zákl. přenesená",J131,0)</f>
        <v>0</v>
      </c>
      <c r="BH131" s="204">
        <f t="shared" ref="BH131:BH141" si="7">IF(N131="sníž. přenesená",J131,0)</f>
        <v>0</v>
      </c>
      <c r="BI131" s="204">
        <f t="shared" ref="BI131:BI141" si="8">IF(N131="nulová",J131,0)</f>
        <v>0</v>
      </c>
      <c r="BJ131" s="18" t="s">
        <v>84</v>
      </c>
      <c r="BK131" s="204">
        <f t="shared" ref="BK131:BK141" si="9">ROUND(I131*H131,2)</f>
        <v>0</v>
      </c>
      <c r="BL131" s="18" t="s">
        <v>110</v>
      </c>
      <c r="BM131" s="203" t="s">
        <v>86</v>
      </c>
    </row>
    <row r="132" spans="1:65" s="2" customFormat="1" ht="16.5" customHeight="1">
      <c r="A132" s="35"/>
      <c r="B132" s="36"/>
      <c r="C132" s="192" t="s">
        <v>86</v>
      </c>
      <c r="D132" s="192" t="s">
        <v>241</v>
      </c>
      <c r="E132" s="193" t="s">
        <v>4523</v>
      </c>
      <c r="F132" s="194" t="s">
        <v>4524</v>
      </c>
      <c r="G132" s="195" t="s">
        <v>1736</v>
      </c>
      <c r="H132" s="196">
        <v>1</v>
      </c>
      <c r="I132" s="197"/>
      <c r="J132" s="198">
        <f t="shared" si="0"/>
        <v>0</v>
      </c>
      <c r="K132" s="194" t="s">
        <v>4415</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110</v>
      </c>
      <c r="AT132" s="203" t="s">
        <v>241</v>
      </c>
      <c r="AU132" s="203" t="s">
        <v>84</v>
      </c>
      <c r="AY132" s="18" t="s">
        <v>239</v>
      </c>
      <c r="BE132" s="204">
        <f t="shared" si="4"/>
        <v>0</v>
      </c>
      <c r="BF132" s="204">
        <f t="shared" si="5"/>
        <v>0</v>
      </c>
      <c r="BG132" s="204">
        <f t="shared" si="6"/>
        <v>0</v>
      </c>
      <c r="BH132" s="204">
        <f t="shared" si="7"/>
        <v>0</v>
      </c>
      <c r="BI132" s="204">
        <f t="shared" si="8"/>
        <v>0</v>
      </c>
      <c r="BJ132" s="18" t="s">
        <v>84</v>
      </c>
      <c r="BK132" s="204">
        <f t="shared" si="9"/>
        <v>0</v>
      </c>
      <c r="BL132" s="18" t="s">
        <v>110</v>
      </c>
      <c r="BM132" s="203" t="s">
        <v>110</v>
      </c>
    </row>
    <row r="133" spans="1:65" s="2" customFormat="1" ht="16.5" customHeight="1">
      <c r="A133" s="35"/>
      <c r="B133" s="36"/>
      <c r="C133" s="192" t="s">
        <v>108</v>
      </c>
      <c r="D133" s="192" t="s">
        <v>241</v>
      </c>
      <c r="E133" s="193" t="s">
        <v>4525</v>
      </c>
      <c r="F133" s="194" t="s">
        <v>4526</v>
      </c>
      <c r="G133" s="195" t="s">
        <v>1736</v>
      </c>
      <c r="H133" s="196">
        <v>4</v>
      </c>
      <c r="I133" s="197"/>
      <c r="J133" s="198">
        <f t="shared" si="0"/>
        <v>0</v>
      </c>
      <c r="K133" s="194" t="s">
        <v>4415</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110</v>
      </c>
      <c r="AT133" s="203" t="s">
        <v>241</v>
      </c>
      <c r="AU133" s="203" t="s">
        <v>84</v>
      </c>
      <c r="AY133" s="18" t="s">
        <v>239</v>
      </c>
      <c r="BE133" s="204">
        <f t="shared" si="4"/>
        <v>0</v>
      </c>
      <c r="BF133" s="204">
        <f t="shared" si="5"/>
        <v>0</v>
      </c>
      <c r="BG133" s="204">
        <f t="shared" si="6"/>
        <v>0</v>
      </c>
      <c r="BH133" s="204">
        <f t="shared" si="7"/>
        <v>0</v>
      </c>
      <c r="BI133" s="204">
        <f t="shared" si="8"/>
        <v>0</v>
      </c>
      <c r="BJ133" s="18" t="s">
        <v>84</v>
      </c>
      <c r="BK133" s="204">
        <f t="shared" si="9"/>
        <v>0</v>
      </c>
      <c r="BL133" s="18" t="s">
        <v>110</v>
      </c>
      <c r="BM133" s="203" t="s">
        <v>150</v>
      </c>
    </row>
    <row r="134" spans="1:65" s="2" customFormat="1" ht="16.5" customHeight="1">
      <c r="A134" s="35"/>
      <c r="B134" s="36"/>
      <c r="C134" s="192" t="s">
        <v>110</v>
      </c>
      <c r="D134" s="192" t="s">
        <v>241</v>
      </c>
      <c r="E134" s="193" t="s">
        <v>4527</v>
      </c>
      <c r="F134" s="194" t="s">
        <v>4528</v>
      </c>
      <c r="G134" s="195" t="s">
        <v>1736</v>
      </c>
      <c r="H134" s="196">
        <v>3</v>
      </c>
      <c r="I134" s="197"/>
      <c r="J134" s="198">
        <f t="shared" si="0"/>
        <v>0</v>
      </c>
      <c r="K134" s="194" t="s">
        <v>4415</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110</v>
      </c>
      <c r="AT134" s="203" t="s">
        <v>241</v>
      </c>
      <c r="AU134" s="203" t="s">
        <v>84</v>
      </c>
      <c r="AY134" s="18" t="s">
        <v>239</v>
      </c>
      <c r="BE134" s="204">
        <f t="shared" si="4"/>
        <v>0</v>
      </c>
      <c r="BF134" s="204">
        <f t="shared" si="5"/>
        <v>0</v>
      </c>
      <c r="BG134" s="204">
        <f t="shared" si="6"/>
        <v>0</v>
      </c>
      <c r="BH134" s="204">
        <f t="shared" si="7"/>
        <v>0</v>
      </c>
      <c r="BI134" s="204">
        <f t="shared" si="8"/>
        <v>0</v>
      </c>
      <c r="BJ134" s="18" t="s">
        <v>84</v>
      </c>
      <c r="BK134" s="204">
        <f t="shared" si="9"/>
        <v>0</v>
      </c>
      <c r="BL134" s="18" t="s">
        <v>110</v>
      </c>
      <c r="BM134" s="203" t="s">
        <v>156</v>
      </c>
    </row>
    <row r="135" spans="1:65" s="2" customFormat="1" ht="16.5" customHeight="1">
      <c r="A135" s="35"/>
      <c r="B135" s="36"/>
      <c r="C135" s="192" t="s">
        <v>134</v>
      </c>
      <c r="D135" s="192" t="s">
        <v>241</v>
      </c>
      <c r="E135" s="193" t="s">
        <v>4529</v>
      </c>
      <c r="F135" s="194" t="s">
        <v>4530</v>
      </c>
      <c r="G135" s="195" t="s">
        <v>1736</v>
      </c>
      <c r="H135" s="196">
        <v>68</v>
      </c>
      <c r="I135" s="197"/>
      <c r="J135" s="198">
        <f t="shared" si="0"/>
        <v>0</v>
      </c>
      <c r="K135" s="194" t="s">
        <v>4415</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110</v>
      </c>
      <c r="AT135" s="203" t="s">
        <v>241</v>
      </c>
      <c r="AU135" s="203" t="s">
        <v>84</v>
      </c>
      <c r="AY135" s="18" t="s">
        <v>239</v>
      </c>
      <c r="BE135" s="204">
        <f t="shared" si="4"/>
        <v>0</v>
      </c>
      <c r="BF135" s="204">
        <f t="shared" si="5"/>
        <v>0</v>
      </c>
      <c r="BG135" s="204">
        <f t="shared" si="6"/>
        <v>0</v>
      </c>
      <c r="BH135" s="204">
        <f t="shared" si="7"/>
        <v>0</v>
      </c>
      <c r="BI135" s="204">
        <f t="shared" si="8"/>
        <v>0</v>
      </c>
      <c r="BJ135" s="18" t="s">
        <v>84</v>
      </c>
      <c r="BK135" s="204">
        <f t="shared" si="9"/>
        <v>0</v>
      </c>
      <c r="BL135" s="18" t="s">
        <v>110</v>
      </c>
      <c r="BM135" s="203" t="s">
        <v>162</v>
      </c>
    </row>
    <row r="136" spans="1:65" s="2" customFormat="1" ht="16.5" customHeight="1">
      <c r="A136" s="35"/>
      <c r="B136" s="36"/>
      <c r="C136" s="192" t="s">
        <v>150</v>
      </c>
      <c r="D136" s="192" t="s">
        <v>241</v>
      </c>
      <c r="E136" s="193" t="s">
        <v>4531</v>
      </c>
      <c r="F136" s="194" t="s">
        <v>4532</v>
      </c>
      <c r="G136" s="195" t="s">
        <v>1736</v>
      </c>
      <c r="H136" s="196">
        <v>68</v>
      </c>
      <c r="I136" s="197"/>
      <c r="J136" s="198">
        <f t="shared" si="0"/>
        <v>0</v>
      </c>
      <c r="K136" s="194" t="s">
        <v>4415</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110</v>
      </c>
      <c r="AT136" s="203" t="s">
        <v>241</v>
      </c>
      <c r="AU136" s="203" t="s">
        <v>84</v>
      </c>
      <c r="AY136" s="18" t="s">
        <v>239</v>
      </c>
      <c r="BE136" s="204">
        <f t="shared" si="4"/>
        <v>0</v>
      </c>
      <c r="BF136" s="204">
        <f t="shared" si="5"/>
        <v>0</v>
      </c>
      <c r="BG136" s="204">
        <f t="shared" si="6"/>
        <v>0</v>
      </c>
      <c r="BH136" s="204">
        <f t="shared" si="7"/>
        <v>0</v>
      </c>
      <c r="BI136" s="204">
        <f t="shared" si="8"/>
        <v>0</v>
      </c>
      <c r="BJ136" s="18" t="s">
        <v>84</v>
      </c>
      <c r="BK136" s="204">
        <f t="shared" si="9"/>
        <v>0</v>
      </c>
      <c r="BL136" s="18" t="s">
        <v>110</v>
      </c>
      <c r="BM136" s="203" t="s">
        <v>8</v>
      </c>
    </row>
    <row r="137" spans="1:65" s="2" customFormat="1" ht="16.5" customHeight="1">
      <c r="A137" s="35"/>
      <c r="B137" s="36"/>
      <c r="C137" s="192" t="s">
        <v>153</v>
      </c>
      <c r="D137" s="192" t="s">
        <v>241</v>
      </c>
      <c r="E137" s="193" t="s">
        <v>4533</v>
      </c>
      <c r="F137" s="194" t="s">
        <v>4534</v>
      </c>
      <c r="G137" s="195" t="s">
        <v>1736</v>
      </c>
      <c r="H137" s="196">
        <v>1</v>
      </c>
      <c r="I137" s="197"/>
      <c r="J137" s="198">
        <f t="shared" si="0"/>
        <v>0</v>
      </c>
      <c r="K137" s="194" t="s">
        <v>4415</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110</v>
      </c>
      <c r="AT137" s="203" t="s">
        <v>241</v>
      </c>
      <c r="AU137" s="203" t="s">
        <v>84</v>
      </c>
      <c r="AY137" s="18" t="s">
        <v>239</v>
      </c>
      <c r="BE137" s="204">
        <f t="shared" si="4"/>
        <v>0</v>
      </c>
      <c r="BF137" s="204">
        <f t="shared" si="5"/>
        <v>0</v>
      </c>
      <c r="BG137" s="204">
        <f t="shared" si="6"/>
        <v>0</v>
      </c>
      <c r="BH137" s="204">
        <f t="shared" si="7"/>
        <v>0</v>
      </c>
      <c r="BI137" s="204">
        <f t="shared" si="8"/>
        <v>0</v>
      </c>
      <c r="BJ137" s="18" t="s">
        <v>84</v>
      </c>
      <c r="BK137" s="204">
        <f t="shared" si="9"/>
        <v>0</v>
      </c>
      <c r="BL137" s="18" t="s">
        <v>110</v>
      </c>
      <c r="BM137" s="203" t="s">
        <v>296</v>
      </c>
    </row>
    <row r="138" spans="1:65" s="2" customFormat="1" ht="16.5" customHeight="1">
      <c r="A138" s="35"/>
      <c r="B138" s="36"/>
      <c r="C138" s="192" t="s">
        <v>156</v>
      </c>
      <c r="D138" s="192" t="s">
        <v>241</v>
      </c>
      <c r="E138" s="193" t="s">
        <v>4535</v>
      </c>
      <c r="F138" s="194" t="s">
        <v>4536</v>
      </c>
      <c r="G138" s="195" t="s">
        <v>1736</v>
      </c>
      <c r="H138" s="196">
        <v>2</v>
      </c>
      <c r="I138" s="197"/>
      <c r="J138" s="198">
        <f t="shared" si="0"/>
        <v>0</v>
      </c>
      <c r="K138" s="194" t="s">
        <v>4415</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110</v>
      </c>
      <c r="AT138" s="203" t="s">
        <v>241</v>
      </c>
      <c r="AU138" s="203" t="s">
        <v>84</v>
      </c>
      <c r="AY138" s="18" t="s">
        <v>239</v>
      </c>
      <c r="BE138" s="204">
        <f t="shared" si="4"/>
        <v>0</v>
      </c>
      <c r="BF138" s="204">
        <f t="shared" si="5"/>
        <v>0</v>
      </c>
      <c r="BG138" s="204">
        <f t="shared" si="6"/>
        <v>0</v>
      </c>
      <c r="BH138" s="204">
        <f t="shared" si="7"/>
        <v>0</v>
      </c>
      <c r="BI138" s="204">
        <f t="shared" si="8"/>
        <v>0</v>
      </c>
      <c r="BJ138" s="18" t="s">
        <v>84</v>
      </c>
      <c r="BK138" s="204">
        <f t="shared" si="9"/>
        <v>0</v>
      </c>
      <c r="BL138" s="18" t="s">
        <v>110</v>
      </c>
      <c r="BM138" s="203" t="s">
        <v>306</v>
      </c>
    </row>
    <row r="139" spans="1:65" s="2" customFormat="1" ht="16.5" customHeight="1">
      <c r="A139" s="35"/>
      <c r="B139" s="36"/>
      <c r="C139" s="192" t="s">
        <v>159</v>
      </c>
      <c r="D139" s="192" t="s">
        <v>241</v>
      </c>
      <c r="E139" s="193" t="s">
        <v>4537</v>
      </c>
      <c r="F139" s="194" t="s">
        <v>4538</v>
      </c>
      <c r="G139" s="195" t="s">
        <v>1736</v>
      </c>
      <c r="H139" s="196">
        <v>2</v>
      </c>
      <c r="I139" s="197"/>
      <c r="J139" s="198">
        <f t="shared" si="0"/>
        <v>0</v>
      </c>
      <c r="K139" s="194" t="s">
        <v>4415</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110</v>
      </c>
      <c r="AT139" s="203" t="s">
        <v>241</v>
      </c>
      <c r="AU139" s="203" t="s">
        <v>84</v>
      </c>
      <c r="AY139" s="18" t="s">
        <v>239</v>
      </c>
      <c r="BE139" s="204">
        <f t="shared" si="4"/>
        <v>0</v>
      </c>
      <c r="BF139" s="204">
        <f t="shared" si="5"/>
        <v>0</v>
      </c>
      <c r="BG139" s="204">
        <f t="shared" si="6"/>
        <v>0</v>
      </c>
      <c r="BH139" s="204">
        <f t="shared" si="7"/>
        <v>0</v>
      </c>
      <c r="BI139" s="204">
        <f t="shared" si="8"/>
        <v>0</v>
      </c>
      <c r="BJ139" s="18" t="s">
        <v>84</v>
      </c>
      <c r="BK139" s="204">
        <f t="shared" si="9"/>
        <v>0</v>
      </c>
      <c r="BL139" s="18" t="s">
        <v>110</v>
      </c>
      <c r="BM139" s="203" t="s">
        <v>279</v>
      </c>
    </row>
    <row r="140" spans="1:65" s="2" customFormat="1" ht="16.5" customHeight="1">
      <c r="A140" s="35"/>
      <c r="B140" s="36"/>
      <c r="C140" s="192" t="s">
        <v>162</v>
      </c>
      <c r="D140" s="192" t="s">
        <v>241</v>
      </c>
      <c r="E140" s="193" t="s">
        <v>4539</v>
      </c>
      <c r="F140" s="194" t="s">
        <v>4540</v>
      </c>
      <c r="G140" s="195" t="s">
        <v>1736</v>
      </c>
      <c r="H140" s="196">
        <v>1</v>
      </c>
      <c r="I140" s="197"/>
      <c r="J140" s="198">
        <f t="shared" si="0"/>
        <v>0</v>
      </c>
      <c r="K140" s="194" t="s">
        <v>4415</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110</v>
      </c>
      <c r="AT140" s="203" t="s">
        <v>241</v>
      </c>
      <c r="AU140" s="203" t="s">
        <v>84</v>
      </c>
      <c r="AY140" s="18" t="s">
        <v>239</v>
      </c>
      <c r="BE140" s="204">
        <f t="shared" si="4"/>
        <v>0</v>
      </c>
      <c r="BF140" s="204">
        <f t="shared" si="5"/>
        <v>0</v>
      </c>
      <c r="BG140" s="204">
        <f t="shared" si="6"/>
        <v>0</v>
      </c>
      <c r="BH140" s="204">
        <f t="shared" si="7"/>
        <v>0</v>
      </c>
      <c r="BI140" s="204">
        <f t="shared" si="8"/>
        <v>0</v>
      </c>
      <c r="BJ140" s="18" t="s">
        <v>84</v>
      </c>
      <c r="BK140" s="204">
        <f t="shared" si="9"/>
        <v>0</v>
      </c>
      <c r="BL140" s="18" t="s">
        <v>110</v>
      </c>
      <c r="BM140" s="203" t="s">
        <v>328</v>
      </c>
    </row>
    <row r="141" spans="1:65" s="2" customFormat="1" ht="16.5" customHeight="1">
      <c r="A141" s="35"/>
      <c r="B141" s="36"/>
      <c r="C141" s="192" t="s">
        <v>165</v>
      </c>
      <c r="D141" s="192" t="s">
        <v>241</v>
      </c>
      <c r="E141" s="193" t="s">
        <v>4541</v>
      </c>
      <c r="F141" s="194" t="s">
        <v>4542</v>
      </c>
      <c r="G141" s="195" t="s">
        <v>1736</v>
      </c>
      <c r="H141" s="196">
        <v>1</v>
      </c>
      <c r="I141" s="197"/>
      <c r="J141" s="198">
        <f t="shared" si="0"/>
        <v>0</v>
      </c>
      <c r="K141" s="194" t="s">
        <v>4415</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110</v>
      </c>
      <c r="AT141" s="203" t="s">
        <v>241</v>
      </c>
      <c r="AU141" s="203" t="s">
        <v>84</v>
      </c>
      <c r="AY141" s="18" t="s">
        <v>239</v>
      </c>
      <c r="BE141" s="204">
        <f t="shared" si="4"/>
        <v>0</v>
      </c>
      <c r="BF141" s="204">
        <f t="shared" si="5"/>
        <v>0</v>
      </c>
      <c r="BG141" s="204">
        <f t="shared" si="6"/>
        <v>0</v>
      </c>
      <c r="BH141" s="204">
        <f t="shared" si="7"/>
        <v>0</v>
      </c>
      <c r="BI141" s="204">
        <f t="shared" si="8"/>
        <v>0</v>
      </c>
      <c r="BJ141" s="18" t="s">
        <v>84</v>
      </c>
      <c r="BK141" s="204">
        <f t="shared" si="9"/>
        <v>0</v>
      </c>
      <c r="BL141" s="18" t="s">
        <v>110</v>
      </c>
      <c r="BM141" s="203" t="s">
        <v>337</v>
      </c>
    </row>
    <row r="142" spans="1:65" s="12" customFormat="1" ht="25.9" customHeight="1">
      <c r="B142" s="176"/>
      <c r="C142" s="177"/>
      <c r="D142" s="178" t="s">
        <v>75</v>
      </c>
      <c r="E142" s="179" t="s">
        <v>4440</v>
      </c>
      <c r="F142" s="179" t="s">
        <v>4441</v>
      </c>
      <c r="G142" s="177"/>
      <c r="H142" s="177"/>
      <c r="I142" s="180"/>
      <c r="J142" s="181">
        <f>BK142</f>
        <v>0</v>
      </c>
      <c r="K142" s="177"/>
      <c r="L142" s="182"/>
      <c r="M142" s="183"/>
      <c r="N142" s="184"/>
      <c r="O142" s="184"/>
      <c r="P142" s="185">
        <f>SUM(P143:P145)</f>
        <v>0</v>
      </c>
      <c r="Q142" s="184"/>
      <c r="R142" s="185">
        <f>SUM(R143:R145)</f>
        <v>0</v>
      </c>
      <c r="S142" s="184"/>
      <c r="T142" s="186">
        <f>SUM(T143:T145)</f>
        <v>0</v>
      </c>
      <c r="AR142" s="187" t="s">
        <v>84</v>
      </c>
      <c r="AT142" s="188" t="s">
        <v>75</v>
      </c>
      <c r="AU142" s="188" t="s">
        <v>76</v>
      </c>
      <c r="AY142" s="187" t="s">
        <v>239</v>
      </c>
      <c r="BK142" s="189">
        <f>SUM(BK143:BK145)</f>
        <v>0</v>
      </c>
    </row>
    <row r="143" spans="1:65" s="2" customFormat="1" ht="16.5" customHeight="1">
      <c r="A143" s="35"/>
      <c r="B143" s="36"/>
      <c r="C143" s="192" t="s">
        <v>8</v>
      </c>
      <c r="D143" s="192" t="s">
        <v>241</v>
      </c>
      <c r="E143" s="193" t="s">
        <v>4543</v>
      </c>
      <c r="F143" s="194" t="s">
        <v>4544</v>
      </c>
      <c r="G143" s="195" t="s">
        <v>476</v>
      </c>
      <c r="H143" s="196">
        <v>80</v>
      </c>
      <c r="I143" s="197"/>
      <c r="J143" s="198">
        <f>ROUND(I143*H143,2)</f>
        <v>0</v>
      </c>
      <c r="K143" s="194" t="s">
        <v>4415</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110</v>
      </c>
      <c r="AT143" s="203" t="s">
        <v>241</v>
      </c>
      <c r="AU143" s="203" t="s">
        <v>84</v>
      </c>
      <c r="AY143" s="18" t="s">
        <v>239</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110</v>
      </c>
      <c r="BM143" s="203" t="s">
        <v>463</v>
      </c>
    </row>
    <row r="144" spans="1:65" s="2" customFormat="1" ht="16.5" customHeight="1">
      <c r="A144" s="35"/>
      <c r="B144" s="36"/>
      <c r="C144" s="192" t="s">
        <v>292</v>
      </c>
      <c r="D144" s="192" t="s">
        <v>241</v>
      </c>
      <c r="E144" s="193" t="s">
        <v>4545</v>
      </c>
      <c r="F144" s="194" t="s">
        <v>4546</v>
      </c>
      <c r="G144" s="195" t="s">
        <v>476</v>
      </c>
      <c r="H144" s="196">
        <v>820</v>
      </c>
      <c r="I144" s="197"/>
      <c r="J144" s="198">
        <f>ROUND(I144*H144,2)</f>
        <v>0</v>
      </c>
      <c r="K144" s="194" t="s">
        <v>4415</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110</v>
      </c>
      <c r="AT144" s="203" t="s">
        <v>241</v>
      </c>
      <c r="AU144" s="203" t="s">
        <v>84</v>
      </c>
      <c r="AY144" s="18" t="s">
        <v>239</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110</v>
      </c>
      <c r="BM144" s="203" t="s">
        <v>473</v>
      </c>
    </row>
    <row r="145" spans="1:65" s="2" customFormat="1" ht="16.5" customHeight="1">
      <c r="A145" s="35"/>
      <c r="B145" s="36"/>
      <c r="C145" s="192" t="s">
        <v>296</v>
      </c>
      <c r="D145" s="192" t="s">
        <v>241</v>
      </c>
      <c r="E145" s="193" t="s">
        <v>4547</v>
      </c>
      <c r="F145" s="194" t="s">
        <v>4449</v>
      </c>
      <c r="G145" s="195" t="s">
        <v>1736</v>
      </c>
      <c r="H145" s="196">
        <v>8</v>
      </c>
      <c r="I145" s="197"/>
      <c r="J145" s="198">
        <f>ROUND(I145*H145,2)</f>
        <v>0</v>
      </c>
      <c r="K145" s="194" t="s">
        <v>4415</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110</v>
      </c>
      <c r="AT145" s="203" t="s">
        <v>241</v>
      </c>
      <c r="AU145" s="203" t="s">
        <v>84</v>
      </c>
      <c r="AY145" s="18" t="s">
        <v>239</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110</v>
      </c>
      <c r="BM145" s="203" t="s">
        <v>484</v>
      </c>
    </row>
    <row r="146" spans="1:65" s="12" customFormat="1" ht="25.9" customHeight="1">
      <c r="B146" s="176"/>
      <c r="C146" s="177"/>
      <c r="D146" s="178" t="s">
        <v>75</v>
      </c>
      <c r="E146" s="179" t="s">
        <v>4460</v>
      </c>
      <c r="F146" s="179" t="s">
        <v>4461</v>
      </c>
      <c r="G146" s="177"/>
      <c r="H146" s="177"/>
      <c r="I146" s="180"/>
      <c r="J146" s="181">
        <f>BK146</f>
        <v>0</v>
      </c>
      <c r="K146" s="177"/>
      <c r="L146" s="182"/>
      <c r="M146" s="183"/>
      <c r="N146" s="184"/>
      <c r="O146" s="184"/>
      <c r="P146" s="185">
        <f>SUM(P147:P159)</f>
        <v>0</v>
      </c>
      <c r="Q146" s="184"/>
      <c r="R146" s="185">
        <f>SUM(R147:R159)</f>
        <v>0</v>
      </c>
      <c r="S146" s="184"/>
      <c r="T146" s="186">
        <f>SUM(T147:T159)</f>
        <v>0</v>
      </c>
      <c r="AR146" s="187" t="s">
        <v>84</v>
      </c>
      <c r="AT146" s="188" t="s">
        <v>75</v>
      </c>
      <c r="AU146" s="188" t="s">
        <v>76</v>
      </c>
      <c r="AY146" s="187" t="s">
        <v>239</v>
      </c>
      <c r="BK146" s="189">
        <f>SUM(BK147:BK159)</f>
        <v>0</v>
      </c>
    </row>
    <row r="147" spans="1:65" s="2" customFormat="1" ht="16.5" customHeight="1">
      <c r="A147" s="35"/>
      <c r="B147" s="36"/>
      <c r="C147" s="192" t="s">
        <v>301</v>
      </c>
      <c r="D147" s="192" t="s">
        <v>241</v>
      </c>
      <c r="E147" s="193" t="s">
        <v>4548</v>
      </c>
      <c r="F147" s="194" t="s">
        <v>4463</v>
      </c>
      <c r="G147" s="195" t="s">
        <v>476</v>
      </c>
      <c r="H147" s="196">
        <v>144</v>
      </c>
      <c r="I147" s="197"/>
      <c r="J147" s="198">
        <f t="shared" ref="J147:J159" si="10">ROUND(I147*H147,2)</f>
        <v>0</v>
      </c>
      <c r="K147" s="194" t="s">
        <v>4415</v>
      </c>
      <c r="L147" s="40"/>
      <c r="M147" s="199" t="s">
        <v>1</v>
      </c>
      <c r="N147" s="200" t="s">
        <v>41</v>
      </c>
      <c r="O147" s="72"/>
      <c r="P147" s="201">
        <f t="shared" ref="P147:P159" si="11">O147*H147</f>
        <v>0</v>
      </c>
      <c r="Q147" s="201">
        <v>0</v>
      </c>
      <c r="R147" s="201">
        <f t="shared" ref="R147:R159" si="12">Q147*H147</f>
        <v>0</v>
      </c>
      <c r="S147" s="201">
        <v>0</v>
      </c>
      <c r="T147" s="202">
        <f t="shared" ref="T147:T159" si="13">S147*H147</f>
        <v>0</v>
      </c>
      <c r="U147" s="35"/>
      <c r="V147" s="35"/>
      <c r="W147" s="35"/>
      <c r="X147" s="35"/>
      <c r="Y147" s="35"/>
      <c r="Z147" s="35"/>
      <c r="AA147" s="35"/>
      <c r="AB147" s="35"/>
      <c r="AC147" s="35"/>
      <c r="AD147" s="35"/>
      <c r="AE147" s="35"/>
      <c r="AR147" s="203" t="s">
        <v>110</v>
      </c>
      <c r="AT147" s="203" t="s">
        <v>241</v>
      </c>
      <c r="AU147" s="203" t="s">
        <v>84</v>
      </c>
      <c r="AY147" s="18" t="s">
        <v>239</v>
      </c>
      <c r="BE147" s="204">
        <f t="shared" ref="BE147:BE159" si="14">IF(N147="základní",J147,0)</f>
        <v>0</v>
      </c>
      <c r="BF147" s="204">
        <f t="shared" ref="BF147:BF159" si="15">IF(N147="snížená",J147,0)</f>
        <v>0</v>
      </c>
      <c r="BG147" s="204">
        <f t="shared" ref="BG147:BG159" si="16">IF(N147="zákl. přenesená",J147,0)</f>
        <v>0</v>
      </c>
      <c r="BH147" s="204">
        <f t="shared" ref="BH147:BH159" si="17">IF(N147="sníž. přenesená",J147,0)</f>
        <v>0</v>
      </c>
      <c r="BI147" s="204">
        <f t="shared" ref="BI147:BI159" si="18">IF(N147="nulová",J147,0)</f>
        <v>0</v>
      </c>
      <c r="BJ147" s="18" t="s">
        <v>84</v>
      </c>
      <c r="BK147" s="204">
        <f t="shared" ref="BK147:BK159" si="19">ROUND(I147*H147,2)</f>
        <v>0</v>
      </c>
      <c r="BL147" s="18" t="s">
        <v>110</v>
      </c>
      <c r="BM147" s="203" t="s">
        <v>495</v>
      </c>
    </row>
    <row r="148" spans="1:65" s="2" customFormat="1" ht="16.5" customHeight="1">
      <c r="A148" s="35"/>
      <c r="B148" s="36"/>
      <c r="C148" s="192" t="s">
        <v>306</v>
      </c>
      <c r="D148" s="192" t="s">
        <v>241</v>
      </c>
      <c r="E148" s="193" t="s">
        <v>4549</v>
      </c>
      <c r="F148" s="194" t="s">
        <v>4465</v>
      </c>
      <c r="G148" s="195" t="s">
        <v>1736</v>
      </c>
      <c r="H148" s="196">
        <v>144</v>
      </c>
      <c r="I148" s="197"/>
      <c r="J148" s="198">
        <f t="shared" si="10"/>
        <v>0</v>
      </c>
      <c r="K148" s="194" t="s">
        <v>4415</v>
      </c>
      <c r="L148" s="40"/>
      <c r="M148" s="199" t="s">
        <v>1</v>
      </c>
      <c r="N148" s="200" t="s">
        <v>41</v>
      </c>
      <c r="O148" s="72"/>
      <c r="P148" s="201">
        <f t="shared" si="11"/>
        <v>0</v>
      </c>
      <c r="Q148" s="201">
        <v>0</v>
      </c>
      <c r="R148" s="201">
        <f t="shared" si="12"/>
        <v>0</v>
      </c>
      <c r="S148" s="201">
        <v>0</v>
      </c>
      <c r="T148" s="202">
        <f t="shared" si="13"/>
        <v>0</v>
      </c>
      <c r="U148" s="35"/>
      <c r="V148" s="35"/>
      <c r="W148" s="35"/>
      <c r="X148" s="35"/>
      <c r="Y148" s="35"/>
      <c r="Z148" s="35"/>
      <c r="AA148" s="35"/>
      <c r="AB148" s="35"/>
      <c r="AC148" s="35"/>
      <c r="AD148" s="35"/>
      <c r="AE148" s="35"/>
      <c r="AR148" s="203" t="s">
        <v>110</v>
      </c>
      <c r="AT148" s="203" t="s">
        <v>241</v>
      </c>
      <c r="AU148" s="203" t="s">
        <v>84</v>
      </c>
      <c r="AY148" s="18" t="s">
        <v>239</v>
      </c>
      <c r="BE148" s="204">
        <f t="shared" si="14"/>
        <v>0</v>
      </c>
      <c r="BF148" s="204">
        <f t="shared" si="15"/>
        <v>0</v>
      </c>
      <c r="BG148" s="204">
        <f t="shared" si="16"/>
        <v>0</v>
      </c>
      <c r="BH148" s="204">
        <f t="shared" si="17"/>
        <v>0</v>
      </c>
      <c r="BI148" s="204">
        <f t="shared" si="18"/>
        <v>0</v>
      </c>
      <c r="BJ148" s="18" t="s">
        <v>84</v>
      </c>
      <c r="BK148" s="204">
        <f t="shared" si="19"/>
        <v>0</v>
      </c>
      <c r="BL148" s="18" t="s">
        <v>110</v>
      </c>
      <c r="BM148" s="203" t="s">
        <v>506</v>
      </c>
    </row>
    <row r="149" spans="1:65" s="2" customFormat="1" ht="16.5" customHeight="1">
      <c r="A149" s="35"/>
      <c r="B149" s="36"/>
      <c r="C149" s="192" t="s">
        <v>312</v>
      </c>
      <c r="D149" s="192" t="s">
        <v>241</v>
      </c>
      <c r="E149" s="193" t="s">
        <v>4550</v>
      </c>
      <c r="F149" s="194" t="s">
        <v>4467</v>
      </c>
      <c r="G149" s="195" t="s">
        <v>1736</v>
      </c>
      <c r="H149" s="196">
        <v>10</v>
      </c>
      <c r="I149" s="197"/>
      <c r="J149" s="198">
        <f t="shared" si="10"/>
        <v>0</v>
      </c>
      <c r="K149" s="194" t="s">
        <v>4415</v>
      </c>
      <c r="L149" s="40"/>
      <c r="M149" s="199" t="s">
        <v>1</v>
      </c>
      <c r="N149" s="200" t="s">
        <v>41</v>
      </c>
      <c r="O149" s="72"/>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110</v>
      </c>
      <c r="AT149" s="203" t="s">
        <v>241</v>
      </c>
      <c r="AU149" s="203" t="s">
        <v>84</v>
      </c>
      <c r="AY149" s="18" t="s">
        <v>239</v>
      </c>
      <c r="BE149" s="204">
        <f t="shared" si="14"/>
        <v>0</v>
      </c>
      <c r="BF149" s="204">
        <f t="shared" si="15"/>
        <v>0</v>
      </c>
      <c r="BG149" s="204">
        <f t="shared" si="16"/>
        <v>0</v>
      </c>
      <c r="BH149" s="204">
        <f t="shared" si="17"/>
        <v>0</v>
      </c>
      <c r="BI149" s="204">
        <f t="shared" si="18"/>
        <v>0</v>
      </c>
      <c r="BJ149" s="18" t="s">
        <v>84</v>
      </c>
      <c r="BK149" s="204">
        <f t="shared" si="19"/>
        <v>0</v>
      </c>
      <c r="BL149" s="18" t="s">
        <v>110</v>
      </c>
      <c r="BM149" s="203" t="s">
        <v>517</v>
      </c>
    </row>
    <row r="150" spans="1:65" s="2" customFormat="1" ht="16.5" customHeight="1">
      <c r="A150" s="35"/>
      <c r="B150" s="36"/>
      <c r="C150" s="192" t="s">
        <v>279</v>
      </c>
      <c r="D150" s="192" t="s">
        <v>241</v>
      </c>
      <c r="E150" s="193" t="s">
        <v>4551</v>
      </c>
      <c r="F150" s="194" t="s">
        <v>4469</v>
      </c>
      <c r="G150" s="195" t="s">
        <v>1736</v>
      </c>
      <c r="H150" s="196">
        <v>10</v>
      </c>
      <c r="I150" s="197"/>
      <c r="J150" s="198">
        <f t="shared" si="10"/>
        <v>0</v>
      </c>
      <c r="K150" s="194" t="s">
        <v>4415</v>
      </c>
      <c r="L150" s="40"/>
      <c r="M150" s="199" t="s">
        <v>1</v>
      </c>
      <c r="N150" s="200" t="s">
        <v>41</v>
      </c>
      <c r="O150" s="72"/>
      <c r="P150" s="201">
        <f t="shared" si="11"/>
        <v>0</v>
      </c>
      <c r="Q150" s="201">
        <v>0</v>
      </c>
      <c r="R150" s="201">
        <f t="shared" si="12"/>
        <v>0</v>
      </c>
      <c r="S150" s="201">
        <v>0</v>
      </c>
      <c r="T150" s="202">
        <f t="shared" si="13"/>
        <v>0</v>
      </c>
      <c r="U150" s="35"/>
      <c r="V150" s="35"/>
      <c r="W150" s="35"/>
      <c r="X150" s="35"/>
      <c r="Y150" s="35"/>
      <c r="Z150" s="35"/>
      <c r="AA150" s="35"/>
      <c r="AB150" s="35"/>
      <c r="AC150" s="35"/>
      <c r="AD150" s="35"/>
      <c r="AE150" s="35"/>
      <c r="AR150" s="203" t="s">
        <v>110</v>
      </c>
      <c r="AT150" s="203" t="s">
        <v>241</v>
      </c>
      <c r="AU150" s="203" t="s">
        <v>84</v>
      </c>
      <c r="AY150" s="18" t="s">
        <v>239</v>
      </c>
      <c r="BE150" s="204">
        <f t="shared" si="14"/>
        <v>0</v>
      </c>
      <c r="BF150" s="204">
        <f t="shared" si="15"/>
        <v>0</v>
      </c>
      <c r="BG150" s="204">
        <f t="shared" si="16"/>
        <v>0</v>
      </c>
      <c r="BH150" s="204">
        <f t="shared" si="17"/>
        <v>0</v>
      </c>
      <c r="BI150" s="204">
        <f t="shared" si="18"/>
        <v>0</v>
      </c>
      <c r="BJ150" s="18" t="s">
        <v>84</v>
      </c>
      <c r="BK150" s="204">
        <f t="shared" si="19"/>
        <v>0</v>
      </c>
      <c r="BL150" s="18" t="s">
        <v>110</v>
      </c>
      <c r="BM150" s="203" t="s">
        <v>525</v>
      </c>
    </row>
    <row r="151" spans="1:65" s="2" customFormat="1" ht="16.5" customHeight="1">
      <c r="A151" s="35"/>
      <c r="B151" s="36"/>
      <c r="C151" s="192" t="s">
        <v>321</v>
      </c>
      <c r="D151" s="192" t="s">
        <v>241</v>
      </c>
      <c r="E151" s="193" t="s">
        <v>4552</v>
      </c>
      <c r="F151" s="194" t="s">
        <v>4471</v>
      </c>
      <c r="G151" s="195" t="s">
        <v>1736</v>
      </c>
      <c r="H151" s="196">
        <v>144</v>
      </c>
      <c r="I151" s="197"/>
      <c r="J151" s="198">
        <f t="shared" si="10"/>
        <v>0</v>
      </c>
      <c r="K151" s="194" t="s">
        <v>4415</v>
      </c>
      <c r="L151" s="40"/>
      <c r="M151" s="199" t="s">
        <v>1</v>
      </c>
      <c r="N151" s="200" t="s">
        <v>41</v>
      </c>
      <c r="O151" s="72"/>
      <c r="P151" s="201">
        <f t="shared" si="11"/>
        <v>0</v>
      </c>
      <c r="Q151" s="201">
        <v>0</v>
      </c>
      <c r="R151" s="201">
        <f t="shared" si="12"/>
        <v>0</v>
      </c>
      <c r="S151" s="201">
        <v>0</v>
      </c>
      <c r="T151" s="202">
        <f t="shared" si="13"/>
        <v>0</v>
      </c>
      <c r="U151" s="35"/>
      <c r="V151" s="35"/>
      <c r="W151" s="35"/>
      <c r="X151" s="35"/>
      <c r="Y151" s="35"/>
      <c r="Z151" s="35"/>
      <c r="AA151" s="35"/>
      <c r="AB151" s="35"/>
      <c r="AC151" s="35"/>
      <c r="AD151" s="35"/>
      <c r="AE151" s="35"/>
      <c r="AR151" s="203" t="s">
        <v>110</v>
      </c>
      <c r="AT151" s="203" t="s">
        <v>241</v>
      </c>
      <c r="AU151" s="203" t="s">
        <v>84</v>
      </c>
      <c r="AY151" s="18" t="s">
        <v>239</v>
      </c>
      <c r="BE151" s="204">
        <f t="shared" si="14"/>
        <v>0</v>
      </c>
      <c r="BF151" s="204">
        <f t="shared" si="15"/>
        <v>0</v>
      </c>
      <c r="BG151" s="204">
        <f t="shared" si="16"/>
        <v>0</v>
      </c>
      <c r="BH151" s="204">
        <f t="shared" si="17"/>
        <v>0</v>
      </c>
      <c r="BI151" s="204">
        <f t="shared" si="18"/>
        <v>0</v>
      </c>
      <c r="BJ151" s="18" t="s">
        <v>84</v>
      </c>
      <c r="BK151" s="204">
        <f t="shared" si="19"/>
        <v>0</v>
      </c>
      <c r="BL151" s="18" t="s">
        <v>110</v>
      </c>
      <c r="BM151" s="203" t="s">
        <v>533</v>
      </c>
    </row>
    <row r="152" spans="1:65" s="2" customFormat="1" ht="16.5" customHeight="1">
      <c r="A152" s="35"/>
      <c r="B152" s="36"/>
      <c r="C152" s="192" t="s">
        <v>328</v>
      </c>
      <c r="D152" s="192" t="s">
        <v>241</v>
      </c>
      <c r="E152" s="193" t="s">
        <v>4553</v>
      </c>
      <c r="F152" s="194" t="s">
        <v>4473</v>
      </c>
      <c r="G152" s="195" t="s">
        <v>476</v>
      </c>
      <c r="H152" s="196">
        <v>144</v>
      </c>
      <c r="I152" s="197"/>
      <c r="J152" s="198">
        <f t="shared" si="10"/>
        <v>0</v>
      </c>
      <c r="K152" s="194" t="s">
        <v>4415</v>
      </c>
      <c r="L152" s="40"/>
      <c r="M152" s="199" t="s">
        <v>1</v>
      </c>
      <c r="N152" s="200" t="s">
        <v>41</v>
      </c>
      <c r="O152" s="72"/>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110</v>
      </c>
      <c r="AT152" s="203" t="s">
        <v>241</v>
      </c>
      <c r="AU152" s="203" t="s">
        <v>84</v>
      </c>
      <c r="AY152" s="18" t="s">
        <v>239</v>
      </c>
      <c r="BE152" s="204">
        <f t="shared" si="14"/>
        <v>0</v>
      </c>
      <c r="BF152" s="204">
        <f t="shared" si="15"/>
        <v>0</v>
      </c>
      <c r="BG152" s="204">
        <f t="shared" si="16"/>
        <v>0</v>
      </c>
      <c r="BH152" s="204">
        <f t="shared" si="17"/>
        <v>0</v>
      </c>
      <c r="BI152" s="204">
        <f t="shared" si="18"/>
        <v>0</v>
      </c>
      <c r="BJ152" s="18" t="s">
        <v>84</v>
      </c>
      <c r="BK152" s="204">
        <f t="shared" si="19"/>
        <v>0</v>
      </c>
      <c r="BL152" s="18" t="s">
        <v>110</v>
      </c>
      <c r="BM152" s="203" t="s">
        <v>541</v>
      </c>
    </row>
    <row r="153" spans="1:65" s="2" customFormat="1" ht="16.5" customHeight="1">
      <c r="A153" s="35"/>
      <c r="B153" s="36"/>
      <c r="C153" s="192" t="s">
        <v>7</v>
      </c>
      <c r="D153" s="192" t="s">
        <v>241</v>
      </c>
      <c r="E153" s="193" t="s">
        <v>4554</v>
      </c>
      <c r="F153" s="194" t="s">
        <v>4475</v>
      </c>
      <c r="G153" s="195" t="s">
        <v>1736</v>
      </c>
      <c r="H153" s="196">
        <v>160</v>
      </c>
      <c r="I153" s="197"/>
      <c r="J153" s="198">
        <f t="shared" si="10"/>
        <v>0</v>
      </c>
      <c r="K153" s="194" t="s">
        <v>4415</v>
      </c>
      <c r="L153" s="40"/>
      <c r="M153" s="199" t="s">
        <v>1</v>
      </c>
      <c r="N153" s="200" t="s">
        <v>41</v>
      </c>
      <c r="O153" s="72"/>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110</v>
      </c>
      <c r="AT153" s="203" t="s">
        <v>241</v>
      </c>
      <c r="AU153" s="203" t="s">
        <v>84</v>
      </c>
      <c r="AY153" s="18" t="s">
        <v>239</v>
      </c>
      <c r="BE153" s="204">
        <f t="shared" si="14"/>
        <v>0</v>
      </c>
      <c r="BF153" s="204">
        <f t="shared" si="15"/>
        <v>0</v>
      </c>
      <c r="BG153" s="204">
        <f t="shared" si="16"/>
        <v>0</v>
      </c>
      <c r="BH153" s="204">
        <f t="shared" si="17"/>
        <v>0</v>
      </c>
      <c r="BI153" s="204">
        <f t="shared" si="18"/>
        <v>0</v>
      </c>
      <c r="BJ153" s="18" t="s">
        <v>84</v>
      </c>
      <c r="BK153" s="204">
        <f t="shared" si="19"/>
        <v>0</v>
      </c>
      <c r="BL153" s="18" t="s">
        <v>110</v>
      </c>
      <c r="BM153" s="203" t="s">
        <v>551</v>
      </c>
    </row>
    <row r="154" spans="1:65" s="2" customFormat="1" ht="16.5" customHeight="1">
      <c r="A154" s="35"/>
      <c r="B154" s="36"/>
      <c r="C154" s="192" t="s">
        <v>337</v>
      </c>
      <c r="D154" s="192" t="s">
        <v>241</v>
      </c>
      <c r="E154" s="193" t="s">
        <v>4555</v>
      </c>
      <c r="F154" s="194" t="s">
        <v>4477</v>
      </c>
      <c r="G154" s="195" t="s">
        <v>1736</v>
      </c>
      <c r="H154" s="196">
        <v>120</v>
      </c>
      <c r="I154" s="197"/>
      <c r="J154" s="198">
        <f t="shared" si="10"/>
        <v>0</v>
      </c>
      <c r="K154" s="194" t="s">
        <v>4415</v>
      </c>
      <c r="L154" s="40"/>
      <c r="M154" s="199" t="s">
        <v>1</v>
      </c>
      <c r="N154" s="200" t="s">
        <v>41</v>
      </c>
      <c r="O154" s="72"/>
      <c r="P154" s="201">
        <f t="shared" si="11"/>
        <v>0</v>
      </c>
      <c r="Q154" s="201">
        <v>0</v>
      </c>
      <c r="R154" s="201">
        <f t="shared" si="12"/>
        <v>0</v>
      </c>
      <c r="S154" s="201">
        <v>0</v>
      </c>
      <c r="T154" s="202">
        <f t="shared" si="13"/>
        <v>0</v>
      </c>
      <c r="U154" s="35"/>
      <c r="V154" s="35"/>
      <c r="W154" s="35"/>
      <c r="X154" s="35"/>
      <c r="Y154" s="35"/>
      <c r="Z154" s="35"/>
      <c r="AA154" s="35"/>
      <c r="AB154" s="35"/>
      <c r="AC154" s="35"/>
      <c r="AD154" s="35"/>
      <c r="AE154" s="35"/>
      <c r="AR154" s="203" t="s">
        <v>110</v>
      </c>
      <c r="AT154" s="203" t="s">
        <v>241</v>
      </c>
      <c r="AU154" s="203" t="s">
        <v>84</v>
      </c>
      <c r="AY154" s="18" t="s">
        <v>239</v>
      </c>
      <c r="BE154" s="204">
        <f t="shared" si="14"/>
        <v>0</v>
      </c>
      <c r="BF154" s="204">
        <f t="shared" si="15"/>
        <v>0</v>
      </c>
      <c r="BG154" s="204">
        <f t="shared" si="16"/>
        <v>0</v>
      </c>
      <c r="BH154" s="204">
        <f t="shared" si="17"/>
        <v>0</v>
      </c>
      <c r="BI154" s="204">
        <f t="shared" si="18"/>
        <v>0</v>
      </c>
      <c r="BJ154" s="18" t="s">
        <v>84</v>
      </c>
      <c r="BK154" s="204">
        <f t="shared" si="19"/>
        <v>0</v>
      </c>
      <c r="BL154" s="18" t="s">
        <v>110</v>
      </c>
      <c r="BM154" s="203" t="s">
        <v>561</v>
      </c>
    </row>
    <row r="155" spans="1:65" s="2" customFormat="1" ht="16.5" customHeight="1">
      <c r="A155" s="35"/>
      <c r="B155" s="36"/>
      <c r="C155" s="192" t="s">
        <v>342</v>
      </c>
      <c r="D155" s="192" t="s">
        <v>241</v>
      </c>
      <c r="E155" s="193" t="s">
        <v>4556</v>
      </c>
      <c r="F155" s="194" t="s">
        <v>4479</v>
      </c>
      <c r="G155" s="195" t="s">
        <v>1736</v>
      </c>
      <c r="H155" s="196">
        <v>560</v>
      </c>
      <c r="I155" s="197"/>
      <c r="J155" s="198">
        <f t="shared" si="10"/>
        <v>0</v>
      </c>
      <c r="K155" s="194" t="s">
        <v>4415</v>
      </c>
      <c r="L155" s="40"/>
      <c r="M155" s="199" t="s">
        <v>1</v>
      </c>
      <c r="N155" s="200" t="s">
        <v>41</v>
      </c>
      <c r="O155" s="72"/>
      <c r="P155" s="201">
        <f t="shared" si="11"/>
        <v>0</v>
      </c>
      <c r="Q155" s="201">
        <v>0</v>
      </c>
      <c r="R155" s="201">
        <f t="shared" si="12"/>
        <v>0</v>
      </c>
      <c r="S155" s="201">
        <v>0</v>
      </c>
      <c r="T155" s="202">
        <f t="shared" si="13"/>
        <v>0</v>
      </c>
      <c r="U155" s="35"/>
      <c r="V155" s="35"/>
      <c r="W155" s="35"/>
      <c r="X155" s="35"/>
      <c r="Y155" s="35"/>
      <c r="Z155" s="35"/>
      <c r="AA155" s="35"/>
      <c r="AB155" s="35"/>
      <c r="AC155" s="35"/>
      <c r="AD155" s="35"/>
      <c r="AE155" s="35"/>
      <c r="AR155" s="203" t="s">
        <v>110</v>
      </c>
      <c r="AT155" s="203" t="s">
        <v>241</v>
      </c>
      <c r="AU155" s="203" t="s">
        <v>84</v>
      </c>
      <c r="AY155" s="18" t="s">
        <v>239</v>
      </c>
      <c r="BE155" s="204">
        <f t="shared" si="14"/>
        <v>0</v>
      </c>
      <c r="BF155" s="204">
        <f t="shared" si="15"/>
        <v>0</v>
      </c>
      <c r="BG155" s="204">
        <f t="shared" si="16"/>
        <v>0</v>
      </c>
      <c r="BH155" s="204">
        <f t="shared" si="17"/>
        <v>0</v>
      </c>
      <c r="BI155" s="204">
        <f t="shared" si="18"/>
        <v>0</v>
      </c>
      <c r="BJ155" s="18" t="s">
        <v>84</v>
      </c>
      <c r="BK155" s="204">
        <f t="shared" si="19"/>
        <v>0</v>
      </c>
      <c r="BL155" s="18" t="s">
        <v>110</v>
      </c>
      <c r="BM155" s="203" t="s">
        <v>570</v>
      </c>
    </row>
    <row r="156" spans="1:65" s="2" customFormat="1" ht="16.5" customHeight="1">
      <c r="A156" s="35"/>
      <c r="B156" s="36"/>
      <c r="C156" s="192" t="s">
        <v>463</v>
      </c>
      <c r="D156" s="192" t="s">
        <v>241</v>
      </c>
      <c r="E156" s="193" t="s">
        <v>4557</v>
      </c>
      <c r="F156" s="194" t="s">
        <v>4246</v>
      </c>
      <c r="G156" s="195" t="s">
        <v>1736</v>
      </c>
      <c r="H156" s="196">
        <v>560</v>
      </c>
      <c r="I156" s="197"/>
      <c r="J156" s="198">
        <f t="shared" si="10"/>
        <v>0</v>
      </c>
      <c r="K156" s="194" t="s">
        <v>4415</v>
      </c>
      <c r="L156" s="40"/>
      <c r="M156" s="199" t="s">
        <v>1</v>
      </c>
      <c r="N156" s="200" t="s">
        <v>41</v>
      </c>
      <c r="O156" s="72"/>
      <c r="P156" s="201">
        <f t="shared" si="11"/>
        <v>0</v>
      </c>
      <c r="Q156" s="201">
        <v>0</v>
      </c>
      <c r="R156" s="201">
        <f t="shared" si="12"/>
        <v>0</v>
      </c>
      <c r="S156" s="201">
        <v>0</v>
      </c>
      <c r="T156" s="202">
        <f t="shared" si="13"/>
        <v>0</v>
      </c>
      <c r="U156" s="35"/>
      <c r="V156" s="35"/>
      <c r="W156" s="35"/>
      <c r="X156" s="35"/>
      <c r="Y156" s="35"/>
      <c r="Z156" s="35"/>
      <c r="AA156" s="35"/>
      <c r="AB156" s="35"/>
      <c r="AC156" s="35"/>
      <c r="AD156" s="35"/>
      <c r="AE156" s="35"/>
      <c r="AR156" s="203" t="s">
        <v>110</v>
      </c>
      <c r="AT156" s="203" t="s">
        <v>241</v>
      </c>
      <c r="AU156" s="203" t="s">
        <v>84</v>
      </c>
      <c r="AY156" s="18" t="s">
        <v>239</v>
      </c>
      <c r="BE156" s="204">
        <f t="shared" si="14"/>
        <v>0</v>
      </c>
      <c r="BF156" s="204">
        <f t="shared" si="15"/>
        <v>0</v>
      </c>
      <c r="BG156" s="204">
        <f t="shared" si="16"/>
        <v>0</v>
      </c>
      <c r="BH156" s="204">
        <f t="shared" si="17"/>
        <v>0</v>
      </c>
      <c r="BI156" s="204">
        <f t="shared" si="18"/>
        <v>0</v>
      </c>
      <c r="BJ156" s="18" t="s">
        <v>84</v>
      </c>
      <c r="BK156" s="204">
        <f t="shared" si="19"/>
        <v>0</v>
      </c>
      <c r="BL156" s="18" t="s">
        <v>110</v>
      </c>
      <c r="BM156" s="203" t="s">
        <v>580</v>
      </c>
    </row>
    <row r="157" spans="1:65" s="2" customFormat="1" ht="16.5" customHeight="1">
      <c r="A157" s="35"/>
      <c r="B157" s="36"/>
      <c r="C157" s="192" t="s">
        <v>468</v>
      </c>
      <c r="D157" s="192" t="s">
        <v>241</v>
      </c>
      <c r="E157" s="193" t="s">
        <v>4558</v>
      </c>
      <c r="F157" s="194" t="s">
        <v>4482</v>
      </c>
      <c r="G157" s="195" t="s">
        <v>1736</v>
      </c>
      <c r="H157" s="196">
        <v>560</v>
      </c>
      <c r="I157" s="197"/>
      <c r="J157" s="198">
        <f t="shared" si="10"/>
        <v>0</v>
      </c>
      <c r="K157" s="194" t="s">
        <v>4415</v>
      </c>
      <c r="L157" s="40"/>
      <c r="M157" s="199" t="s">
        <v>1</v>
      </c>
      <c r="N157" s="200" t="s">
        <v>41</v>
      </c>
      <c r="O157" s="72"/>
      <c r="P157" s="201">
        <f t="shared" si="11"/>
        <v>0</v>
      </c>
      <c r="Q157" s="201">
        <v>0</v>
      </c>
      <c r="R157" s="201">
        <f t="shared" si="12"/>
        <v>0</v>
      </c>
      <c r="S157" s="201">
        <v>0</v>
      </c>
      <c r="T157" s="202">
        <f t="shared" si="13"/>
        <v>0</v>
      </c>
      <c r="U157" s="35"/>
      <c r="V157" s="35"/>
      <c r="W157" s="35"/>
      <c r="X157" s="35"/>
      <c r="Y157" s="35"/>
      <c r="Z157" s="35"/>
      <c r="AA157" s="35"/>
      <c r="AB157" s="35"/>
      <c r="AC157" s="35"/>
      <c r="AD157" s="35"/>
      <c r="AE157" s="35"/>
      <c r="AR157" s="203" t="s">
        <v>110</v>
      </c>
      <c r="AT157" s="203" t="s">
        <v>241</v>
      </c>
      <c r="AU157" s="203" t="s">
        <v>84</v>
      </c>
      <c r="AY157" s="18" t="s">
        <v>239</v>
      </c>
      <c r="BE157" s="204">
        <f t="shared" si="14"/>
        <v>0</v>
      </c>
      <c r="BF157" s="204">
        <f t="shared" si="15"/>
        <v>0</v>
      </c>
      <c r="BG157" s="204">
        <f t="shared" si="16"/>
        <v>0</v>
      </c>
      <c r="BH157" s="204">
        <f t="shared" si="17"/>
        <v>0</v>
      </c>
      <c r="BI157" s="204">
        <f t="shared" si="18"/>
        <v>0</v>
      </c>
      <c r="BJ157" s="18" t="s">
        <v>84</v>
      </c>
      <c r="BK157" s="204">
        <f t="shared" si="19"/>
        <v>0</v>
      </c>
      <c r="BL157" s="18" t="s">
        <v>110</v>
      </c>
      <c r="BM157" s="203" t="s">
        <v>591</v>
      </c>
    </row>
    <row r="158" spans="1:65" s="2" customFormat="1" ht="24.2" customHeight="1">
      <c r="A158" s="35"/>
      <c r="B158" s="36"/>
      <c r="C158" s="192" t="s">
        <v>473</v>
      </c>
      <c r="D158" s="192" t="s">
        <v>241</v>
      </c>
      <c r="E158" s="193" t="s">
        <v>4559</v>
      </c>
      <c r="F158" s="194" t="s">
        <v>4560</v>
      </c>
      <c r="G158" s="195" t="s">
        <v>1736</v>
      </c>
      <c r="H158" s="196">
        <v>480</v>
      </c>
      <c r="I158" s="197"/>
      <c r="J158" s="198">
        <f t="shared" si="10"/>
        <v>0</v>
      </c>
      <c r="K158" s="194" t="s">
        <v>4415</v>
      </c>
      <c r="L158" s="40"/>
      <c r="M158" s="199" t="s">
        <v>1</v>
      </c>
      <c r="N158" s="200" t="s">
        <v>41</v>
      </c>
      <c r="O158" s="72"/>
      <c r="P158" s="201">
        <f t="shared" si="11"/>
        <v>0</v>
      </c>
      <c r="Q158" s="201">
        <v>0</v>
      </c>
      <c r="R158" s="201">
        <f t="shared" si="12"/>
        <v>0</v>
      </c>
      <c r="S158" s="201">
        <v>0</v>
      </c>
      <c r="T158" s="202">
        <f t="shared" si="13"/>
        <v>0</v>
      </c>
      <c r="U158" s="35"/>
      <c r="V158" s="35"/>
      <c r="W158" s="35"/>
      <c r="X158" s="35"/>
      <c r="Y158" s="35"/>
      <c r="Z158" s="35"/>
      <c r="AA158" s="35"/>
      <c r="AB158" s="35"/>
      <c r="AC158" s="35"/>
      <c r="AD158" s="35"/>
      <c r="AE158" s="35"/>
      <c r="AR158" s="203" t="s">
        <v>110</v>
      </c>
      <c r="AT158" s="203" t="s">
        <v>241</v>
      </c>
      <c r="AU158" s="203" t="s">
        <v>84</v>
      </c>
      <c r="AY158" s="18" t="s">
        <v>239</v>
      </c>
      <c r="BE158" s="204">
        <f t="shared" si="14"/>
        <v>0</v>
      </c>
      <c r="BF158" s="204">
        <f t="shared" si="15"/>
        <v>0</v>
      </c>
      <c r="BG158" s="204">
        <f t="shared" si="16"/>
        <v>0</v>
      </c>
      <c r="BH158" s="204">
        <f t="shared" si="17"/>
        <v>0</v>
      </c>
      <c r="BI158" s="204">
        <f t="shared" si="18"/>
        <v>0</v>
      </c>
      <c r="BJ158" s="18" t="s">
        <v>84</v>
      </c>
      <c r="BK158" s="204">
        <f t="shared" si="19"/>
        <v>0</v>
      </c>
      <c r="BL158" s="18" t="s">
        <v>110</v>
      </c>
      <c r="BM158" s="203" t="s">
        <v>601</v>
      </c>
    </row>
    <row r="159" spans="1:65" s="2" customFormat="1" ht="16.5" customHeight="1">
      <c r="A159" s="35"/>
      <c r="B159" s="36"/>
      <c r="C159" s="192" t="s">
        <v>479</v>
      </c>
      <c r="D159" s="192" t="s">
        <v>241</v>
      </c>
      <c r="E159" s="193" t="s">
        <v>4561</v>
      </c>
      <c r="F159" s="194" t="s">
        <v>4486</v>
      </c>
      <c r="G159" s="195" t="s">
        <v>1736</v>
      </c>
      <c r="H159" s="196">
        <v>480</v>
      </c>
      <c r="I159" s="197"/>
      <c r="J159" s="198">
        <f t="shared" si="10"/>
        <v>0</v>
      </c>
      <c r="K159" s="194" t="s">
        <v>4415</v>
      </c>
      <c r="L159" s="40"/>
      <c r="M159" s="199" t="s">
        <v>1</v>
      </c>
      <c r="N159" s="200" t="s">
        <v>41</v>
      </c>
      <c r="O159" s="72"/>
      <c r="P159" s="201">
        <f t="shared" si="11"/>
        <v>0</v>
      </c>
      <c r="Q159" s="201">
        <v>0</v>
      </c>
      <c r="R159" s="201">
        <f t="shared" si="12"/>
        <v>0</v>
      </c>
      <c r="S159" s="201">
        <v>0</v>
      </c>
      <c r="T159" s="202">
        <f t="shared" si="13"/>
        <v>0</v>
      </c>
      <c r="U159" s="35"/>
      <c r="V159" s="35"/>
      <c r="W159" s="35"/>
      <c r="X159" s="35"/>
      <c r="Y159" s="35"/>
      <c r="Z159" s="35"/>
      <c r="AA159" s="35"/>
      <c r="AB159" s="35"/>
      <c r="AC159" s="35"/>
      <c r="AD159" s="35"/>
      <c r="AE159" s="35"/>
      <c r="AR159" s="203" t="s">
        <v>110</v>
      </c>
      <c r="AT159" s="203" t="s">
        <v>241</v>
      </c>
      <c r="AU159" s="203" t="s">
        <v>84</v>
      </c>
      <c r="AY159" s="18" t="s">
        <v>239</v>
      </c>
      <c r="BE159" s="204">
        <f t="shared" si="14"/>
        <v>0</v>
      </c>
      <c r="BF159" s="204">
        <f t="shared" si="15"/>
        <v>0</v>
      </c>
      <c r="BG159" s="204">
        <f t="shared" si="16"/>
        <v>0</v>
      </c>
      <c r="BH159" s="204">
        <f t="shared" si="17"/>
        <v>0</v>
      </c>
      <c r="BI159" s="204">
        <f t="shared" si="18"/>
        <v>0</v>
      </c>
      <c r="BJ159" s="18" t="s">
        <v>84</v>
      </c>
      <c r="BK159" s="204">
        <f t="shared" si="19"/>
        <v>0</v>
      </c>
      <c r="BL159" s="18" t="s">
        <v>110</v>
      </c>
      <c r="BM159" s="203" t="s">
        <v>609</v>
      </c>
    </row>
    <row r="160" spans="1:65" s="12" customFormat="1" ht="25.9" customHeight="1">
      <c r="B160" s="176"/>
      <c r="C160" s="177"/>
      <c r="D160" s="178" t="s">
        <v>75</v>
      </c>
      <c r="E160" s="179" t="s">
        <v>4487</v>
      </c>
      <c r="F160" s="179" t="s">
        <v>4488</v>
      </c>
      <c r="G160" s="177"/>
      <c r="H160" s="177"/>
      <c r="I160" s="180"/>
      <c r="J160" s="181">
        <f>BK160</f>
        <v>0</v>
      </c>
      <c r="K160" s="177"/>
      <c r="L160" s="182"/>
      <c r="M160" s="183"/>
      <c r="N160" s="184"/>
      <c r="O160" s="184"/>
      <c r="P160" s="185">
        <f>SUM(P161:P166)</f>
        <v>0</v>
      </c>
      <c r="Q160" s="184"/>
      <c r="R160" s="185">
        <f>SUM(R161:R166)</f>
        <v>0</v>
      </c>
      <c r="S160" s="184"/>
      <c r="T160" s="186">
        <f>SUM(T161:T166)</f>
        <v>0</v>
      </c>
      <c r="AR160" s="187" t="s">
        <v>84</v>
      </c>
      <c r="AT160" s="188" t="s">
        <v>75</v>
      </c>
      <c r="AU160" s="188" t="s">
        <v>76</v>
      </c>
      <c r="AY160" s="187" t="s">
        <v>239</v>
      </c>
      <c r="BK160" s="189">
        <f>SUM(BK161:BK166)</f>
        <v>0</v>
      </c>
    </row>
    <row r="161" spans="1:65" s="2" customFormat="1" ht="16.5" customHeight="1">
      <c r="A161" s="35"/>
      <c r="B161" s="36"/>
      <c r="C161" s="192" t="s">
        <v>484</v>
      </c>
      <c r="D161" s="192" t="s">
        <v>241</v>
      </c>
      <c r="E161" s="193" t="s">
        <v>4562</v>
      </c>
      <c r="F161" s="194" t="s">
        <v>4490</v>
      </c>
      <c r="G161" s="195" t="s">
        <v>476</v>
      </c>
      <c r="H161" s="196">
        <v>8</v>
      </c>
      <c r="I161" s="197"/>
      <c r="J161" s="198">
        <f t="shared" ref="J161:J166" si="20">ROUND(I161*H161,2)</f>
        <v>0</v>
      </c>
      <c r="K161" s="194" t="s">
        <v>4415</v>
      </c>
      <c r="L161" s="40"/>
      <c r="M161" s="199" t="s">
        <v>1</v>
      </c>
      <c r="N161" s="200" t="s">
        <v>41</v>
      </c>
      <c r="O161" s="72"/>
      <c r="P161" s="201">
        <f t="shared" ref="P161:P166" si="21">O161*H161</f>
        <v>0</v>
      </c>
      <c r="Q161" s="201">
        <v>0</v>
      </c>
      <c r="R161" s="201">
        <f t="shared" ref="R161:R166" si="22">Q161*H161</f>
        <v>0</v>
      </c>
      <c r="S161" s="201">
        <v>0</v>
      </c>
      <c r="T161" s="202">
        <f t="shared" ref="T161:T166" si="23">S161*H161</f>
        <v>0</v>
      </c>
      <c r="U161" s="35"/>
      <c r="V161" s="35"/>
      <c r="W161" s="35"/>
      <c r="X161" s="35"/>
      <c r="Y161" s="35"/>
      <c r="Z161" s="35"/>
      <c r="AA161" s="35"/>
      <c r="AB161" s="35"/>
      <c r="AC161" s="35"/>
      <c r="AD161" s="35"/>
      <c r="AE161" s="35"/>
      <c r="AR161" s="203" t="s">
        <v>110</v>
      </c>
      <c r="AT161" s="203" t="s">
        <v>241</v>
      </c>
      <c r="AU161" s="203" t="s">
        <v>84</v>
      </c>
      <c r="AY161" s="18" t="s">
        <v>239</v>
      </c>
      <c r="BE161" s="204">
        <f t="shared" ref="BE161:BE166" si="24">IF(N161="základní",J161,0)</f>
        <v>0</v>
      </c>
      <c r="BF161" s="204">
        <f t="shared" ref="BF161:BF166" si="25">IF(N161="snížená",J161,0)</f>
        <v>0</v>
      </c>
      <c r="BG161" s="204">
        <f t="shared" ref="BG161:BG166" si="26">IF(N161="zákl. přenesená",J161,0)</f>
        <v>0</v>
      </c>
      <c r="BH161" s="204">
        <f t="shared" ref="BH161:BH166" si="27">IF(N161="sníž. přenesená",J161,0)</f>
        <v>0</v>
      </c>
      <c r="BI161" s="204">
        <f t="shared" ref="BI161:BI166" si="28">IF(N161="nulová",J161,0)</f>
        <v>0</v>
      </c>
      <c r="BJ161" s="18" t="s">
        <v>84</v>
      </c>
      <c r="BK161" s="204">
        <f t="shared" ref="BK161:BK166" si="29">ROUND(I161*H161,2)</f>
        <v>0</v>
      </c>
      <c r="BL161" s="18" t="s">
        <v>110</v>
      </c>
      <c r="BM161" s="203" t="s">
        <v>617</v>
      </c>
    </row>
    <row r="162" spans="1:65" s="2" customFormat="1" ht="16.5" customHeight="1">
      <c r="A162" s="35"/>
      <c r="B162" s="36"/>
      <c r="C162" s="192" t="s">
        <v>490</v>
      </c>
      <c r="D162" s="192" t="s">
        <v>241</v>
      </c>
      <c r="E162" s="193" t="s">
        <v>4563</v>
      </c>
      <c r="F162" s="194" t="s">
        <v>4492</v>
      </c>
      <c r="G162" s="195" t="s">
        <v>1736</v>
      </c>
      <c r="H162" s="196">
        <v>8</v>
      </c>
      <c r="I162" s="197"/>
      <c r="J162" s="198">
        <f t="shared" si="20"/>
        <v>0</v>
      </c>
      <c r="K162" s="194" t="s">
        <v>4415</v>
      </c>
      <c r="L162" s="40"/>
      <c r="M162" s="199" t="s">
        <v>1</v>
      </c>
      <c r="N162" s="200" t="s">
        <v>41</v>
      </c>
      <c r="O162" s="72"/>
      <c r="P162" s="201">
        <f t="shared" si="21"/>
        <v>0</v>
      </c>
      <c r="Q162" s="201">
        <v>0</v>
      </c>
      <c r="R162" s="201">
        <f t="shared" si="22"/>
        <v>0</v>
      </c>
      <c r="S162" s="201">
        <v>0</v>
      </c>
      <c r="T162" s="202">
        <f t="shared" si="23"/>
        <v>0</v>
      </c>
      <c r="U162" s="35"/>
      <c r="V162" s="35"/>
      <c r="W162" s="35"/>
      <c r="X162" s="35"/>
      <c r="Y162" s="35"/>
      <c r="Z162" s="35"/>
      <c r="AA162" s="35"/>
      <c r="AB162" s="35"/>
      <c r="AC162" s="35"/>
      <c r="AD162" s="35"/>
      <c r="AE162" s="35"/>
      <c r="AR162" s="203" t="s">
        <v>110</v>
      </c>
      <c r="AT162" s="203" t="s">
        <v>241</v>
      </c>
      <c r="AU162" s="203" t="s">
        <v>84</v>
      </c>
      <c r="AY162" s="18" t="s">
        <v>239</v>
      </c>
      <c r="BE162" s="204">
        <f t="shared" si="24"/>
        <v>0</v>
      </c>
      <c r="BF162" s="204">
        <f t="shared" si="25"/>
        <v>0</v>
      </c>
      <c r="BG162" s="204">
        <f t="shared" si="26"/>
        <v>0</v>
      </c>
      <c r="BH162" s="204">
        <f t="shared" si="27"/>
        <v>0</v>
      </c>
      <c r="BI162" s="204">
        <f t="shared" si="28"/>
        <v>0</v>
      </c>
      <c r="BJ162" s="18" t="s">
        <v>84</v>
      </c>
      <c r="BK162" s="204">
        <f t="shared" si="29"/>
        <v>0</v>
      </c>
      <c r="BL162" s="18" t="s">
        <v>110</v>
      </c>
      <c r="BM162" s="203" t="s">
        <v>626</v>
      </c>
    </row>
    <row r="163" spans="1:65" s="2" customFormat="1" ht="16.5" customHeight="1">
      <c r="A163" s="35"/>
      <c r="B163" s="36"/>
      <c r="C163" s="192" t="s">
        <v>495</v>
      </c>
      <c r="D163" s="192" t="s">
        <v>241</v>
      </c>
      <c r="E163" s="193" t="s">
        <v>4564</v>
      </c>
      <c r="F163" s="194" t="s">
        <v>4494</v>
      </c>
      <c r="G163" s="195" t="s">
        <v>1736</v>
      </c>
      <c r="H163" s="196">
        <v>8</v>
      </c>
      <c r="I163" s="197"/>
      <c r="J163" s="198">
        <f t="shared" si="20"/>
        <v>0</v>
      </c>
      <c r="K163" s="194" t="s">
        <v>4415</v>
      </c>
      <c r="L163" s="40"/>
      <c r="M163" s="199" t="s">
        <v>1</v>
      </c>
      <c r="N163" s="200" t="s">
        <v>41</v>
      </c>
      <c r="O163" s="72"/>
      <c r="P163" s="201">
        <f t="shared" si="21"/>
        <v>0</v>
      </c>
      <c r="Q163" s="201">
        <v>0</v>
      </c>
      <c r="R163" s="201">
        <f t="shared" si="22"/>
        <v>0</v>
      </c>
      <c r="S163" s="201">
        <v>0</v>
      </c>
      <c r="T163" s="202">
        <f t="shared" si="23"/>
        <v>0</v>
      </c>
      <c r="U163" s="35"/>
      <c r="V163" s="35"/>
      <c r="W163" s="35"/>
      <c r="X163" s="35"/>
      <c r="Y163" s="35"/>
      <c r="Z163" s="35"/>
      <c r="AA163" s="35"/>
      <c r="AB163" s="35"/>
      <c r="AC163" s="35"/>
      <c r="AD163" s="35"/>
      <c r="AE163" s="35"/>
      <c r="AR163" s="203" t="s">
        <v>110</v>
      </c>
      <c r="AT163" s="203" t="s">
        <v>241</v>
      </c>
      <c r="AU163" s="203" t="s">
        <v>84</v>
      </c>
      <c r="AY163" s="18" t="s">
        <v>239</v>
      </c>
      <c r="BE163" s="204">
        <f t="shared" si="24"/>
        <v>0</v>
      </c>
      <c r="BF163" s="204">
        <f t="shared" si="25"/>
        <v>0</v>
      </c>
      <c r="BG163" s="204">
        <f t="shared" si="26"/>
        <v>0</v>
      </c>
      <c r="BH163" s="204">
        <f t="shared" si="27"/>
        <v>0</v>
      </c>
      <c r="BI163" s="204">
        <f t="shared" si="28"/>
        <v>0</v>
      </c>
      <c r="BJ163" s="18" t="s">
        <v>84</v>
      </c>
      <c r="BK163" s="204">
        <f t="shared" si="29"/>
        <v>0</v>
      </c>
      <c r="BL163" s="18" t="s">
        <v>110</v>
      </c>
      <c r="BM163" s="203" t="s">
        <v>636</v>
      </c>
    </row>
    <row r="164" spans="1:65" s="2" customFormat="1" ht="16.5" customHeight="1">
      <c r="A164" s="35"/>
      <c r="B164" s="36"/>
      <c r="C164" s="192" t="s">
        <v>499</v>
      </c>
      <c r="D164" s="192" t="s">
        <v>241</v>
      </c>
      <c r="E164" s="193" t="s">
        <v>4565</v>
      </c>
      <c r="F164" s="194" t="s">
        <v>4498</v>
      </c>
      <c r="G164" s="195" t="s">
        <v>244</v>
      </c>
      <c r="H164" s="196">
        <v>0.8</v>
      </c>
      <c r="I164" s="197"/>
      <c r="J164" s="198">
        <f t="shared" si="20"/>
        <v>0</v>
      </c>
      <c r="K164" s="194" t="s">
        <v>4415</v>
      </c>
      <c r="L164" s="40"/>
      <c r="M164" s="199" t="s">
        <v>1</v>
      </c>
      <c r="N164" s="200" t="s">
        <v>41</v>
      </c>
      <c r="O164" s="72"/>
      <c r="P164" s="201">
        <f t="shared" si="21"/>
        <v>0</v>
      </c>
      <c r="Q164" s="201">
        <v>0</v>
      </c>
      <c r="R164" s="201">
        <f t="shared" si="22"/>
        <v>0</v>
      </c>
      <c r="S164" s="201">
        <v>0</v>
      </c>
      <c r="T164" s="202">
        <f t="shared" si="23"/>
        <v>0</v>
      </c>
      <c r="U164" s="35"/>
      <c r="V164" s="35"/>
      <c r="W164" s="35"/>
      <c r="X164" s="35"/>
      <c r="Y164" s="35"/>
      <c r="Z164" s="35"/>
      <c r="AA164" s="35"/>
      <c r="AB164" s="35"/>
      <c r="AC164" s="35"/>
      <c r="AD164" s="35"/>
      <c r="AE164" s="35"/>
      <c r="AR164" s="203" t="s">
        <v>110</v>
      </c>
      <c r="AT164" s="203" t="s">
        <v>241</v>
      </c>
      <c r="AU164" s="203" t="s">
        <v>84</v>
      </c>
      <c r="AY164" s="18" t="s">
        <v>239</v>
      </c>
      <c r="BE164" s="204">
        <f t="shared" si="24"/>
        <v>0</v>
      </c>
      <c r="BF164" s="204">
        <f t="shared" si="25"/>
        <v>0</v>
      </c>
      <c r="BG164" s="204">
        <f t="shared" si="26"/>
        <v>0</v>
      </c>
      <c r="BH164" s="204">
        <f t="shared" si="27"/>
        <v>0</v>
      </c>
      <c r="BI164" s="204">
        <f t="shared" si="28"/>
        <v>0</v>
      </c>
      <c r="BJ164" s="18" t="s">
        <v>84</v>
      </c>
      <c r="BK164" s="204">
        <f t="shared" si="29"/>
        <v>0</v>
      </c>
      <c r="BL164" s="18" t="s">
        <v>110</v>
      </c>
      <c r="BM164" s="203" t="s">
        <v>646</v>
      </c>
    </row>
    <row r="165" spans="1:65" s="2" customFormat="1" ht="16.5" customHeight="1">
      <c r="A165" s="35"/>
      <c r="B165" s="36"/>
      <c r="C165" s="192" t="s">
        <v>506</v>
      </c>
      <c r="D165" s="192" t="s">
        <v>241</v>
      </c>
      <c r="E165" s="193" t="s">
        <v>4566</v>
      </c>
      <c r="F165" s="194" t="s">
        <v>4567</v>
      </c>
      <c r="G165" s="195" t="s">
        <v>1736</v>
      </c>
      <c r="H165" s="196">
        <v>450</v>
      </c>
      <c r="I165" s="197"/>
      <c r="J165" s="198">
        <f t="shared" si="20"/>
        <v>0</v>
      </c>
      <c r="K165" s="194" t="s">
        <v>4415</v>
      </c>
      <c r="L165" s="40"/>
      <c r="M165" s="199" t="s">
        <v>1</v>
      </c>
      <c r="N165" s="200" t="s">
        <v>41</v>
      </c>
      <c r="O165" s="72"/>
      <c r="P165" s="201">
        <f t="shared" si="21"/>
        <v>0</v>
      </c>
      <c r="Q165" s="201">
        <v>0</v>
      </c>
      <c r="R165" s="201">
        <f t="shared" si="22"/>
        <v>0</v>
      </c>
      <c r="S165" s="201">
        <v>0</v>
      </c>
      <c r="T165" s="202">
        <f t="shared" si="23"/>
        <v>0</v>
      </c>
      <c r="U165" s="35"/>
      <c r="V165" s="35"/>
      <c r="W165" s="35"/>
      <c r="X165" s="35"/>
      <c r="Y165" s="35"/>
      <c r="Z165" s="35"/>
      <c r="AA165" s="35"/>
      <c r="AB165" s="35"/>
      <c r="AC165" s="35"/>
      <c r="AD165" s="35"/>
      <c r="AE165" s="35"/>
      <c r="AR165" s="203" t="s">
        <v>110</v>
      </c>
      <c r="AT165" s="203" t="s">
        <v>241</v>
      </c>
      <c r="AU165" s="203" t="s">
        <v>84</v>
      </c>
      <c r="AY165" s="18" t="s">
        <v>239</v>
      </c>
      <c r="BE165" s="204">
        <f t="shared" si="24"/>
        <v>0</v>
      </c>
      <c r="BF165" s="204">
        <f t="shared" si="25"/>
        <v>0</v>
      </c>
      <c r="BG165" s="204">
        <f t="shared" si="26"/>
        <v>0</v>
      </c>
      <c r="BH165" s="204">
        <f t="shared" si="27"/>
        <v>0</v>
      </c>
      <c r="BI165" s="204">
        <f t="shared" si="28"/>
        <v>0</v>
      </c>
      <c r="BJ165" s="18" t="s">
        <v>84</v>
      </c>
      <c r="BK165" s="204">
        <f t="shared" si="29"/>
        <v>0</v>
      </c>
      <c r="BL165" s="18" t="s">
        <v>110</v>
      </c>
      <c r="BM165" s="203" t="s">
        <v>655</v>
      </c>
    </row>
    <row r="166" spans="1:65" s="2" customFormat="1" ht="16.5" customHeight="1">
      <c r="A166" s="35"/>
      <c r="B166" s="36"/>
      <c r="C166" s="192" t="s">
        <v>513</v>
      </c>
      <c r="D166" s="192" t="s">
        <v>241</v>
      </c>
      <c r="E166" s="193" t="s">
        <v>4568</v>
      </c>
      <c r="F166" s="194" t="s">
        <v>4500</v>
      </c>
      <c r="G166" s="195" t="s">
        <v>4371</v>
      </c>
      <c r="H166" s="196">
        <v>1</v>
      </c>
      <c r="I166" s="197"/>
      <c r="J166" s="198">
        <f t="shared" si="20"/>
        <v>0</v>
      </c>
      <c r="K166" s="194" t="s">
        <v>4415</v>
      </c>
      <c r="L166" s="40"/>
      <c r="M166" s="199" t="s">
        <v>1</v>
      </c>
      <c r="N166" s="200" t="s">
        <v>41</v>
      </c>
      <c r="O166" s="72"/>
      <c r="P166" s="201">
        <f t="shared" si="21"/>
        <v>0</v>
      </c>
      <c r="Q166" s="201">
        <v>0</v>
      </c>
      <c r="R166" s="201">
        <f t="shared" si="22"/>
        <v>0</v>
      </c>
      <c r="S166" s="201">
        <v>0</v>
      </c>
      <c r="T166" s="202">
        <f t="shared" si="23"/>
        <v>0</v>
      </c>
      <c r="U166" s="35"/>
      <c r="V166" s="35"/>
      <c r="W166" s="35"/>
      <c r="X166" s="35"/>
      <c r="Y166" s="35"/>
      <c r="Z166" s="35"/>
      <c r="AA166" s="35"/>
      <c r="AB166" s="35"/>
      <c r="AC166" s="35"/>
      <c r="AD166" s="35"/>
      <c r="AE166" s="35"/>
      <c r="AR166" s="203" t="s">
        <v>110</v>
      </c>
      <c r="AT166" s="203" t="s">
        <v>241</v>
      </c>
      <c r="AU166" s="203" t="s">
        <v>84</v>
      </c>
      <c r="AY166" s="18" t="s">
        <v>239</v>
      </c>
      <c r="BE166" s="204">
        <f t="shared" si="24"/>
        <v>0</v>
      </c>
      <c r="BF166" s="204">
        <f t="shared" si="25"/>
        <v>0</v>
      </c>
      <c r="BG166" s="204">
        <f t="shared" si="26"/>
        <v>0</v>
      </c>
      <c r="BH166" s="204">
        <f t="shared" si="27"/>
        <v>0</v>
      </c>
      <c r="BI166" s="204">
        <f t="shared" si="28"/>
        <v>0</v>
      </c>
      <c r="BJ166" s="18" t="s">
        <v>84</v>
      </c>
      <c r="BK166" s="204">
        <f t="shared" si="29"/>
        <v>0</v>
      </c>
      <c r="BL166" s="18" t="s">
        <v>110</v>
      </c>
      <c r="BM166" s="203" t="s">
        <v>664</v>
      </c>
    </row>
    <row r="167" spans="1:65" s="12" customFormat="1" ht="25.9" customHeight="1">
      <c r="B167" s="176"/>
      <c r="C167" s="177"/>
      <c r="D167" s="178" t="s">
        <v>75</v>
      </c>
      <c r="E167" s="179" t="s">
        <v>4501</v>
      </c>
      <c r="F167" s="179" t="s">
        <v>135</v>
      </c>
      <c r="G167" s="177"/>
      <c r="H167" s="177"/>
      <c r="I167" s="180"/>
      <c r="J167" s="181">
        <f>BK167</f>
        <v>0</v>
      </c>
      <c r="K167" s="177"/>
      <c r="L167" s="182"/>
      <c r="M167" s="183"/>
      <c r="N167" s="184"/>
      <c r="O167" s="184"/>
      <c r="P167" s="185">
        <f>SUM(P168:P171)</f>
        <v>0</v>
      </c>
      <c r="Q167" s="184"/>
      <c r="R167" s="185">
        <f>SUM(R168:R171)</f>
        <v>0</v>
      </c>
      <c r="S167" s="184"/>
      <c r="T167" s="186">
        <f>SUM(T168:T171)</f>
        <v>0</v>
      </c>
      <c r="AR167" s="187" t="s">
        <v>84</v>
      </c>
      <c r="AT167" s="188" t="s">
        <v>75</v>
      </c>
      <c r="AU167" s="188" t="s">
        <v>76</v>
      </c>
      <c r="AY167" s="187" t="s">
        <v>239</v>
      </c>
      <c r="BK167" s="189">
        <f>SUM(BK168:BK171)</f>
        <v>0</v>
      </c>
    </row>
    <row r="168" spans="1:65" s="2" customFormat="1" ht="16.5" customHeight="1">
      <c r="A168" s="35"/>
      <c r="B168" s="36"/>
      <c r="C168" s="192" t="s">
        <v>517</v>
      </c>
      <c r="D168" s="192" t="s">
        <v>241</v>
      </c>
      <c r="E168" s="193" t="s">
        <v>4569</v>
      </c>
      <c r="F168" s="194" t="s">
        <v>4570</v>
      </c>
      <c r="G168" s="195" t="s">
        <v>379</v>
      </c>
      <c r="H168" s="196">
        <v>16</v>
      </c>
      <c r="I168" s="197"/>
      <c r="J168" s="198">
        <f>ROUND(I168*H168,2)</f>
        <v>0</v>
      </c>
      <c r="K168" s="194" t="s">
        <v>4415</v>
      </c>
      <c r="L168" s="40"/>
      <c r="M168" s="199" t="s">
        <v>1</v>
      </c>
      <c r="N168" s="200" t="s">
        <v>41</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110</v>
      </c>
      <c r="AT168" s="203" t="s">
        <v>241</v>
      </c>
      <c r="AU168" s="203" t="s">
        <v>84</v>
      </c>
      <c r="AY168" s="18" t="s">
        <v>239</v>
      </c>
      <c r="BE168" s="204">
        <f>IF(N168="základní",J168,0)</f>
        <v>0</v>
      </c>
      <c r="BF168" s="204">
        <f>IF(N168="snížená",J168,0)</f>
        <v>0</v>
      </c>
      <c r="BG168" s="204">
        <f>IF(N168="zákl. přenesená",J168,0)</f>
        <v>0</v>
      </c>
      <c r="BH168" s="204">
        <f>IF(N168="sníž. přenesená",J168,0)</f>
        <v>0</v>
      </c>
      <c r="BI168" s="204">
        <f>IF(N168="nulová",J168,0)</f>
        <v>0</v>
      </c>
      <c r="BJ168" s="18" t="s">
        <v>84</v>
      </c>
      <c r="BK168" s="204">
        <f>ROUND(I168*H168,2)</f>
        <v>0</v>
      </c>
      <c r="BL168" s="18" t="s">
        <v>110</v>
      </c>
      <c r="BM168" s="203" t="s">
        <v>673</v>
      </c>
    </row>
    <row r="169" spans="1:65" s="2" customFormat="1" ht="16.5" customHeight="1">
      <c r="A169" s="35"/>
      <c r="B169" s="36"/>
      <c r="C169" s="192" t="s">
        <v>521</v>
      </c>
      <c r="D169" s="192" t="s">
        <v>241</v>
      </c>
      <c r="E169" s="193" t="s">
        <v>4571</v>
      </c>
      <c r="F169" s="194" t="s">
        <v>4507</v>
      </c>
      <c r="G169" s="195" t="s">
        <v>379</v>
      </c>
      <c r="H169" s="196">
        <v>12</v>
      </c>
      <c r="I169" s="197"/>
      <c r="J169" s="198">
        <f>ROUND(I169*H169,2)</f>
        <v>0</v>
      </c>
      <c r="K169" s="194" t="s">
        <v>4415</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110</v>
      </c>
      <c r="AT169" s="203" t="s">
        <v>241</v>
      </c>
      <c r="AU169" s="203" t="s">
        <v>84</v>
      </c>
      <c r="AY169" s="18" t="s">
        <v>239</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110</v>
      </c>
      <c r="BM169" s="203" t="s">
        <v>682</v>
      </c>
    </row>
    <row r="170" spans="1:65" s="2" customFormat="1" ht="16.5" customHeight="1">
      <c r="A170" s="35"/>
      <c r="B170" s="36"/>
      <c r="C170" s="192" t="s">
        <v>525</v>
      </c>
      <c r="D170" s="192" t="s">
        <v>241</v>
      </c>
      <c r="E170" s="193" t="s">
        <v>4572</v>
      </c>
      <c r="F170" s="194" t="s">
        <v>4509</v>
      </c>
      <c r="G170" s="195" t="s">
        <v>379</v>
      </c>
      <c r="H170" s="196">
        <v>8</v>
      </c>
      <c r="I170" s="197"/>
      <c r="J170" s="198">
        <f>ROUND(I170*H170,2)</f>
        <v>0</v>
      </c>
      <c r="K170" s="194" t="s">
        <v>4415</v>
      </c>
      <c r="L170" s="40"/>
      <c r="M170" s="199" t="s">
        <v>1</v>
      </c>
      <c r="N170" s="200" t="s">
        <v>41</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110</v>
      </c>
      <c r="AT170" s="203" t="s">
        <v>241</v>
      </c>
      <c r="AU170" s="203" t="s">
        <v>84</v>
      </c>
      <c r="AY170" s="18" t="s">
        <v>239</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110</v>
      </c>
      <c r="BM170" s="203" t="s">
        <v>690</v>
      </c>
    </row>
    <row r="171" spans="1:65" s="2" customFormat="1" ht="16.5" customHeight="1">
      <c r="A171" s="35"/>
      <c r="B171" s="36"/>
      <c r="C171" s="192" t="s">
        <v>529</v>
      </c>
      <c r="D171" s="192" t="s">
        <v>241</v>
      </c>
      <c r="E171" s="193" t="s">
        <v>4573</v>
      </c>
      <c r="F171" s="194" t="s">
        <v>4513</v>
      </c>
      <c r="G171" s="195" t="s">
        <v>379</v>
      </c>
      <c r="H171" s="196">
        <v>8</v>
      </c>
      <c r="I171" s="197"/>
      <c r="J171" s="198">
        <f>ROUND(I171*H171,2)</f>
        <v>0</v>
      </c>
      <c r="K171" s="194" t="s">
        <v>4415</v>
      </c>
      <c r="L171" s="40"/>
      <c r="M171" s="220" t="s">
        <v>1</v>
      </c>
      <c r="N171" s="221" t="s">
        <v>41</v>
      </c>
      <c r="O171" s="222"/>
      <c r="P171" s="223">
        <f>O171*H171</f>
        <v>0</v>
      </c>
      <c r="Q171" s="223">
        <v>0</v>
      </c>
      <c r="R171" s="223">
        <f>Q171*H171</f>
        <v>0</v>
      </c>
      <c r="S171" s="223">
        <v>0</v>
      </c>
      <c r="T171" s="224">
        <f>S171*H171</f>
        <v>0</v>
      </c>
      <c r="U171" s="35"/>
      <c r="V171" s="35"/>
      <c r="W171" s="35"/>
      <c r="X171" s="35"/>
      <c r="Y171" s="35"/>
      <c r="Z171" s="35"/>
      <c r="AA171" s="35"/>
      <c r="AB171" s="35"/>
      <c r="AC171" s="35"/>
      <c r="AD171" s="35"/>
      <c r="AE171" s="35"/>
      <c r="AR171" s="203" t="s">
        <v>110</v>
      </c>
      <c r="AT171" s="203" t="s">
        <v>241</v>
      </c>
      <c r="AU171" s="203" t="s">
        <v>84</v>
      </c>
      <c r="AY171" s="18" t="s">
        <v>239</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110</v>
      </c>
      <c r="BM171" s="203" t="s">
        <v>699</v>
      </c>
    </row>
    <row r="172" spans="1:65" s="2" customFormat="1" ht="6.95" customHeight="1">
      <c r="A172" s="35"/>
      <c r="B172" s="55"/>
      <c r="C172" s="56"/>
      <c r="D172" s="56"/>
      <c r="E172" s="56"/>
      <c r="F172" s="56"/>
      <c r="G172" s="56"/>
      <c r="H172" s="56"/>
      <c r="I172" s="56"/>
      <c r="J172" s="56"/>
      <c r="K172" s="56"/>
      <c r="L172" s="40"/>
      <c r="M172" s="35"/>
      <c r="O172" s="35"/>
      <c r="P172" s="35"/>
      <c r="Q172" s="35"/>
      <c r="R172" s="35"/>
      <c r="S172" s="35"/>
      <c r="T172" s="35"/>
      <c r="U172" s="35"/>
      <c r="V172" s="35"/>
      <c r="W172" s="35"/>
      <c r="X172" s="35"/>
      <c r="Y172" s="35"/>
      <c r="Z172" s="35"/>
      <c r="AA172" s="35"/>
      <c r="AB172" s="35"/>
      <c r="AC172" s="35"/>
      <c r="AD172" s="35"/>
      <c r="AE172" s="35"/>
    </row>
  </sheetData>
  <sheetProtection algorithmName="SHA-512" hashValue="TUQMldXFbTteXy4JejZ0d1J4PhbePE0Ts6H7e6HAq0mKzprEQMHDu3/dBq48YOkc64GRkJJLVwnuSnfkV0UYCw==" saltValue="+Oe/VRXyzSBLHeMEDq/T4b9vqAHiIw0eRwWJCGPlsYx2Jg8cUkC1FgYs687ztqCuY9iH9z9cDiGv8ZSJUr2OJA==" spinCount="100000" sheet="1" objects="1" scenarios="1" formatColumns="0" formatRows="0" autoFilter="0"/>
  <autoFilter ref="C128:K171" xr:uid="{00000000-0009-0000-0000-000011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145</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2629</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4574</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4406</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ROUND(J126,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ROUND((SUM(BE126:BE148)),  2)</f>
        <v>0</v>
      </c>
      <c r="G37" s="35"/>
      <c r="H37" s="35"/>
      <c r="I37" s="131">
        <v>0.21</v>
      </c>
      <c r="J37" s="130">
        <f>ROUND(((SUM(BE126:BE148))*I37),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ROUND((SUM(BF126:BF148)),  2)</f>
        <v>0</v>
      </c>
      <c r="G38" s="35"/>
      <c r="H38" s="35"/>
      <c r="I38" s="131">
        <v>0.12</v>
      </c>
      <c r="J38" s="130">
        <f>ROUND(((SUM(BF126:BF148))*I38),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ROUND((SUM(BG126:BG148)),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ROUND((SUM(BH126:BH148)),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ROUND((SUM(BI126:BI148)),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2629</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3 - KAMEROVÝ SYSTÉM - CCTV</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J126</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4575</v>
      </c>
      <c r="E101" s="157"/>
      <c r="F101" s="157"/>
      <c r="G101" s="157"/>
      <c r="H101" s="157"/>
      <c r="I101" s="157"/>
      <c r="J101" s="158">
        <f>J127</f>
        <v>0</v>
      </c>
      <c r="K101" s="155"/>
      <c r="L101" s="159"/>
    </row>
    <row r="102" spans="1:47" s="9" customFormat="1" ht="24.95" customHeight="1">
      <c r="B102" s="154"/>
      <c r="C102" s="155"/>
      <c r="D102" s="156" t="s">
        <v>4576</v>
      </c>
      <c r="E102" s="157"/>
      <c r="F102" s="157"/>
      <c r="G102" s="157"/>
      <c r="H102" s="157"/>
      <c r="I102" s="157"/>
      <c r="J102" s="158">
        <f>J145</f>
        <v>0</v>
      </c>
      <c r="K102" s="155"/>
      <c r="L102" s="159"/>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224</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30" t="str">
        <f>E7</f>
        <v>NEMOCNICE TGM HODONÍN – VÝSTAVBA PAVILONU URGENTNÍHO PŘÍJMU ETAPA II.</v>
      </c>
      <c r="F112" s="331"/>
      <c r="G112" s="331"/>
      <c r="H112" s="331"/>
      <c r="I112" s="37"/>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210</v>
      </c>
      <c r="D113" s="23"/>
      <c r="E113" s="23"/>
      <c r="F113" s="23"/>
      <c r="G113" s="23"/>
      <c r="H113" s="23"/>
      <c r="I113" s="23"/>
      <c r="J113" s="23"/>
      <c r="K113" s="23"/>
      <c r="L113" s="21"/>
    </row>
    <row r="114" spans="1:65" s="1" customFormat="1" ht="16.5" customHeight="1">
      <c r="B114" s="22"/>
      <c r="C114" s="23"/>
      <c r="D114" s="23"/>
      <c r="E114" s="330" t="s">
        <v>346</v>
      </c>
      <c r="F114" s="281"/>
      <c r="G114" s="281"/>
      <c r="H114" s="281"/>
      <c r="I114" s="23"/>
      <c r="J114" s="23"/>
      <c r="K114" s="23"/>
      <c r="L114" s="21"/>
    </row>
    <row r="115" spans="1:65" s="1" customFormat="1" ht="12" customHeight="1">
      <c r="B115" s="22"/>
      <c r="C115" s="30" t="s">
        <v>347</v>
      </c>
      <c r="D115" s="23"/>
      <c r="E115" s="23"/>
      <c r="F115" s="23"/>
      <c r="G115" s="23"/>
      <c r="H115" s="23"/>
      <c r="I115" s="23"/>
      <c r="J115" s="23"/>
      <c r="K115" s="23"/>
      <c r="L115" s="21"/>
    </row>
    <row r="116" spans="1:65" s="2" customFormat="1" ht="16.5" customHeight="1">
      <c r="A116" s="35"/>
      <c r="B116" s="36"/>
      <c r="C116" s="37"/>
      <c r="D116" s="37"/>
      <c r="E116" s="334" t="s">
        <v>2628</v>
      </c>
      <c r="F116" s="332"/>
      <c r="G116" s="332"/>
      <c r="H116" s="332"/>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2629</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6.5" customHeight="1">
      <c r="A118" s="35"/>
      <c r="B118" s="36"/>
      <c r="C118" s="37"/>
      <c r="D118" s="37"/>
      <c r="E118" s="303" t="str">
        <f>E13</f>
        <v>3 - KAMEROVÝ SYSTÉM - CCTV</v>
      </c>
      <c r="F118" s="332"/>
      <c r="G118" s="332"/>
      <c r="H118" s="332"/>
      <c r="I118" s="37"/>
      <c r="J118" s="37"/>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2" customHeight="1">
      <c r="A120" s="35"/>
      <c r="B120" s="36"/>
      <c r="C120" s="30" t="s">
        <v>20</v>
      </c>
      <c r="D120" s="37"/>
      <c r="E120" s="37"/>
      <c r="F120" s="28" t="str">
        <f>F16</f>
        <v xml:space="preserve"> </v>
      </c>
      <c r="G120" s="37"/>
      <c r="H120" s="37"/>
      <c r="I120" s="30" t="s">
        <v>22</v>
      </c>
      <c r="J120" s="67" t="str">
        <f>IF(J16="","",J16)</f>
        <v>23. 6. 2025</v>
      </c>
      <c r="K120" s="37"/>
      <c r="L120" s="52"/>
      <c r="S120" s="35"/>
      <c r="T120" s="35"/>
      <c r="U120" s="35"/>
      <c r="V120" s="35"/>
      <c r="W120" s="35"/>
      <c r="X120" s="35"/>
      <c r="Y120" s="35"/>
      <c r="Z120" s="35"/>
      <c r="AA120" s="35"/>
      <c r="AB120" s="35"/>
      <c r="AC120" s="35"/>
      <c r="AD120" s="35"/>
      <c r="AE120" s="35"/>
    </row>
    <row r="121" spans="1:65"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24</v>
      </c>
      <c r="D122" s="37"/>
      <c r="E122" s="37"/>
      <c r="F122" s="28" t="str">
        <f>E19</f>
        <v>NEMOCNICE TGM HODONÍN, p.o.</v>
      </c>
      <c r="G122" s="37"/>
      <c r="H122" s="37"/>
      <c r="I122" s="30" t="s">
        <v>30</v>
      </c>
      <c r="J122" s="33" t="str">
        <f>E25</f>
        <v>KANIA a.s.</v>
      </c>
      <c r="K122" s="37"/>
      <c r="L122" s="52"/>
      <c r="S122" s="35"/>
      <c r="T122" s="35"/>
      <c r="U122" s="35"/>
      <c r="V122" s="35"/>
      <c r="W122" s="35"/>
      <c r="X122" s="35"/>
      <c r="Y122" s="35"/>
      <c r="Z122" s="35"/>
      <c r="AA122" s="35"/>
      <c r="AB122" s="35"/>
      <c r="AC122" s="35"/>
      <c r="AD122" s="35"/>
      <c r="AE122" s="35"/>
    </row>
    <row r="123" spans="1:65" s="2" customFormat="1" ht="15.2" customHeight="1">
      <c r="A123" s="35"/>
      <c r="B123" s="36"/>
      <c r="C123" s="30" t="s">
        <v>28</v>
      </c>
      <c r="D123" s="37"/>
      <c r="E123" s="37"/>
      <c r="F123" s="28" t="str">
        <f>IF(E22="","",E22)</f>
        <v>Vyplň údaj</v>
      </c>
      <c r="G123" s="37"/>
      <c r="H123" s="37"/>
      <c r="I123" s="30" t="s">
        <v>33</v>
      </c>
      <c r="J123" s="33" t="str">
        <f>E28</f>
        <v xml:space="preserve"> </v>
      </c>
      <c r="K123" s="37"/>
      <c r="L123" s="52"/>
      <c r="S123" s="35"/>
      <c r="T123" s="35"/>
      <c r="U123" s="35"/>
      <c r="V123" s="35"/>
      <c r="W123" s="35"/>
      <c r="X123" s="35"/>
      <c r="Y123" s="35"/>
      <c r="Z123" s="35"/>
      <c r="AA123" s="35"/>
      <c r="AB123" s="35"/>
      <c r="AC123" s="35"/>
      <c r="AD123" s="35"/>
      <c r="AE123" s="35"/>
    </row>
    <row r="124" spans="1:65"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5" s="11" customFormat="1" ht="29.25" customHeight="1">
      <c r="A125" s="165"/>
      <c r="B125" s="166"/>
      <c r="C125" s="167" t="s">
        <v>225</v>
      </c>
      <c r="D125" s="168" t="s">
        <v>61</v>
      </c>
      <c r="E125" s="168" t="s">
        <v>57</v>
      </c>
      <c r="F125" s="168" t="s">
        <v>58</v>
      </c>
      <c r="G125" s="168" t="s">
        <v>226</v>
      </c>
      <c r="H125" s="168" t="s">
        <v>227</v>
      </c>
      <c r="I125" s="168" t="s">
        <v>228</v>
      </c>
      <c r="J125" s="168" t="s">
        <v>214</v>
      </c>
      <c r="K125" s="169" t="s">
        <v>229</v>
      </c>
      <c r="L125" s="170"/>
      <c r="M125" s="76" t="s">
        <v>1</v>
      </c>
      <c r="N125" s="77" t="s">
        <v>40</v>
      </c>
      <c r="O125" s="77" t="s">
        <v>230</v>
      </c>
      <c r="P125" s="77" t="s">
        <v>231</v>
      </c>
      <c r="Q125" s="77" t="s">
        <v>232</v>
      </c>
      <c r="R125" s="77" t="s">
        <v>233</v>
      </c>
      <c r="S125" s="77" t="s">
        <v>234</v>
      </c>
      <c r="T125" s="78" t="s">
        <v>235</v>
      </c>
      <c r="U125" s="165"/>
      <c r="V125" s="165"/>
      <c r="W125" s="165"/>
      <c r="X125" s="165"/>
      <c r="Y125" s="165"/>
      <c r="Z125" s="165"/>
      <c r="AA125" s="165"/>
      <c r="AB125" s="165"/>
      <c r="AC125" s="165"/>
      <c r="AD125" s="165"/>
      <c r="AE125" s="165"/>
    </row>
    <row r="126" spans="1:65" s="2" customFormat="1" ht="22.9" customHeight="1">
      <c r="A126" s="35"/>
      <c r="B126" s="36"/>
      <c r="C126" s="83" t="s">
        <v>236</v>
      </c>
      <c r="D126" s="37"/>
      <c r="E126" s="37"/>
      <c r="F126" s="37"/>
      <c r="G126" s="37"/>
      <c r="H126" s="37"/>
      <c r="I126" s="37"/>
      <c r="J126" s="171">
        <f>BK126</f>
        <v>0</v>
      </c>
      <c r="K126" s="37"/>
      <c r="L126" s="40"/>
      <c r="M126" s="79"/>
      <c r="N126" s="172"/>
      <c r="O126" s="80"/>
      <c r="P126" s="173">
        <f>P127+P145</f>
        <v>0</v>
      </c>
      <c r="Q126" s="80"/>
      <c r="R126" s="173">
        <f>R127+R145</f>
        <v>0</v>
      </c>
      <c r="S126" s="80"/>
      <c r="T126" s="174">
        <f>T127+T145</f>
        <v>0</v>
      </c>
      <c r="U126" s="35"/>
      <c r="V126" s="35"/>
      <c r="W126" s="35"/>
      <c r="X126" s="35"/>
      <c r="Y126" s="35"/>
      <c r="Z126" s="35"/>
      <c r="AA126" s="35"/>
      <c r="AB126" s="35"/>
      <c r="AC126" s="35"/>
      <c r="AD126" s="35"/>
      <c r="AE126" s="35"/>
      <c r="AT126" s="18" t="s">
        <v>75</v>
      </c>
      <c r="AU126" s="18" t="s">
        <v>216</v>
      </c>
      <c r="BK126" s="175">
        <f>BK127+BK145</f>
        <v>0</v>
      </c>
    </row>
    <row r="127" spans="1:65" s="12" customFormat="1" ht="25.9" customHeight="1">
      <c r="B127" s="176"/>
      <c r="C127" s="177"/>
      <c r="D127" s="178" t="s">
        <v>75</v>
      </c>
      <c r="E127" s="179" t="s">
        <v>4224</v>
      </c>
      <c r="F127" s="179" t="s">
        <v>4577</v>
      </c>
      <c r="G127" s="177"/>
      <c r="H127" s="177"/>
      <c r="I127" s="180"/>
      <c r="J127" s="181">
        <f>BK127</f>
        <v>0</v>
      </c>
      <c r="K127" s="177"/>
      <c r="L127" s="182"/>
      <c r="M127" s="183"/>
      <c r="N127" s="184"/>
      <c r="O127" s="184"/>
      <c r="P127" s="185">
        <f>SUM(P128:P144)</f>
        <v>0</v>
      </c>
      <c r="Q127" s="184"/>
      <c r="R127" s="185">
        <f>SUM(R128:R144)</f>
        <v>0</v>
      </c>
      <c r="S127" s="184"/>
      <c r="T127" s="186">
        <f>SUM(T128:T144)</f>
        <v>0</v>
      </c>
      <c r="AR127" s="187" t="s">
        <v>84</v>
      </c>
      <c r="AT127" s="188" t="s">
        <v>75</v>
      </c>
      <c r="AU127" s="188" t="s">
        <v>76</v>
      </c>
      <c r="AY127" s="187" t="s">
        <v>239</v>
      </c>
      <c r="BK127" s="189">
        <f>SUM(BK128:BK144)</f>
        <v>0</v>
      </c>
    </row>
    <row r="128" spans="1:65" s="2" customFormat="1" ht="16.5" customHeight="1">
      <c r="A128" s="35"/>
      <c r="B128" s="36"/>
      <c r="C128" s="192" t="s">
        <v>84</v>
      </c>
      <c r="D128" s="192" t="s">
        <v>241</v>
      </c>
      <c r="E128" s="193" t="s">
        <v>4578</v>
      </c>
      <c r="F128" s="194" t="s">
        <v>4579</v>
      </c>
      <c r="G128" s="195" t="s">
        <v>1736</v>
      </c>
      <c r="H128" s="196">
        <v>5</v>
      </c>
      <c r="I128" s="197"/>
      <c r="J128" s="198">
        <f t="shared" ref="J128:J135" si="0">ROUND(I128*H128,2)</f>
        <v>0</v>
      </c>
      <c r="K128" s="194" t="s">
        <v>4415</v>
      </c>
      <c r="L128" s="40"/>
      <c r="M128" s="199" t="s">
        <v>1</v>
      </c>
      <c r="N128" s="200" t="s">
        <v>41</v>
      </c>
      <c r="O128" s="72"/>
      <c r="P128" s="201">
        <f t="shared" ref="P128:P135" si="1">O128*H128</f>
        <v>0</v>
      </c>
      <c r="Q128" s="201">
        <v>0</v>
      </c>
      <c r="R128" s="201">
        <f t="shared" ref="R128:R135" si="2">Q128*H128</f>
        <v>0</v>
      </c>
      <c r="S128" s="201">
        <v>0</v>
      </c>
      <c r="T128" s="202">
        <f t="shared" ref="T128:T135" si="3">S128*H128</f>
        <v>0</v>
      </c>
      <c r="U128" s="35"/>
      <c r="V128" s="35"/>
      <c r="W128" s="35"/>
      <c r="X128" s="35"/>
      <c r="Y128" s="35"/>
      <c r="Z128" s="35"/>
      <c r="AA128" s="35"/>
      <c r="AB128" s="35"/>
      <c r="AC128" s="35"/>
      <c r="AD128" s="35"/>
      <c r="AE128" s="35"/>
      <c r="AR128" s="203" t="s">
        <v>110</v>
      </c>
      <c r="AT128" s="203" t="s">
        <v>241</v>
      </c>
      <c r="AU128" s="203" t="s">
        <v>84</v>
      </c>
      <c r="AY128" s="18" t="s">
        <v>239</v>
      </c>
      <c r="BE128" s="204">
        <f t="shared" ref="BE128:BE135" si="4">IF(N128="základní",J128,0)</f>
        <v>0</v>
      </c>
      <c r="BF128" s="204">
        <f t="shared" ref="BF128:BF135" si="5">IF(N128="snížená",J128,0)</f>
        <v>0</v>
      </c>
      <c r="BG128" s="204">
        <f t="shared" ref="BG128:BG135" si="6">IF(N128="zákl. přenesená",J128,0)</f>
        <v>0</v>
      </c>
      <c r="BH128" s="204">
        <f t="shared" ref="BH128:BH135" si="7">IF(N128="sníž. přenesená",J128,0)</f>
        <v>0</v>
      </c>
      <c r="BI128" s="204">
        <f t="shared" ref="BI128:BI135" si="8">IF(N128="nulová",J128,0)</f>
        <v>0</v>
      </c>
      <c r="BJ128" s="18" t="s">
        <v>84</v>
      </c>
      <c r="BK128" s="204">
        <f t="shared" ref="BK128:BK135" si="9">ROUND(I128*H128,2)</f>
        <v>0</v>
      </c>
      <c r="BL128" s="18" t="s">
        <v>110</v>
      </c>
      <c r="BM128" s="203" t="s">
        <v>86</v>
      </c>
    </row>
    <row r="129" spans="1:65" s="2" customFormat="1" ht="16.5" customHeight="1">
      <c r="A129" s="35"/>
      <c r="B129" s="36"/>
      <c r="C129" s="192" t="s">
        <v>86</v>
      </c>
      <c r="D129" s="192" t="s">
        <v>241</v>
      </c>
      <c r="E129" s="193" t="s">
        <v>4580</v>
      </c>
      <c r="F129" s="194" t="s">
        <v>4581</v>
      </c>
      <c r="G129" s="195" t="s">
        <v>1736</v>
      </c>
      <c r="H129" s="196">
        <v>3</v>
      </c>
      <c r="I129" s="197"/>
      <c r="J129" s="198">
        <f t="shared" si="0"/>
        <v>0</v>
      </c>
      <c r="K129" s="194" t="s">
        <v>4415</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110</v>
      </c>
      <c r="AT129" s="203" t="s">
        <v>241</v>
      </c>
      <c r="AU129" s="203" t="s">
        <v>84</v>
      </c>
      <c r="AY129" s="18" t="s">
        <v>239</v>
      </c>
      <c r="BE129" s="204">
        <f t="shared" si="4"/>
        <v>0</v>
      </c>
      <c r="BF129" s="204">
        <f t="shared" si="5"/>
        <v>0</v>
      </c>
      <c r="BG129" s="204">
        <f t="shared" si="6"/>
        <v>0</v>
      </c>
      <c r="BH129" s="204">
        <f t="shared" si="7"/>
        <v>0</v>
      </c>
      <c r="BI129" s="204">
        <f t="shared" si="8"/>
        <v>0</v>
      </c>
      <c r="BJ129" s="18" t="s">
        <v>84</v>
      </c>
      <c r="BK129" s="204">
        <f t="shared" si="9"/>
        <v>0</v>
      </c>
      <c r="BL129" s="18" t="s">
        <v>110</v>
      </c>
      <c r="BM129" s="203" t="s">
        <v>110</v>
      </c>
    </row>
    <row r="130" spans="1:65" s="2" customFormat="1" ht="16.5" customHeight="1">
      <c r="A130" s="35"/>
      <c r="B130" s="36"/>
      <c r="C130" s="192" t="s">
        <v>108</v>
      </c>
      <c r="D130" s="192" t="s">
        <v>241</v>
      </c>
      <c r="E130" s="193" t="s">
        <v>4582</v>
      </c>
      <c r="F130" s="194" t="s">
        <v>4583</v>
      </c>
      <c r="G130" s="195" t="s">
        <v>1736</v>
      </c>
      <c r="H130" s="196">
        <v>8</v>
      </c>
      <c r="I130" s="197"/>
      <c r="J130" s="198">
        <f t="shared" si="0"/>
        <v>0</v>
      </c>
      <c r="K130" s="194" t="s">
        <v>4415</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110</v>
      </c>
      <c r="AT130" s="203" t="s">
        <v>241</v>
      </c>
      <c r="AU130" s="203" t="s">
        <v>84</v>
      </c>
      <c r="AY130" s="18" t="s">
        <v>239</v>
      </c>
      <c r="BE130" s="204">
        <f t="shared" si="4"/>
        <v>0</v>
      </c>
      <c r="BF130" s="204">
        <f t="shared" si="5"/>
        <v>0</v>
      </c>
      <c r="BG130" s="204">
        <f t="shared" si="6"/>
        <v>0</v>
      </c>
      <c r="BH130" s="204">
        <f t="shared" si="7"/>
        <v>0</v>
      </c>
      <c r="BI130" s="204">
        <f t="shared" si="8"/>
        <v>0</v>
      </c>
      <c r="BJ130" s="18" t="s">
        <v>84</v>
      </c>
      <c r="BK130" s="204">
        <f t="shared" si="9"/>
        <v>0</v>
      </c>
      <c r="BL130" s="18" t="s">
        <v>110</v>
      </c>
      <c r="BM130" s="203" t="s">
        <v>150</v>
      </c>
    </row>
    <row r="131" spans="1:65" s="2" customFormat="1" ht="21.75" customHeight="1">
      <c r="A131" s="35"/>
      <c r="B131" s="36"/>
      <c r="C131" s="192" t="s">
        <v>110</v>
      </c>
      <c r="D131" s="192" t="s">
        <v>241</v>
      </c>
      <c r="E131" s="193" t="s">
        <v>4584</v>
      </c>
      <c r="F131" s="194" t="s">
        <v>4585</v>
      </c>
      <c r="G131" s="195" t="s">
        <v>1736</v>
      </c>
      <c r="H131" s="196">
        <v>1</v>
      </c>
      <c r="I131" s="197"/>
      <c r="J131" s="198">
        <f t="shared" si="0"/>
        <v>0</v>
      </c>
      <c r="K131" s="194" t="s">
        <v>4415</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110</v>
      </c>
      <c r="AT131" s="203" t="s">
        <v>241</v>
      </c>
      <c r="AU131" s="203" t="s">
        <v>84</v>
      </c>
      <c r="AY131" s="18" t="s">
        <v>239</v>
      </c>
      <c r="BE131" s="204">
        <f t="shared" si="4"/>
        <v>0</v>
      </c>
      <c r="BF131" s="204">
        <f t="shared" si="5"/>
        <v>0</v>
      </c>
      <c r="BG131" s="204">
        <f t="shared" si="6"/>
        <v>0</v>
      </c>
      <c r="BH131" s="204">
        <f t="shared" si="7"/>
        <v>0</v>
      </c>
      <c r="BI131" s="204">
        <f t="shared" si="8"/>
        <v>0</v>
      </c>
      <c r="BJ131" s="18" t="s">
        <v>84</v>
      </c>
      <c r="BK131" s="204">
        <f t="shared" si="9"/>
        <v>0</v>
      </c>
      <c r="BL131" s="18" t="s">
        <v>110</v>
      </c>
      <c r="BM131" s="203" t="s">
        <v>156</v>
      </c>
    </row>
    <row r="132" spans="1:65" s="2" customFormat="1" ht="16.5" customHeight="1">
      <c r="A132" s="35"/>
      <c r="B132" s="36"/>
      <c r="C132" s="192" t="s">
        <v>134</v>
      </c>
      <c r="D132" s="192" t="s">
        <v>241</v>
      </c>
      <c r="E132" s="193" t="s">
        <v>4586</v>
      </c>
      <c r="F132" s="194" t="s">
        <v>4587</v>
      </c>
      <c r="G132" s="195" t="s">
        <v>1736</v>
      </c>
      <c r="H132" s="196">
        <v>2</v>
      </c>
      <c r="I132" s="197"/>
      <c r="J132" s="198">
        <f t="shared" si="0"/>
        <v>0</v>
      </c>
      <c r="K132" s="194" t="s">
        <v>4415</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110</v>
      </c>
      <c r="AT132" s="203" t="s">
        <v>241</v>
      </c>
      <c r="AU132" s="203" t="s">
        <v>84</v>
      </c>
      <c r="AY132" s="18" t="s">
        <v>239</v>
      </c>
      <c r="BE132" s="204">
        <f t="shared" si="4"/>
        <v>0</v>
      </c>
      <c r="BF132" s="204">
        <f t="shared" si="5"/>
        <v>0</v>
      </c>
      <c r="BG132" s="204">
        <f t="shared" si="6"/>
        <v>0</v>
      </c>
      <c r="BH132" s="204">
        <f t="shared" si="7"/>
        <v>0</v>
      </c>
      <c r="BI132" s="204">
        <f t="shared" si="8"/>
        <v>0</v>
      </c>
      <c r="BJ132" s="18" t="s">
        <v>84</v>
      </c>
      <c r="BK132" s="204">
        <f t="shared" si="9"/>
        <v>0</v>
      </c>
      <c r="BL132" s="18" t="s">
        <v>110</v>
      </c>
      <c r="BM132" s="203" t="s">
        <v>162</v>
      </c>
    </row>
    <row r="133" spans="1:65" s="2" customFormat="1" ht="16.5" customHeight="1">
      <c r="A133" s="35"/>
      <c r="B133" s="36"/>
      <c r="C133" s="192" t="s">
        <v>150</v>
      </c>
      <c r="D133" s="192" t="s">
        <v>241</v>
      </c>
      <c r="E133" s="193" t="s">
        <v>4588</v>
      </c>
      <c r="F133" s="194" t="s">
        <v>4589</v>
      </c>
      <c r="G133" s="195" t="s">
        <v>1736</v>
      </c>
      <c r="H133" s="196">
        <v>8</v>
      </c>
      <c r="I133" s="197"/>
      <c r="J133" s="198">
        <f t="shared" si="0"/>
        <v>0</v>
      </c>
      <c r="K133" s="194" t="s">
        <v>4415</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110</v>
      </c>
      <c r="AT133" s="203" t="s">
        <v>241</v>
      </c>
      <c r="AU133" s="203" t="s">
        <v>84</v>
      </c>
      <c r="AY133" s="18" t="s">
        <v>239</v>
      </c>
      <c r="BE133" s="204">
        <f t="shared" si="4"/>
        <v>0</v>
      </c>
      <c r="BF133" s="204">
        <f t="shared" si="5"/>
        <v>0</v>
      </c>
      <c r="BG133" s="204">
        <f t="shared" si="6"/>
        <v>0</v>
      </c>
      <c r="BH133" s="204">
        <f t="shared" si="7"/>
        <v>0</v>
      </c>
      <c r="BI133" s="204">
        <f t="shared" si="8"/>
        <v>0</v>
      </c>
      <c r="BJ133" s="18" t="s">
        <v>84</v>
      </c>
      <c r="BK133" s="204">
        <f t="shared" si="9"/>
        <v>0</v>
      </c>
      <c r="BL133" s="18" t="s">
        <v>110</v>
      </c>
      <c r="BM133" s="203" t="s">
        <v>8</v>
      </c>
    </row>
    <row r="134" spans="1:65" s="2" customFormat="1" ht="16.5" customHeight="1">
      <c r="A134" s="35"/>
      <c r="B134" s="36"/>
      <c r="C134" s="192" t="s">
        <v>153</v>
      </c>
      <c r="D134" s="192" t="s">
        <v>241</v>
      </c>
      <c r="E134" s="193" t="s">
        <v>4590</v>
      </c>
      <c r="F134" s="194" t="s">
        <v>4591</v>
      </c>
      <c r="G134" s="195" t="s">
        <v>1736</v>
      </c>
      <c r="H134" s="196">
        <v>1</v>
      </c>
      <c r="I134" s="197"/>
      <c r="J134" s="198">
        <f t="shared" si="0"/>
        <v>0</v>
      </c>
      <c r="K134" s="194" t="s">
        <v>4415</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110</v>
      </c>
      <c r="AT134" s="203" t="s">
        <v>241</v>
      </c>
      <c r="AU134" s="203" t="s">
        <v>84</v>
      </c>
      <c r="AY134" s="18" t="s">
        <v>239</v>
      </c>
      <c r="BE134" s="204">
        <f t="shared" si="4"/>
        <v>0</v>
      </c>
      <c r="BF134" s="204">
        <f t="shared" si="5"/>
        <v>0</v>
      </c>
      <c r="BG134" s="204">
        <f t="shared" si="6"/>
        <v>0</v>
      </c>
      <c r="BH134" s="204">
        <f t="shared" si="7"/>
        <v>0</v>
      </c>
      <c r="BI134" s="204">
        <f t="shared" si="8"/>
        <v>0</v>
      </c>
      <c r="BJ134" s="18" t="s">
        <v>84</v>
      </c>
      <c r="BK134" s="204">
        <f t="shared" si="9"/>
        <v>0</v>
      </c>
      <c r="BL134" s="18" t="s">
        <v>110</v>
      </c>
      <c r="BM134" s="203" t="s">
        <v>296</v>
      </c>
    </row>
    <row r="135" spans="1:65" s="2" customFormat="1" ht="16.5" customHeight="1">
      <c r="A135" s="35"/>
      <c r="B135" s="36"/>
      <c r="C135" s="192" t="s">
        <v>156</v>
      </c>
      <c r="D135" s="192" t="s">
        <v>241</v>
      </c>
      <c r="E135" s="193" t="s">
        <v>4592</v>
      </c>
      <c r="F135" s="194" t="s">
        <v>4593</v>
      </c>
      <c r="G135" s="195" t="s">
        <v>1736</v>
      </c>
      <c r="H135" s="196">
        <v>1</v>
      </c>
      <c r="I135" s="197"/>
      <c r="J135" s="198">
        <f t="shared" si="0"/>
        <v>0</v>
      </c>
      <c r="K135" s="194" t="s">
        <v>4415</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110</v>
      </c>
      <c r="AT135" s="203" t="s">
        <v>241</v>
      </c>
      <c r="AU135" s="203" t="s">
        <v>84</v>
      </c>
      <c r="AY135" s="18" t="s">
        <v>239</v>
      </c>
      <c r="BE135" s="204">
        <f t="shared" si="4"/>
        <v>0</v>
      </c>
      <c r="BF135" s="204">
        <f t="shared" si="5"/>
        <v>0</v>
      </c>
      <c r="BG135" s="204">
        <f t="shared" si="6"/>
        <v>0</v>
      </c>
      <c r="BH135" s="204">
        <f t="shared" si="7"/>
        <v>0</v>
      </c>
      <c r="BI135" s="204">
        <f t="shared" si="8"/>
        <v>0</v>
      </c>
      <c r="BJ135" s="18" t="s">
        <v>84</v>
      </c>
      <c r="BK135" s="204">
        <f t="shared" si="9"/>
        <v>0</v>
      </c>
      <c r="BL135" s="18" t="s">
        <v>110</v>
      </c>
      <c r="BM135" s="203" t="s">
        <v>306</v>
      </c>
    </row>
    <row r="136" spans="1:65" s="2" customFormat="1" ht="39">
      <c r="A136" s="35"/>
      <c r="B136" s="36"/>
      <c r="C136" s="37"/>
      <c r="D136" s="207" t="s">
        <v>284</v>
      </c>
      <c r="E136" s="37"/>
      <c r="F136" s="216" t="s">
        <v>4594</v>
      </c>
      <c r="G136" s="37"/>
      <c r="H136" s="37"/>
      <c r="I136" s="217"/>
      <c r="J136" s="37"/>
      <c r="K136" s="37"/>
      <c r="L136" s="40"/>
      <c r="M136" s="218"/>
      <c r="N136" s="219"/>
      <c r="O136" s="72"/>
      <c r="P136" s="72"/>
      <c r="Q136" s="72"/>
      <c r="R136" s="72"/>
      <c r="S136" s="72"/>
      <c r="T136" s="73"/>
      <c r="U136" s="35"/>
      <c r="V136" s="35"/>
      <c r="W136" s="35"/>
      <c r="X136" s="35"/>
      <c r="Y136" s="35"/>
      <c r="Z136" s="35"/>
      <c r="AA136" s="35"/>
      <c r="AB136" s="35"/>
      <c r="AC136" s="35"/>
      <c r="AD136" s="35"/>
      <c r="AE136" s="35"/>
      <c r="AT136" s="18" t="s">
        <v>284</v>
      </c>
      <c r="AU136" s="18" t="s">
        <v>84</v>
      </c>
    </row>
    <row r="137" spans="1:65" s="2" customFormat="1" ht="16.5" customHeight="1">
      <c r="A137" s="35"/>
      <c r="B137" s="36"/>
      <c r="C137" s="192" t="s">
        <v>159</v>
      </c>
      <c r="D137" s="192" t="s">
        <v>241</v>
      </c>
      <c r="E137" s="193" t="s">
        <v>4595</v>
      </c>
      <c r="F137" s="194" t="s">
        <v>4596</v>
      </c>
      <c r="G137" s="195" t="s">
        <v>476</v>
      </c>
      <c r="H137" s="196">
        <v>250</v>
      </c>
      <c r="I137" s="197"/>
      <c r="J137" s="198">
        <f t="shared" ref="J137:J144" si="10">ROUND(I137*H137,2)</f>
        <v>0</v>
      </c>
      <c r="K137" s="194" t="s">
        <v>4415</v>
      </c>
      <c r="L137" s="40"/>
      <c r="M137" s="199" t="s">
        <v>1</v>
      </c>
      <c r="N137" s="200" t="s">
        <v>41</v>
      </c>
      <c r="O137" s="72"/>
      <c r="P137" s="201">
        <f t="shared" ref="P137:P144" si="11">O137*H137</f>
        <v>0</v>
      </c>
      <c r="Q137" s="201">
        <v>0</v>
      </c>
      <c r="R137" s="201">
        <f t="shared" ref="R137:R144" si="12">Q137*H137</f>
        <v>0</v>
      </c>
      <c r="S137" s="201">
        <v>0</v>
      </c>
      <c r="T137" s="202">
        <f t="shared" ref="T137:T144" si="13">S137*H137</f>
        <v>0</v>
      </c>
      <c r="U137" s="35"/>
      <c r="V137" s="35"/>
      <c r="W137" s="35"/>
      <c r="X137" s="35"/>
      <c r="Y137" s="35"/>
      <c r="Z137" s="35"/>
      <c r="AA137" s="35"/>
      <c r="AB137" s="35"/>
      <c r="AC137" s="35"/>
      <c r="AD137" s="35"/>
      <c r="AE137" s="35"/>
      <c r="AR137" s="203" t="s">
        <v>110</v>
      </c>
      <c r="AT137" s="203" t="s">
        <v>241</v>
      </c>
      <c r="AU137" s="203" t="s">
        <v>84</v>
      </c>
      <c r="AY137" s="18" t="s">
        <v>239</v>
      </c>
      <c r="BE137" s="204">
        <f t="shared" ref="BE137:BE144" si="14">IF(N137="základní",J137,0)</f>
        <v>0</v>
      </c>
      <c r="BF137" s="204">
        <f t="shared" ref="BF137:BF144" si="15">IF(N137="snížená",J137,0)</f>
        <v>0</v>
      </c>
      <c r="BG137" s="204">
        <f t="shared" ref="BG137:BG144" si="16">IF(N137="zákl. přenesená",J137,0)</f>
        <v>0</v>
      </c>
      <c r="BH137" s="204">
        <f t="shared" ref="BH137:BH144" si="17">IF(N137="sníž. přenesená",J137,0)</f>
        <v>0</v>
      </c>
      <c r="BI137" s="204">
        <f t="shared" ref="BI137:BI144" si="18">IF(N137="nulová",J137,0)</f>
        <v>0</v>
      </c>
      <c r="BJ137" s="18" t="s">
        <v>84</v>
      </c>
      <c r="BK137" s="204">
        <f t="shared" ref="BK137:BK144" si="19">ROUND(I137*H137,2)</f>
        <v>0</v>
      </c>
      <c r="BL137" s="18" t="s">
        <v>110</v>
      </c>
      <c r="BM137" s="203" t="s">
        <v>279</v>
      </c>
    </row>
    <row r="138" spans="1:65" s="2" customFormat="1" ht="16.5" customHeight="1">
      <c r="A138" s="35"/>
      <c r="B138" s="36"/>
      <c r="C138" s="192" t="s">
        <v>162</v>
      </c>
      <c r="D138" s="192" t="s">
        <v>241</v>
      </c>
      <c r="E138" s="193" t="s">
        <v>4597</v>
      </c>
      <c r="F138" s="194" t="s">
        <v>4598</v>
      </c>
      <c r="G138" s="195" t="s">
        <v>476</v>
      </c>
      <c r="H138" s="196">
        <v>350</v>
      </c>
      <c r="I138" s="197"/>
      <c r="J138" s="198">
        <f t="shared" si="10"/>
        <v>0</v>
      </c>
      <c r="K138" s="194" t="s">
        <v>4415</v>
      </c>
      <c r="L138" s="40"/>
      <c r="M138" s="199" t="s">
        <v>1</v>
      </c>
      <c r="N138" s="200" t="s">
        <v>41</v>
      </c>
      <c r="O138" s="72"/>
      <c r="P138" s="201">
        <f t="shared" si="11"/>
        <v>0</v>
      </c>
      <c r="Q138" s="201">
        <v>0</v>
      </c>
      <c r="R138" s="201">
        <f t="shared" si="12"/>
        <v>0</v>
      </c>
      <c r="S138" s="201">
        <v>0</v>
      </c>
      <c r="T138" s="202">
        <f t="shared" si="13"/>
        <v>0</v>
      </c>
      <c r="U138" s="35"/>
      <c r="V138" s="35"/>
      <c r="W138" s="35"/>
      <c r="X138" s="35"/>
      <c r="Y138" s="35"/>
      <c r="Z138" s="35"/>
      <c r="AA138" s="35"/>
      <c r="AB138" s="35"/>
      <c r="AC138" s="35"/>
      <c r="AD138" s="35"/>
      <c r="AE138" s="35"/>
      <c r="AR138" s="203" t="s">
        <v>110</v>
      </c>
      <c r="AT138" s="203" t="s">
        <v>241</v>
      </c>
      <c r="AU138" s="203" t="s">
        <v>84</v>
      </c>
      <c r="AY138" s="18" t="s">
        <v>239</v>
      </c>
      <c r="BE138" s="204">
        <f t="shared" si="14"/>
        <v>0</v>
      </c>
      <c r="BF138" s="204">
        <f t="shared" si="15"/>
        <v>0</v>
      </c>
      <c r="BG138" s="204">
        <f t="shared" si="16"/>
        <v>0</v>
      </c>
      <c r="BH138" s="204">
        <f t="shared" si="17"/>
        <v>0</v>
      </c>
      <c r="BI138" s="204">
        <f t="shared" si="18"/>
        <v>0</v>
      </c>
      <c r="BJ138" s="18" t="s">
        <v>84</v>
      </c>
      <c r="BK138" s="204">
        <f t="shared" si="19"/>
        <v>0</v>
      </c>
      <c r="BL138" s="18" t="s">
        <v>110</v>
      </c>
      <c r="BM138" s="203" t="s">
        <v>328</v>
      </c>
    </row>
    <row r="139" spans="1:65" s="2" customFormat="1" ht="16.5" customHeight="1">
      <c r="A139" s="35"/>
      <c r="B139" s="36"/>
      <c r="C139" s="192" t="s">
        <v>165</v>
      </c>
      <c r="D139" s="192" t="s">
        <v>241</v>
      </c>
      <c r="E139" s="193" t="s">
        <v>4599</v>
      </c>
      <c r="F139" s="194" t="s">
        <v>4600</v>
      </c>
      <c r="G139" s="195" t="s">
        <v>1736</v>
      </c>
      <c r="H139" s="196">
        <v>3</v>
      </c>
      <c r="I139" s="197"/>
      <c r="J139" s="198">
        <f t="shared" si="10"/>
        <v>0</v>
      </c>
      <c r="K139" s="194" t="s">
        <v>4415</v>
      </c>
      <c r="L139" s="40"/>
      <c r="M139" s="199" t="s">
        <v>1</v>
      </c>
      <c r="N139" s="200" t="s">
        <v>41</v>
      </c>
      <c r="O139" s="72"/>
      <c r="P139" s="201">
        <f t="shared" si="11"/>
        <v>0</v>
      </c>
      <c r="Q139" s="201">
        <v>0</v>
      </c>
      <c r="R139" s="201">
        <f t="shared" si="12"/>
        <v>0</v>
      </c>
      <c r="S139" s="201">
        <v>0</v>
      </c>
      <c r="T139" s="202">
        <f t="shared" si="13"/>
        <v>0</v>
      </c>
      <c r="U139" s="35"/>
      <c r="V139" s="35"/>
      <c r="W139" s="35"/>
      <c r="X139" s="35"/>
      <c r="Y139" s="35"/>
      <c r="Z139" s="35"/>
      <c r="AA139" s="35"/>
      <c r="AB139" s="35"/>
      <c r="AC139" s="35"/>
      <c r="AD139" s="35"/>
      <c r="AE139" s="35"/>
      <c r="AR139" s="203" t="s">
        <v>110</v>
      </c>
      <c r="AT139" s="203" t="s">
        <v>241</v>
      </c>
      <c r="AU139" s="203" t="s">
        <v>84</v>
      </c>
      <c r="AY139" s="18" t="s">
        <v>239</v>
      </c>
      <c r="BE139" s="204">
        <f t="shared" si="14"/>
        <v>0</v>
      </c>
      <c r="BF139" s="204">
        <f t="shared" si="15"/>
        <v>0</v>
      </c>
      <c r="BG139" s="204">
        <f t="shared" si="16"/>
        <v>0</v>
      </c>
      <c r="BH139" s="204">
        <f t="shared" si="17"/>
        <v>0</v>
      </c>
      <c r="BI139" s="204">
        <f t="shared" si="18"/>
        <v>0</v>
      </c>
      <c r="BJ139" s="18" t="s">
        <v>84</v>
      </c>
      <c r="BK139" s="204">
        <f t="shared" si="19"/>
        <v>0</v>
      </c>
      <c r="BL139" s="18" t="s">
        <v>110</v>
      </c>
      <c r="BM139" s="203" t="s">
        <v>337</v>
      </c>
    </row>
    <row r="140" spans="1:65" s="2" customFormat="1" ht="16.5" customHeight="1">
      <c r="A140" s="35"/>
      <c r="B140" s="36"/>
      <c r="C140" s="192" t="s">
        <v>8</v>
      </c>
      <c r="D140" s="192" t="s">
        <v>241</v>
      </c>
      <c r="E140" s="193" t="s">
        <v>4601</v>
      </c>
      <c r="F140" s="194" t="s">
        <v>4602</v>
      </c>
      <c r="G140" s="195" t="s">
        <v>476</v>
      </c>
      <c r="H140" s="196">
        <v>180</v>
      </c>
      <c r="I140" s="197"/>
      <c r="J140" s="198">
        <f t="shared" si="10"/>
        <v>0</v>
      </c>
      <c r="K140" s="194" t="s">
        <v>4415</v>
      </c>
      <c r="L140" s="40"/>
      <c r="M140" s="199" t="s">
        <v>1</v>
      </c>
      <c r="N140" s="200" t="s">
        <v>41</v>
      </c>
      <c r="O140" s="72"/>
      <c r="P140" s="201">
        <f t="shared" si="11"/>
        <v>0</v>
      </c>
      <c r="Q140" s="201">
        <v>0</v>
      </c>
      <c r="R140" s="201">
        <f t="shared" si="12"/>
        <v>0</v>
      </c>
      <c r="S140" s="201">
        <v>0</v>
      </c>
      <c r="T140" s="202">
        <f t="shared" si="13"/>
        <v>0</v>
      </c>
      <c r="U140" s="35"/>
      <c r="V140" s="35"/>
      <c r="W140" s="35"/>
      <c r="X140" s="35"/>
      <c r="Y140" s="35"/>
      <c r="Z140" s="35"/>
      <c r="AA140" s="35"/>
      <c r="AB140" s="35"/>
      <c r="AC140" s="35"/>
      <c r="AD140" s="35"/>
      <c r="AE140" s="35"/>
      <c r="AR140" s="203" t="s">
        <v>110</v>
      </c>
      <c r="AT140" s="203" t="s">
        <v>241</v>
      </c>
      <c r="AU140" s="203" t="s">
        <v>84</v>
      </c>
      <c r="AY140" s="18" t="s">
        <v>239</v>
      </c>
      <c r="BE140" s="204">
        <f t="shared" si="14"/>
        <v>0</v>
      </c>
      <c r="BF140" s="204">
        <f t="shared" si="15"/>
        <v>0</v>
      </c>
      <c r="BG140" s="204">
        <f t="shared" si="16"/>
        <v>0</v>
      </c>
      <c r="BH140" s="204">
        <f t="shared" si="17"/>
        <v>0</v>
      </c>
      <c r="BI140" s="204">
        <f t="shared" si="18"/>
        <v>0</v>
      </c>
      <c r="BJ140" s="18" t="s">
        <v>84</v>
      </c>
      <c r="BK140" s="204">
        <f t="shared" si="19"/>
        <v>0</v>
      </c>
      <c r="BL140" s="18" t="s">
        <v>110</v>
      </c>
      <c r="BM140" s="203" t="s">
        <v>463</v>
      </c>
    </row>
    <row r="141" spans="1:65" s="2" customFormat="1" ht="16.5" customHeight="1">
      <c r="A141" s="35"/>
      <c r="B141" s="36"/>
      <c r="C141" s="192" t="s">
        <v>292</v>
      </c>
      <c r="D141" s="192" t="s">
        <v>241</v>
      </c>
      <c r="E141" s="193" t="s">
        <v>4603</v>
      </c>
      <c r="F141" s="194" t="s">
        <v>4604</v>
      </c>
      <c r="G141" s="195" t="s">
        <v>1736</v>
      </c>
      <c r="H141" s="196">
        <v>1</v>
      </c>
      <c r="I141" s="197"/>
      <c r="J141" s="198">
        <f t="shared" si="10"/>
        <v>0</v>
      </c>
      <c r="K141" s="194" t="s">
        <v>4415</v>
      </c>
      <c r="L141" s="40"/>
      <c r="M141" s="199" t="s">
        <v>1</v>
      </c>
      <c r="N141" s="200" t="s">
        <v>41</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110</v>
      </c>
      <c r="AT141" s="203" t="s">
        <v>241</v>
      </c>
      <c r="AU141" s="203" t="s">
        <v>84</v>
      </c>
      <c r="AY141" s="18" t="s">
        <v>239</v>
      </c>
      <c r="BE141" s="204">
        <f t="shared" si="14"/>
        <v>0</v>
      </c>
      <c r="BF141" s="204">
        <f t="shared" si="15"/>
        <v>0</v>
      </c>
      <c r="BG141" s="204">
        <f t="shared" si="16"/>
        <v>0</v>
      </c>
      <c r="BH141" s="204">
        <f t="shared" si="17"/>
        <v>0</v>
      </c>
      <c r="BI141" s="204">
        <f t="shared" si="18"/>
        <v>0</v>
      </c>
      <c r="BJ141" s="18" t="s">
        <v>84</v>
      </c>
      <c r="BK141" s="204">
        <f t="shared" si="19"/>
        <v>0</v>
      </c>
      <c r="BL141" s="18" t="s">
        <v>110</v>
      </c>
      <c r="BM141" s="203" t="s">
        <v>473</v>
      </c>
    </row>
    <row r="142" spans="1:65" s="2" customFormat="1" ht="16.5" customHeight="1">
      <c r="A142" s="35"/>
      <c r="B142" s="36"/>
      <c r="C142" s="192" t="s">
        <v>296</v>
      </c>
      <c r="D142" s="192" t="s">
        <v>241</v>
      </c>
      <c r="E142" s="193" t="s">
        <v>4605</v>
      </c>
      <c r="F142" s="194" t="s">
        <v>4606</v>
      </c>
      <c r="G142" s="195" t="s">
        <v>1736</v>
      </c>
      <c r="H142" s="196">
        <v>9</v>
      </c>
      <c r="I142" s="197"/>
      <c r="J142" s="198">
        <f t="shared" si="10"/>
        <v>0</v>
      </c>
      <c r="K142" s="194" t="s">
        <v>4415</v>
      </c>
      <c r="L142" s="40"/>
      <c r="M142" s="199" t="s">
        <v>1</v>
      </c>
      <c r="N142" s="200" t="s">
        <v>41</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110</v>
      </c>
      <c r="AT142" s="203" t="s">
        <v>241</v>
      </c>
      <c r="AU142" s="203" t="s">
        <v>84</v>
      </c>
      <c r="AY142" s="18" t="s">
        <v>239</v>
      </c>
      <c r="BE142" s="204">
        <f t="shared" si="14"/>
        <v>0</v>
      </c>
      <c r="BF142" s="204">
        <f t="shared" si="15"/>
        <v>0</v>
      </c>
      <c r="BG142" s="204">
        <f t="shared" si="16"/>
        <v>0</v>
      </c>
      <c r="BH142" s="204">
        <f t="shared" si="17"/>
        <v>0</v>
      </c>
      <c r="BI142" s="204">
        <f t="shared" si="18"/>
        <v>0</v>
      </c>
      <c r="BJ142" s="18" t="s">
        <v>84</v>
      </c>
      <c r="BK142" s="204">
        <f t="shared" si="19"/>
        <v>0</v>
      </c>
      <c r="BL142" s="18" t="s">
        <v>110</v>
      </c>
      <c r="BM142" s="203" t="s">
        <v>484</v>
      </c>
    </row>
    <row r="143" spans="1:65" s="2" customFormat="1" ht="16.5" customHeight="1">
      <c r="A143" s="35"/>
      <c r="B143" s="36"/>
      <c r="C143" s="192" t="s">
        <v>301</v>
      </c>
      <c r="D143" s="192" t="s">
        <v>241</v>
      </c>
      <c r="E143" s="193" t="s">
        <v>4607</v>
      </c>
      <c r="F143" s="194" t="s">
        <v>4608</v>
      </c>
      <c r="G143" s="195" t="s">
        <v>1736</v>
      </c>
      <c r="H143" s="196">
        <v>2</v>
      </c>
      <c r="I143" s="197"/>
      <c r="J143" s="198">
        <f t="shared" si="10"/>
        <v>0</v>
      </c>
      <c r="K143" s="194" t="s">
        <v>4415</v>
      </c>
      <c r="L143" s="40"/>
      <c r="M143" s="199" t="s">
        <v>1</v>
      </c>
      <c r="N143" s="200" t="s">
        <v>41</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110</v>
      </c>
      <c r="AT143" s="203" t="s">
        <v>241</v>
      </c>
      <c r="AU143" s="203" t="s">
        <v>84</v>
      </c>
      <c r="AY143" s="18" t="s">
        <v>239</v>
      </c>
      <c r="BE143" s="204">
        <f t="shared" si="14"/>
        <v>0</v>
      </c>
      <c r="BF143" s="204">
        <f t="shared" si="15"/>
        <v>0</v>
      </c>
      <c r="BG143" s="204">
        <f t="shared" si="16"/>
        <v>0</v>
      </c>
      <c r="BH143" s="204">
        <f t="shared" si="17"/>
        <v>0</v>
      </c>
      <c r="BI143" s="204">
        <f t="shared" si="18"/>
        <v>0</v>
      </c>
      <c r="BJ143" s="18" t="s">
        <v>84</v>
      </c>
      <c r="BK143" s="204">
        <f t="shared" si="19"/>
        <v>0</v>
      </c>
      <c r="BL143" s="18" t="s">
        <v>110</v>
      </c>
      <c r="BM143" s="203" t="s">
        <v>495</v>
      </c>
    </row>
    <row r="144" spans="1:65" s="2" customFormat="1" ht="16.5" customHeight="1">
      <c r="A144" s="35"/>
      <c r="B144" s="36"/>
      <c r="C144" s="192" t="s">
        <v>306</v>
      </c>
      <c r="D144" s="192" t="s">
        <v>241</v>
      </c>
      <c r="E144" s="193" t="s">
        <v>4609</v>
      </c>
      <c r="F144" s="194" t="s">
        <v>4500</v>
      </c>
      <c r="G144" s="195" t="s">
        <v>4371</v>
      </c>
      <c r="H144" s="196">
        <v>1</v>
      </c>
      <c r="I144" s="197"/>
      <c r="J144" s="198">
        <f t="shared" si="10"/>
        <v>0</v>
      </c>
      <c r="K144" s="194" t="s">
        <v>4415</v>
      </c>
      <c r="L144" s="40"/>
      <c r="M144" s="199" t="s">
        <v>1</v>
      </c>
      <c r="N144" s="200" t="s">
        <v>41</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110</v>
      </c>
      <c r="AT144" s="203" t="s">
        <v>241</v>
      </c>
      <c r="AU144" s="203" t="s">
        <v>84</v>
      </c>
      <c r="AY144" s="18" t="s">
        <v>239</v>
      </c>
      <c r="BE144" s="204">
        <f t="shared" si="14"/>
        <v>0</v>
      </c>
      <c r="BF144" s="204">
        <f t="shared" si="15"/>
        <v>0</v>
      </c>
      <c r="BG144" s="204">
        <f t="shared" si="16"/>
        <v>0</v>
      </c>
      <c r="BH144" s="204">
        <f t="shared" si="17"/>
        <v>0</v>
      </c>
      <c r="BI144" s="204">
        <f t="shared" si="18"/>
        <v>0</v>
      </c>
      <c r="BJ144" s="18" t="s">
        <v>84</v>
      </c>
      <c r="BK144" s="204">
        <f t="shared" si="19"/>
        <v>0</v>
      </c>
      <c r="BL144" s="18" t="s">
        <v>110</v>
      </c>
      <c r="BM144" s="203" t="s">
        <v>506</v>
      </c>
    </row>
    <row r="145" spans="1:65" s="12" customFormat="1" ht="25.9" customHeight="1">
      <c r="B145" s="176"/>
      <c r="C145" s="177"/>
      <c r="D145" s="178" t="s">
        <v>75</v>
      </c>
      <c r="E145" s="179" t="s">
        <v>4440</v>
      </c>
      <c r="F145" s="179" t="s">
        <v>135</v>
      </c>
      <c r="G145" s="177"/>
      <c r="H145" s="177"/>
      <c r="I145" s="180"/>
      <c r="J145" s="181">
        <f>BK145</f>
        <v>0</v>
      </c>
      <c r="K145" s="177"/>
      <c r="L145" s="182"/>
      <c r="M145" s="183"/>
      <c r="N145" s="184"/>
      <c r="O145" s="184"/>
      <c r="P145" s="185">
        <f>SUM(P146:P148)</f>
        <v>0</v>
      </c>
      <c r="Q145" s="184"/>
      <c r="R145" s="185">
        <f>SUM(R146:R148)</f>
        <v>0</v>
      </c>
      <c r="S145" s="184"/>
      <c r="T145" s="186">
        <f>SUM(T146:T148)</f>
        <v>0</v>
      </c>
      <c r="AR145" s="187" t="s">
        <v>84</v>
      </c>
      <c r="AT145" s="188" t="s">
        <v>75</v>
      </c>
      <c r="AU145" s="188" t="s">
        <v>76</v>
      </c>
      <c r="AY145" s="187" t="s">
        <v>239</v>
      </c>
      <c r="BK145" s="189">
        <f>SUM(BK146:BK148)</f>
        <v>0</v>
      </c>
    </row>
    <row r="146" spans="1:65" s="2" customFormat="1" ht="16.5" customHeight="1">
      <c r="A146" s="35"/>
      <c r="B146" s="36"/>
      <c r="C146" s="192" t="s">
        <v>312</v>
      </c>
      <c r="D146" s="192" t="s">
        <v>241</v>
      </c>
      <c r="E146" s="193" t="s">
        <v>4610</v>
      </c>
      <c r="F146" s="194" t="s">
        <v>4509</v>
      </c>
      <c r="G146" s="195" t="s">
        <v>379</v>
      </c>
      <c r="H146" s="196">
        <v>8</v>
      </c>
      <c r="I146" s="197"/>
      <c r="J146" s="198">
        <f>ROUND(I146*H146,2)</f>
        <v>0</v>
      </c>
      <c r="K146" s="194" t="s">
        <v>4415</v>
      </c>
      <c r="L146" s="40"/>
      <c r="M146" s="199" t="s">
        <v>1</v>
      </c>
      <c r="N146" s="200" t="s">
        <v>41</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110</v>
      </c>
      <c r="AT146" s="203" t="s">
        <v>241</v>
      </c>
      <c r="AU146" s="203" t="s">
        <v>84</v>
      </c>
      <c r="AY146" s="18" t="s">
        <v>239</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110</v>
      </c>
      <c r="BM146" s="203" t="s">
        <v>517</v>
      </c>
    </row>
    <row r="147" spans="1:65" s="2" customFormat="1" ht="16.5" customHeight="1">
      <c r="A147" s="35"/>
      <c r="B147" s="36"/>
      <c r="C147" s="192" t="s">
        <v>279</v>
      </c>
      <c r="D147" s="192" t="s">
        <v>241</v>
      </c>
      <c r="E147" s="193" t="s">
        <v>4611</v>
      </c>
      <c r="F147" s="194" t="s">
        <v>4511</v>
      </c>
      <c r="G147" s="195" t="s">
        <v>379</v>
      </c>
      <c r="H147" s="196">
        <v>8</v>
      </c>
      <c r="I147" s="197"/>
      <c r="J147" s="198">
        <f>ROUND(I147*H147,2)</f>
        <v>0</v>
      </c>
      <c r="K147" s="194" t="s">
        <v>4415</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110</v>
      </c>
      <c r="AT147" s="203" t="s">
        <v>241</v>
      </c>
      <c r="AU147" s="203" t="s">
        <v>84</v>
      </c>
      <c r="AY147" s="18" t="s">
        <v>239</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110</v>
      </c>
      <c r="BM147" s="203" t="s">
        <v>525</v>
      </c>
    </row>
    <row r="148" spans="1:65" s="2" customFormat="1" ht="16.5" customHeight="1">
      <c r="A148" s="35"/>
      <c r="B148" s="36"/>
      <c r="C148" s="192" t="s">
        <v>321</v>
      </c>
      <c r="D148" s="192" t="s">
        <v>241</v>
      </c>
      <c r="E148" s="193" t="s">
        <v>4612</v>
      </c>
      <c r="F148" s="194" t="s">
        <v>4513</v>
      </c>
      <c r="G148" s="195" t="s">
        <v>379</v>
      </c>
      <c r="H148" s="196">
        <v>8</v>
      </c>
      <c r="I148" s="197"/>
      <c r="J148" s="198">
        <f>ROUND(I148*H148,2)</f>
        <v>0</v>
      </c>
      <c r="K148" s="194" t="s">
        <v>4415</v>
      </c>
      <c r="L148" s="40"/>
      <c r="M148" s="220" t="s">
        <v>1</v>
      </c>
      <c r="N148" s="221" t="s">
        <v>41</v>
      </c>
      <c r="O148" s="222"/>
      <c r="P148" s="223">
        <f>O148*H148</f>
        <v>0</v>
      </c>
      <c r="Q148" s="223">
        <v>0</v>
      </c>
      <c r="R148" s="223">
        <f>Q148*H148</f>
        <v>0</v>
      </c>
      <c r="S148" s="223">
        <v>0</v>
      </c>
      <c r="T148" s="224">
        <f>S148*H148</f>
        <v>0</v>
      </c>
      <c r="U148" s="35"/>
      <c r="V148" s="35"/>
      <c r="W148" s="35"/>
      <c r="X148" s="35"/>
      <c r="Y148" s="35"/>
      <c r="Z148" s="35"/>
      <c r="AA148" s="35"/>
      <c r="AB148" s="35"/>
      <c r="AC148" s="35"/>
      <c r="AD148" s="35"/>
      <c r="AE148" s="35"/>
      <c r="AR148" s="203" t="s">
        <v>110</v>
      </c>
      <c r="AT148" s="203" t="s">
        <v>241</v>
      </c>
      <c r="AU148" s="203" t="s">
        <v>84</v>
      </c>
      <c r="AY148" s="18" t="s">
        <v>239</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110</v>
      </c>
      <c r="BM148" s="203" t="s">
        <v>533</v>
      </c>
    </row>
    <row r="149" spans="1:65" s="2" customFormat="1" ht="6.95" customHeight="1">
      <c r="A149" s="35"/>
      <c r="B149" s="55"/>
      <c r="C149" s="56"/>
      <c r="D149" s="56"/>
      <c r="E149" s="56"/>
      <c r="F149" s="56"/>
      <c r="G149" s="56"/>
      <c r="H149" s="56"/>
      <c r="I149" s="56"/>
      <c r="J149" s="56"/>
      <c r="K149" s="56"/>
      <c r="L149" s="40"/>
      <c r="M149" s="35"/>
      <c r="O149" s="35"/>
      <c r="P149" s="35"/>
      <c r="Q149" s="35"/>
      <c r="R149" s="35"/>
      <c r="S149" s="35"/>
      <c r="T149" s="35"/>
      <c r="U149" s="35"/>
      <c r="V149" s="35"/>
      <c r="W149" s="35"/>
      <c r="X149" s="35"/>
      <c r="Y149" s="35"/>
      <c r="Z149" s="35"/>
      <c r="AA149" s="35"/>
      <c r="AB149" s="35"/>
      <c r="AC149" s="35"/>
      <c r="AD149" s="35"/>
      <c r="AE149" s="35"/>
    </row>
  </sheetData>
  <sheetProtection algorithmName="SHA-512" hashValue="s3mzvqsHyM0E7J9a3k7rbPcAwYTJtb4tQXW4oPihqoXjYnMZXdWpibUUgWyNXBYyT8KSIbQR0U7xjm9JwHOf7w==" saltValue="7BWAUtT89vZpuxZzXjqP1nlruUhNG06RLsTeWaFp+VClW/NBP1HbCvY2q+VfQw6JLL0nNrS8i6sP8sgqEcWpWQ==" spinCount="100000" sheet="1" objects="1" scenarios="1" formatColumns="0" formatRows="0" autoFilter="0"/>
  <autoFilter ref="C125:K148" xr:uid="{00000000-0009-0000-0000-000012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147</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2629</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4613</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4406</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ROUND(J127,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ROUND((SUM(BE127:BE150)),  2)</f>
        <v>0</v>
      </c>
      <c r="G37" s="35"/>
      <c r="H37" s="35"/>
      <c r="I37" s="131">
        <v>0.21</v>
      </c>
      <c r="J37" s="130">
        <f>ROUND(((SUM(BE127:BE150))*I37),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ROUND((SUM(BF127:BF150)),  2)</f>
        <v>0</v>
      </c>
      <c r="G38" s="35"/>
      <c r="H38" s="35"/>
      <c r="I38" s="131">
        <v>0.12</v>
      </c>
      <c r="J38" s="130">
        <f>ROUND(((SUM(BF127:BF150))*I38),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ROUND((SUM(BG127:BG150)),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ROUND((SUM(BH127:BH150)),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ROUND((SUM(BI127:BI150)),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2629</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4 - PZTS-Poplachový zabezpečovací a tísňový systém</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J127</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4575</v>
      </c>
      <c r="E101" s="157"/>
      <c r="F101" s="157"/>
      <c r="G101" s="157"/>
      <c r="H101" s="157"/>
      <c r="I101" s="157"/>
      <c r="J101" s="158">
        <f>J128</f>
        <v>0</v>
      </c>
      <c r="K101" s="155"/>
      <c r="L101" s="159"/>
    </row>
    <row r="102" spans="1:47" s="9" customFormat="1" ht="24.95" customHeight="1">
      <c r="B102" s="154"/>
      <c r="C102" s="155"/>
      <c r="D102" s="156" t="s">
        <v>4614</v>
      </c>
      <c r="E102" s="157"/>
      <c r="F102" s="157"/>
      <c r="G102" s="157"/>
      <c r="H102" s="157"/>
      <c r="I102" s="157"/>
      <c r="J102" s="158">
        <f>J139</f>
        <v>0</v>
      </c>
      <c r="K102" s="155"/>
      <c r="L102" s="159"/>
    </row>
    <row r="103" spans="1:47" s="9" customFormat="1" ht="24.95" customHeight="1">
      <c r="B103" s="154"/>
      <c r="C103" s="155"/>
      <c r="D103" s="156" t="s">
        <v>4615</v>
      </c>
      <c r="E103" s="157"/>
      <c r="F103" s="157"/>
      <c r="G103" s="157"/>
      <c r="H103" s="157"/>
      <c r="I103" s="157"/>
      <c r="J103" s="158">
        <f>J145</f>
        <v>0</v>
      </c>
      <c r="K103" s="155"/>
      <c r="L103" s="159"/>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224</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6.5" customHeight="1">
      <c r="A113" s="35"/>
      <c r="B113" s="36"/>
      <c r="C113" s="37"/>
      <c r="D113" s="37"/>
      <c r="E113" s="330" t="str">
        <f>E7</f>
        <v>NEMOCNICE TGM HODONÍN – VÝSTAVBA PAVILONU URGENTNÍHO PŘÍJMU ETAPA II.</v>
      </c>
      <c r="F113" s="331"/>
      <c r="G113" s="331"/>
      <c r="H113" s="331"/>
      <c r="I113" s="37"/>
      <c r="J113" s="37"/>
      <c r="K113" s="37"/>
      <c r="L113" s="52"/>
      <c r="S113" s="35"/>
      <c r="T113" s="35"/>
      <c r="U113" s="35"/>
      <c r="V113" s="35"/>
      <c r="W113" s="35"/>
      <c r="X113" s="35"/>
      <c r="Y113" s="35"/>
      <c r="Z113" s="35"/>
      <c r="AA113" s="35"/>
      <c r="AB113" s="35"/>
      <c r="AC113" s="35"/>
      <c r="AD113" s="35"/>
      <c r="AE113" s="35"/>
    </row>
    <row r="114" spans="1:63" s="1" customFormat="1" ht="12" customHeight="1">
      <c r="B114" s="22"/>
      <c r="C114" s="30" t="s">
        <v>210</v>
      </c>
      <c r="D114" s="23"/>
      <c r="E114" s="23"/>
      <c r="F114" s="23"/>
      <c r="G114" s="23"/>
      <c r="H114" s="23"/>
      <c r="I114" s="23"/>
      <c r="J114" s="23"/>
      <c r="K114" s="23"/>
      <c r="L114" s="21"/>
    </row>
    <row r="115" spans="1:63" s="1" customFormat="1" ht="16.5" customHeight="1">
      <c r="B115" s="22"/>
      <c r="C115" s="23"/>
      <c r="D115" s="23"/>
      <c r="E115" s="330" t="s">
        <v>346</v>
      </c>
      <c r="F115" s="281"/>
      <c r="G115" s="281"/>
      <c r="H115" s="281"/>
      <c r="I115" s="23"/>
      <c r="J115" s="23"/>
      <c r="K115" s="23"/>
      <c r="L115" s="21"/>
    </row>
    <row r="116" spans="1:63" s="1" customFormat="1" ht="12" customHeight="1">
      <c r="B116" s="22"/>
      <c r="C116" s="30" t="s">
        <v>347</v>
      </c>
      <c r="D116" s="23"/>
      <c r="E116" s="23"/>
      <c r="F116" s="23"/>
      <c r="G116" s="23"/>
      <c r="H116" s="23"/>
      <c r="I116" s="23"/>
      <c r="J116" s="23"/>
      <c r="K116" s="23"/>
      <c r="L116" s="21"/>
    </row>
    <row r="117" spans="1:63" s="2" customFormat="1" ht="16.5" customHeight="1">
      <c r="A117" s="35"/>
      <c r="B117" s="36"/>
      <c r="C117" s="37"/>
      <c r="D117" s="37"/>
      <c r="E117" s="334" t="s">
        <v>2628</v>
      </c>
      <c r="F117" s="332"/>
      <c r="G117" s="332"/>
      <c r="H117" s="332"/>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2629</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303" t="str">
        <f>E13</f>
        <v>4 - PZTS-Poplachový zabezpečovací a tísňový systém</v>
      </c>
      <c r="F119" s="332"/>
      <c r="G119" s="332"/>
      <c r="H119" s="332"/>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F16</f>
        <v xml:space="preserve"> </v>
      </c>
      <c r="G121" s="37"/>
      <c r="H121" s="37"/>
      <c r="I121" s="30" t="s">
        <v>22</v>
      </c>
      <c r="J121" s="67" t="str">
        <f>IF(J16="","",J16)</f>
        <v>23. 6. 2025</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24</v>
      </c>
      <c r="D123" s="37"/>
      <c r="E123" s="37"/>
      <c r="F123" s="28" t="str">
        <f>E19</f>
        <v>NEMOCNICE TGM HODONÍN, p.o.</v>
      </c>
      <c r="G123" s="37"/>
      <c r="H123" s="37"/>
      <c r="I123" s="30" t="s">
        <v>30</v>
      </c>
      <c r="J123" s="33" t="str">
        <f>E25</f>
        <v>KANIA a.s.</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IF(E22="","",E22)</f>
        <v>Vyplň údaj</v>
      </c>
      <c r="G124" s="37"/>
      <c r="H124" s="37"/>
      <c r="I124" s="30" t="s">
        <v>33</v>
      </c>
      <c r="J124" s="33" t="str">
        <f>E28</f>
        <v xml:space="preserve"> </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225</v>
      </c>
      <c r="D126" s="168" t="s">
        <v>61</v>
      </c>
      <c r="E126" s="168" t="s">
        <v>57</v>
      </c>
      <c r="F126" s="168" t="s">
        <v>58</v>
      </c>
      <c r="G126" s="168" t="s">
        <v>226</v>
      </c>
      <c r="H126" s="168" t="s">
        <v>227</v>
      </c>
      <c r="I126" s="168" t="s">
        <v>228</v>
      </c>
      <c r="J126" s="168" t="s">
        <v>214</v>
      </c>
      <c r="K126" s="169" t="s">
        <v>229</v>
      </c>
      <c r="L126" s="170"/>
      <c r="M126" s="76" t="s">
        <v>1</v>
      </c>
      <c r="N126" s="77" t="s">
        <v>40</v>
      </c>
      <c r="O126" s="77" t="s">
        <v>230</v>
      </c>
      <c r="P126" s="77" t="s">
        <v>231</v>
      </c>
      <c r="Q126" s="77" t="s">
        <v>232</v>
      </c>
      <c r="R126" s="77" t="s">
        <v>233</v>
      </c>
      <c r="S126" s="77" t="s">
        <v>234</v>
      </c>
      <c r="T126" s="78" t="s">
        <v>235</v>
      </c>
      <c r="U126" s="165"/>
      <c r="V126" s="165"/>
      <c r="W126" s="165"/>
      <c r="X126" s="165"/>
      <c r="Y126" s="165"/>
      <c r="Z126" s="165"/>
      <c r="AA126" s="165"/>
      <c r="AB126" s="165"/>
      <c r="AC126" s="165"/>
      <c r="AD126" s="165"/>
      <c r="AE126" s="165"/>
    </row>
    <row r="127" spans="1:63" s="2" customFormat="1" ht="22.9" customHeight="1">
      <c r="A127" s="35"/>
      <c r="B127" s="36"/>
      <c r="C127" s="83" t="s">
        <v>236</v>
      </c>
      <c r="D127" s="37"/>
      <c r="E127" s="37"/>
      <c r="F127" s="37"/>
      <c r="G127" s="37"/>
      <c r="H127" s="37"/>
      <c r="I127" s="37"/>
      <c r="J127" s="171">
        <f>BK127</f>
        <v>0</v>
      </c>
      <c r="K127" s="37"/>
      <c r="L127" s="40"/>
      <c r="M127" s="79"/>
      <c r="N127" s="172"/>
      <c r="O127" s="80"/>
      <c r="P127" s="173">
        <f>P128+P139+P145</f>
        <v>0</v>
      </c>
      <c r="Q127" s="80"/>
      <c r="R127" s="173">
        <f>R128+R139+R145</f>
        <v>0</v>
      </c>
      <c r="S127" s="80"/>
      <c r="T127" s="174">
        <f>T128+T139+T145</f>
        <v>0</v>
      </c>
      <c r="U127" s="35"/>
      <c r="V127" s="35"/>
      <c r="W127" s="35"/>
      <c r="X127" s="35"/>
      <c r="Y127" s="35"/>
      <c r="Z127" s="35"/>
      <c r="AA127" s="35"/>
      <c r="AB127" s="35"/>
      <c r="AC127" s="35"/>
      <c r="AD127" s="35"/>
      <c r="AE127" s="35"/>
      <c r="AT127" s="18" t="s">
        <v>75</v>
      </c>
      <c r="AU127" s="18" t="s">
        <v>216</v>
      </c>
      <c r="BK127" s="175">
        <f>BK128+BK139+BK145</f>
        <v>0</v>
      </c>
    </row>
    <row r="128" spans="1:63" s="12" customFormat="1" ht="25.9" customHeight="1">
      <c r="B128" s="176"/>
      <c r="C128" s="177"/>
      <c r="D128" s="178" t="s">
        <v>75</v>
      </c>
      <c r="E128" s="179" t="s">
        <v>4224</v>
      </c>
      <c r="F128" s="179" t="s">
        <v>4577</v>
      </c>
      <c r="G128" s="177"/>
      <c r="H128" s="177"/>
      <c r="I128" s="180"/>
      <c r="J128" s="181">
        <f>BK128</f>
        <v>0</v>
      </c>
      <c r="K128" s="177"/>
      <c r="L128" s="182"/>
      <c r="M128" s="183"/>
      <c r="N128" s="184"/>
      <c r="O128" s="184"/>
      <c r="P128" s="185">
        <f>SUM(P129:P138)</f>
        <v>0</v>
      </c>
      <c r="Q128" s="184"/>
      <c r="R128" s="185">
        <f>SUM(R129:R138)</f>
        <v>0</v>
      </c>
      <c r="S128" s="184"/>
      <c r="T128" s="186">
        <f>SUM(T129:T138)</f>
        <v>0</v>
      </c>
      <c r="AR128" s="187" t="s">
        <v>84</v>
      </c>
      <c r="AT128" s="188" t="s">
        <v>75</v>
      </c>
      <c r="AU128" s="188" t="s">
        <v>76</v>
      </c>
      <c r="AY128" s="187" t="s">
        <v>239</v>
      </c>
      <c r="BK128" s="189">
        <f>SUM(BK129:BK138)</f>
        <v>0</v>
      </c>
    </row>
    <row r="129" spans="1:65" s="2" customFormat="1" ht="16.5" customHeight="1">
      <c r="A129" s="35"/>
      <c r="B129" s="36"/>
      <c r="C129" s="192" t="s">
        <v>84</v>
      </c>
      <c r="D129" s="192" t="s">
        <v>241</v>
      </c>
      <c r="E129" s="193" t="s">
        <v>4616</v>
      </c>
      <c r="F129" s="194" t="s">
        <v>4617</v>
      </c>
      <c r="G129" s="195" t="s">
        <v>1736</v>
      </c>
      <c r="H129" s="196">
        <v>7</v>
      </c>
      <c r="I129" s="197"/>
      <c r="J129" s="198">
        <f t="shared" ref="J129:J138" si="0">ROUND(I129*H129,2)</f>
        <v>0</v>
      </c>
      <c r="K129" s="194" t="s">
        <v>4415</v>
      </c>
      <c r="L129" s="40"/>
      <c r="M129" s="199" t="s">
        <v>1</v>
      </c>
      <c r="N129" s="200" t="s">
        <v>41</v>
      </c>
      <c r="O129" s="72"/>
      <c r="P129" s="201">
        <f t="shared" ref="P129:P138" si="1">O129*H129</f>
        <v>0</v>
      </c>
      <c r="Q129" s="201">
        <v>0</v>
      </c>
      <c r="R129" s="201">
        <f t="shared" ref="R129:R138" si="2">Q129*H129</f>
        <v>0</v>
      </c>
      <c r="S129" s="201">
        <v>0</v>
      </c>
      <c r="T129" s="202">
        <f t="shared" ref="T129:T138" si="3">S129*H129</f>
        <v>0</v>
      </c>
      <c r="U129" s="35"/>
      <c r="V129" s="35"/>
      <c r="W129" s="35"/>
      <c r="X129" s="35"/>
      <c r="Y129" s="35"/>
      <c r="Z129" s="35"/>
      <c r="AA129" s="35"/>
      <c r="AB129" s="35"/>
      <c r="AC129" s="35"/>
      <c r="AD129" s="35"/>
      <c r="AE129" s="35"/>
      <c r="AR129" s="203" t="s">
        <v>110</v>
      </c>
      <c r="AT129" s="203" t="s">
        <v>241</v>
      </c>
      <c r="AU129" s="203" t="s">
        <v>84</v>
      </c>
      <c r="AY129" s="18" t="s">
        <v>239</v>
      </c>
      <c r="BE129" s="204">
        <f t="shared" ref="BE129:BE138" si="4">IF(N129="základní",J129,0)</f>
        <v>0</v>
      </c>
      <c r="BF129" s="204">
        <f t="shared" ref="BF129:BF138" si="5">IF(N129="snížená",J129,0)</f>
        <v>0</v>
      </c>
      <c r="BG129" s="204">
        <f t="shared" ref="BG129:BG138" si="6">IF(N129="zákl. přenesená",J129,0)</f>
        <v>0</v>
      </c>
      <c r="BH129" s="204">
        <f t="shared" ref="BH129:BH138" si="7">IF(N129="sníž. přenesená",J129,0)</f>
        <v>0</v>
      </c>
      <c r="BI129" s="204">
        <f t="shared" ref="BI129:BI138" si="8">IF(N129="nulová",J129,0)</f>
        <v>0</v>
      </c>
      <c r="BJ129" s="18" t="s">
        <v>84</v>
      </c>
      <c r="BK129" s="204">
        <f t="shared" ref="BK129:BK138" si="9">ROUND(I129*H129,2)</f>
        <v>0</v>
      </c>
      <c r="BL129" s="18" t="s">
        <v>110</v>
      </c>
      <c r="BM129" s="203" t="s">
        <v>86</v>
      </c>
    </row>
    <row r="130" spans="1:65" s="2" customFormat="1" ht="16.5" customHeight="1">
      <c r="A130" s="35"/>
      <c r="B130" s="36"/>
      <c r="C130" s="192" t="s">
        <v>86</v>
      </c>
      <c r="D130" s="192" t="s">
        <v>241</v>
      </c>
      <c r="E130" s="193" t="s">
        <v>4618</v>
      </c>
      <c r="F130" s="194" t="s">
        <v>4619</v>
      </c>
      <c r="G130" s="195" t="s">
        <v>1736</v>
      </c>
      <c r="H130" s="196">
        <v>1</v>
      </c>
      <c r="I130" s="197"/>
      <c r="J130" s="198">
        <f t="shared" si="0"/>
        <v>0</v>
      </c>
      <c r="K130" s="194" t="s">
        <v>4415</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110</v>
      </c>
      <c r="AT130" s="203" t="s">
        <v>241</v>
      </c>
      <c r="AU130" s="203" t="s">
        <v>84</v>
      </c>
      <c r="AY130" s="18" t="s">
        <v>239</v>
      </c>
      <c r="BE130" s="204">
        <f t="shared" si="4"/>
        <v>0</v>
      </c>
      <c r="BF130" s="204">
        <f t="shared" si="5"/>
        <v>0</v>
      </c>
      <c r="BG130" s="204">
        <f t="shared" si="6"/>
        <v>0</v>
      </c>
      <c r="BH130" s="204">
        <f t="shared" si="7"/>
        <v>0</v>
      </c>
      <c r="BI130" s="204">
        <f t="shared" si="8"/>
        <v>0</v>
      </c>
      <c r="BJ130" s="18" t="s">
        <v>84</v>
      </c>
      <c r="BK130" s="204">
        <f t="shared" si="9"/>
        <v>0</v>
      </c>
      <c r="BL130" s="18" t="s">
        <v>110</v>
      </c>
      <c r="BM130" s="203" t="s">
        <v>110</v>
      </c>
    </row>
    <row r="131" spans="1:65" s="2" customFormat="1" ht="16.5" customHeight="1">
      <c r="A131" s="35"/>
      <c r="B131" s="36"/>
      <c r="C131" s="192" t="s">
        <v>108</v>
      </c>
      <c r="D131" s="192" t="s">
        <v>241</v>
      </c>
      <c r="E131" s="193" t="s">
        <v>4620</v>
      </c>
      <c r="F131" s="194" t="s">
        <v>4621</v>
      </c>
      <c r="G131" s="195" t="s">
        <v>1736</v>
      </c>
      <c r="H131" s="196">
        <v>4</v>
      </c>
      <c r="I131" s="197"/>
      <c r="J131" s="198">
        <f t="shared" si="0"/>
        <v>0</v>
      </c>
      <c r="K131" s="194" t="s">
        <v>4415</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110</v>
      </c>
      <c r="AT131" s="203" t="s">
        <v>241</v>
      </c>
      <c r="AU131" s="203" t="s">
        <v>84</v>
      </c>
      <c r="AY131" s="18" t="s">
        <v>239</v>
      </c>
      <c r="BE131" s="204">
        <f t="shared" si="4"/>
        <v>0</v>
      </c>
      <c r="BF131" s="204">
        <f t="shared" si="5"/>
        <v>0</v>
      </c>
      <c r="BG131" s="204">
        <f t="shared" si="6"/>
        <v>0</v>
      </c>
      <c r="BH131" s="204">
        <f t="shared" si="7"/>
        <v>0</v>
      </c>
      <c r="BI131" s="204">
        <f t="shared" si="8"/>
        <v>0</v>
      </c>
      <c r="BJ131" s="18" t="s">
        <v>84</v>
      </c>
      <c r="BK131" s="204">
        <f t="shared" si="9"/>
        <v>0</v>
      </c>
      <c r="BL131" s="18" t="s">
        <v>110</v>
      </c>
      <c r="BM131" s="203" t="s">
        <v>150</v>
      </c>
    </row>
    <row r="132" spans="1:65" s="2" customFormat="1" ht="16.5" customHeight="1">
      <c r="A132" s="35"/>
      <c r="B132" s="36"/>
      <c r="C132" s="192" t="s">
        <v>110</v>
      </c>
      <c r="D132" s="192" t="s">
        <v>241</v>
      </c>
      <c r="E132" s="193" t="s">
        <v>4622</v>
      </c>
      <c r="F132" s="194" t="s">
        <v>4623</v>
      </c>
      <c r="G132" s="195" t="s">
        <v>1736</v>
      </c>
      <c r="H132" s="196">
        <v>33</v>
      </c>
      <c r="I132" s="197"/>
      <c r="J132" s="198">
        <f t="shared" si="0"/>
        <v>0</v>
      </c>
      <c r="K132" s="194" t="s">
        <v>4415</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110</v>
      </c>
      <c r="AT132" s="203" t="s">
        <v>241</v>
      </c>
      <c r="AU132" s="203" t="s">
        <v>84</v>
      </c>
      <c r="AY132" s="18" t="s">
        <v>239</v>
      </c>
      <c r="BE132" s="204">
        <f t="shared" si="4"/>
        <v>0</v>
      </c>
      <c r="BF132" s="204">
        <f t="shared" si="5"/>
        <v>0</v>
      </c>
      <c r="BG132" s="204">
        <f t="shared" si="6"/>
        <v>0</v>
      </c>
      <c r="BH132" s="204">
        <f t="shared" si="7"/>
        <v>0</v>
      </c>
      <c r="BI132" s="204">
        <f t="shared" si="8"/>
        <v>0</v>
      </c>
      <c r="BJ132" s="18" t="s">
        <v>84</v>
      </c>
      <c r="BK132" s="204">
        <f t="shared" si="9"/>
        <v>0</v>
      </c>
      <c r="BL132" s="18" t="s">
        <v>110</v>
      </c>
      <c r="BM132" s="203" t="s">
        <v>156</v>
      </c>
    </row>
    <row r="133" spans="1:65" s="2" customFormat="1" ht="16.5" customHeight="1">
      <c r="A133" s="35"/>
      <c r="B133" s="36"/>
      <c r="C133" s="192" t="s">
        <v>134</v>
      </c>
      <c r="D133" s="192" t="s">
        <v>241</v>
      </c>
      <c r="E133" s="193" t="s">
        <v>4624</v>
      </c>
      <c r="F133" s="194" t="s">
        <v>4625</v>
      </c>
      <c r="G133" s="195" t="s">
        <v>1736</v>
      </c>
      <c r="H133" s="196">
        <v>14</v>
      </c>
      <c r="I133" s="197"/>
      <c r="J133" s="198">
        <f t="shared" si="0"/>
        <v>0</v>
      </c>
      <c r="K133" s="194" t="s">
        <v>4415</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110</v>
      </c>
      <c r="AT133" s="203" t="s">
        <v>241</v>
      </c>
      <c r="AU133" s="203" t="s">
        <v>84</v>
      </c>
      <c r="AY133" s="18" t="s">
        <v>239</v>
      </c>
      <c r="BE133" s="204">
        <f t="shared" si="4"/>
        <v>0</v>
      </c>
      <c r="BF133" s="204">
        <f t="shared" si="5"/>
        <v>0</v>
      </c>
      <c r="BG133" s="204">
        <f t="shared" si="6"/>
        <v>0</v>
      </c>
      <c r="BH133" s="204">
        <f t="shared" si="7"/>
        <v>0</v>
      </c>
      <c r="BI133" s="204">
        <f t="shared" si="8"/>
        <v>0</v>
      </c>
      <c r="BJ133" s="18" t="s">
        <v>84</v>
      </c>
      <c r="BK133" s="204">
        <f t="shared" si="9"/>
        <v>0</v>
      </c>
      <c r="BL133" s="18" t="s">
        <v>110</v>
      </c>
      <c r="BM133" s="203" t="s">
        <v>162</v>
      </c>
    </row>
    <row r="134" spans="1:65" s="2" customFormat="1" ht="16.5" customHeight="1">
      <c r="A134" s="35"/>
      <c r="B134" s="36"/>
      <c r="C134" s="192" t="s">
        <v>150</v>
      </c>
      <c r="D134" s="192" t="s">
        <v>241</v>
      </c>
      <c r="E134" s="193" t="s">
        <v>4626</v>
      </c>
      <c r="F134" s="194" t="s">
        <v>4627</v>
      </c>
      <c r="G134" s="195" t="s">
        <v>1736</v>
      </c>
      <c r="H134" s="196">
        <v>2</v>
      </c>
      <c r="I134" s="197"/>
      <c r="J134" s="198">
        <f t="shared" si="0"/>
        <v>0</v>
      </c>
      <c r="K134" s="194" t="s">
        <v>4415</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110</v>
      </c>
      <c r="AT134" s="203" t="s">
        <v>241</v>
      </c>
      <c r="AU134" s="203" t="s">
        <v>84</v>
      </c>
      <c r="AY134" s="18" t="s">
        <v>239</v>
      </c>
      <c r="BE134" s="204">
        <f t="shared" si="4"/>
        <v>0</v>
      </c>
      <c r="BF134" s="204">
        <f t="shared" si="5"/>
        <v>0</v>
      </c>
      <c r="BG134" s="204">
        <f t="shared" si="6"/>
        <v>0</v>
      </c>
      <c r="BH134" s="204">
        <f t="shared" si="7"/>
        <v>0</v>
      </c>
      <c r="BI134" s="204">
        <f t="shared" si="8"/>
        <v>0</v>
      </c>
      <c r="BJ134" s="18" t="s">
        <v>84</v>
      </c>
      <c r="BK134" s="204">
        <f t="shared" si="9"/>
        <v>0</v>
      </c>
      <c r="BL134" s="18" t="s">
        <v>110</v>
      </c>
      <c r="BM134" s="203" t="s">
        <v>8</v>
      </c>
    </row>
    <row r="135" spans="1:65" s="2" customFormat="1" ht="16.5" customHeight="1">
      <c r="A135" s="35"/>
      <c r="B135" s="36"/>
      <c r="C135" s="192" t="s">
        <v>153</v>
      </c>
      <c r="D135" s="192" t="s">
        <v>241</v>
      </c>
      <c r="E135" s="193" t="s">
        <v>4628</v>
      </c>
      <c r="F135" s="194" t="s">
        <v>4629</v>
      </c>
      <c r="G135" s="195" t="s">
        <v>1736</v>
      </c>
      <c r="H135" s="196">
        <v>10</v>
      </c>
      <c r="I135" s="197"/>
      <c r="J135" s="198">
        <f t="shared" si="0"/>
        <v>0</v>
      </c>
      <c r="K135" s="194" t="s">
        <v>4415</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110</v>
      </c>
      <c r="AT135" s="203" t="s">
        <v>241</v>
      </c>
      <c r="AU135" s="203" t="s">
        <v>84</v>
      </c>
      <c r="AY135" s="18" t="s">
        <v>239</v>
      </c>
      <c r="BE135" s="204">
        <f t="shared" si="4"/>
        <v>0</v>
      </c>
      <c r="BF135" s="204">
        <f t="shared" si="5"/>
        <v>0</v>
      </c>
      <c r="BG135" s="204">
        <f t="shared" si="6"/>
        <v>0</v>
      </c>
      <c r="BH135" s="204">
        <f t="shared" si="7"/>
        <v>0</v>
      </c>
      <c r="BI135" s="204">
        <f t="shared" si="8"/>
        <v>0</v>
      </c>
      <c r="BJ135" s="18" t="s">
        <v>84</v>
      </c>
      <c r="BK135" s="204">
        <f t="shared" si="9"/>
        <v>0</v>
      </c>
      <c r="BL135" s="18" t="s">
        <v>110</v>
      </c>
      <c r="BM135" s="203" t="s">
        <v>296</v>
      </c>
    </row>
    <row r="136" spans="1:65" s="2" customFormat="1" ht="16.5" customHeight="1">
      <c r="A136" s="35"/>
      <c r="B136" s="36"/>
      <c r="C136" s="192" t="s">
        <v>156</v>
      </c>
      <c r="D136" s="192" t="s">
        <v>241</v>
      </c>
      <c r="E136" s="193" t="s">
        <v>4630</v>
      </c>
      <c r="F136" s="194" t="s">
        <v>4631</v>
      </c>
      <c r="G136" s="195" t="s">
        <v>1736</v>
      </c>
      <c r="H136" s="196">
        <v>2</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110</v>
      </c>
      <c r="AT136" s="203" t="s">
        <v>241</v>
      </c>
      <c r="AU136" s="203" t="s">
        <v>84</v>
      </c>
      <c r="AY136" s="18" t="s">
        <v>239</v>
      </c>
      <c r="BE136" s="204">
        <f t="shared" si="4"/>
        <v>0</v>
      </c>
      <c r="BF136" s="204">
        <f t="shared" si="5"/>
        <v>0</v>
      </c>
      <c r="BG136" s="204">
        <f t="shared" si="6"/>
        <v>0</v>
      </c>
      <c r="BH136" s="204">
        <f t="shared" si="7"/>
        <v>0</v>
      </c>
      <c r="BI136" s="204">
        <f t="shared" si="8"/>
        <v>0</v>
      </c>
      <c r="BJ136" s="18" t="s">
        <v>84</v>
      </c>
      <c r="BK136" s="204">
        <f t="shared" si="9"/>
        <v>0</v>
      </c>
      <c r="BL136" s="18" t="s">
        <v>110</v>
      </c>
      <c r="BM136" s="203" t="s">
        <v>306</v>
      </c>
    </row>
    <row r="137" spans="1:65" s="2" customFormat="1" ht="16.5" customHeight="1">
      <c r="A137" s="35"/>
      <c r="B137" s="36"/>
      <c r="C137" s="192" t="s">
        <v>159</v>
      </c>
      <c r="D137" s="192" t="s">
        <v>241</v>
      </c>
      <c r="E137" s="193" t="s">
        <v>4632</v>
      </c>
      <c r="F137" s="194" t="s">
        <v>4633</v>
      </c>
      <c r="G137" s="195" t="s">
        <v>1736</v>
      </c>
      <c r="H137" s="196">
        <v>2</v>
      </c>
      <c r="I137" s="197"/>
      <c r="J137" s="198">
        <f t="shared" si="0"/>
        <v>0</v>
      </c>
      <c r="K137" s="194" t="s">
        <v>4415</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110</v>
      </c>
      <c r="AT137" s="203" t="s">
        <v>241</v>
      </c>
      <c r="AU137" s="203" t="s">
        <v>84</v>
      </c>
      <c r="AY137" s="18" t="s">
        <v>239</v>
      </c>
      <c r="BE137" s="204">
        <f t="shared" si="4"/>
        <v>0</v>
      </c>
      <c r="BF137" s="204">
        <f t="shared" si="5"/>
        <v>0</v>
      </c>
      <c r="BG137" s="204">
        <f t="shared" si="6"/>
        <v>0</v>
      </c>
      <c r="BH137" s="204">
        <f t="shared" si="7"/>
        <v>0</v>
      </c>
      <c r="BI137" s="204">
        <f t="shared" si="8"/>
        <v>0</v>
      </c>
      <c r="BJ137" s="18" t="s">
        <v>84</v>
      </c>
      <c r="BK137" s="204">
        <f t="shared" si="9"/>
        <v>0</v>
      </c>
      <c r="BL137" s="18" t="s">
        <v>110</v>
      </c>
      <c r="BM137" s="203" t="s">
        <v>279</v>
      </c>
    </row>
    <row r="138" spans="1:65" s="2" customFormat="1" ht="16.5" customHeight="1">
      <c r="A138" s="35"/>
      <c r="B138" s="36"/>
      <c r="C138" s="192" t="s">
        <v>162</v>
      </c>
      <c r="D138" s="192" t="s">
        <v>241</v>
      </c>
      <c r="E138" s="193" t="s">
        <v>4634</v>
      </c>
      <c r="F138" s="194" t="s">
        <v>4635</v>
      </c>
      <c r="G138" s="195" t="s">
        <v>4371</v>
      </c>
      <c r="H138" s="196">
        <v>1</v>
      </c>
      <c r="I138" s="197"/>
      <c r="J138" s="198">
        <f t="shared" si="0"/>
        <v>0</v>
      </c>
      <c r="K138" s="194" t="s">
        <v>4415</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110</v>
      </c>
      <c r="AT138" s="203" t="s">
        <v>241</v>
      </c>
      <c r="AU138" s="203" t="s">
        <v>84</v>
      </c>
      <c r="AY138" s="18" t="s">
        <v>239</v>
      </c>
      <c r="BE138" s="204">
        <f t="shared" si="4"/>
        <v>0</v>
      </c>
      <c r="BF138" s="204">
        <f t="shared" si="5"/>
        <v>0</v>
      </c>
      <c r="BG138" s="204">
        <f t="shared" si="6"/>
        <v>0</v>
      </c>
      <c r="BH138" s="204">
        <f t="shared" si="7"/>
        <v>0</v>
      </c>
      <c r="BI138" s="204">
        <f t="shared" si="8"/>
        <v>0</v>
      </c>
      <c r="BJ138" s="18" t="s">
        <v>84</v>
      </c>
      <c r="BK138" s="204">
        <f t="shared" si="9"/>
        <v>0</v>
      </c>
      <c r="BL138" s="18" t="s">
        <v>110</v>
      </c>
      <c r="BM138" s="203" t="s">
        <v>328</v>
      </c>
    </row>
    <row r="139" spans="1:65" s="12" customFormat="1" ht="25.9" customHeight="1">
      <c r="B139" s="176"/>
      <c r="C139" s="177"/>
      <c r="D139" s="178" t="s">
        <v>75</v>
      </c>
      <c r="E139" s="179" t="s">
        <v>4440</v>
      </c>
      <c r="F139" s="179" t="s">
        <v>4636</v>
      </c>
      <c r="G139" s="177"/>
      <c r="H139" s="177"/>
      <c r="I139" s="180"/>
      <c r="J139" s="181">
        <f>BK139</f>
        <v>0</v>
      </c>
      <c r="K139" s="177"/>
      <c r="L139" s="182"/>
      <c r="M139" s="183"/>
      <c r="N139" s="184"/>
      <c r="O139" s="184"/>
      <c r="P139" s="185">
        <f>SUM(P140:P144)</f>
        <v>0</v>
      </c>
      <c r="Q139" s="184"/>
      <c r="R139" s="185">
        <f>SUM(R140:R144)</f>
        <v>0</v>
      </c>
      <c r="S139" s="184"/>
      <c r="T139" s="186">
        <f>SUM(T140:T144)</f>
        <v>0</v>
      </c>
      <c r="AR139" s="187" t="s">
        <v>84</v>
      </c>
      <c r="AT139" s="188" t="s">
        <v>75</v>
      </c>
      <c r="AU139" s="188" t="s">
        <v>76</v>
      </c>
      <c r="AY139" s="187" t="s">
        <v>239</v>
      </c>
      <c r="BK139" s="189">
        <f>SUM(BK140:BK144)</f>
        <v>0</v>
      </c>
    </row>
    <row r="140" spans="1:65" s="2" customFormat="1" ht="16.5" customHeight="1">
      <c r="A140" s="35"/>
      <c r="B140" s="36"/>
      <c r="C140" s="192" t="s">
        <v>165</v>
      </c>
      <c r="D140" s="192" t="s">
        <v>241</v>
      </c>
      <c r="E140" s="193" t="s">
        <v>4637</v>
      </c>
      <c r="F140" s="194" t="s">
        <v>4638</v>
      </c>
      <c r="G140" s="195" t="s">
        <v>476</v>
      </c>
      <c r="H140" s="196">
        <v>140</v>
      </c>
      <c r="I140" s="197"/>
      <c r="J140" s="198">
        <f>ROUND(I140*H140,2)</f>
        <v>0</v>
      </c>
      <c r="K140" s="194" t="s">
        <v>4415</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110</v>
      </c>
      <c r="AT140" s="203" t="s">
        <v>241</v>
      </c>
      <c r="AU140" s="203" t="s">
        <v>84</v>
      </c>
      <c r="AY140" s="18" t="s">
        <v>239</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110</v>
      </c>
      <c r="BM140" s="203" t="s">
        <v>337</v>
      </c>
    </row>
    <row r="141" spans="1:65" s="2" customFormat="1" ht="16.5" customHeight="1">
      <c r="A141" s="35"/>
      <c r="B141" s="36"/>
      <c r="C141" s="192" t="s">
        <v>8</v>
      </c>
      <c r="D141" s="192" t="s">
        <v>241</v>
      </c>
      <c r="E141" s="193" t="s">
        <v>4639</v>
      </c>
      <c r="F141" s="194" t="s">
        <v>4451</v>
      </c>
      <c r="G141" s="195" t="s">
        <v>476</v>
      </c>
      <c r="H141" s="196">
        <v>140</v>
      </c>
      <c r="I141" s="197"/>
      <c r="J141" s="198">
        <f>ROUND(I141*H141,2)</f>
        <v>0</v>
      </c>
      <c r="K141" s="194" t="s">
        <v>4415</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110</v>
      </c>
      <c r="AT141" s="203" t="s">
        <v>241</v>
      </c>
      <c r="AU141" s="203" t="s">
        <v>84</v>
      </c>
      <c r="AY141" s="18" t="s">
        <v>239</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110</v>
      </c>
      <c r="BM141" s="203" t="s">
        <v>463</v>
      </c>
    </row>
    <row r="142" spans="1:65" s="2" customFormat="1" ht="16.5" customHeight="1">
      <c r="A142" s="35"/>
      <c r="B142" s="36"/>
      <c r="C142" s="192" t="s">
        <v>292</v>
      </c>
      <c r="D142" s="192" t="s">
        <v>241</v>
      </c>
      <c r="E142" s="193" t="s">
        <v>4640</v>
      </c>
      <c r="F142" s="194" t="s">
        <v>4453</v>
      </c>
      <c r="G142" s="195" t="s">
        <v>1736</v>
      </c>
      <c r="H142" s="196">
        <v>1</v>
      </c>
      <c r="I142" s="197"/>
      <c r="J142" s="198">
        <f>ROUND(I142*H142,2)</f>
        <v>0</v>
      </c>
      <c r="K142" s="194" t="s">
        <v>4415</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110</v>
      </c>
      <c r="AT142" s="203" t="s">
        <v>241</v>
      </c>
      <c r="AU142" s="203" t="s">
        <v>84</v>
      </c>
      <c r="AY142" s="18" t="s">
        <v>239</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110</v>
      </c>
      <c r="BM142" s="203" t="s">
        <v>473</v>
      </c>
    </row>
    <row r="143" spans="1:65" s="2" customFormat="1" ht="16.5" customHeight="1">
      <c r="A143" s="35"/>
      <c r="B143" s="36"/>
      <c r="C143" s="192" t="s">
        <v>296</v>
      </c>
      <c r="D143" s="192" t="s">
        <v>241</v>
      </c>
      <c r="E143" s="193" t="s">
        <v>4641</v>
      </c>
      <c r="F143" s="194" t="s">
        <v>4642</v>
      </c>
      <c r="G143" s="195" t="s">
        <v>476</v>
      </c>
      <c r="H143" s="196">
        <v>340</v>
      </c>
      <c r="I143" s="197"/>
      <c r="J143" s="198">
        <f>ROUND(I143*H143,2)</f>
        <v>0</v>
      </c>
      <c r="K143" s="194" t="s">
        <v>4415</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110</v>
      </c>
      <c r="AT143" s="203" t="s">
        <v>241</v>
      </c>
      <c r="AU143" s="203" t="s">
        <v>84</v>
      </c>
      <c r="AY143" s="18" t="s">
        <v>239</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110</v>
      </c>
      <c r="BM143" s="203" t="s">
        <v>484</v>
      </c>
    </row>
    <row r="144" spans="1:65" s="2" customFormat="1" ht="16.5" customHeight="1">
      <c r="A144" s="35"/>
      <c r="B144" s="36"/>
      <c r="C144" s="192" t="s">
        <v>301</v>
      </c>
      <c r="D144" s="192" t="s">
        <v>241</v>
      </c>
      <c r="E144" s="193" t="s">
        <v>4643</v>
      </c>
      <c r="F144" s="194" t="s">
        <v>4644</v>
      </c>
      <c r="G144" s="195" t="s">
        <v>476</v>
      </c>
      <c r="H144" s="196">
        <v>1250</v>
      </c>
      <c r="I144" s="197"/>
      <c r="J144" s="198">
        <f>ROUND(I144*H144,2)</f>
        <v>0</v>
      </c>
      <c r="K144" s="194" t="s">
        <v>4415</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110</v>
      </c>
      <c r="AT144" s="203" t="s">
        <v>241</v>
      </c>
      <c r="AU144" s="203" t="s">
        <v>84</v>
      </c>
      <c r="AY144" s="18" t="s">
        <v>239</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110</v>
      </c>
      <c r="BM144" s="203" t="s">
        <v>495</v>
      </c>
    </row>
    <row r="145" spans="1:65" s="12" customFormat="1" ht="25.9" customHeight="1">
      <c r="B145" s="176"/>
      <c r="C145" s="177"/>
      <c r="D145" s="178" t="s">
        <v>75</v>
      </c>
      <c r="E145" s="179" t="s">
        <v>4460</v>
      </c>
      <c r="F145" s="179" t="s">
        <v>135</v>
      </c>
      <c r="G145" s="177"/>
      <c r="H145" s="177"/>
      <c r="I145" s="180"/>
      <c r="J145" s="181">
        <f>BK145</f>
        <v>0</v>
      </c>
      <c r="K145" s="177"/>
      <c r="L145" s="182"/>
      <c r="M145" s="183"/>
      <c r="N145" s="184"/>
      <c r="O145" s="184"/>
      <c r="P145" s="185">
        <f>SUM(P146:P150)</f>
        <v>0</v>
      </c>
      <c r="Q145" s="184"/>
      <c r="R145" s="185">
        <f>SUM(R146:R150)</f>
        <v>0</v>
      </c>
      <c r="S145" s="184"/>
      <c r="T145" s="186">
        <f>SUM(T146:T150)</f>
        <v>0</v>
      </c>
      <c r="AR145" s="187" t="s">
        <v>84</v>
      </c>
      <c r="AT145" s="188" t="s">
        <v>75</v>
      </c>
      <c r="AU145" s="188" t="s">
        <v>76</v>
      </c>
      <c r="AY145" s="187" t="s">
        <v>239</v>
      </c>
      <c r="BK145" s="189">
        <f>SUM(BK146:BK150)</f>
        <v>0</v>
      </c>
    </row>
    <row r="146" spans="1:65" s="2" customFormat="1" ht="16.5" customHeight="1">
      <c r="A146" s="35"/>
      <c r="B146" s="36"/>
      <c r="C146" s="192" t="s">
        <v>306</v>
      </c>
      <c r="D146" s="192" t="s">
        <v>241</v>
      </c>
      <c r="E146" s="193" t="s">
        <v>4645</v>
      </c>
      <c r="F146" s="194" t="s">
        <v>4509</v>
      </c>
      <c r="G146" s="195" t="s">
        <v>379</v>
      </c>
      <c r="H146" s="196">
        <v>16</v>
      </c>
      <c r="I146" s="197"/>
      <c r="J146" s="198">
        <f>ROUND(I146*H146,2)</f>
        <v>0</v>
      </c>
      <c r="K146" s="194" t="s">
        <v>4415</v>
      </c>
      <c r="L146" s="40"/>
      <c r="M146" s="199" t="s">
        <v>1</v>
      </c>
      <c r="N146" s="200" t="s">
        <v>41</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110</v>
      </c>
      <c r="AT146" s="203" t="s">
        <v>241</v>
      </c>
      <c r="AU146" s="203" t="s">
        <v>84</v>
      </c>
      <c r="AY146" s="18" t="s">
        <v>239</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110</v>
      </c>
      <c r="BM146" s="203" t="s">
        <v>506</v>
      </c>
    </row>
    <row r="147" spans="1:65" s="2" customFormat="1" ht="16.5" customHeight="1">
      <c r="A147" s="35"/>
      <c r="B147" s="36"/>
      <c r="C147" s="192" t="s">
        <v>312</v>
      </c>
      <c r="D147" s="192" t="s">
        <v>241</v>
      </c>
      <c r="E147" s="193" t="s">
        <v>4646</v>
      </c>
      <c r="F147" s="194" t="s">
        <v>4511</v>
      </c>
      <c r="G147" s="195" t="s">
        <v>379</v>
      </c>
      <c r="H147" s="196">
        <v>16</v>
      </c>
      <c r="I147" s="197"/>
      <c r="J147" s="198">
        <f>ROUND(I147*H147,2)</f>
        <v>0</v>
      </c>
      <c r="K147" s="194" t="s">
        <v>4415</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110</v>
      </c>
      <c r="AT147" s="203" t="s">
        <v>241</v>
      </c>
      <c r="AU147" s="203" t="s">
        <v>84</v>
      </c>
      <c r="AY147" s="18" t="s">
        <v>239</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110</v>
      </c>
      <c r="BM147" s="203" t="s">
        <v>517</v>
      </c>
    </row>
    <row r="148" spans="1:65" s="2" customFormat="1" ht="16.5" customHeight="1">
      <c r="A148" s="35"/>
      <c r="B148" s="36"/>
      <c r="C148" s="192" t="s">
        <v>279</v>
      </c>
      <c r="D148" s="192" t="s">
        <v>241</v>
      </c>
      <c r="E148" s="193" t="s">
        <v>4647</v>
      </c>
      <c r="F148" s="194" t="s">
        <v>4513</v>
      </c>
      <c r="G148" s="195" t="s">
        <v>379</v>
      </c>
      <c r="H148" s="196">
        <v>12</v>
      </c>
      <c r="I148" s="197"/>
      <c r="J148" s="198">
        <f>ROUND(I148*H148,2)</f>
        <v>0</v>
      </c>
      <c r="K148" s="194" t="s">
        <v>4415</v>
      </c>
      <c r="L148" s="40"/>
      <c r="M148" s="199" t="s">
        <v>1</v>
      </c>
      <c r="N148" s="200" t="s">
        <v>41</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110</v>
      </c>
      <c r="AT148" s="203" t="s">
        <v>241</v>
      </c>
      <c r="AU148" s="203" t="s">
        <v>84</v>
      </c>
      <c r="AY148" s="18" t="s">
        <v>239</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110</v>
      </c>
      <c r="BM148" s="203" t="s">
        <v>525</v>
      </c>
    </row>
    <row r="149" spans="1:65" s="2" customFormat="1" ht="16.5" customHeight="1">
      <c r="A149" s="35"/>
      <c r="B149" s="36"/>
      <c r="C149" s="192" t="s">
        <v>321</v>
      </c>
      <c r="D149" s="192" t="s">
        <v>241</v>
      </c>
      <c r="E149" s="193" t="s">
        <v>4648</v>
      </c>
      <c r="F149" s="194" t="s">
        <v>4515</v>
      </c>
      <c r="G149" s="195" t="s">
        <v>379</v>
      </c>
      <c r="H149" s="196">
        <v>8</v>
      </c>
      <c r="I149" s="197"/>
      <c r="J149" s="198">
        <f>ROUND(I149*H149,2)</f>
        <v>0</v>
      </c>
      <c r="K149" s="194" t="s">
        <v>4415</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110</v>
      </c>
      <c r="AT149" s="203" t="s">
        <v>241</v>
      </c>
      <c r="AU149" s="203" t="s">
        <v>84</v>
      </c>
      <c r="AY149" s="18" t="s">
        <v>239</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110</v>
      </c>
      <c r="BM149" s="203" t="s">
        <v>533</v>
      </c>
    </row>
    <row r="150" spans="1:65" s="2" customFormat="1" ht="16.5" customHeight="1">
      <c r="A150" s="35"/>
      <c r="B150" s="36"/>
      <c r="C150" s="192" t="s">
        <v>328</v>
      </c>
      <c r="D150" s="192" t="s">
        <v>241</v>
      </c>
      <c r="E150" s="193" t="s">
        <v>4649</v>
      </c>
      <c r="F150" s="194" t="s">
        <v>4517</v>
      </c>
      <c r="G150" s="195" t="s">
        <v>379</v>
      </c>
      <c r="H150" s="196">
        <v>4</v>
      </c>
      <c r="I150" s="197"/>
      <c r="J150" s="198">
        <f>ROUND(I150*H150,2)</f>
        <v>0</v>
      </c>
      <c r="K150" s="194" t="s">
        <v>4415</v>
      </c>
      <c r="L150" s="40"/>
      <c r="M150" s="220" t="s">
        <v>1</v>
      </c>
      <c r="N150" s="221" t="s">
        <v>41</v>
      </c>
      <c r="O150" s="222"/>
      <c r="P150" s="223">
        <f>O150*H150</f>
        <v>0</v>
      </c>
      <c r="Q150" s="223">
        <v>0</v>
      </c>
      <c r="R150" s="223">
        <f>Q150*H150</f>
        <v>0</v>
      </c>
      <c r="S150" s="223">
        <v>0</v>
      </c>
      <c r="T150" s="224">
        <f>S150*H150</f>
        <v>0</v>
      </c>
      <c r="U150" s="35"/>
      <c r="V150" s="35"/>
      <c r="W150" s="35"/>
      <c r="X150" s="35"/>
      <c r="Y150" s="35"/>
      <c r="Z150" s="35"/>
      <c r="AA150" s="35"/>
      <c r="AB150" s="35"/>
      <c r="AC150" s="35"/>
      <c r="AD150" s="35"/>
      <c r="AE150" s="35"/>
      <c r="AR150" s="203" t="s">
        <v>110</v>
      </c>
      <c r="AT150" s="203" t="s">
        <v>241</v>
      </c>
      <c r="AU150" s="203" t="s">
        <v>84</v>
      </c>
      <c r="AY150" s="18" t="s">
        <v>239</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110</v>
      </c>
      <c r="BM150" s="203" t="s">
        <v>541</v>
      </c>
    </row>
    <row r="151" spans="1:65" s="2" customFormat="1" ht="6.95" customHeight="1">
      <c r="A151" s="35"/>
      <c r="B151" s="55"/>
      <c r="C151" s="56"/>
      <c r="D151" s="56"/>
      <c r="E151" s="56"/>
      <c r="F151" s="56"/>
      <c r="G151" s="56"/>
      <c r="H151" s="56"/>
      <c r="I151" s="56"/>
      <c r="J151" s="56"/>
      <c r="K151" s="56"/>
      <c r="L151" s="40"/>
      <c r="M151" s="35"/>
      <c r="O151" s="35"/>
      <c r="P151" s="35"/>
      <c r="Q151" s="35"/>
      <c r="R151" s="35"/>
      <c r="S151" s="35"/>
      <c r="T151" s="35"/>
      <c r="U151" s="35"/>
      <c r="V151" s="35"/>
      <c r="W151" s="35"/>
      <c r="X151" s="35"/>
      <c r="Y151" s="35"/>
      <c r="Z151" s="35"/>
      <c r="AA151" s="35"/>
      <c r="AB151" s="35"/>
      <c r="AC151" s="35"/>
      <c r="AD151" s="35"/>
      <c r="AE151" s="35"/>
    </row>
  </sheetData>
  <sheetProtection algorithmName="SHA-512" hashValue="Q7fuTPyTW0b/R5IAwj3fCwBcoUOLeGmnIhfQd46klawQPcKnOoHGKBrTT9lkCiTzOOeQuv+BfXb+4lJzK0I9Jw==" saltValue="OnDW8qtr/Q47gZVOund+L+0gtOYutLsrge51VyUp3XHfdZQTy9+3/LetHBs8OhMs/Zg+KqtSKNsD9Ry/eWKNjQ==" spinCount="100000" sheet="1" objects="1" scenarios="1" formatColumns="0" formatRows="0" autoFilter="0"/>
  <autoFilter ref="C126:K150" xr:uid="{00000000-0009-0000-0000-000013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5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149</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2629</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4650</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4406</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ROUND(J127,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ROUND((SUM(BE127:BE155)),  2)</f>
        <v>0</v>
      </c>
      <c r="G37" s="35"/>
      <c r="H37" s="35"/>
      <c r="I37" s="131">
        <v>0.21</v>
      </c>
      <c r="J37" s="130">
        <f>ROUND(((SUM(BE127:BE155))*I37),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ROUND((SUM(BF127:BF155)),  2)</f>
        <v>0</v>
      </c>
      <c r="G38" s="35"/>
      <c r="H38" s="35"/>
      <c r="I38" s="131">
        <v>0.12</v>
      </c>
      <c r="J38" s="130">
        <f>ROUND(((SUM(BF127:BF155))*I38),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ROUND((SUM(BG127:BG155)),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ROUND((SUM(BH127:BH155)),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ROUND((SUM(BI127:BI155)),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2629</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5 - EKV+DT Elektronická kontrola vstupu + Domovní telefony</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J127</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4651</v>
      </c>
      <c r="E101" s="157"/>
      <c r="F101" s="157"/>
      <c r="G101" s="157"/>
      <c r="H101" s="157"/>
      <c r="I101" s="157"/>
      <c r="J101" s="158">
        <f>J128</f>
        <v>0</v>
      </c>
      <c r="K101" s="155"/>
      <c r="L101" s="159"/>
    </row>
    <row r="102" spans="1:47" s="9" customFormat="1" ht="24.95" customHeight="1">
      <c r="B102" s="154"/>
      <c r="C102" s="155"/>
      <c r="D102" s="156" t="s">
        <v>4652</v>
      </c>
      <c r="E102" s="157"/>
      <c r="F102" s="157"/>
      <c r="G102" s="157"/>
      <c r="H102" s="157"/>
      <c r="I102" s="157"/>
      <c r="J102" s="158">
        <f>J144</f>
        <v>0</v>
      </c>
      <c r="K102" s="155"/>
      <c r="L102" s="159"/>
    </row>
    <row r="103" spans="1:47" s="9" customFormat="1" ht="24.95" customHeight="1">
      <c r="B103" s="154"/>
      <c r="C103" s="155"/>
      <c r="D103" s="156" t="s">
        <v>4615</v>
      </c>
      <c r="E103" s="157"/>
      <c r="F103" s="157"/>
      <c r="G103" s="157"/>
      <c r="H103" s="157"/>
      <c r="I103" s="157"/>
      <c r="J103" s="158">
        <f>J150</f>
        <v>0</v>
      </c>
      <c r="K103" s="155"/>
      <c r="L103" s="159"/>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224</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6.5" customHeight="1">
      <c r="A113" s="35"/>
      <c r="B113" s="36"/>
      <c r="C113" s="37"/>
      <c r="D113" s="37"/>
      <c r="E113" s="330" t="str">
        <f>E7</f>
        <v>NEMOCNICE TGM HODONÍN – VÝSTAVBA PAVILONU URGENTNÍHO PŘÍJMU ETAPA II.</v>
      </c>
      <c r="F113" s="331"/>
      <c r="G113" s="331"/>
      <c r="H113" s="331"/>
      <c r="I113" s="37"/>
      <c r="J113" s="37"/>
      <c r="K113" s="37"/>
      <c r="L113" s="52"/>
      <c r="S113" s="35"/>
      <c r="T113" s="35"/>
      <c r="U113" s="35"/>
      <c r="V113" s="35"/>
      <c r="W113" s="35"/>
      <c r="X113" s="35"/>
      <c r="Y113" s="35"/>
      <c r="Z113" s="35"/>
      <c r="AA113" s="35"/>
      <c r="AB113" s="35"/>
      <c r="AC113" s="35"/>
      <c r="AD113" s="35"/>
      <c r="AE113" s="35"/>
    </row>
    <row r="114" spans="1:63" s="1" customFormat="1" ht="12" customHeight="1">
      <c r="B114" s="22"/>
      <c r="C114" s="30" t="s">
        <v>210</v>
      </c>
      <c r="D114" s="23"/>
      <c r="E114" s="23"/>
      <c r="F114" s="23"/>
      <c r="G114" s="23"/>
      <c r="H114" s="23"/>
      <c r="I114" s="23"/>
      <c r="J114" s="23"/>
      <c r="K114" s="23"/>
      <c r="L114" s="21"/>
    </row>
    <row r="115" spans="1:63" s="1" customFormat="1" ht="16.5" customHeight="1">
      <c r="B115" s="22"/>
      <c r="C115" s="23"/>
      <c r="D115" s="23"/>
      <c r="E115" s="330" t="s">
        <v>346</v>
      </c>
      <c r="F115" s="281"/>
      <c r="G115" s="281"/>
      <c r="H115" s="281"/>
      <c r="I115" s="23"/>
      <c r="J115" s="23"/>
      <c r="K115" s="23"/>
      <c r="L115" s="21"/>
    </row>
    <row r="116" spans="1:63" s="1" customFormat="1" ht="12" customHeight="1">
      <c r="B116" s="22"/>
      <c r="C116" s="30" t="s">
        <v>347</v>
      </c>
      <c r="D116" s="23"/>
      <c r="E116" s="23"/>
      <c r="F116" s="23"/>
      <c r="G116" s="23"/>
      <c r="H116" s="23"/>
      <c r="I116" s="23"/>
      <c r="J116" s="23"/>
      <c r="K116" s="23"/>
      <c r="L116" s="21"/>
    </row>
    <row r="117" spans="1:63" s="2" customFormat="1" ht="16.5" customHeight="1">
      <c r="A117" s="35"/>
      <c r="B117" s="36"/>
      <c r="C117" s="37"/>
      <c r="D117" s="37"/>
      <c r="E117" s="334" t="s">
        <v>2628</v>
      </c>
      <c r="F117" s="332"/>
      <c r="G117" s="332"/>
      <c r="H117" s="332"/>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2629</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303" t="str">
        <f>E13</f>
        <v>5 - EKV+DT Elektronická kontrola vstupu + Domovní telefony</v>
      </c>
      <c r="F119" s="332"/>
      <c r="G119" s="332"/>
      <c r="H119" s="332"/>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F16</f>
        <v xml:space="preserve"> </v>
      </c>
      <c r="G121" s="37"/>
      <c r="H121" s="37"/>
      <c r="I121" s="30" t="s">
        <v>22</v>
      </c>
      <c r="J121" s="67" t="str">
        <f>IF(J16="","",J16)</f>
        <v>23. 6. 2025</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24</v>
      </c>
      <c r="D123" s="37"/>
      <c r="E123" s="37"/>
      <c r="F123" s="28" t="str">
        <f>E19</f>
        <v>NEMOCNICE TGM HODONÍN, p.o.</v>
      </c>
      <c r="G123" s="37"/>
      <c r="H123" s="37"/>
      <c r="I123" s="30" t="s">
        <v>30</v>
      </c>
      <c r="J123" s="33" t="str">
        <f>E25</f>
        <v>KANIA a.s.</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IF(E22="","",E22)</f>
        <v>Vyplň údaj</v>
      </c>
      <c r="G124" s="37"/>
      <c r="H124" s="37"/>
      <c r="I124" s="30" t="s">
        <v>33</v>
      </c>
      <c r="J124" s="33" t="str">
        <f>E28</f>
        <v xml:space="preserve"> </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225</v>
      </c>
      <c r="D126" s="168" t="s">
        <v>61</v>
      </c>
      <c r="E126" s="168" t="s">
        <v>57</v>
      </c>
      <c r="F126" s="168" t="s">
        <v>58</v>
      </c>
      <c r="G126" s="168" t="s">
        <v>226</v>
      </c>
      <c r="H126" s="168" t="s">
        <v>227</v>
      </c>
      <c r="I126" s="168" t="s">
        <v>228</v>
      </c>
      <c r="J126" s="168" t="s">
        <v>214</v>
      </c>
      <c r="K126" s="169" t="s">
        <v>229</v>
      </c>
      <c r="L126" s="170"/>
      <c r="M126" s="76" t="s">
        <v>1</v>
      </c>
      <c r="N126" s="77" t="s">
        <v>40</v>
      </c>
      <c r="O126" s="77" t="s">
        <v>230</v>
      </c>
      <c r="P126" s="77" t="s">
        <v>231</v>
      </c>
      <c r="Q126" s="77" t="s">
        <v>232</v>
      </c>
      <c r="R126" s="77" t="s">
        <v>233</v>
      </c>
      <c r="S126" s="77" t="s">
        <v>234</v>
      </c>
      <c r="T126" s="78" t="s">
        <v>235</v>
      </c>
      <c r="U126" s="165"/>
      <c r="V126" s="165"/>
      <c r="W126" s="165"/>
      <c r="X126" s="165"/>
      <c r="Y126" s="165"/>
      <c r="Z126" s="165"/>
      <c r="AA126" s="165"/>
      <c r="AB126" s="165"/>
      <c r="AC126" s="165"/>
      <c r="AD126" s="165"/>
      <c r="AE126" s="165"/>
    </row>
    <row r="127" spans="1:63" s="2" customFormat="1" ht="22.9" customHeight="1">
      <c r="A127" s="35"/>
      <c r="B127" s="36"/>
      <c r="C127" s="83" t="s">
        <v>236</v>
      </c>
      <c r="D127" s="37"/>
      <c r="E127" s="37"/>
      <c r="F127" s="37"/>
      <c r="G127" s="37"/>
      <c r="H127" s="37"/>
      <c r="I127" s="37"/>
      <c r="J127" s="171">
        <f>BK127</f>
        <v>0</v>
      </c>
      <c r="K127" s="37"/>
      <c r="L127" s="40"/>
      <c r="M127" s="79"/>
      <c r="N127" s="172"/>
      <c r="O127" s="80"/>
      <c r="P127" s="173">
        <f>P128+P144+P150</f>
        <v>0</v>
      </c>
      <c r="Q127" s="80"/>
      <c r="R127" s="173">
        <f>R128+R144+R150</f>
        <v>0</v>
      </c>
      <c r="S127" s="80"/>
      <c r="T127" s="174">
        <f>T128+T144+T150</f>
        <v>0</v>
      </c>
      <c r="U127" s="35"/>
      <c r="V127" s="35"/>
      <c r="W127" s="35"/>
      <c r="X127" s="35"/>
      <c r="Y127" s="35"/>
      <c r="Z127" s="35"/>
      <c r="AA127" s="35"/>
      <c r="AB127" s="35"/>
      <c r="AC127" s="35"/>
      <c r="AD127" s="35"/>
      <c r="AE127" s="35"/>
      <c r="AT127" s="18" t="s">
        <v>75</v>
      </c>
      <c r="AU127" s="18" t="s">
        <v>216</v>
      </c>
      <c r="BK127" s="175">
        <f>BK128+BK144+BK150</f>
        <v>0</v>
      </c>
    </row>
    <row r="128" spans="1:63" s="12" customFormat="1" ht="25.9" customHeight="1">
      <c r="B128" s="176"/>
      <c r="C128" s="177"/>
      <c r="D128" s="178" t="s">
        <v>75</v>
      </c>
      <c r="E128" s="179" t="s">
        <v>4224</v>
      </c>
      <c r="F128" s="179" t="s">
        <v>4653</v>
      </c>
      <c r="G128" s="177"/>
      <c r="H128" s="177"/>
      <c r="I128" s="180"/>
      <c r="J128" s="181">
        <f>BK128</f>
        <v>0</v>
      </c>
      <c r="K128" s="177"/>
      <c r="L128" s="182"/>
      <c r="M128" s="183"/>
      <c r="N128" s="184"/>
      <c r="O128" s="184"/>
      <c r="P128" s="185">
        <f>SUM(P129:P143)</f>
        <v>0</v>
      </c>
      <c r="Q128" s="184"/>
      <c r="R128" s="185">
        <f>SUM(R129:R143)</f>
        <v>0</v>
      </c>
      <c r="S128" s="184"/>
      <c r="T128" s="186">
        <f>SUM(T129:T143)</f>
        <v>0</v>
      </c>
      <c r="AR128" s="187" t="s">
        <v>84</v>
      </c>
      <c r="AT128" s="188" t="s">
        <v>75</v>
      </c>
      <c r="AU128" s="188" t="s">
        <v>76</v>
      </c>
      <c r="AY128" s="187" t="s">
        <v>239</v>
      </c>
      <c r="BK128" s="189">
        <f>SUM(BK129:BK143)</f>
        <v>0</v>
      </c>
    </row>
    <row r="129" spans="1:65" s="2" customFormat="1" ht="16.5" customHeight="1">
      <c r="A129" s="35"/>
      <c r="B129" s="36"/>
      <c r="C129" s="192" t="s">
        <v>84</v>
      </c>
      <c r="D129" s="192" t="s">
        <v>241</v>
      </c>
      <c r="E129" s="193" t="s">
        <v>4654</v>
      </c>
      <c r="F129" s="194" t="s">
        <v>4655</v>
      </c>
      <c r="G129" s="195" t="s">
        <v>1736</v>
      </c>
      <c r="H129" s="196">
        <v>7</v>
      </c>
      <c r="I129" s="197"/>
      <c r="J129" s="198">
        <f>ROUND(I129*H129,2)</f>
        <v>0</v>
      </c>
      <c r="K129" s="194" t="s">
        <v>4415</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110</v>
      </c>
      <c r="AT129" s="203" t="s">
        <v>241</v>
      </c>
      <c r="AU129" s="203" t="s">
        <v>84</v>
      </c>
      <c r="AY129" s="18" t="s">
        <v>239</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110</v>
      </c>
      <c r="BM129" s="203" t="s">
        <v>86</v>
      </c>
    </row>
    <row r="130" spans="1:65" s="2" customFormat="1" ht="16.5" customHeight="1">
      <c r="A130" s="35"/>
      <c r="B130" s="36"/>
      <c r="C130" s="192" t="s">
        <v>86</v>
      </c>
      <c r="D130" s="192" t="s">
        <v>241</v>
      </c>
      <c r="E130" s="193" t="s">
        <v>4656</v>
      </c>
      <c r="F130" s="194" t="s">
        <v>4657</v>
      </c>
      <c r="G130" s="195" t="s">
        <v>1736</v>
      </c>
      <c r="H130" s="196">
        <v>4</v>
      </c>
      <c r="I130" s="197"/>
      <c r="J130" s="198">
        <f>ROUND(I130*H130,2)</f>
        <v>0</v>
      </c>
      <c r="K130" s="194" t="s">
        <v>4415</v>
      </c>
      <c r="L130" s="40"/>
      <c r="M130" s="199" t="s">
        <v>1</v>
      </c>
      <c r="N130" s="200" t="s">
        <v>41</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110</v>
      </c>
      <c r="AT130" s="203" t="s">
        <v>241</v>
      </c>
      <c r="AU130" s="203" t="s">
        <v>84</v>
      </c>
      <c r="AY130" s="18" t="s">
        <v>239</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110</v>
      </c>
      <c r="BM130" s="203" t="s">
        <v>110</v>
      </c>
    </row>
    <row r="131" spans="1:65" s="2" customFormat="1" ht="39">
      <c r="A131" s="35"/>
      <c r="B131" s="36"/>
      <c r="C131" s="37"/>
      <c r="D131" s="207" t="s">
        <v>284</v>
      </c>
      <c r="E131" s="37"/>
      <c r="F131" s="216" t="s">
        <v>4658</v>
      </c>
      <c r="G131" s="37"/>
      <c r="H131" s="37"/>
      <c r="I131" s="217"/>
      <c r="J131" s="37"/>
      <c r="K131" s="37"/>
      <c r="L131" s="40"/>
      <c r="M131" s="218"/>
      <c r="N131" s="219"/>
      <c r="O131" s="72"/>
      <c r="P131" s="72"/>
      <c r="Q131" s="72"/>
      <c r="R131" s="72"/>
      <c r="S131" s="72"/>
      <c r="T131" s="73"/>
      <c r="U131" s="35"/>
      <c r="V131" s="35"/>
      <c r="W131" s="35"/>
      <c r="X131" s="35"/>
      <c r="Y131" s="35"/>
      <c r="Z131" s="35"/>
      <c r="AA131" s="35"/>
      <c r="AB131" s="35"/>
      <c r="AC131" s="35"/>
      <c r="AD131" s="35"/>
      <c r="AE131" s="35"/>
      <c r="AT131" s="18" t="s">
        <v>284</v>
      </c>
      <c r="AU131" s="18" t="s">
        <v>84</v>
      </c>
    </row>
    <row r="132" spans="1:65" s="2" customFormat="1" ht="16.5" customHeight="1">
      <c r="A132" s="35"/>
      <c r="B132" s="36"/>
      <c r="C132" s="192" t="s">
        <v>108</v>
      </c>
      <c r="D132" s="192" t="s">
        <v>241</v>
      </c>
      <c r="E132" s="193" t="s">
        <v>4659</v>
      </c>
      <c r="F132" s="194" t="s">
        <v>4660</v>
      </c>
      <c r="G132" s="195" t="s">
        <v>1736</v>
      </c>
      <c r="H132" s="196">
        <v>1</v>
      </c>
      <c r="I132" s="197"/>
      <c r="J132" s="198">
        <f t="shared" ref="J132:J143" si="0">ROUND(I132*H132,2)</f>
        <v>0</v>
      </c>
      <c r="K132" s="194" t="s">
        <v>4415</v>
      </c>
      <c r="L132" s="40"/>
      <c r="M132" s="199" t="s">
        <v>1</v>
      </c>
      <c r="N132" s="200" t="s">
        <v>41</v>
      </c>
      <c r="O132" s="72"/>
      <c r="P132" s="201">
        <f t="shared" ref="P132:P143" si="1">O132*H132</f>
        <v>0</v>
      </c>
      <c r="Q132" s="201">
        <v>0</v>
      </c>
      <c r="R132" s="201">
        <f t="shared" ref="R132:R143" si="2">Q132*H132</f>
        <v>0</v>
      </c>
      <c r="S132" s="201">
        <v>0</v>
      </c>
      <c r="T132" s="202">
        <f t="shared" ref="T132:T143" si="3">S132*H132</f>
        <v>0</v>
      </c>
      <c r="U132" s="35"/>
      <c r="V132" s="35"/>
      <c r="W132" s="35"/>
      <c r="X132" s="35"/>
      <c r="Y132" s="35"/>
      <c r="Z132" s="35"/>
      <c r="AA132" s="35"/>
      <c r="AB132" s="35"/>
      <c r="AC132" s="35"/>
      <c r="AD132" s="35"/>
      <c r="AE132" s="35"/>
      <c r="AR132" s="203" t="s">
        <v>110</v>
      </c>
      <c r="AT132" s="203" t="s">
        <v>241</v>
      </c>
      <c r="AU132" s="203" t="s">
        <v>84</v>
      </c>
      <c r="AY132" s="18" t="s">
        <v>239</v>
      </c>
      <c r="BE132" s="204">
        <f t="shared" ref="BE132:BE143" si="4">IF(N132="základní",J132,0)</f>
        <v>0</v>
      </c>
      <c r="BF132" s="204">
        <f t="shared" ref="BF132:BF143" si="5">IF(N132="snížená",J132,0)</f>
        <v>0</v>
      </c>
      <c r="BG132" s="204">
        <f t="shared" ref="BG132:BG143" si="6">IF(N132="zákl. přenesená",J132,0)</f>
        <v>0</v>
      </c>
      <c r="BH132" s="204">
        <f t="shared" ref="BH132:BH143" si="7">IF(N132="sníž. přenesená",J132,0)</f>
        <v>0</v>
      </c>
      <c r="BI132" s="204">
        <f t="shared" ref="BI132:BI143" si="8">IF(N132="nulová",J132,0)</f>
        <v>0</v>
      </c>
      <c r="BJ132" s="18" t="s">
        <v>84</v>
      </c>
      <c r="BK132" s="204">
        <f t="shared" ref="BK132:BK143" si="9">ROUND(I132*H132,2)</f>
        <v>0</v>
      </c>
      <c r="BL132" s="18" t="s">
        <v>110</v>
      </c>
      <c r="BM132" s="203" t="s">
        <v>150</v>
      </c>
    </row>
    <row r="133" spans="1:65" s="2" customFormat="1" ht="16.5" customHeight="1">
      <c r="A133" s="35"/>
      <c r="B133" s="36"/>
      <c r="C133" s="192" t="s">
        <v>110</v>
      </c>
      <c r="D133" s="192" t="s">
        <v>241</v>
      </c>
      <c r="E133" s="193" t="s">
        <v>4661</v>
      </c>
      <c r="F133" s="194" t="s">
        <v>4662</v>
      </c>
      <c r="G133" s="195" t="s">
        <v>1736</v>
      </c>
      <c r="H133" s="196">
        <v>1</v>
      </c>
      <c r="I133" s="197"/>
      <c r="J133" s="198">
        <f t="shared" si="0"/>
        <v>0</v>
      </c>
      <c r="K133" s="194" t="s">
        <v>4415</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110</v>
      </c>
      <c r="AT133" s="203" t="s">
        <v>241</v>
      </c>
      <c r="AU133" s="203" t="s">
        <v>84</v>
      </c>
      <c r="AY133" s="18" t="s">
        <v>239</v>
      </c>
      <c r="BE133" s="204">
        <f t="shared" si="4"/>
        <v>0</v>
      </c>
      <c r="BF133" s="204">
        <f t="shared" si="5"/>
        <v>0</v>
      </c>
      <c r="BG133" s="204">
        <f t="shared" si="6"/>
        <v>0</v>
      </c>
      <c r="BH133" s="204">
        <f t="shared" si="7"/>
        <v>0</v>
      </c>
      <c r="BI133" s="204">
        <f t="shared" si="8"/>
        <v>0</v>
      </c>
      <c r="BJ133" s="18" t="s">
        <v>84</v>
      </c>
      <c r="BK133" s="204">
        <f t="shared" si="9"/>
        <v>0</v>
      </c>
      <c r="BL133" s="18" t="s">
        <v>110</v>
      </c>
      <c r="BM133" s="203" t="s">
        <v>156</v>
      </c>
    </row>
    <row r="134" spans="1:65" s="2" customFormat="1" ht="16.5" customHeight="1">
      <c r="A134" s="35"/>
      <c r="B134" s="36"/>
      <c r="C134" s="192" t="s">
        <v>134</v>
      </c>
      <c r="D134" s="192" t="s">
        <v>241</v>
      </c>
      <c r="E134" s="193" t="s">
        <v>4663</v>
      </c>
      <c r="F134" s="194" t="s">
        <v>4664</v>
      </c>
      <c r="G134" s="195" t="s">
        <v>1736</v>
      </c>
      <c r="H134" s="196">
        <v>1</v>
      </c>
      <c r="I134" s="197"/>
      <c r="J134" s="198">
        <f t="shared" si="0"/>
        <v>0</v>
      </c>
      <c r="K134" s="194" t="s">
        <v>4415</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110</v>
      </c>
      <c r="AT134" s="203" t="s">
        <v>241</v>
      </c>
      <c r="AU134" s="203" t="s">
        <v>84</v>
      </c>
      <c r="AY134" s="18" t="s">
        <v>239</v>
      </c>
      <c r="BE134" s="204">
        <f t="shared" si="4"/>
        <v>0</v>
      </c>
      <c r="BF134" s="204">
        <f t="shared" si="5"/>
        <v>0</v>
      </c>
      <c r="BG134" s="204">
        <f t="shared" si="6"/>
        <v>0</v>
      </c>
      <c r="BH134" s="204">
        <f t="shared" si="7"/>
        <v>0</v>
      </c>
      <c r="BI134" s="204">
        <f t="shared" si="8"/>
        <v>0</v>
      </c>
      <c r="BJ134" s="18" t="s">
        <v>84</v>
      </c>
      <c r="BK134" s="204">
        <f t="shared" si="9"/>
        <v>0</v>
      </c>
      <c r="BL134" s="18" t="s">
        <v>110</v>
      </c>
      <c r="BM134" s="203" t="s">
        <v>162</v>
      </c>
    </row>
    <row r="135" spans="1:65" s="2" customFormat="1" ht="16.5" customHeight="1">
      <c r="A135" s="35"/>
      <c r="B135" s="36"/>
      <c r="C135" s="192" t="s">
        <v>150</v>
      </c>
      <c r="D135" s="192" t="s">
        <v>241</v>
      </c>
      <c r="E135" s="193" t="s">
        <v>4665</v>
      </c>
      <c r="F135" s="194" t="s">
        <v>4666</v>
      </c>
      <c r="G135" s="195" t="s">
        <v>1736</v>
      </c>
      <c r="H135" s="196">
        <v>1</v>
      </c>
      <c r="I135" s="197"/>
      <c r="J135" s="198">
        <f t="shared" si="0"/>
        <v>0</v>
      </c>
      <c r="K135" s="194" t="s">
        <v>4415</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110</v>
      </c>
      <c r="AT135" s="203" t="s">
        <v>241</v>
      </c>
      <c r="AU135" s="203" t="s">
        <v>84</v>
      </c>
      <c r="AY135" s="18" t="s">
        <v>239</v>
      </c>
      <c r="BE135" s="204">
        <f t="shared" si="4"/>
        <v>0</v>
      </c>
      <c r="BF135" s="204">
        <f t="shared" si="5"/>
        <v>0</v>
      </c>
      <c r="BG135" s="204">
        <f t="shared" si="6"/>
        <v>0</v>
      </c>
      <c r="BH135" s="204">
        <f t="shared" si="7"/>
        <v>0</v>
      </c>
      <c r="BI135" s="204">
        <f t="shared" si="8"/>
        <v>0</v>
      </c>
      <c r="BJ135" s="18" t="s">
        <v>84</v>
      </c>
      <c r="BK135" s="204">
        <f t="shared" si="9"/>
        <v>0</v>
      </c>
      <c r="BL135" s="18" t="s">
        <v>110</v>
      </c>
      <c r="BM135" s="203" t="s">
        <v>8</v>
      </c>
    </row>
    <row r="136" spans="1:65" s="2" customFormat="1" ht="16.5" customHeight="1">
      <c r="A136" s="35"/>
      <c r="B136" s="36"/>
      <c r="C136" s="192" t="s">
        <v>153</v>
      </c>
      <c r="D136" s="192" t="s">
        <v>241</v>
      </c>
      <c r="E136" s="193" t="s">
        <v>4667</v>
      </c>
      <c r="F136" s="194" t="s">
        <v>4668</v>
      </c>
      <c r="G136" s="195" t="s">
        <v>1736</v>
      </c>
      <c r="H136" s="196">
        <v>1</v>
      </c>
      <c r="I136" s="197"/>
      <c r="J136" s="198">
        <f t="shared" si="0"/>
        <v>0</v>
      </c>
      <c r="K136" s="194" t="s">
        <v>4415</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110</v>
      </c>
      <c r="AT136" s="203" t="s">
        <v>241</v>
      </c>
      <c r="AU136" s="203" t="s">
        <v>84</v>
      </c>
      <c r="AY136" s="18" t="s">
        <v>239</v>
      </c>
      <c r="BE136" s="204">
        <f t="shared" si="4"/>
        <v>0</v>
      </c>
      <c r="BF136" s="204">
        <f t="shared" si="5"/>
        <v>0</v>
      </c>
      <c r="BG136" s="204">
        <f t="shared" si="6"/>
        <v>0</v>
      </c>
      <c r="BH136" s="204">
        <f t="shared" si="7"/>
        <v>0</v>
      </c>
      <c r="BI136" s="204">
        <f t="shared" si="8"/>
        <v>0</v>
      </c>
      <c r="BJ136" s="18" t="s">
        <v>84</v>
      </c>
      <c r="BK136" s="204">
        <f t="shared" si="9"/>
        <v>0</v>
      </c>
      <c r="BL136" s="18" t="s">
        <v>110</v>
      </c>
      <c r="BM136" s="203" t="s">
        <v>296</v>
      </c>
    </row>
    <row r="137" spans="1:65" s="2" customFormat="1" ht="16.5" customHeight="1">
      <c r="A137" s="35"/>
      <c r="B137" s="36"/>
      <c r="C137" s="192" t="s">
        <v>156</v>
      </c>
      <c r="D137" s="192" t="s">
        <v>241</v>
      </c>
      <c r="E137" s="193" t="s">
        <v>4669</v>
      </c>
      <c r="F137" s="194" t="s">
        <v>4670</v>
      </c>
      <c r="G137" s="195" t="s">
        <v>1736</v>
      </c>
      <c r="H137" s="196">
        <v>1</v>
      </c>
      <c r="I137" s="197"/>
      <c r="J137" s="198">
        <f t="shared" si="0"/>
        <v>0</v>
      </c>
      <c r="K137" s="194" t="s">
        <v>4415</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110</v>
      </c>
      <c r="AT137" s="203" t="s">
        <v>241</v>
      </c>
      <c r="AU137" s="203" t="s">
        <v>84</v>
      </c>
      <c r="AY137" s="18" t="s">
        <v>239</v>
      </c>
      <c r="BE137" s="204">
        <f t="shared" si="4"/>
        <v>0</v>
      </c>
      <c r="BF137" s="204">
        <f t="shared" si="5"/>
        <v>0</v>
      </c>
      <c r="BG137" s="204">
        <f t="shared" si="6"/>
        <v>0</v>
      </c>
      <c r="BH137" s="204">
        <f t="shared" si="7"/>
        <v>0</v>
      </c>
      <c r="BI137" s="204">
        <f t="shared" si="8"/>
        <v>0</v>
      </c>
      <c r="BJ137" s="18" t="s">
        <v>84</v>
      </c>
      <c r="BK137" s="204">
        <f t="shared" si="9"/>
        <v>0</v>
      </c>
      <c r="BL137" s="18" t="s">
        <v>110</v>
      </c>
      <c r="BM137" s="203" t="s">
        <v>306</v>
      </c>
    </row>
    <row r="138" spans="1:65" s="2" customFormat="1" ht="16.5" customHeight="1">
      <c r="A138" s="35"/>
      <c r="B138" s="36"/>
      <c r="C138" s="192" t="s">
        <v>159</v>
      </c>
      <c r="D138" s="192" t="s">
        <v>241</v>
      </c>
      <c r="E138" s="193" t="s">
        <v>4671</v>
      </c>
      <c r="F138" s="194" t="s">
        <v>4672</v>
      </c>
      <c r="G138" s="195" t="s">
        <v>1736</v>
      </c>
      <c r="H138" s="196">
        <v>5</v>
      </c>
      <c r="I138" s="197"/>
      <c r="J138" s="198">
        <f t="shared" si="0"/>
        <v>0</v>
      </c>
      <c r="K138" s="194" t="s">
        <v>4415</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110</v>
      </c>
      <c r="AT138" s="203" t="s">
        <v>241</v>
      </c>
      <c r="AU138" s="203" t="s">
        <v>84</v>
      </c>
      <c r="AY138" s="18" t="s">
        <v>239</v>
      </c>
      <c r="BE138" s="204">
        <f t="shared" si="4"/>
        <v>0</v>
      </c>
      <c r="BF138" s="204">
        <f t="shared" si="5"/>
        <v>0</v>
      </c>
      <c r="BG138" s="204">
        <f t="shared" si="6"/>
        <v>0</v>
      </c>
      <c r="BH138" s="204">
        <f t="shared" si="7"/>
        <v>0</v>
      </c>
      <c r="BI138" s="204">
        <f t="shared" si="8"/>
        <v>0</v>
      </c>
      <c r="BJ138" s="18" t="s">
        <v>84</v>
      </c>
      <c r="BK138" s="204">
        <f t="shared" si="9"/>
        <v>0</v>
      </c>
      <c r="BL138" s="18" t="s">
        <v>110</v>
      </c>
      <c r="BM138" s="203" t="s">
        <v>279</v>
      </c>
    </row>
    <row r="139" spans="1:65" s="2" customFormat="1" ht="16.5" customHeight="1">
      <c r="A139" s="35"/>
      <c r="B139" s="36"/>
      <c r="C139" s="192" t="s">
        <v>162</v>
      </c>
      <c r="D139" s="192" t="s">
        <v>241</v>
      </c>
      <c r="E139" s="193" t="s">
        <v>4673</v>
      </c>
      <c r="F139" s="194" t="s">
        <v>4674</v>
      </c>
      <c r="G139" s="195" t="s">
        <v>476</v>
      </c>
      <c r="H139" s="196">
        <v>480</v>
      </c>
      <c r="I139" s="197"/>
      <c r="J139" s="198">
        <f t="shared" si="0"/>
        <v>0</v>
      </c>
      <c r="K139" s="194" t="s">
        <v>4415</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110</v>
      </c>
      <c r="AT139" s="203" t="s">
        <v>241</v>
      </c>
      <c r="AU139" s="203" t="s">
        <v>84</v>
      </c>
      <c r="AY139" s="18" t="s">
        <v>239</v>
      </c>
      <c r="BE139" s="204">
        <f t="shared" si="4"/>
        <v>0</v>
      </c>
      <c r="BF139" s="204">
        <f t="shared" si="5"/>
        <v>0</v>
      </c>
      <c r="BG139" s="204">
        <f t="shared" si="6"/>
        <v>0</v>
      </c>
      <c r="BH139" s="204">
        <f t="shared" si="7"/>
        <v>0</v>
      </c>
      <c r="BI139" s="204">
        <f t="shared" si="8"/>
        <v>0</v>
      </c>
      <c r="BJ139" s="18" t="s">
        <v>84</v>
      </c>
      <c r="BK139" s="204">
        <f t="shared" si="9"/>
        <v>0</v>
      </c>
      <c r="BL139" s="18" t="s">
        <v>110</v>
      </c>
      <c r="BM139" s="203" t="s">
        <v>328</v>
      </c>
    </row>
    <row r="140" spans="1:65" s="2" customFormat="1" ht="16.5" customHeight="1">
      <c r="A140" s="35"/>
      <c r="B140" s="36"/>
      <c r="C140" s="192" t="s">
        <v>165</v>
      </c>
      <c r="D140" s="192" t="s">
        <v>241</v>
      </c>
      <c r="E140" s="193" t="s">
        <v>4675</v>
      </c>
      <c r="F140" s="194" t="s">
        <v>4638</v>
      </c>
      <c r="G140" s="195" t="s">
        <v>476</v>
      </c>
      <c r="H140" s="196">
        <v>120</v>
      </c>
      <c r="I140" s="197"/>
      <c r="J140" s="198">
        <f t="shared" si="0"/>
        <v>0</v>
      </c>
      <c r="K140" s="194" t="s">
        <v>4415</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110</v>
      </c>
      <c r="AT140" s="203" t="s">
        <v>241</v>
      </c>
      <c r="AU140" s="203" t="s">
        <v>84</v>
      </c>
      <c r="AY140" s="18" t="s">
        <v>239</v>
      </c>
      <c r="BE140" s="204">
        <f t="shared" si="4"/>
        <v>0</v>
      </c>
      <c r="BF140" s="204">
        <f t="shared" si="5"/>
        <v>0</v>
      </c>
      <c r="BG140" s="204">
        <f t="shared" si="6"/>
        <v>0</v>
      </c>
      <c r="BH140" s="204">
        <f t="shared" si="7"/>
        <v>0</v>
      </c>
      <c r="BI140" s="204">
        <f t="shared" si="8"/>
        <v>0</v>
      </c>
      <c r="BJ140" s="18" t="s">
        <v>84</v>
      </c>
      <c r="BK140" s="204">
        <f t="shared" si="9"/>
        <v>0</v>
      </c>
      <c r="BL140" s="18" t="s">
        <v>110</v>
      </c>
      <c r="BM140" s="203" t="s">
        <v>337</v>
      </c>
    </row>
    <row r="141" spans="1:65" s="2" customFormat="1" ht="16.5" customHeight="1">
      <c r="A141" s="35"/>
      <c r="B141" s="36"/>
      <c r="C141" s="192" t="s">
        <v>8</v>
      </c>
      <c r="D141" s="192" t="s">
        <v>241</v>
      </c>
      <c r="E141" s="193" t="s">
        <v>4676</v>
      </c>
      <c r="F141" s="194" t="s">
        <v>4677</v>
      </c>
      <c r="G141" s="195" t="s">
        <v>476</v>
      </c>
      <c r="H141" s="196">
        <v>480</v>
      </c>
      <c r="I141" s="197"/>
      <c r="J141" s="198">
        <f t="shared" si="0"/>
        <v>0</v>
      </c>
      <c r="K141" s="194" t="s">
        <v>4415</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110</v>
      </c>
      <c r="AT141" s="203" t="s">
        <v>241</v>
      </c>
      <c r="AU141" s="203" t="s">
        <v>84</v>
      </c>
      <c r="AY141" s="18" t="s">
        <v>239</v>
      </c>
      <c r="BE141" s="204">
        <f t="shared" si="4"/>
        <v>0</v>
      </c>
      <c r="BF141" s="204">
        <f t="shared" si="5"/>
        <v>0</v>
      </c>
      <c r="BG141" s="204">
        <f t="shared" si="6"/>
        <v>0</v>
      </c>
      <c r="BH141" s="204">
        <f t="shared" si="7"/>
        <v>0</v>
      </c>
      <c r="BI141" s="204">
        <f t="shared" si="8"/>
        <v>0</v>
      </c>
      <c r="BJ141" s="18" t="s">
        <v>84</v>
      </c>
      <c r="BK141" s="204">
        <f t="shared" si="9"/>
        <v>0</v>
      </c>
      <c r="BL141" s="18" t="s">
        <v>110</v>
      </c>
      <c r="BM141" s="203" t="s">
        <v>463</v>
      </c>
    </row>
    <row r="142" spans="1:65" s="2" customFormat="1" ht="16.5" customHeight="1">
      <c r="A142" s="35"/>
      <c r="B142" s="36"/>
      <c r="C142" s="192" t="s">
        <v>292</v>
      </c>
      <c r="D142" s="192" t="s">
        <v>241</v>
      </c>
      <c r="E142" s="193" t="s">
        <v>4678</v>
      </c>
      <c r="F142" s="194" t="s">
        <v>4679</v>
      </c>
      <c r="G142" s="195" t="s">
        <v>1736</v>
      </c>
      <c r="H142" s="196">
        <v>1</v>
      </c>
      <c r="I142" s="197"/>
      <c r="J142" s="198">
        <f t="shared" si="0"/>
        <v>0</v>
      </c>
      <c r="K142" s="194" t="s">
        <v>4415</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110</v>
      </c>
      <c r="AT142" s="203" t="s">
        <v>241</v>
      </c>
      <c r="AU142" s="203" t="s">
        <v>84</v>
      </c>
      <c r="AY142" s="18" t="s">
        <v>239</v>
      </c>
      <c r="BE142" s="204">
        <f t="shared" si="4"/>
        <v>0</v>
      </c>
      <c r="BF142" s="204">
        <f t="shared" si="5"/>
        <v>0</v>
      </c>
      <c r="BG142" s="204">
        <f t="shared" si="6"/>
        <v>0</v>
      </c>
      <c r="BH142" s="204">
        <f t="shared" si="7"/>
        <v>0</v>
      </c>
      <c r="BI142" s="204">
        <f t="shared" si="8"/>
        <v>0</v>
      </c>
      <c r="BJ142" s="18" t="s">
        <v>84</v>
      </c>
      <c r="BK142" s="204">
        <f t="shared" si="9"/>
        <v>0</v>
      </c>
      <c r="BL142" s="18" t="s">
        <v>110</v>
      </c>
      <c r="BM142" s="203" t="s">
        <v>473</v>
      </c>
    </row>
    <row r="143" spans="1:65" s="2" customFormat="1" ht="16.5" customHeight="1">
      <c r="A143" s="35"/>
      <c r="B143" s="36"/>
      <c r="C143" s="192" t="s">
        <v>296</v>
      </c>
      <c r="D143" s="192" t="s">
        <v>241</v>
      </c>
      <c r="E143" s="193" t="s">
        <v>4680</v>
      </c>
      <c r="F143" s="194" t="s">
        <v>4681</v>
      </c>
      <c r="G143" s="195" t="s">
        <v>1736</v>
      </c>
      <c r="H143" s="196">
        <v>1</v>
      </c>
      <c r="I143" s="197"/>
      <c r="J143" s="198">
        <f t="shared" si="0"/>
        <v>0</v>
      </c>
      <c r="K143" s="194" t="s">
        <v>4415</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110</v>
      </c>
      <c r="AT143" s="203" t="s">
        <v>241</v>
      </c>
      <c r="AU143" s="203" t="s">
        <v>84</v>
      </c>
      <c r="AY143" s="18" t="s">
        <v>239</v>
      </c>
      <c r="BE143" s="204">
        <f t="shared" si="4"/>
        <v>0</v>
      </c>
      <c r="BF143" s="204">
        <f t="shared" si="5"/>
        <v>0</v>
      </c>
      <c r="BG143" s="204">
        <f t="shared" si="6"/>
        <v>0</v>
      </c>
      <c r="BH143" s="204">
        <f t="shared" si="7"/>
        <v>0</v>
      </c>
      <c r="BI143" s="204">
        <f t="shared" si="8"/>
        <v>0</v>
      </c>
      <c r="BJ143" s="18" t="s">
        <v>84</v>
      </c>
      <c r="BK143" s="204">
        <f t="shared" si="9"/>
        <v>0</v>
      </c>
      <c r="BL143" s="18" t="s">
        <v>110</v>
      </c>
      <c r="BM143" s="203" t="s">
        <v>484</v>
      </c>
    </row>
    <row r="144" spans="1:65" s="12" customFormat="1" ht="25.9" customHeight="1">
      <c r="B144" s="176"/>
      <c r="C144" s="177"/>
      <c r="D144" s="178" t="s">
        <v>75</v>
      </c>
      <c r="E144" s="179" t="s">
        <v>4440</v>
      </c>
      <c r="F144" s="179" t="s">
        <v>4682</v>
      </c>
      <c r="G144" s="177"/>
      <c r="H144" s="177"/>
      <c r="I144" s="180"/>
      <c r="J144" s="181">
        <f>BK144</f>
        <v>0</v>
      </c>
      <c r="K144" s="177"/>
      <c r="L144" s="182"/>
      <c r="M144" s="183"/>
      <c r="N144" s="184"/>
      <c r="O144" s="184"/>
      <c r="P144" s="185">
        <f>SUM(P145:P149)</f>
        <v>0</v>
      </c>
      <c r="Q144" s="184"/>
      <c r="R144" s="185">
        <f>SUM(R145:R149)</f>
        <v>0</v>
      </c>
      <c r="S144" s="184"/>
      <c r="T144" s="186">
        <f>SUM(T145:T149)</f>
        <v>0</v>
      </c>
      <c r="AR144" s="187" t="s">
        <v>84</v>
      </c>
      <c r="AT144" s="188" t="s">
        <v>75</v>
      </c>
      <c r="AU144" s="188" t="s">
        <v>76</v>
      </c>
      <c r="AY144" s="187" t="s">
        <v>239</v>
      </c>
      <c r="BK144" s="189">
        <f>SUM(BK145:BK149)</f>
        <v>0</v>
      </c>
    </row>
    <row r="145" spans="1:65" s="2" customFormat="1" ht="16.5" customHeight="1">
      <c r="A145" s="35"/>
      <c r="B145" s="36"/>
      <c r="C145" s="192" t="s">
        <v>301</v>
      </c>
      <c r="D145" s="192" t="s">
        <v>241</v>
      </c>
      <c r="E145" s="193" t="s">
        <v>4683</v>
      </c>
      <c r="F145" s="194" t="s">
        <v>4684</v>
      </c>
      <c r="G145" s="195" t="s">
        <v>1736</v>
      </c>
      <c r="H145" s="196">
        <v>1</v>
      </c>
      <c r="I145" s="197"/>
      <c r="J145" s="198">
        <f>ROUND(I145*H145,2)</f>
        <v>0</v>
      </c>
      <c r="K145" s="194" t="s">
        <v>4415</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110</v>
      </c>
      <c r="AT145" s="203" t="s">
        <v>241</v>
      </c>
      <c r="AU145" s="203" t="s">
        <v>84</v>
      </c>
      <c r="AY145" s="18" t="s">
        <v>239</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110</v>
      </c>
      <c r="BM145" s="203" t="s">
        <v>495</v>
      </c>
    </row>
    <row r="146" spans="1:65" s="2" customFormat="1" ht="16.5" customHeight="1">
      <c r="A146" s="35"/>
      <c r="B146" s="36"/>
      <c r="C146" s="192" t="s">
        <v>306</v>
      </c>
      <c r="D146" s="192" t="s">
        <v>241</v>
      </c>
      <c r="E146" s="193" t="s">
        <v>4685</v>
      </c>
      <c r="F146" s="194" t="s">
        <v>4686</v>
      </c>
      <c r="G146" s="195" t="s">
        <v>1736</v>
      </c>
      <c r="H146" s="196">
        <v>1</v>
      </c>
      <c r="I146" s="197"/>
      <c r="J146" s="198">
        <f>ROUND(I146*H146,2)</f>
        <v>0</v>
      </c>
      <c r="K146" s="194" t="s">
        <v>4415</v>
      </c>
      <c r="L146" s="40"/>
      <c r="M146" s="199" t="s">
        <v>1</v>
      </c>
      <c r="N146" s="200" t="s">
        <v>41</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110</v>
      </c>
      <c r="AT146" s="203" t="s">
        <v>241</v>
      </c>
      <c r="AU146" s="203" t="s">
        <v>84</v>
      </c>
      <c r="AY146" s="18" t="s">
        <v>239</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110</v>
      </c>
      <c r="BM146" s="203" t="s">
        <v>506</v>
      </c>
    </row>
    <row r="147" spans="1:65" s="2" customFormat="1" ht="16.5" customHeight="1">
      <c r="A147" s="35"/>
      <c r="B147" s="36"/>
      <c r="C147" s="192" t="s">
        <v>312</v>
      </c>
      <c r="D147" s="192" t="s">
        <v>241</v>
      </c>
      <c r="E147" s="193" t="s">
        <v>4687</v>
      </c>
      <c r="F147" s="194" t="s">
        <v>4688</v>
      </c>
      <c r="G147" s="195" t="s">
        <v>1736</v>
      </c>
      <c r="H147" s="196">
        <v>1</v>
      </c>
      <c r="I147" s="197"/>
      <c r="J147" s="198">
        <f>ROUND(I147*H147,2)</f>
        <v>0</v>
      </c>
      <c r="K147" s="194" t="s">
        <v>4415</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110</v>
      </c>
      <c r="AT147" s="203" t="s">
        <v>241</v>
      </c>
      <c r="AU147" s="203" t="s">
        <v>84</v>
      </c>
      <c r="AY147" s="18" t="s">
        <v>239</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110</v>
      </c>
      <c r="BM147" s="203" t="s">
        <v>517</v>
      </c>
    </row>
    <row r="148" spans="1:65" s="2" customFormat="1" ht="16.5" customHeight="1">
      <c r="A148" s="35"/>
      <c r="B148" s="36"/>
      <c r="C148" s="192" t="s">
        <v>279</v>
      </c>
      <c r="D148" s="192" t="s">
        <v>241</v>
      </c>
      <c r="E148" s="193" t="s">
        <v>4689</v>
      </c>
      <c r="F148" s="194" t="s">
        <v>4596</v>
      </c>
      <c r="G148" s="195" t="s">
        <v>476</v>
      </c>
      <c r="H148" s="196">
        <v>160</v>
      </c>
      <c r="I148" s="197"/>
      <c r="J148" s="198">
        <f>ROUND(I148*H148,2)</f>
        <v>0</v>
      </c>
      <c r="K148" s="194" t="s">
        <v>4415</v>
      </c>
      <c r="L148" s="40"/>
      <c r="M148" s="199" t="s">
        <v>1</v>
      </c>
      <c r="N148" s="200" t="s">
        <v>41</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110</v>
      </c>
      <c r="AT148" s="203" t="s">
        <v>241</v>
      </c>
      <c r="AU148" s="203" t="s">
        <v>84</v>
      </c>
      <c r="AY148" s="18" t="s">
        <v>239</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110</v>
      </c>
      <c r="BM148" s="203" t="s">
        <v>525</v>
      </c>
    </row>
    <row r="149" spans="1:65" s="2" customFormat="1" ht="16.5" customHeight="1">
      <c r="A149" s="35"/>
      <c r="B149" s="36"/>
      <c r="C149" s="192" t="s">
        <v>321</v>
      </c>
      <c r="D149" s="192" t="s">
        <v>241</v>
      </c>
      <c r="E149" s="193" t="s">
        <v>4690</v>
      </c>
      <c r="F149" s="194" t="s">
        <v>4691</v>
      </c>
      <c r="G149" s="195" t="s">
        <v>476</v>
      </c>
      <c r="H149" s="196">
        <v>20</v>
      </c>
      <c r="I149" s="197"/>
      <c r="J149" s="198">
        <f>ROUND(I149*H149,2)</f>
        <v>0</v>
      </c>
      <c r="K149" s="194" t="s">
        <v>4415</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110</v>
      </c>
      <c r="AT149" s="203" t="s">
        <v>241</v>
      </c>
      <c r="AU149" s="203" t="s">
        <v>84</v>
      </c>
      <c r="AY149" s="18" t="s">
        <v>239</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110</v>
      </c>
      <c r="BM149" s="203" t="s">
        <v>533</v>
      </c>
    </row>
    <row r="150" spans="1:65" s="12" customFormat="1" ht="25.9" customHeight="1">
      <c r="B150" s="176"/>
      <c r="C150" s="177"/>
      <c r="D150" s="178" t="s">
        <v>75</v>
      </c>
      <c r="E150" s="179" t="s">
        <v>4460</v>
      </c>
      <c r="F150" s="179" t="s">
        <v>135</v>
      </c>
      <c r="G150" s="177"/>
      <c r="H150" s="177"/>
      <c r="I150" s="180"/>
      <c r="J150" s="181">
        <f>BK150</f>
        <v>0</v>
      </c>
      <c r="K150" s="177"/>
      <c r="L150" s="182"/>
      <c r="M150" s="183"/>
      <c r="N150" s="184"/>
      <c r="O150" s="184"/>
      <c r="P150" s="185">
        <f>SUM(P151:P155)</f>
        <v>0</v>
      </c>
      <c r="Q150" s="184"/>
      <c r="R150" s="185">
        <f>SUM(R151:R155)</f>
        <v>0</v>
      </c>
      <c r="S150" s="184"/>
      <c r="T150" s="186">
        <f>SUM(T151:T155)</f>
        <v>0</v>
      </c>
      <c r="AR150" s="187" t="s">
        <v>84</v>
      </c>
      <c r="AT150" s="188" t="s">
        <v>75</v>
      </c>
      <c r="AU150" s="188" t="s">
        <v>76</v>
      </c>
      <c r="AY150" s="187" t="s">
        <v>239</v>
      </c>
      <c r="BK150" s="189">
        <f>SUM(BK151:BK155)</f>
        <v>0</v>
      </c>
    </row>
    <row r="151" spans="1:65" s="2" customFormat="1" ht="16.5" customHeight="1">
      <c r="A151" s="35"/>
      <c r="B151" s="36"/>
      <c r="C151" s="192" t="s">
        <v>328</v>
      </c>
      <c r="D151" s="192" t="s">
        <v>241</v>
      </c>
      <c r="E151" s="193" t="s">
        <v>4692</v>
      </c>
      <c r="F151" s="194" t="s">
        <v>4507</v>
      </c>
      <c r="G151" s="195" t="s">
        <v>379</v>
      </c>
      <c r="H151" s="196">
        <v>8</v>
      </c>
      <c r="I151" s="197"/>
      <c r="J151" s="198">
        <f>ROUND(I151*H151,2)</f>
        <v>0</v>
      </c>
      <c r="K151" s="194" t="s">
        <v>4415</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110</v>
      </c>
      <c r="AT151" s="203" t="s">
        <v>241</v>
      </c>
      <c r="AU151" s="203" t="s">
        <v>84</v>
      </c>
      <c r="AY151" s="18" t="s">
        <v>239</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110</v>
      </c>
      <c r="BM151" s="203" t="s">
        <v>541</v>
      </c>
    </row>
    <row r="152" spans="1:65" s="2" customFormat="1" ht="16.5" customHeight="1">
      <c r="A152" s="35"/>
      <c r="B152" s="36"/>
      <c r="C152" s="192" t="s">
        <v>7</v>
      </c>
      <c r="D152" s="192" t="s">
        <v>241</v>
      </c>
      <c r="E152" s="193" t="s">
        <v>4693</v>
      </c>
      <c r="F152" s="194" t="s">
        <v>4694</v>
      </c>
      <c r="G152" s="195" t="s">
        <v>379</v>
      </c>
      <c r="H152" s="196">
        <v>12</v>
      </c>
      <c r="I152" s="197"/>
      <c r="J152" s="198">
        <f>ROUND(I152*H152,2)</f>
        <v>0</v>
      </c>
      <c r="K152" s="194" t="s">
        <v>4415</v>
      </c>
      <c r="L152" s="40"/>
      <c r="M152" s="199" t="s">
        <v>1</v>
      </c>
      <c r="N152" s="200" t="s">
        <v>41</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110</v>
      </c>
      <c r="AT152" s="203" t="s">
        <v>241</v>
      </c>
      <c r="AU152" s="203" t="s">
        <v>84</v>
      </c>
      <c r="AY152" s="18" t="s">
        <v>239</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110</v>
      </c>
      <c r="BM152" s="203" t="s">
        <v>551</v>
      </c>
    </row>
    <row r="153" spans="1:65" s="2" customFormat="1" ht="16.5" customHeight="1">
      <c r="A153" s="35"/>
      <c r="B153" s="36"/>
      <c r="C153" s="192" t="s">
        <v>337</v>
      </c>
      <c r="D153" s="192" t="s">
        <v>241</v>
      </c>
      <c r="E153" s="193" t="s">
        <v>4695</v>
      </c>
      <c r="F153" s="194" t="s">
        <v>4511</v>
      </c>
      <c r="G153" s="195" t="s">
        <v>379</v>
      </c>
      <c r="H153" s="196">
        <v>8</v>
      </c>
      <c r="I153" s="197"/>
      <c r="J153" s="198">
        <f>ROUND(I153*H153,2)</f>
        <v>0</v>
      </c>
      <c r="K153" s="194" t="s">
        <v>4415</v>
      </c>
      <c r="L153" s="40"/>
      <c r="M153" s="199" t="s">
        <v>1</v>
      </c>
      <c r="N153" s="200" t="s">
        <v>41</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110</v>
      </c>
      <c r="AT153" s="203" t="s">
        <v>241</v>
      </c>
      <c r="AU153" s="203" t="s">
        <v>84</v>
      </c>
      <c r="AY153" s="18" t="s">
        <v>239</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110</v>
      </c>
      <c r="BM153" s="203" t="s">
        <v>561</v>
      </c>
    </row>
    <row r="154" spans="1:65" s="2" customFormat="1" ht="16.5" customHeight="1">
      <c r="A154" s="35"/>
      <c r="B154" s="36"/>
      <c r="C154" s="192" t="s">
        <v>342</v>
      </c>
      <c r="D154" s="192" t="s">
        <v>241</v>
      </c>
      <c r="E154" s="193" t="s">
        <v>4696</v>
      </c>
      <c r="F154" s="194" t="s">
        <v>4515</v>
      </c>
      <c r="G154" s="195" t="s">
        <v>379</v>
      </c>
      <c r="H154" s="196">
        <v>8</v>
      </c>
      <c r="I154" s="197"/>
      <c r="J154" s="198">
        <f>ROUND(I154*H154,2)</f>
        <v>0</v>
      </c>
      <c r="K154" s="194" t="s">
        <v>4415</v>
      </c>
      <c r="L154" s="40"/>
      <c r="M154" s="199" t="s">
        <v>1</v>
      </c>
      <c r="N154" s="200" t="s">
        <v>41</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110</v>
      </c>
      <c r="AT154" s="203" t="s">
        <v>241</v>
      </c>
      <c r="AU154" s="203" t="s">
        <v>84</v>
      </c>
      <c r="AY154" s="18" t="s">
        <v>239</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110</v>
      </c>
      <c r="BM154" s="203" t="s">
        <v>570</v>
      </c>
    </row>
    <row r="155" spans="1:65" s="2" customFormat="1" ht="16.5" customHeight="1">
      <c r="A155" s="35"/>
      <c r="B155" s="36"/>
      <c r="C155" s="192" t="s">
        <v>463</v>
      </c>
      <c r="D155" s="192" t="s">
        <v>241</v>
      </c>
      <c r="E155" s="193" t="s">
        <v>4697</v>
      </c>
      <c r="F155" s="194" t="s">
        <v>4517</v>
      </c>
      <c r="G155" s="195" t="s">
        <v>379</v>
      </c>
      <c r="H155" s="196">
        <v>6</v>
      </c>
      <c r="I155" s="197"/>
      <c r="J155" s="198">
        <f>ROUND(I155*H155,2)</f>
        <v>0</v>
      </c>
      <c r="K155" s="194" t="s">
        <v>4415</v>
      </c>
      <c r="L155" s="40"/>
      <c r="M155" s="220" t="s">
        <v>1</v>
      </c>
      <c r="N155" s="221" t="s">
        <v>41</v>
      </c>
      <c r="O155" s="222"/>
      <c r="P155" s="223">
        <f>O155*H155</f>
        <v>0</v>
      </c>
      <c r="Q155" s="223">
        <v>0</v>
      </c>
      <c r="R155" s="223">
        <f>Q155*H155</f>
        <v>0</v>
      </c>
      <c r="S155" s="223">
        <v>0</v>
      </c>
      <c r="T155" s="224">
        <f>S155*H155</f>
        <v>0</v>
      </c>
      <c r="U155" s="35"/>
      <c r="V155" s="35"/>
      <c r="W155" s="35"/>
      <c r="X155" s="35"/>
      <c r="Y155" s="35"/>
      <c r="Z155" s="35"/>
      <c r="AA155" s="35"/>
      <c r="AB155" s="35"/>
      <c r="AC155" s="35"/>
      <c r="AD155" s="35"/>
      <c r="AE155" s="35"/>
      <c r="AR155" s="203" t="s">
        <v>110</v>
      </c>
      <c r="AT155" s="203" t="s">
        <v>241</v>
      </c>
      <c r="AU155" s="203" t="s">
        <v>84</v>
      </c>
      <c r="AY155" s="18" t="s">
        <v>239</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110</v>
      </c>
      <c r="BM155" s="203" t="s">
        <v>580</v>
      </c>
    </row>
    <row r="156" spans="1:65" s="2" customFormat="1" ht="6.95" customHeight="1">
      <c r="A156" s="35"/>
      <c r="B156" s="55"/>
      <c r="C156" s="56"/>
      <c r="D156" s="56"/>
      <c r="E156" s="56"/>
      <c r="F156" s="56"/>
      <c r="G156" s="56"/>
      <c r="H156" s="56"/>
      <c r="I156" s="56"/>
      <c r="J156" s="56"/>
      <c r="K156" s="56"/>
      <c r="L156" s="40"/>
      <c r="M156" s="35"/>
      <c r="O156" s="35"/>
      <c r="P156" s="35"/>
      <c r="Q156" s="35"/>
      <c r="R156" s="35"/>
      <c r="S156" s="35"/>
      <c r="T156" s="35"/>
      <c r="U156" s="35"/>
      <c r="V156" s="35"/>
      <c r="W156" s="35"/>
      <c r="X156" s="35"/>
      <c r="Y156" s="35"/>
      <c r="Z156" s="35"/>
      <c r="AA156" s="35"/>
      <c r="AB156" s="35"/>
      <c r="AC156" s="35"/>
      <c r="AD156" s="35"/>
      <c r="AE156" s="35"/>
    </row>
  </sheetData>
  <sheetProtection algorithmName="SHA-512" hashValue="6I4tM4WzTd8kBWXOw6FhJpP1tslx/a6AnF3iIp0r5P1Mz6FQl/0FuykbyEDMD4BvGRwniWe2WNh64K5n3Lf92g==" saltValue="7ZTb0c46YF+gRWDbOmw6DCuVKPyzwYY2bU8hMl2irGSSh5AJXM2UuN9iSqzoEabcTv06PPUIcVIlGwmB4yjl9w==" spinCount="100000" sheet="1" objects="1" scenarios="1" formatColumns="0" formatRows="0" autoFilter="0"/>
  <autoFilter ref="C126:K155" xr:uid="{00000000-0009-0000-0000-000014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7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152</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2629</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4698</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35.25" customHeight="1">
      <c r="A31" s="122"/>
      <c r="B31" s="123"/>
      <c r="C31" s="122"/>
      <c r="D31" s="122"/>
      <c r="E31" s="329" t="s">
        <v>4699</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ROUND(J129,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ROUND((SUM(BE129:BE178)),  2)</f>
        <v>0</v>
      </c>
      <c r="G37" s="35"/>
      <c r="H37" s="35"/>
      <c r="I37" s="131">
        <v>0.21</v>
      </c>
      <c r="J37" s="130">
        <f>ROUND(((SUM(BE129:BE178))*I37),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ROUND((SUM(BF129:BF178)),  2)</f>
        <v>0</v>
      </c>
      <c r="G38" s="35"/>
      <c r="H38" s="35"/>
      <c r="I38" s="131">
        <v>0.12</v>
      </c>
      <c r="J38" s="130">
        <f>ROUND(((SUM(BF129:BF178))*I38),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ROUND((SUM(BG129:BG178)),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ROUND((SUM(BH129:BH178)),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ROUND((SUM(BI129:BI178)),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2629</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 xml:space="preserve">6 - STRUKTUROVANÁ KABELÁŽ - SK </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J129</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4700</v>
      </c>
      <c r="E101" s="157"/>
      <c r="F101" s="157"/>
      <c r="G101" s="157"/>
      <c r="H101" s="157"/>
      <c r="I101" s="157"/>
      <c r="J101" s="158">
        <f>J130</f>
        <v>0</v>
      </c>
      <c r="K101" s="155"/>
      <c r="L101" s="159"/>
    </row>
    <row r="102" spans="1:47" s="9" customFormat="1" ht="24.95" customHeight="1">
      <c r="B102" s="154"/>
      <c r="C102" s="155"/>
      <c r="D102" s="156" t="s">
        <v>4701</v>
      </c>
      <c r="E102" s="157"/>
      <c r="F102" s="157"/>
      <c r="G102" s="157"/>
      <c r="H102" s="157"/>
      <c r="I102" s="157"/>
      <c r="J102" s="158">
        <f>J147</f>
        <v>0</v>
      </c>
      <c r="K102" s="155"/>
      <c r="L102" s="159"/>
    </row>
    <row r="103" spans="1:47" s="9" customFormat="1" ht="24.95" customHeight="1">
      <c r="B103" s="154"/>
      <c r="C103" s="155"/>
      <c r="D103" s="156" t="s">
        <v>4702</v>
      </c>
      <c r="E103" s="157"/>
      <c r="F103" s="157"/>
      <c r="G103" s="157"/>
      <c r="H103" s="157"/>
      <c r="I103" s="157"/>
      <c r="J103" s="158">
        <f>J158</f>
        <v>0</v>
      </c>
      <c r="K103" s="155"/>
      <c r="L103" s="159"/>
    </row>
    <row r="104" spans="1:47" s="9" customFormat="1" ht="24.95" customHeight="1">
      <c r="B104" s="154"/>
      <c r="C104" s="155"/>
      <c r="D104" s="156" t="s">
        <v>4703</v>
      </c>
      <c r="E104" s="157"/>
      <c r="F104" s="157"/>
      <c r="G104" s="157"/>
      <c r="H104" s="157"/>
      <c r="I104" s="157"/>
      <c r="J104" s="158">
        <f>J168</f>
        <v>0</v>
      </c>
      <c r="K104" s="155"/>
      <c r="L104" s="159"/>
    </row>
    <row r="105" spans="1:47" s="9" customFormat="1" ht="24.95" customHeight="1">
      <c r="B105" s="154"/>
      <c r="C105" s="155"/>
      <c r="D105" s="156" t="s">
        <v>4411</v>
      </c>
      <c r="E105" s="157"/>
      <c r="F105" s="157"/>
      <c r="G105" s="157"/>
      <c r="H105" s="157"/>
      <c r="I105" s="157"/>
      <c r="J105" s="158">
        <f>J175</f>
        <v>0</v>
      </c>
      <c r="K105" s="155"/>
      <c r="L105" s="159"/>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224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16.5" customHeight="1">
      <c r="A115" s="35"/>
      <c r="B115" s="36"/>
      <c r="C115" s="37"/>
      <c r="D115" s="37"/>
      <c r="E115" s="330" t="str">
        <f>E7</f>
        <v>NEMOCNICE TGM HODONÍN – VÝSTAVBA PAVILONU URGENTNÍHO PŘÍJMU ETAPA II.</v>
      </c>
      <c r="F115" s="331"/>
      <c r="G115" s="331"/>
      <c r="H115" s="331"/>
      <c r="I115" s="37"/>
      <c r="J115" s="37"/>
      <c r="K115" s="37"/>
      <c r="L115" s="52"/>
      <c r="S115" s="35"/>
      <c r="T115" s="35"/>
      <c r="U115" s="35"/>
      <c r="V115" s="35"/>
      <c r="W115" s="35"/>
      <c r="X115" s="35"/>
      <c r="Y115" s="35"/>
      <c r="Z115" s="35"/>
      <c r="AA115" s="35"/>
      <c r="AB115" s="35"/>
      <c r="AC115" s="35"/>
      <c r="AD115" s="35"/>
      <c r="AE115" s="35"/>
    </row>
    <row r="116" spans="1:31" s="1" customFormat="1" ht="12" customHeight="1">
      <c r="B116" s="22"/>
      <c r="C116" s="30" t="s">
        <v>210</v>
      </c>
      <c r="D116" s="23"/>
      <c r="E116" s="23"/>
      <c r="F116" s="23"/>
      <c r="G116" s="23"/>
      <c r="H116" s="23"/>
      <c r="I116" s="23"/>
      <c r="J116" s="23"/>
      <c r="K116" s="23"/>
      <c r="L116" s="21"/>
    </row>
    <row r="117" spans="1:31" s="1" customFormat="1" ht="16.5" customHeight="1">
      <c r="B117" s="22"/>
      <c r="C117" s="23"/>
      <c r="D117" s="23"/>
      <c r="E117" s="330" t="s">
        <v>346</v>
      </c>
      <c r="F117" s="281"/>
      <c r="G117" s="281"/>
      <c r="H117" s="281"/>
      <c r="I117" s="23"/>
      <c r="J117" s="23"/>
      <c r="K117" s="23"/>
      <c r="L117" s="21"/>
    </row>
    <row r="118" spans="1:31" s="1" customFormat="1" ht="12" customHeight="1">
      <c r="B118" s="22"/>
      <c r="C118" s="30" t="s">
        <v>347</v>
      </c>
      <c r="D118" s="23"/>
      <c r="E118" s="23"/>
      <c r="F118" s="23"/>
      <c r="G118" s="23"/>
      <c r="H118" s="23"/>
      <c r="I118" s="23"/>
      <c r="J118" s="23"/>
      <c r="K118" s="23"/>
      <c r="L118" s="21"/>
    </row>
    <row r="119" spans="1:31" s="2" customFormat="1" ht="16.5" customHeight="1">
      <c r="A119" s="35"/>
      <c r="B119" s="36"/>
      <c r="C119" s="37"/>
      <c r="D119" s="37"/>
      <c r="E119" s="334" t="s">
        <v>2628</v>
      </c>
      <c r="F119" s="332"/>
      <c r="G119" s="332"/>
      <c r="H119" s="332"/>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2629</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303" t="str">
        <f>E13</f>
        <v xml:space="preserve">6 - STRUKTUROVANÁ KABELÁŽ - SK </v>
      </c>
      <c r="F121" s="332"/>
      <c r="G121" s="332"/>
      <c r="H121" s="332"/>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F16</f>
        <v xml:space="preserve"> </v>
      </c>
      <c r="G123" s="37"/>
      <c r="H123" s="37"/>
      <c r="I123" s="30" t="s">
        <v>22</v>
      </c>
      <c r="J123" s="67" t="str">
        <f>IF(J16="","",J16)</f>
        <v>23. 6. 2025</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5.2" customHeight="1">
      <c r="A125" s="35"/>
      <c r="B125" s="36"/>
      <c r="C125" s="30" t="s">
        <v>24</v>
      </c>
      <c r="D125" s="37"/>
      <c r="E125" s="37"/>
      <c r="F125" s="28" t="str">
        <f>E19</f>
        <v>NEMOCNICE TGM HODONÍN, p.o.</v>
      </c>
      <c r="G125" s="37"/>
      <c r="H125" s="37"/>
      <c r="I125" s="30" t="s">
        <v>30</v>
      </c>
      <c r="J125" s="33" t="str">
        <f>E25</f>
        <v>KANIA a.s.</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28</v>
      </c>
      <c r="D126" s="37"/>
      <c r="E126" s="37"/>
      <c r="F126" s="28" t="str">
        <f>IF(E22="","",E22)</f>
        <v>Vyplň údaj</v>
      </c>
      <c r="G126" s="37"/>
      <c r="H126" s="37"/>
      <c r="I126" s="30" t="s">
        <v>33</v>
      </c>
      <c r="J126" s="33" t="str">
        <f>E28</f>
        <v xml:space="preserve"> </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1" customFormat="1" ht="29.25" customHeight="1">
      <c r="A128" s="165"/>
      <c r="B128" s="166"/>
      <c r="C128" s="167" t="s">
        <v>225</v>
      </c>
      <c r="D128" s="168" t="s">
        <v>61</v>
      </c>
      <c r="E128" s="168" t="s">
        <v>57</v>
      </c>
      <c r="F128" s="168" t="s">
        <v>58</v>
      </c>
      <c r="G128" s="168" t="s">
        <v>226</v>
      </c>
      <c r="H128" s="168" t="s">
        <v>227</v>
      </c>
      <c r="I128" s="168" t="s">
        <v>228</v>
      </c>
      <c r="J128" s="168" t="s">
        <v>214</v>
      </c>
      <c r="K128" s="169" t="s">
        <v>229</v>
      </c>
      <c r="L128" s="170"/>
      <c r="M128" s="76" t="s">
        <v>1</v>
      </c>
      <c r="N128" s="77" t="s">
        <v>40</v>
      </c>
      <c r="O128" s="77" t="s">
        <v>230</v>
      </c>
      <c r="P128" s="77" t="s">
        <v>231</v>
      </c>
      <c r="Q128" s="77" t="s">
        <v>232</v>
      </c>
      <c r="R128" s="77" t="s">
        <v>233</v>
      </c>
      <c r="S128" s="77" t="s">
        <v>234</v>
      </c>
      <c r="T128" s="78" t="s">
        <v>235</v>
      </c>
      <c r="U128" s="165"/>
      <c r="V128" s="165"/>
      <c r="W128" s="165"/>
      <c r="X128" s="165"/>
      <c r="Y128" s="165"/>
      <c r="Z128" s="165"/>
      <c r="AA128" s="165"/>
      <c r="AB128" s="165"/>
      <c r="AC128" s="165"/>
      <c r="AD128" s="165"/>
      <c r="AE128" s="165"/>
    </row>
    <row r="129" spans="1:65" s="2" customFormat="1" ht="22.9" customHeight="1">
      <c r="A129" s="35"/>
      <c r="B129" s="36"/>
      <c r="C129" s="83" t="s">
        <v>236</v>
      </c>
      <c r="D129" s="37"/>
      <c r="E129" s="37"/>
      <c r="F129" s="37"/>
      <c r="G129" s="37"/>
      <c r="H129" s="37"/>
      <c r="I129" s="37"/>
      <c r="J129" s="171">
        <f>BK129</f>
        <v>0</v>
      </c>
      <c r="K129" s="37"/>
      <c r="L129" s="40"/>
      <c r="M129" s="79"/>
      <c r="N129" s="172"/>
      <c r="O129" s="80"/>
      <c r="P129" s="173">
        <f>P130+P147+P158+P168+P175</f>
        <v>0</v>
      </c>
      <c r="Q129" s="80"/>
      <c r="R129" s="173">
        <f>R130+R147+R158+R168+R175</f>
        <v>0</v>
      </c>
      <c r="S129" s="80"/>
      <c r="T129" s="174">
        <f>T130+T147+T158+T168+T175</f>
        <v>0</v>
      </c>
      <c r="U129" s="35"/>
      <c r="V129" s="35"/>
      <c r="W129" s="35"/>
      <c r="X129" s="35"/>
      <c r="Y129" s="35"/>
      <c r="Z129" s="35"/>
      <c r="AA129" s="35"/>
      <c r="AB129" s="35"/>
      <c r="AC129" s="35"/>
      <c r="AD129" s="35"/>
      <c r="AE129" s="35"/>
      <c r="AT129" s="18" t="s">
        <v>75</v>
      </c>
      <c r="AU129" s="18" t="s">
        <v>216</v>
      </c>
      <c r="BK129" s="175">
        <f>BK130+BK147+BK158+BK168+BK175</f>
        <v>0</v>
      </c>
    </row>
    <row r="130" spans="1:65" s="12" customFormat="1" ht="25.9" customHeight="1">
      <c r="B130" s="176"/>
      <c r="C130" s="177"/>
      <c r="D130" s="178" t="s">
        <v>75</v>
      </c>
      <c r="E130" s="179" t="s">
        <v>4224</v>
      </c>
      <c r="F130" s="179" t="s">
        <v>4704</v>
      </c>
      <c r="G130" s="177"/>
      <c r="H130" s="177"/>
      <c r="I130" s="180"/>
      <c r="J130" s="181">
        <f>BK130</f>
        <v>0</v>
      </c>
      <c r="K130" s="177"/>
      <c r="L130" s="182"/>
      <c r="M130" s="183"/>
      <c r="N130" s="184"/>
      <c r="O130" s="184"/>
      <c r="P130" s="185">
        <f>SUM(P131:P146)</f>
        <v>0</v>
      </c>
      <c r="Q130" s="184"/>
      <c r="R130" s="185">
        <f>SUM(R131:R146)</f>
        <v>0</v>
      </c>
      <c r="S130" s="184"/>
      <c r="T130" s="186">
        <f>SUM(T131:T146)</f>
        <v>0</v>
      </c>
      <c r="AR130" s="187" t="s">
        <v>84</v>
      </c>
      <c r="AT130" s="188" t="s">
        <v>75</v>
      </c>
      <c r="AU130" s="188" t="s">
        <v>76</v>
      </c>
      <c r="AY130" s="187" t="s">
        <v>239</v>
      </c>
      <c r="BK130" s="189">
        <f>SUM(BK131:BK146)</f>
        <v>0</v>
      </c>
    </row>
    <row r="131" spans="1:65" s="2" customFormat="1" ht="16.5" customHeight="1">
      <c r="A131" s="35"/>
      <c r="B131" s="36"/>
      <c r="C131" s="192" t="s">
        <v>84</v>
      </c>
      <c r="D131" s="192" t="s">
        <v>241</v>
      </c>
      <c r="E131" s="193" t="s">
        <v>4705</v>
      </c>
      <c r="F131" s="194" t="s">
        <v>4706</v>
      </c>
      <c r="G131" s="195" t="s">
        <v>476</v>
      </c>
      <c r="H131" s="196">
        <v>19716</v>
      </c>
      <c r="I131" s="197"/>
      <c r="J131" s="198">
        <f t="shared" ref="J131:J146" si="0">ROUND(I131*H131,2)</f>
        <v>0</v>
      </c>
      <c r="K131" s="194" t="s">
        <v>4415</v>
      </c>
      <c r="L131" s="40"/>
      <c r="M131" s="199" t="s">
        <v>1</v>
      </c>
      <c r="N131" s="200" t="s">
        <v>41</v>
      </c>
      <c r="O131" s="72"/>
      <c r="P131" s="201">
        <f t="shared" ref="P131:P146" si="1">O131*H131</f>
        <v>0</v>
      </c>
      <c r="Q131" s="201">
        <v>0</v>
      </c>
      <c r="R131" s="201">
        <f t="shared" ref="R131:R146" si="2">Q131*H131</f>
        <v>0</v>
      </c>
      <c r="S131" s="201">
        <v>0</v>
      </c>
      <c r="T131" s="202">
        <f t="shared" ref="T131:T146" si="3">S131*H131</f>
        <v>0</v>
      </c>
      <c r="U131" s="35"/>
      <c r="V131" s="35"/>
      <c r="W131" s="35"/>
      <c r="X131" s="35"/>
      <c r="Y131" s="35"/>
      <c r="Z131" s="35"/>
      <c r="AA131" s="35"/>
      <c r="AB131" s="35"/>
      <c r="AC131" s="35"/>
      <c r="AD131" s="35"/>
      <c r="AE131" s="35"/>
      <c r="AR131" s="203" t="s">
        <v>110</v>
      </c>
      <c r="AT131" s="203" t="s">
        <v>241</v>
      </c>
      <c r="AU131" s="203" t="s">
        <v>84</v>
      </c>
      <c r="AY131" s="18" t="s">
        <v>239</v>
      </c>
      <c r="BE131" s="204">
        <f t="shared" ref="BE131:BE146" si="4">IF(N131="základní",J131,0)</f>
        <v>0</v>
      </c>
      <c r="BF131" s="204">
        <f t="shared" ref="BF131:BF146" si="5">IF(N131="snížená",J131,0)</f>
        <v>0</v>
      </c>
      <c r="BG131" s="204">
        <f t="shared" ref="BG131:BG146" si="6">IF(N131="zákl. přenesená",J131,0)</f>
        <v>0</v>
      </c>
      <c r="BH131" s="204">
        <f t="shared" ref="BH131:BH146" si="7">IF(N131="sníž. přenesená",J131,0)</f>
        <v>0</v>
      </c>
      <c r="BI131" s="204">
        <f t="shared" ref="BI131:BI146" si="8">IF(N131="nulová",J131,0)</f>
        <v>0</v>
      </c>
      <c r="BJ131" s="18" t="s">
        <v>84</v>
      </c>
      <c r="BK131" s="204">
        <f t="shared" ref="BK131:BK146" si="9">ROUND(I131*H131,2)</f>
        <v>0</v>
      </c>
      <c r="BL131" s="18" t="s">
        <v>110</v>
      </c>
      <c r="BM131" s="203" t="s">
        <v>86</v>
      </c>
    </row>
    <row r="132" spans="1:65" s="2" customFormat="1" ht="16.5" customHeight="1">
      <c r="A132" s="35"/>
      <c r="B132" s="36"/>
      <c r="C132" s="192" t="s">
        <v>86</v>
      </c>
      <c r="D132" s="192" t="s">
        <v>241</v>
      </c>
      <c r="E132" s="193" t="s">
        <v>4707</v>
      </c>
      <c r="F132" s="194" t="s">
        <v>4604</v>
      </c>
      <c r="G132" s="195" t="s">
        <v>1736</v>
      </c>
      <c r="H132" s="196">
        <v>16</v>
      </c>
      <c r="I132" s="197"/>
      <c r="J132" s="198">
        <f t="shared" si="0"/>
        <v>0</v>
      </c>
      <c r="K132" s="194" t="s">
        <v>4415</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110</v>
      </c>
      <c r="AT132" s="203" t="s">
        <v>241</v>
      </c>
      <c r="AU132" s="203" t="s">
        <v>84</v>
      </c>
      <c r="AY132" s="18" t="s">
        <v>239</v>
      </c>
      <c r="BE132" s="204">
        <f t="shared" si="4"/>
        <v>0</v>
      </c>
      <c r="BF132" s="204">
        <f t="shared" si="5"/>
        <v>0</v>
      </c>
      <c r="BG132" s="204">
        <f t="shared" si="6"/>
        <v>0</v>
      </c>
      <c r="BH132" s="204">
        <f t="shared" si="7"/>
        <v>0</v>
      </c>
      <c r="BI132" s="204">
        <f t="shared" si="8"/>
        <v>0</v>
      </c>
      <c r="BJ132" s="18" t="s">
        <v>84</v>
      </c>
      <c r="BK132" s="204">
        <f t="shared" si="9"/>
        <v>0</v>
      </c>
      <c r="BL132" s="18" t="s">
        <v>110</v>
      </c>
      <c r="BM132" s="203" t="s">
        <v>110</v>
      </c>
    </row>
    <row r="133" spans="1:65" s="2" customFormat="1" ht="16.5" customHeight="1">
      <c r="A133" s="35"/>
      <c r="B133" s="36"/>
      <c r="C133" s="192" t="s">
        <v>108</v>
      </c>
      <c r="D133" s="192" t="s">
        <v>241</v>
      </c>
      <c r="E133" s="193" t="s">
        <v>4708</v>
      </c>
      <c r="F133" s="194" t="s">
        <v>4709</v>
      </c>
      <c r="G133" s="195" t="s">
        <v>476</v>
      </c>
      <c r="H133" s="196">
        <v>60</v>
      </c>
      <c r="I133" s="197"/>
      <c r="J133" s="198">
        <f t="shared" si="0"/>
        <v>0</v>
      </c>
      <c r="K133" s="194" t="s">
        <v>4415</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110</v>
      </c>
      <c r="AT133" s="203" t="s">
        <v>241</v>
      </c>
      <c r="AU133" s="203" t="s">
        <v>84</v>
      </c>
      <c r="AY133" s="18" t="s">
        <v>239</v>
      </c>
      <c r="BE133" s="204">
        <f t="shared" si="4"/>
        <v>0</v>
      </c>
      <c r="BF133" s="204">
        <f t="shared" si="5"/>
        <v>0</v>
      </c>
      <c r="BG133" s="204">
        <f t="shared" si="6"/>
        <v>0</v>
      </c>
      <c r="BH133" s="204">
        <f t="shared" si="7"/>
        <v>0</v>
      </c>
      <c r="BI133" s="204">
        <f t="shared" si="8"/>
        <v>0</v>
      </c>
      <c r="BJ133" s="18" t="s">
        <v>84</v>
      </c>
      <c r="BK133" s="204">
        <f t="shared" si="9"/>
        <v>0</v>
      </c>
      <c r="BL133" s="18" t="s">
        <v>110</v>
      </c>
      <c r="BM133" s="203" t="s">
        <v>150</v>
      </c>
    </row>
    <row r="134" spans="1:65" s="2" customFormat="1" ht="16.5" customHeight="1">
      <c r="A134" s="35"/>
      <c r="B134" s="36"/>
      <c r="C134" s="192" t="s">
        <v>110</v>
      </c>
      <c r="D134" s="192" t="s">
        <v>241</v>
      </c>
      <c r="E134" s="193" t="s">
        <v>4710</v>
      </c>
      <c r="F134" s="194" t="s">
        <v>4711</v>
      </c>
      <c r="G134" s="195" t="s">
        <v>1736</v>
      </c>
      <c r="H134" s="196">
        <v>2</v>
      </c>
      <c r="I134" s="197"/>
      <c r="J134" s="198">
        <f t="shared" si="0"/>
        <v>0</v>
      </c>
      <c r="K134" s="194" t="s">
        <v>4415</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110</v>
      </c>
      <c r="AT134" s="203" t="s">
        <v>241</v>
      </c>
      <c r="AU134" s="203" t="s">
        <v>84</v>
      </c>
      <c r="AY134" s="18" t="s">
        <v>239</v>
      </c>
      <c r="BE134" s="204">
        <f t="shared" si="4"/>
        <v>0</v>
      </c>
      <c r="BF134" s="204">
        <f t="shared" si="5"/>
        <v>0</v>
      </c>
      <c r="BG134" s="204">
        <f t="shared" si="6"/>
        <v>0</v>
      </c>
      <c r="BH134" s="204">
        <f t="shared" si="7"/>
        <v>0</v>
      </c>
      <c r="BI134" s="204">
        <f t="shared" si="8"/>
        <v>0</v>
      </c>
      <c r="BJ134" s="18" t="s">
        <v>84</v>
      </c>
      <c r="BK134" s="204">
        <f t="shared" si="9"/>
        <v>0</v>
      </c>
      <c r="BL134" s="18" t="s">
        <v>110</v>
      </c>
      <c r="BM134" s="203" t="s">
        <v>156</v>
      </c>
    </row>
    <row r="135" spans="1:65" s="2" customFormat="1" ht="16.5" customHeight="1">
      <c r="A135" s="35"/>
      <c r="B135" s="36"/>
      <c r="C135" s="192" t="s">
        <v>134</v>
      </c>
      <c r="D135" s="192" t="s">
        <v>241</v>
      </c>
      <c r="E135" s="193" t="s">
        <v>4712</v>
      </c>
      <c r="F135" s="194" t="s">
        <v>4606</v>
      </c>
      <c r="G135" s="195" t="s">
        <v>1736</v>
      </c>
      <c r="H135" s="196">
        <v>120</v>
      </c>
      <c r="I135" s="197"/>
      <c r="J135" s="198">
        <f t="shared" si="0"/>
        <v>0</v>
      </c>
      <c r="K135" s="194" t="s">
        <v>4415</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110</v>
      </c>
      <c r="AT135" s="203" t="s">
        <v>241</v>
      </c>
      <c r="AU135" s="203" t="s">
        <v>84</v>
      </c>
      <c r="AY135" s="18" t="s">
        <v>239</v>
      </c>
      <c r="BE135" s="204">
        <f t="shared" si="4"/>
        <v>0</v>
      </c>
      <c r="BF135" s="204">
        <f t="shared" si="5"/>
        <v>0</v>
      </c>
      <c r="BG135" s="204">
        <f t="shared" si="6"/>
        <v>0</v>
      </c>
      <c r="BH135" s="204">
        <f t="shared" si="7"/>
        <v>0</v>
      </c>
      <c r="BI135" s="204">
        <f t="shared" si="8"/>
        <v>0</v>
      </c>
      <c r="BJ135" s="18" t="s">
        <v>84</v>
      </c>
      <c r="BK135" s="204">
        <f t="shared" si="9"/>
        <v>0</v>
      </c>
      <c r="BL135" s="18" t="s">
        <v>110</v>
      </c>
      <c r="BM135" s="203" t="s">
        <v>162</v>
      </c>
    </row>
    <row r="136" spans="1:65" s="2" customFormat="1" ht="16.5" customHeight="1">
      <c r="A136" s="35"/>
      <c r="B136" s="36"/>
      <c r="C136" s="192" t="s">
        <v>150</v>
      </c>
      <c r="D136" s="192" t="s">
        <v>241</v>
      </c>
      <c r="E136" s="193" t="s">
        <v>4713</v>
      </c>
      <c r="F136" s="194" t="s">
        <v>4608</v>
      </c>
      <c r="G136" s="195" t="s">
        <v>1736</v>
      </c>
      <c r="H136" s="196">
        <v>80</v>
      </c>
      <c r="I136" s="197"/>
      <c r="J136" s="198">
        <f t="shared" si="0"/>
        <v>0</v>
      </c>
      <c r="K136" s="194" t="s">
        <v>4415</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110</v>
      </c>
      <c r="AT136" s="203" t="s">
        <v>241</v>
      </c>
      <c r="AU136" s="203" t="s">
        <v>84</v>
      </c>
      <c r="AY136" s="18" t="s">
        <v>239</v>
      </c>
      <c r="BE136" s="204">
        <f t="shared" si="4"/>
        <v>0</v>
      </c>
      <c r="BF136" s="204">
        <f t="shared" si="5"/>
        <v>0</v>
      </c>
      <c r="BG136" s="204">
        <f t="shared" si="6"/>
        <v>0</v>
      </c>
      <c r="BH136" s="204">
        <f t="shared" si="7"/>
        <v>0</v>
      </c>
      <c r="BI136" s="204">
        <f t="shared" si="8"/>
        <v>0</v>
      </c>
      <c r="BJ136" s="18" t="s">
        <v>84</v>
      </c>
      <c r="BK136" s="204">
        <f t="shared" si="9"/>
        <v>0</v>
      </c>
      <c r="BL136" s="18" t="s">
        <v>110</v>
      </c>
      <c r="BM136" s="203" t="s">
        <v>8</v>
      </c>
    </row>
    <row r="137" spans="1:65" s="2" customFormat="1" ht="16.5" customHeight="1">
      <c r="A137" s="35"/>
      <c r="B137" s="36"/>
      <c r="C137" s="192" t="s">
        <v>153</v>
      </c>
      <c r="D137" s="192" t="s">
        <v>241</v>
      </c>
      <c r="E137" s="193" t="s">
        <v>4714</v>
      </c>
      <c r="F137" s="194" t="s">
        <v>4715</v>
      </c>
      <c r="G137" s="195" t="s">
        <v>1736</v>
      </c>
      <c r="H137" s="196">
        <v>40</v>
      </c>
      <c r="I137" s="197"/>
      <c r="J137" s="198">
        <f t="shared" si="0"/>
        <v>0</v>
      </c>
      <c r="K137" s="194" t="s">
        <v>4415</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110</v>
      </c>
      <c r="AT137" s="203" t="s">
        <v>241</v>
      </c>
      <c r="AU137" s="203" t="s">
        <v>84</v>
      </c>
      <c r="AY137" s="18" t="s">
        <v>239</v>
      </c>
      <c r="BE137" s="204">
        <f t="shared" si="4"/>
        <v>0</v>
      </c>
      <c r="BF137" s="204">
        <f t="shared" si="5"/>
        <v>0</v>
      </c>
      <c r="BG137" s="204">
        <f t="shared" si="6"/>
        <v>0</v>
      </c>
      <c r="BH137" s="204">
        <f t="shared" si="7"/>
        <v>0</v>
      </c>
      <c r="BI137" s="204">
        <f t="shared" si="8"/>
        <v>0</v>
      </c>
      <c r="BJ137" s="18" t="s">
        <v>84</v>
      </c>
      <c r="BK137" s="204">
        <f t="shared" si="9"/>
        <v>0</v>
      </c>
      <c r="BL137" s="18" t="s">
        <v>110</v>
      </c>
      <c r="BM137" s="203" t="s">
        <v>296</v>
      </c>
    </row>
    <row r="138" spans="1:65" s="2" customFormat="1" ht="16.5" customHeight="1">
      <c r="A138" s="35"/>
      <c r="B138" s="36"/>
      <c r="C138" s="192" t="s">
        <v>156</v>
      </c>
      <c r="D138" s="192" t="s">
        <v>241</v>
      </c>
      <c r="E138" s="193" t="s">
        <v>4716</v>
      </c>
      <c r="F138" s="194" t="s">
        <v>4717</v>
      </c>
      <c r="G138" s="195" t="s">
        <v>1736</v>
      </c>
      <c r="H138" s="196">
        <v>8</v>
      </c>
      <c r="I138" s="197"/>
      <c r="J138" s="198">
        <f t="shared" si="0"/>
        <v>0</v>
      </c>
      <c r="K138" s="194" t="s">
        <v>4415</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110</v>
      </c>
      <c r="AT138" s="203" t="s">
        <v>241</v>
      </c>
      <c r="AU138" s="203" t="s">
        <v>84</v>
      </c>
      <c r="AY138" s="18" t="s">
        <v>239</v>
      </c>
      <c r="BE138" s="204">
        <f t="shared" si="4"/>
        <v>0</v>
      </c>
      <c r="BF138" s="204">
        <f t="shared" si="5"/>
        <v>0</v>
      </c>
      <c r="BG138" s="204">
        <f t="shared" si="6"/>
        <v>0</v>
      </c>
      <c r="BH138" s="204">
        <f t="shared" si="7"/>
        <v>0</v>
      </c>
      <c r="BI138" s="204">
        <f t="shared" si="8"/>
        <v>0</v>
      </c>
      <c r="BJ138" s="18" t="s">
        <v>84</v>
      </c>
      <c r="BK138" s="204">
        <f t="shared" si="9"/>
        <v>0</v>
      </c>
      <c r="BL138" s="18" t="s">
        <v>110</v>
      </c>
      <c r="BM138" s="203" t="s">
        <v>306</v>
      </c>
    </row>
    <row r="139" spans="1:65" s="2" customFormat="1" ht="16.5" customHeight="1">
      <c r="A139" s="35"/>
      <c r="B139" s="36"/>
      <c r="C139" s="192" t="s">
        <v>159</v>
      </c>
      <c r="D139" s="192" t="s">
        <v>241</v>
      </c>
      <c r="E139" s="193" t="s">
        <v>4718</v>
      </c>
      <c r="F139" s="194" t="s">
        <v>4719</v>
      </c>
      <c r="G139" s="195" t="s">
        <v>1736</v>
      </c>
      <c r="H139" s="196">
        <v>155</v>
      </c>
      <c r="I139" s="197"/>
      <c r="J139" s="198">
        <f t="shared" si="0"/>
        <v>0</v>
      </c>
      <c r="K139" s="194" t="s">
        <v>4415</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110</v>
      </c>
      <c r="AT139" s="203" t="s">
        <v>241</v>
      </c>
      <c r="AU139" s="203" t="s">
        <v>84</v>
      </c>
      <c r="AY139" s="18" t="s">
        <v>239</v>
      </c>
      <c r="BE139" s="204">
        <f t="shared" si="4"/>
        <v>0</v>
      </c>
      <c r="BF139" s="204">
        <f t="shared" si="5"/>
        <v>0</v>
      </c>
      <c r="BG139" s="204">
        <f t="shared" si="6"/>
        <v>0</v>
      </c>
      <c r="BH139" s="204">
        <f t="shared" si="7"/>
        <v>0</v>
      </c>
      <c r="BI139" s="204">
        <f t="shared" si="8"/>
        <v>0</v>
      </c>
      <c r="BJ139" s="18" t="s">
        <v>84</v>
      </c>
      <c r="BK139" s="204">
        <f t="shared" si="9"/>
        <v>0</v>
      </c>
      <c r="BL139" s="18" t="s">
        <v>110</v>
      </c>
      <c r="BM139" s="203" t="s">
        <v>279</v>
      </c>
    </row>
    <row r="140" spans="1:65" s="2" customFormat="1" ht="16.5" customHeight="1">
      <c r="A140" s="35"/>
      <c r="B140" s="36"/>
      <c r="C140" s="192" t="s">
        <v>162</v>
      </c>
      <c r="D140" s="192" t="s">
        <v>241</v>
      </c>
      <c r="E140" s="193" t="s">
        <v>4720</v>
      </c>
      <c r="F140" s="194" t="s">
        <v>4721</v>
      </c>
      <c r="G140" s="195" t="s">
        <v>1736</v>
      </c>
      <c r="H140" s="196">
        <v>318</v>
      </c>
      <c r="I140" s="197"/>
      <c r="J140" s="198">
        <f t="shared" si="0"/>
        <v>0</v>
      </c>
      <c r="K140" s="194" t="s">
        <v>4415</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110</v>
      </c>
      <c r="AT140" s="203" t="s">
        <v>241</v>
      </c>
      <c r="AU140" s="203" t="s">
        <v>84</v>
      </c>
      <c r="AY140" s="18" t="s">
        <v>239</v>
      </c>
      <c r="BE140" s="204">
        <f t="shared" si="4"/>
        <v>0</v>
      </c>
      <c r="BF140" s="204">
        <f t="shared" si="5"/>
        <v>0</v>
      </c>
      <c r="BG140" s="204">
        <f t="shared" si="6"/>
        <v>0</v>
      </c>
      <c r="BH140" s="204">
        <f t="shared" si="7"/>
        <v>0</v>
      </c>
      <c r="BI140" s="204">
        <f t="shared" si="8"/>
        <v>0</v>
      </c>
      <c r="BJ140" s="18" t="s">
        <v>84</v>
      </c>
      <c r="BK140" s="204">
        <f t="shared" si="9"/>
        <v>0</v>
      </c>
      <c r="BL140" s="18" t="s">
        <v>110</v>
      </c>
      <c r="BM140" s="203" t="s">
        <v>328</v>
      </c>
    </row>
    <row r="141" spans="1:65" s="2" customFormat="1" ht="16.5" customHeight="1">
      <c r="A141" s="35"/>
      <c r="B141" s="36"/>
      <c r="C141" s="192" t="s">
        <v>165</v>
      </c>
      <c r="D141" s="192" t="s">
        <v>241</v>
      </c>
      <c r="E141" s="193" t="s">
        <v>4722</v>
      </c>
      <c r="F141" s="194" t="s">
        <v>4723</v>
      </c>
      <c r="G141" s="195" t="s">
        <v>1736</v>
      </c>
      <c r="H141" s="196">
        <v>318</v>
      </c>
      <c r="I141" s="197"/>
      <c r="J141" s="198">
        <f t="shared" si="0"/>
        <v>0</v>
      </c>
      <c r="K141" s="194" t="s">
        <v>4415</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110</v>
      </c>
      <c r="AT141" s="203" t="s">
        <v>241</v>
      </c>
      <c r="AU141" s="203" t="s">
        <v>84</v>
      </c>
      <c r="AY141" s="18" t="s">
        <v>239</v>
      </c>
      <c r="BE141" s="204">
        <f t="shared" si="4"/>
        <v>0</v>
      </c>
      <c r="BF141" s="204">
        <f t="shared" si="5"/>
        <v>0</v>
      </c>
      <c r="BG141" s="204">
        <f t="shared" si="6"/>
        <v>0</v>
      </c>
      <c r="BH141" s="204">
        <f t="shared" si="7"/>
        <v>0</v>
      </c>
      <c r="BI141" s="204">
        <f t="shared" si="8"/>
        <v>0</v>
      </c>
      <c r="BJ141" s="18" t="s">
        <v>84</v>
      </c>
      <c r="BK141" s="204">
        <f t="shared" si="9"/>
        <v>0</v>
      </c>
      <c r="BL141" s="18" t="s">
        <v>110</v>
      </c>
      <c r="BM141" s="203" t="s">
        <v>337</v>
      </c>
    </row>
    <row r="142" spans="1:65" s="2" customFormat="1" ht="16.5" customHeight="1">
      <c r="A142" s="35"/>
      <c r="B142" s="36"/>
      <c r="C142" s="192" t="s">
        <v>8</v>
      </c>
      <c r="D142" s="192" t="s">
        <v>241</v>
      </c>
      <c r="E142" s="193" t="s">
        <v>4724</v>
      </c>
      <c r="F142" s="194" t="s">
        <v>4725</v>
      </c>
      <c r="G142" s="195" t="s">
        <v>1736</v>
      </c>
      <c r="H142" s="196">
        <v>318</v>
      </c>
      <c r="I142" s="197"/>
      <c r="J142" s="198">
        <f t="shared" si="0"/>
        <v>0</v>
      </c>
      <c r="K142" s="194" t="s">
        <v>4415</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110</v>
      </c>
      <c r="AT142" s="203" t="s">
        <v>241</v>
      </c>
      <c r="AU142" s="203" t="s">
        <v>84</v>
      </c>
      <c r="AY142" s="18" t="s">
        <v>239</v>
      </c>
      <c r="BE142" s="204">
        <f t="shared" si="4"/>
        <v>0</v>
      </c>
      <c r="BF142" s="204">
        <f t="shared" si="5"/>
        <v>0</v>
      </c>
      <c r="BG142" s="204">
        <f t="shared" si="6"/>
        <v>0</v>
      </c>
      <c r="BH142" s="204">
        <f t="shared" si="7"/>
        <v>0</v>
      </c>
      <c r="BI142" s="204">
        <f t="shared" si="8"/>
        <v>0</v>
      </c>
      <c r="BJ142" s="18" t="s">
        <v>84</v>
      </c>
      <c r="BK142" s="204">
        <f t="shared" si="9"/>
        <v>0</v>
      </c>
      <c r="BL142" s="18" t="s">
        <v>110</v>
      </c>
      <c r="BM142" s="203" t="s">
        <v>463</v>
      </c>
    </row>
    <row r="143" spans="1:65" s="2" customFormat="1" ht="16.5" customHeight="1">
      <c r="A143" s="35"/>
      <c r="B143" s="36"/>
      <c r="C143" s="192" t="s">
        <v>292</v>
      </c>
      <c r="D143" s="192" t="s">
        <v>241</v>
      </c>
      <c r="E143" s="193" t="s">
        <v>4726</v>
      </c>
      <c r="F143" s="194" t="s">
        <v>4727</v>
      </c>
      <c r="G143" s="195" t="s">
        <v>4728</v>
      </c>
      <c r="H143" s="196">
        <v>30</v>
      </c>
      <c r="I143" s="197"/>
      <c r="J143" s="198">
        <f t="shared" si="0"/>
        <v>0</v>
      </c>
      <c r="K143" s="194" t="s">
        <v>4415</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110</v>
      </c>
      <c r="AT143" s="203" t="s">
        <v>241</v>
      </c>
      <c r="AU143" s="203" t="s">
        <v>84</v>
      </c>
      <c r="AY143" s="18" t="s">
        <v>239</v>
      </c>
      <c r="BE143" s="204">
        <f t="shared" si="4"/>
        <v>0</v>
      </c>
      <c r="BF143" s="204">
        <f t="shared" si="5"/>
        <v>0</v>
      </c>
      <c r="BG143" s="204">
        <f t="shared" si="6"/>
        <v>0</v>
      </c>
      <c r="BH143" s="204">
        <f t="shared" si="7"/>
        <v>0</v>
      </c>
      <c r="BI143" s="204">
        <f t="shared" si="8"/>
        <v>0</v>
      </c>
      <c r="BJ143" s="18" t="s">
        <v>84</v>
      </c>
      <c r="BK143" s="204">
        <f t="shared" si="9"/>
        <v>0</v>
      </c>
      <c r="BL143" s="18" t="s">
        <v>110</v>
      </c>
      <c r="BM143" s="203" t="s">
        <v>473</v>
      </c>
    </row>
    <row r="144" spans="1:65" s="2" customFormat="1" ht="16.5" customHeight="1">
      <c r="A144" s="35"/>
      <c r="B144" s="36"/>
      <c r="C144" s="192" t="s">
        <v>296</v>
      </c>
      <c r="D144" s="192" t="s">
        <v>241</v>
      </c>
      <c r="E144" s="193" t="s">
        <v>4729</v>
      </c>
      <c r="F144" s="194" t="s">
        <v>4511</v>
      </c>
      <c r="G144" s="195" t="s">
        <v>379</v>
      </c>
      <c r="H144" s="196">
        <v>12</v>
      </c>
      <c r="I144" s="197"/>
      <c r="J144" s="198">
        <f t="shared" si="0"/>
        <v>0</v>
      </c>
      <c r="K144" s="194" t="s">
        <v>4415</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110</v>
      </c>
      <c r="AT144" s="203" t="s">
        <v>241</v>
      </c>
      <c r="AU144" s="203" t="s">
        <v>84</v>
      </c>
      <c r="AY144" s="18" t="s">
        <v>239</v>
      </c>
      <c r="BE144" s="204">
        <f t="shared" si="4"/>
        <v>0</v>
      </c>
      <c r="BF144" s="204">
        <f t="shared" si="5"/>
        <v>0</v>
      </c>
      <c r="BG144" s="204">
        <f t="shared" si="6"/>
        <v>0</v>
      </c>
      <c r="BH144" s="204">
        <f t="shared" si="7"/>
        <v>0</v>
      </c>
      <c r="BI144" s="204">
        <f t="shared" si="8"/>
        <v>0</v>
      </c>
      <c r="BJ144" s="18" t="s">
        <v>84</v>
      </c>
      <c r="BK144" s="204">
        <f t="shared" si="9"/>
        <v>0</v>
      </c>
      <c r="BL144" s="18" t="s">
        <v>110</v>
      </c>
      <c r="BM144" s="203" t="s">
        <v>484</v>
      </c>
    </row>
    <row r="145" spans="1:65" s="2" customFormat="1" ht="16.5" customHeight="1">
      <c r="A145" s="35"/>
      <c r="B145" s="36"/>
      <c r="C145" s="192" t="s">
        <v>301</v>
      </c>
      <c r="D145" s="192" t="s">
        <v>241</v>
      </c>
      <c r="E145" s="193" t="s">
        <v>4730</v>
      </c>
      <c r="F145" s="194" t="s">
        <v>4513</v>
      </c>
      <c r="G145" s="195" t="s">
        <v>379</v>
      </c>
      <c r="H145" s="196">
        <v>16</v>
      </c>
      <c r="I145" s="197"/>
      <c r="J145" s="198">
        <f t="shared" si="0"/>
        <v>0</v>
      </c>
      <c r="K145" s="194" t="s">
        <v>4415</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110</v>
      </c>
      <c r="AT145" s="203" t="s">
        <v>241</v>
      </c>
      <c r="AU145" s="203" t="s">
        <v>84</v>
      </c>
      <c r="AY145" s="18" t="s">
        <v>239</v>
      </c>
      <c r="BE145" s="204">
        <f t="shared" si="4"/>
        <v>0</v>
      </c>
      <c r="BF145" s="204">
        <f t="shared" si="5"/>
        <v>0</v>
      </c>
      <c r="BG145" s="204">
        <f t="shared" si="6"/>
        <v>0</v>
      </c>
      <c r="BH145" s="204">
        <f t="shared" si="7"/>
        <v>0</v>
      </c>
      <c r="BI145" s="204">
        <f t="shared" si="8"/>
        <v>0</v>
      </c>
      <c r="BJ145" s="18" t="s">
        <v>84</v>
      </c>
      <c r="BK145" s="204">
        <f t="shared" si="9"/>
        <v>0</v>
      </c>
      <c r="BL145" s="18" t="s">
        <v>110</v>
      </c>
      <c r="BM145" s="203" t="s">
        <v>495</v>
      </c>
    </row>
    <row r="146" spans="1:65" s="2" customFormat="1" ht="16.5" customHeight="1">
      <c r="A146" s="35"/>
      <c r="B146" s="36"/>
      <c r="C146" s="192" t="s">
        <v>306</v>
      </c>
      <c r="D146" s="192" t="s">
        <v>241</v>
      </c>
      <c r="E146" s="193" t="s">
        <v>4731</v>
      </c>
      <c r="F146" s="194" t="s">
        <v>4517</v>
      </c>
      <c r="G146" s="195" t="s">
        <v>379</v>
      </c>
      <c r="H146" s="196">
        <v>8</v>
      </c>
      <c r="I146" s="197"/>
      <c r="J146" s="198">
        <f t="shared" si="0"/>
        <v>0</v>
      </c>
      <c r="K146" s="194" t="s">
        <v>4415</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110</v>
      </c>
      <c r="AT146" s="203" t="s">
        <v>241</v>
      </c>
      <c r="AU146" s="203" t="s">
        <v>84</v>
      </c>
      <c r="AY146" s="18" t="s">
        <v>239</v>
      </c>
      <c r="BE146" s="204">
        <f t="shared" si="4"/>
        <v>0</v>
      </c>
      <c r="BF146" s="204">
        <f t="shared" si="5"/>
        <v>0</v>
      </c>
      <c r="BG146" s="204">
        <f t="shared" si="6"/>
        <v>0</v>
      </c>
      <c r="BH146" s="204">
        <f t="shared" si="7"/>
        <v>0</v>
      </c>
      <c r="BI146" s="204">
        <f t="shared" si="8"/>
        <v>0</v>
      </c>
      <c r="BJ146" s="18" t="s">
        <v>84</v>
      </c>
      <c r="BK146" s="204">
        <f t="shared" si="9"/>
        <v>0</v>
      </c>
      <c r="BL146" s="18" t="s">
        <v>110</v>
      </c>
      <c r="BM146" s="203" t="s">
        <v>506</v>
      </c>
    </row>
    <row r="147" spans="1:65" s="12" customFormat="1" ht="25.9" customHeight="1">
      <c r="B147" s="176"/>
      <c r="C147" s="177"/>
      <c r="D147" s="178" t="s">
        <v>75</v>
      </c>
      <c r="E147" s="179" t="s">
        <v>4440</v>
      </c>
      <c r="F147" s="179" t="s">
        <v>4732</v>
      </c>
      <c r="G147" s="177"/>
      <c r="H147" s="177"/>
      <c r="I147" s="180"/>
      <c r="J147" s="181">
        <f>BK147</f>
        <v>0</v>
      </c>
      <c r="K147" s="177"/>
      <c r="L147" s="182"/>
      <c r="M147" s="183"/>
      <c r="N147" s="184"/>
      <c r="O147" s="184"/>
      <c r="P147" s="185">
        <f>SUM(P148:P157)</f>
        <v>0</v>
      </c>
      <c r="Q147" s="184"/>
      <c r="R147" s="185">
        <f>SUM(R148:R157)</f>
        <v>0</v>
      </c>
      <c r="S147" s="184"/>
      <c r="T147" s="186">
        <f>SUM(T148:T157)</f>
        <v>0</v>
      </c>
      <c r="AR147" s="187" t="s">
        <v>84</v>
      </c>
      <c r="AT147" s="188" t="s">
        <v>75</v>
      </c>
      <c r="AU147" s="188" t="s">
        <v>76</v>
      </c>
      <c r="AY147" s="187" t="s">
        <v>239</v>
      </c>
      <c r="BK147" s="189">
        <f>SUM(BK148:BK157)</f>
        <v>0</v>
      </c>
    </row>
    <row r="148" spans="1:65" s="2" customFormat="1" ht="16.5" customHeight="1">
      <c r="A148" s="35"/>
      <c r="B148" s="36"/>
      <c r="C148" s="192" t="s">
        <v>312</v>
      </c>
      <c r="D148" s="192" t="s">
        <v>241</v>
      </c>
      <c r="E148" s="193" t="s">
        <v>4733</v>
      </c>
      <c r="F148" s="194" t="s">
        <v>4734</v>
      </c>
      <c r="G148" s="195" t="s">
        <v>1736</v>
      </c>
      <c r="H148" s="196">
        <v>1</v>
      </c>
      <c r="I148" s="197"/>
      <c r="J148" s="198">
        <f t="shared" ref="J148:J157" si="10">ROUND(I148*H148,2)</f>
        <v>0</v>
      </c>
      <c r="K148" s="194" t="s">
        <v>4415</v>
      </c>
      <c r="L148" s="40"/>
      <c r="M148" s="199" t="s">
        <v>1</v>
      </c>
      <c r="N148" s="200" t="s">
        <v>41</v>
      </c>
      <c r="O148" s="72"/>
      <c r="P148" s="201">
        <f t="shared" ref="P148:P157" si="11">O148*H148</f>
        <v>0</v>
      </c>
      <c r="Q148" s="201">
        <v>0</v>
      </c>
      <c r="R148" s="201">
        <f t="shared" ref="R148:R157" si="12">Q148*H148</f>
        <v>0</v>
      </c>
      <c r="S148" s="201">
        <v>0</v>
      </c>
      <c r="T148" s="202">
        <f t="shared" ref="T148:T157" si="13">S148*H148</f>
        <v>0</v>
      </c>
      <c r="U148" s="35"/>
      <c r="V148" s="35"/>
      <c r="W148" s="35"/>
      <c r="X148" s="35"/>
      <c r="Y148" s="35"/>
      <c r="Z148" s="35"/>
      <c r="AA148" s="35"/>
      <c r="AB148" s="35"/>
      <c r="AC148" s="35"/>
      <c r="AD148" s="35"/>
      <c r="AE148" s="35"/>
      <c r="AR148" s="203" t="s">
        <v>110</v>
      </c>
      <c r="AT148" s="203" t="s">
        <v>241</v>
      </c>
      <c r="AU148" s="203" t="s">
        <v>84</v>
      </c>
      <c r="AY148" s="18" t="s">
        <v>239</v>
      </c>
      <c r="BE148" s="204">
        <f t="shared" ref="BE148:BE157" si="14">IF(N148="základní",J148,0)</f>
        <v>0</v>
      </c>
      <c r="BF148" s="204">
        <f t="shared" ref="BF148:BF157" si="15">IF(N148="snížená",J148,0)</f>
        <v>0</v>
      </c>
      <c r="BG148" s="204">
        <f t="shared" ref="BG148:BG157" si="16">IF(N148="zákl. přenesená",J148,0)</f>
        <v>0</v>
      </c>
      <c r="BH148" s="204">
        <f t="shared" ref="BH148:BH157" si="17">IF(N148="sníž. přenesená",J148,0)</f>
        <v>0</v>
      </c>
      <c r="BI148" s="204">
        <f t="shared" ref="BI148:BI157" si="18">IF(N148="nulová",J148,0)</f>
        <v>0</v>
      </c>
      <c r="BJ148" s="18" t="s">
        <v>84</v>
      </c>
      <c r="BK148" s="204">
        <f t="shared" ref="BK148:BK157" si="19">ROUND(I148*H148,2)</f>
        <v>0</v>
      </c>
      <c r="BL148" s="18" t="s">
        <v>110</v>
      </c>
      <c r="BM148" s="203" t="s">
        <v>517</v>
      </c>
    </row>
    <row r="149" spans="1:65" s="2" customFormat="1" ht="16.5" customHeight="1">
      <c r="A149" s="35"/>
      <c r="B149" s="36"/>
      <c r="C149" s="192" t="s">
        <v>279</v>
      </c>
      <c r="D149" s="192" t="s">
        <v>241</v>
      </c>
      <c r="E149" s="193" t="s">
        <v>4735</v>
      </c>
      <c r="F149" s="194" t="s">
        <v>4736</v>
      </c>
      <c r="G149" s="195" t="s">
        <v>1736</v>
      </c>
      <c r="H149" s="196">
        <v>1</v>
      </c>
      <c r="I149" s="197"/>
      <c r="J149" s="198">
        <f t="shared" si="10"/>
        <v>0</v>
      </c>
      <c r="K149" s="194" t="s">
        <v>4415</v>
      </c>
      <c r="L149" s="40"/>
      <c r="M149" s="199" t="s">
        <v>1</v>
      </c>
      <c r="N149" s="200" t="s">
        <v>41</v>
      </c>
      <c r="O149" s="72"/>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110</v>
      </c>
      <c r="AT149" s="203" t="s">
        <v>241</v>
      </c>
      <c r="AU149" s="203" t="s">
        <v>84</v>
      </c>
      <c r="AY149" s="18" t="s">
        <v>239</v>
      </c>
      <c r="BE149" s="204">
        <f t="shared" si="14"/>
        <v>0</v>
      </c>
      <c r="BF149" s="204">
        <f t="shared" si="15"/>
        <v>0</v>
      </c>
      <c r="BG149" s="204">
        <f t="shared" si="16"/>
        <v>0</v>
      </c>
      <c r="BH149" s="204">
        <f t="shared" si="17"/>
        <v>0</v>
      </c>
      <c r="BI149" s="204">
        <f t="shared" si="18"/>
        <v>0</v>
      </c>
      <c r="BJ149" s="18" t="s">
        <v>84</v>
      </c>
      <c r="BK149" s="204">
        <f t="shared" si="19"/>
        <v>0</v>
      </c>
      <c r="BL149" s="18" t="s">
        <v>110</v>
      </c>
      <c r="BM149" s="203" t="s">
        <v>525</v>
      </c>
    </row>
    <row r="150" spans="1:65" s="2" customFormat="1" ht="16.5" customHeight="1">
      <c r="A150" s="35"/>
      <c r="B150" s="36"/>
      <c r="C150" s="192" t="s">
        <v>321</v>
      </c>
      <c r="D150" s="192" t="s">
        <v>241</v>
      </c>
      <c r="E150" s="193" t="s">
        <v>4737</v>
      </c>
      <c r="F150" s="194" t="s">
        <v>4738</v>
      </c>
      <c r="G150" s="195" t="s">
        <v>1736</v>
      </c>
      <c r="H150" s="196">
        <v>2</v>
      </c>
      <c r="I150" s="197"/>
      <c r="J150" s="198">
        <f t="shared" si="10"/>
        <v>0</v>
      </c>
      <c r="K150" s="194" t="s">
        <v>4415</v>
      </c>
      <c r="L150" s="40"/>
      <c r="M150" s="199" t="s">
        <v>1</v>
      </c>
      <c r="N150" s="200" t="s">
        <v>41</v>
      </c>
      <c r="O150" s="72"/>
      <c r="P150" s="201">
        <f t="shared" si="11"/>
        <v>0</v>
      </c>
      <c r="Q150" s="201">
        <v>0</v>
      </c>
      <c r="R150" s="201">
        <f t="shared" si="12"/>
        <v>0</v>
      </c>
      <c r="S150" s="201">
        <v>0</v>
      </c>
      <c r="T150" s="202">
        <f t="shared" si="13"/>
        <v>0</v>
      </c>
      <c r="U150" s="35"/>
      <c r="V150" s="35"/>
      <c r="W150" s="35"/>
      <c r="X150" s="35"/>
      <c r="Y150" s="35"/>
      <c r="Z150" s="35"/>
      <c r="AA150" s="35"/>
      <c r="AB150" s="35"/>
      <c r="AC150" s="35"/>
      <c r="AD150" s="35"/>
      <c r="AE150" s="35"/>
      <c r="AR150" s="203" t="s">
        <v>110</v>
      </c>
      <c r="AT150" s="203" t="s">
        <v>241</v>
      </c>
      <c r="AU150" s="203" t="s">
        <v>84</v>
      </c>
      <c r="AY150" s="18" t="s">
        <v>239</v>
      </c>
      <c r="BE150" s="204">
        <f t="shared" si="14"/>
        <v>0</v>
      </c>
      <c r="BF150" s="204">
        <f t="shared" si="15"/>
        <v>0</v>
      </c>
      <c r="BG150" s="204">
        <f t="shared" si="16"/>
        <v>0</v>
      </c>
      <c r="BH150" s="204">
        <f t="shared" si="17"/>
        <v>0</v>
      </c>
      <c r="BI150" s="204">
        <f t="shared" si="18"/>
        <v>0</v>
      </c>
      <c r="BJ150" s="18" t="s">
        <v>84</v>
      </c>
      <c r="BK150" s="204">
        <f t="shared" si="19"/>
        <v>0</v>
      </c>
      <c r="BL150" s="18" t="s">
        <v>110</v>
      </c>
      <c r="BM150" s="203" t="s">
        <v>533</v>
      </c>
    </row>
    <row r="151" spans="1:65" s="2" customFormat="1" ht="16.5" customHeight="1">
      <c r="A151" s="35"/>
      <c r="B151" s="36"/>
      <c r="C151" s="192" t="s">
        <v>328</v>
      </c>
      <c r="D151" s="192" t="s">
        <v>241</v>
      </c>
      <c r="E151" s="193" t="s">
        <v>4739</v>
      </c>
      <c r="F151" s="194" t="s">
        <v>4740</v>
      </c>
      <c r="G151" s="195" t="s">
        <v>1736</v>
      </c>
      <c r="H151" s="196">
        <v>1</v>
      </c>
      <c r="I151" s="197"/>
      <c r="J151" s="198">
        <f t="shared" si="10"/>
        <v>0</v>
      </c>
      <c r="K151" s="194" t="s">
        <v>4415</v>
      </c>
      <c r="L151" s="40"/>
      <c r="M151" s="199" t="s">
        <v>1</v>
      </c>
      <c r="N151" s="200" t="s">
        <v>41</v>
      </c>
      <c r="O151" s="72"/>
      <c r="P151" s="201">
        <f t="shared" si="11"/>
        <v>0</v>
      </c>
      <c r="Q151" s="201">
        <v>0</v>
      </c>
      <c r="R151" s="201">
        <f t="shared" si="12"/>
        <v>0</v>
      </c>
      <c r="S151" s="201">
        <v>0</v>
      </c>
      <c r="T151" s="202">
        <f t="shared" si="13"/>
        <v>0</v>
      </c>
      <c r="U151" s="35"/>
      <c r="V151" s="35"/>
      <c r="W151" s="35"/>
      <c r="X151" s="35"/>
      <c r="Y151" s="35"/>
      <c r="Z151" s="35"/>
      <c r="AA151" s="35"/>
      <c r="AB151" s="35"/>
      <c r="AC151" s="35"/>
      <c r="AD151" s="35"/>
      <c r="AE151" s="35"/>
      <c r="AR151" s="203" t="s">
        <v>110</v>
      </c>
      <c r="AT151" s="203" t="s">
        <v>241</v>
      </c>
      <c r="AU151" s="203" t="s">
        <v>84</v>
      </c>
      <c r="AY151" s="18" t="s">
        <v>239</v>
      </c>
      <c r="BE151" s="204">
        <f t="shared" si="14"/>
        <v>0</v>
      </c>
      <c r="BF151" s="204">
        <f t="shared" si="15"/>
        <v>0</v>
      </c>
      <c r="BG151" s="204">
        <f t="shared" si="16"/>
        <v>0</v>
      </c>
      <c r="BH151" s="204">
        <f t="shared" si="17"/>
        <v>0</v>
      </c>
      <c r="BI151" s="204">
        <f t="shared" si="18"/>
        <v>0</v>
      </c>
      <c r="BJ151" s="18" t="s">
        <v>84</v>
      </c>
      <c r="BK151" s="204">
        <f t="shared" si="19"/>
        <v>0</v>
      </c>
      <c r="BL151" s="18" t="s">
        <v>110</v>
      </c>
      <c r="BM151" s="203" t="s">
        <v>541</v>
      </c>
    </row>
    <row r="152" spans="1:65" s="2" customFormat="1" ht="16.5" customHeight="1">
      <c r="A152" s="35"/>
      <c r="B152" s="36"/>
      <c r="C152" s="192" t="s">
        <v>7</v>
      </c>
      <c r="D152" s="192" t="s">
        <v>241</v>
      </c>
      <c r="E152" s="193" t="s">
        <v>4741</v>
      </c>
      <c r="F152" s="194" t="s">
        <v>4742</v>
      </c>
      <c r="G152" s="195" t="s">
        <v>1736</v>
      </c>
      <c r="H152" s="196">
        <v>2</v>
      </c>
      <c r="I152" s="197"/>
      <c r="J152" s="198">
        <f t="shared" si="10"/>
        <v>0</v>
      </c>
      <c r="K152" s="194" t="s">
        <v>4415</v>
      </c>
      <c r="L152" s="40"/>
      <c r="M152" s="199" t="s">
        <v>1</v>
      </c>
      <c r="N152" s="200" t="s">
        <v>41</v>
      </c>
      <c r="O152" s="72"/>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110</v>
      </c>
      <c r="AT152" s="203" t="s">
        <v>241</v>
      </c>
      <c r="AU152" s="203" t="s">
        <v>84</v>
      </c>
      <c r="AY152" s="18" t="s">
        <v>239</v>
      </c>
      <c r="BE152" s="204">
        <f t="shared" si="14"/>
        <v>0</v>
      </c>
      <c r="BF152" s="204">
        <f t="shared" si="15"/>
        <v>0</v>
      </c>
      <c r="BG152" s="204">
        <f t="shared" si="16"/>
        <v>0</v>
      </c>
      <c r="BH152" s="204">
        <f t="shared" si="17"/>
        <v>0</v>
      </c>
      <c r="BI152" s="204">
        <f t="shared" si="18"/>
        <v>0</v>
      </c>
      <c r="BJ152" s="18" t="s">
        <v>84</v>
      </c>
      <c r="BK152" s="204">
        <f t="shared" si="19"/>
        <v>0</v>
      </c>
      <c r="BL152" s="18" t="s">
        <v>110</v>
      </c>
      <c r="BM152" s="203" t="s">
        <v>551</v>
      </c>
    </row>
    <row r="153" spans="1:65" s="2" customFormat="1" ht="16.5" customHeight="1">
      <c r="A153" s="35"/>
      <c r="B153" s="36"/>
      <c r="C153" s="192" t="s">
        <v>337</v>
      </c>
      <c r="D153" s="192" t="s">
        <v>241</v>
      </c>
      <c r="E153" s="193" t="s">
        <v>4743</v>
      </c>
      <c r="F153" s="194" t="s">
        <v>4744</v>
      </c>
      <c r="G153" s="195" t="s">
        <v>1736</v>
      </c>
      <c r="H153" s="196">
        <v>1</v>
      </c>
      <c r="I153" s="197"/>
      <c r="J153" s="198">
        <f t="shared" si="10"/>
        <v>0</v>
      </c>
      <c r="K153" s="194" t="s">
        <v>4415</v>
      </c>
      <c r="L153" s="40"/>
      <c r="M153" s="199" t="s">
        <v>1</v>
      </c>
      <c r="N153" s="200" t="s">
        <v>41</v>
      </c>
      <c r="O153" s="72"/>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110</v>
      </c>
      <c r="AT153" s="203" t="s">
        <v>241</v>
      </c>
      <c r="AU153" s="203" t="s">
        <v>84</v>
      </c>
      <c r="AY153" s="18" t="s">
        <v>239</v>
      </c>
      <c r="BE153" s="204">
        <f t="shared" si="14"/>
        <v>0</v>
      </c>
      <c r="BF153" s="204">
        <f t="shared" si="15"/>
        <v>0</v>
      </c>
      <c r="BG153" s="204">
        <f t="shared" si="16"/>
        <v>0</v>
      </c>
      <c r="BH153" s="204">
        <f t="shared" si="17"/>
        <v>0</v>
      </c>
      <c r="BI153" s="204">
        <f t="shared" si="18"/>
        <v>0</v>
      </c>
      <c r="BJ153" s="18" t="s">
        <v>84</v>
      </c>
      <c r="BK153" s="204">
        <f t="shared" si="19"/>
        <v>0</v>
      </c>
      <c r="BL153" s="18" t="s">
        <v>110</v>
      </c>
      <c r="BM153" s="203" t="s">
        <v>561</v>
      </c>
    </row>
    <row r="154" spans="1:65" s="2" customFormat="1" ht="16.5" customHeight="1">
      <c r="A154" s="35"/>
      <c r="B154" s="36"/>
      <c r="C154" s="192" t="s">
        <v>342</v>
      </c>
      <c r="D154" s="192" t="s">
        <v>241</v>
      </c>
      <c r="E154" s="193" t="s">
        <v>4745</v>
      </c>
      <c r="F154" s="194" t="s">
        <v>4746</v>
      </c>
      <c r="G154" s="195" t="s">
        <v>1736</v>
      </c>
      <c r="H154" s="196">
        <v>10</v>
      </c>
      <c r="I154" s="197"/>
      <c r="J154" s="198">
        <f t="shared" si="10"/>
        <v>0</v>
      </c>
      <c r="K154" s="194" t="s">
        <v>4415</v>
      </c>
      <c r="L154" s="40"/>
      <c r="M154" s="199" t="s">
        <v>1</v>
      </c>
      <c r="N154" s="200" t="s">
        <v>41</v>
      </c>
      <c r="O154" s="72"/>
      <c r="P154" s="201">
        <f t="shared" si="11"/>
        <v>0</v>
      </c>
      <c r="Q154" s="201">
        <v>0</v>
      </c>
      <c r="R154" s="201">
        <f t="shared" si="12"/>
        <v>0</v>
      </c>
      <c r="S154" s="201">
        <v>0</v>
      </c>
      <c r="T154" s="202">
        <f t="shared" si="13"/>
        <v>0</v>
      </c>
      <c r="U154" s="35"/>
      <c r="V154" s="35"/>
      <c r="W154" s="35"/>
      <c r="X154" s="35"/>
      <c r="Y154" s="35"/>
      <c r="Z154" s="35"/>
      <c r="AA154" s="35"/>
      <c r="AB154" s="35"/>
      <c r="AC154" s="35"/>
      <c r="AD154" s="35"/>
      <c r="AE154" s="35"/>
      <c r="AR154" s="203" t="s">
        <v>110</v>
      </c>
      <c r="AT154" s="203" t="s">
        <v>241</v>
      </c>
      <c r="AU154" s="203" t="s">
        <v>84</v>
      </c>
      <c r="AY154" s="18" t="s">
        <v>239</v>
      </c>
      <c r="BE154" s="204">
        <f t="shared" si="14"/>
        <v>0</v>
      </c>
      <c r="BF154" s="204">
        <f t="shared" si="15"/>
        <v>0</v>
      </c>
      <c r="BG154" s="204">
        <f t="shared" si="16"/>
        <v>0</v>
      </c>
      <c r="BH154" s="204">
        <f t="shared" si="17"/>
        <v>0</v>
      </c>
      <c r="BI154" s="204">
        <f t="shared" si="18"/>
        <v>0</v>
      </c>
      <c r="BJ154" s="18" t="s">
        <v>84</v>
      </c>
      <c r="BK154" s="204">
        <f t="shared" si="19"/>
        <v>0</v>
      </c>
      <c r="BL154" s="18" t="s">
        <v>110</v>
      </c>
      <c r="BM154" s="203" t="s">
        <v>570</v>
      </c>
    </row>
    <row r="155" spans="1:65" s="2" customFormat="1" ht="16.5" customHeight="1">
      <c r="A155" s="35"/>
      <c r="B155" s="36"/>
      <c r="C155" s="192" t="s">
        <v>463</v>
      </c>
      <c r="D155" s="192" t="s">
        <v>241</v>
      </c>
      <c r="E155" s="193" t="s">
        <v>4747</v>
      </c>
      <c r="F155" s="194" t="s">
        <v>4748</v>
      </c>
      <c r="G155" s="195" t="s">
        <v>1736</v>
      </c>
      <c r="H155" s="196">
        <v>10</v>
      </c>
      <c r="I155" s="197"/>
      <c r="J155" s="198">
        <f t="shared" si="10"/>
        <v>0</v>
      </c>
      <c r="K155" s="194" t="s">
        <v>4415</v>
      </c>
      <c r="L155" s="40"/>
      <c r="M155" s="199" t="s">
        <v>1</v>
      </c>
      <c r="N155" s="200" t="s">
        <v>41</v>
      </c>
      <c r="O155" s="72"/>
      <c r="P155" s="201">
        <f t="shared" si="11"/>
        <v>0</v>
      </c>
      <c r="Q155" s="201">
        <v>0</v>
      </c>
      <c r="R155" s="201">
        <f t="shared" si="12"/>
        <v>0</v>
      </c>
      <c r="S155" s="201">
        <v>0</v>
      </c>
      <c r="T155" s="202">
        <f t="shared" si="13"/>
        <v>0</v>
      </c>
      <c r="U155" s="35"/>
      <c r="V155" s="35"/>
      <c r="W155" s="35"/>
      <c r="X155" s="35"/>
      <c r="Y155" s="35"/>
      <c r="Z155" s="35"/>
      <c r="AA155" s="35"/>
      <c r="AB155" s="35"/>
      <c r="AC155" s="35"/>
      <c r="AD155" s="35"/>
      <c r="AE155" s="35"/>
      <c r="AR155" s="203" t="s">
        <v>110</v>
      </c>
      <c r="AT155" s="203" t="s">
        <v>241</v>
      </c>
      <c r="AU155" s="203" t="s">
        <v>84</v>
      </c>
      <c r="AY155" s="18" t="s">
        <v>239</v>
      </c>
      <c r="BE155" s="204">
        <f t="shared" si="14"/>
        <v>0</v>
      </c>
      <c r="BF155" s="204">
        <f t="shared" si="15"/>
        <v>0</v>
      </c>
      <c r="BG155" s="204">
        <f t="shared" si="16"/>
        <v>0</v>
      </c>
      <c r="BH155" s="204">
        <f t="shared" si="17"/>
        <v>0</v>
      </c>
      <c r="BI155" s="204">
        <f t="shared" si="18"/>
        <v>0</v>
      </c>
      <c r="BJ155" s="18" t="s">
        <v>84</v>
      </c>
      <c r="BK155" s="204">
        <f t="shared" si="19"/>
        <v>0</v>
      </c>
      <c r="BL155" s="18" t="s">
        <v>110</v>
      </c>
      <c r="BM155" s="203" t="s">
        <v>580</v>
      </c>
    </row>
    <row r="156" spans="1:65" s="2" customFormat="1" ht="16.5" customHeight="1">
      <c r="A156" s="35"/>
      <c r="B156" s="36"/>
      <c r="C156" s="192" t="s">
        <v>468</v>
      </c>
      <c r="D156" s="192" t="s">
        <v>241</v>
      </c>
      <c r="E156" s="193" t="s">
        <v>4749</v>
      </c>
      <c r="F156" s="194" t="s">
        <v>4750</v>
      </c>
      <c r="G156" s="195" t="s">
        <v>1736</v>
      </c>
      <c r="H156" s="196">
        <v>24</v>
      </c>
      <c r="I156" s="197"/>
      <c r="J156" s="198">
        <f t="shared" si="10"/>
        <v>0</v>
      </c>
      <c r="K156" s="194" t="s">
        <v>4415</v>
      </c>
      <c r="L156" s="40"/>
      <c r="M156" s="199" t="s">
        <v>1</v>
      </c>
      <c r="N156" s="200" t="s">
        <v>41</v>
      </c>
      <c r="O156" s="72"/>
      <c r="P156" s="201">
        <f t="shared" si="11"/>
        <v>0</v>
      </c>
      <c r="Q156" s="201">
        <v>0</v>
      </c>
      <c r="R156" s="201">
        <f t="shared" si="12"/>
        <v>0</v>
      </c>
      <c r="S156" s="201">
        <v>0</v>
      </c>
      <c r="T156" s="202">
        <f t="shared" si="13"/>
        <v>0</v>
      </c>
      <c r="U156" s="35"/>
      <c r="V156" s="35"/>
      <c r="W156" s="35"/>
      <c r="X156" s="35"/>
      <c r="Y156" s="35"/>
      <c r="Z156" s="35"/>
      <c r="AA156" s="35"/>
      <c r="AB156" s="35"/>
      <c r="AC156" s="35"/>
      <c r="AD156" s="35"/>
      <c r="AE156" s="35"/>
      <c r="AR156" s="203" t="s">
        <v>110</v>
      </c>
      <c r="AT156" s="203" t="s">
        <v>241</v>
      </c>
      <c r="AU156" s="203" t="s">
        <v>84</v>
      </c>
      <c r="AY156" s="18" t="s">
        <v>239</v>
      </c>
      <c r="BE156" s="204">
        <f t="shared" si="14"/>
        <v>0</v>
      </c>
      <c r="BF156" s="204">
        <f t="shared" si="15"/>
        <v>0</v>
      </c>
      <c r="BG156" s="204">
        <f t="shared" si="16"/>
        <v>0</v>
      </c>
      <c r="BH156" s="204">
        <f t="shared" si="17"/>
        <v>0</v>
      </c>
      <c r="BI156" s="204">
        <f t="shared" si="18"/>
        <v>0</v>
      </c>
      <c r="BJ156" s="18" t="s">
        <v>84</v>
      </c>
      <c r="BK156" s="204">
        <f t="shared" si="19"/>
        <v>0</v>
      </c>
      <c r="BL156" s="18" t="s">
        <v>110</v>
      </c>
      <c r="BM156" s="203" t="s">
        <v>591</v>
      </c>
    </row>
    <row r="157" spans="1:65" s="2" customFormat="1" ht="16.5" customHeight="1">
      <c r="A157" s="35"/>
      <c r="B157" s="36"/>
      <c r="C157" s="192" t="s">
        <v>473</v>
      </c>
      <c r="D157" s="192" t="s">
        <v>241</v>
      </c>
      <c r="E157" s="193" t="s">
        <v>4751</v>
      </c>
      <c r="F157" s="194" t="s">
        <v>4752</v>
      </c>
      <c r="G157" s="195" t="s">
        <v>1736</v>
      </c>
      <c r="H157" s="196">
        <v>2</v>
      </c>
      <c r="I157" s="197"/>
      <c r="J157" s="198">
        <f t="shared" si="10"/>
        <v>0</v>
      </c>
      <c r="K157" s="194" t="s">
        <v>4415</v>
      </c>
      <c r="L157" s="40"/>
      <c r="M157" s="199" t="s">
        <v>1</v>
      </c>
      <c r="N157" s="200" t="s">
        <v>41</v>
      </c>
      <c r="O157" s="72"/>
      <c r="P157" s="201">
        <f t="shared" si="11"/>
        <v>0</v>
      </c>
      <c r="Q157" s="201">
        <v>0</v>
      </c>
      <c r="R157" s="201">
        <f t="shared" si="12"/>
        <v>0</v>
      </c>
      <c r="S157" s="201">
        <v>0</v>
      </c>
      <c r="T157" s="202">
        <f t="shared" si="13"/>
        <v>0</v>
      </c>
      <c r="U157" s="35"/>
      <c r="V157" s="35"/>
      <c r="W157" s="35"/>
      <c r="X157" s="35"/>
      <c r="Y157" s="35"/>
      <c r="Z157" s="35"/>
      <c r="AA157" s="35"/>
      <c r="AB157" s="35"/>
      <c r="AC157" s="35"/>
      <c r="AD157" s="35"/>
      <c r="AE157" s="35"/>
      <c r="AR157" s="203" t="s">
        <v>110</v>
      </c>
      <c r="AT157" s="203" t="s">
        <v>241</v>
      </c>
      <c r="AU157" s="203" t="s">
        <v>84</v>
      </c>
      <c r="AY157" s="18" t="s">
        <v>239</v>
      </c>
      <c r="BE157" s="204">
        <f t="shared" si="14"/>
        <v>0</v>
      </c>
      <c r="BF157" s="204">
        <f t="shared" si="15"/>
        <v>0</v>
      </c>
      <c r="BG157" s="204">
        <f t="shared" si="16"/>
        <v>0</v>
      </c>
      <c r="BH157" s="204">
        <f t="shared" si="17"/>
        <v>0</v>
      </c>
      <c r="BI157" s="204">
        <f t="shared" si="18"/>
        <v>0</v>
      </c>
      <c r="BJ157" s="18" t="s">
        <v>84</v>
      </c>
      <c r="BK157" s="204">
        <f t="shared" si="19"/>
        <v>0</v>
      </c>
      <c r="BL157" s="18" t="s">
        <v>110</v>
      </c>
      <c r="BM157" s="203" t="s">
        <v>601</v>
      </c>
    </row>
    <row r="158" spans="1:65" s="12" customFormat="1" ht="25.9" customHeight="1">
      <c r="B158" s="176"/>
      <c r="C158" s="177"/>
      <c r="D158" s="178" t="s">
        <v>75</v>
      </c>
      <c r="E158" s="179" t="s">
        <v>4460</v>
      </c>
      <c r="F158" s="179" t="s">
        <v>4753</v>
      </c>
      <c r="G158" s="177"/>
      <c r="H158" s="177"/>
      <c r="I158" s="180"/>
      <c r="J158" s="181">
        <f>BK158</f>
        <v>0</v>
      </c>
      <c r="K158" s="177"/>
      <c r="L158" s="182"/>
      <c r="M158" s="183"/>
      <c r="N158" s="184"/>
      <c r="O158" s="184"/>
      <c r="P158" s="185">
        <f>SUM(P159:P167)</f>
        <v>0</v>
      </c>
      <c r="Q158" s="184"/>
      <c r="R158" s="185">
        <f>SUM(R159:R167)</f>
        <v>0</v>
      </c>
      <c r="S158" s="184"/>
      <c r="T158" s="186">
        <f>SUM(T159:T167)</f>
        <v>0</v>
      </c>
      <c r="AR158" s="187" t="s">
        <v>84</v>
      </c>
      <c r="AT158" s="188" t="s">
        <v>75</v>
      </c>
      <c r="AU158" s="188" t="s">
        <v>76</v>
      </c>
      <c r="AY158" s="187" t="s">
        <v>239</v>
      </c>
      <c r="BK158" s="189">
        <f>SUM(BK159:BK167)</f>
        <v>0</v>
      </c>
    </row>
    <row r="159" spans="1:65" s="2" customFormat="1" ht="16.5" customHeight="1">
      <c r="A159" s="35"/>
      <c r="B159" s="36"/>
      <c r="C159" s="192" t="s">
        <v>479</v>
      </c>
      <c r="D159" s="192" t="s">
        <v>241</v>
      </c>
      <c r="E159" s="193" t="s">
        <v>4754</v>
      </c>
      <c r="F159" s="194" t="s">
        <v>4755</v>
      </c>
      <c r="G159" s="195" t="s">
        <v>476</v>
      </c>
      <c r="H159" s="196">
        <v>60</v>
      </c>
      <c r="I159" s="197"/>
      <c r="J159" s="198">
        <f t="shared" ref="J159:J167" si="20">ROUND(I159*H159,2)</f>
        <v>0</v>
      </c>
      <c r="K159" s="194" t="s">
        <v>4415</v>
      </c>
      <c r="L159" s="40"/>
      <c r="M159" s="199" t="s">
        <v>1</v>
      </c>
      <c r="N159" s="200" t="s">
        <v>41</v>
      </c>
      <c r="O159" s="72"/>
      <c r="P159" s="201">
        <f t="shared" ref="P159:P167" si="21">O159*H159</f>
        <v>0</v>
      </c>
      <c r="Q159" s="201">
        <v>0</v>
      </c>
      <c r="R159" s="201">
        <f t="shared" ref="R159:R167" si="22">Q159*H159</f>
        <v>0</v>
      </c>
      <c r="S159" s="201">
        <v>0</v>
      </c>
      <c r="T159" s="202">
        <f t="shared" ref="T159:T167" si="23">S159*H159</f>
        <v>0</v>
      </c>
      <c r="U159" s="35"/>
      <c r="V159" s="35"/>
      <c r="W159" s="35"/>
      <c r="X159" s="35"/>
      <c r="Y159" s="35"/>
      <c r="Z159" s="35"/>
      <c r="AA159" s="35"/>
      <c r="AB159" s="35"/>
      <c r="AC159" s="35"/>
      <c r="AD159" s="35"/>
      <c r="AE159" s="35"/>
      <c r="AR159" s="203" t="s">
        <v>110</v>
      </c>
      <c r="AT159" s="203" t="s">
        <v>241</v>
      </c>
      <c r="AU159" s="203" t="s">
        <v>84</v>
      </c>
      <c r="AY159" s="18" t="s">
        <v>239</v>
      </c>
      <c r="BE159" s="204">
        <f t="shared" ref="BE159:BE167" si="24">IF(N159="základní",J159,0)</f>
        <v>0</v>
      </c>
      <c r="BF159" s="204">
        <f t="shared" ref="BF159:BF167" si="25">IF(N159="snížená",J159,0)</f>
        <v>0</v>
      </c>
      <c r="BG159" s="204">
        <f t="shared" ref="BG159:BG167" si="26">IF(N159="zákl. přenesená",J159,0)</f>
        <v>0</v>
      </c>
      <c r="BH159" s="204">
        <f t="shared" ref="BH159:BH167" si="27">IF(N159="sníž. přenesená",J159,0)</f>
        <v>0</v>
      </c>
      <c r="BI159" s="204">
        <f t="shared" ref="BI159:BI167" si="28">IF(N159="nulová",J159,0)</f>
        <v>0</v>
      </c>
      <c r="BJ159" s="18" t="s">
        <v>84</v>
      </c>
      <c r="BK159" s="204">
        <f t="shared" ref="BK159:BK167" si="29">ROUND(I159*H159,2)</f>
        <v>0</v>
      </c>
      <c r="BL159" s="18" t="s">
        <v>110</v>
      </c>
      <c r="BM159" s="203" t="s">
        <v>609</v>
      </c>
    </row>
    <row r="160" spans="1:65" s="2" customFormat="1" ht="16.5" customHeight="1">
      <c r="A160" s="35"/>
      <c r="B160" s="36"/>
      <c r="C160" s="192" t="s">
        <v>484</v>
      </c>
      <c r="D160" s="192" t="s">
        <v>241</v>
      </c>
      <c r="E160" s="193" t="s">
        <v>4756</v>
      </c>
      <c r="F160" s="194" t="s">
        <v>4757</v>
      </c>
      <c r="G160" s="195" t="s">
        <v>1736</v>
      </c>
      <c r="H160" s="196">
        <v>2</v>
      </c>
      <c r="I160" s="197"/>
      <c r="J160" s="198">
        <f t="shared" si="20"/>
        <v>0</v>
      </c>
      <c r="K160" s="194" t="s">
        <v>4415</v>
      </c>
      <c r="L160" s="40"/>
      <c r="M160" s="199" t="s">
        <v>1</v>
      </c>
      <c r="N160" s="200" t="s">
        <v>41</v>
      </c>
      <c r="O160" s="72"/>
      <c r="P160" s="201">
        <f t="shared" si="21"/>
        <v>0</v>
      </c>
      <c r="Q160" s="201">
        <v>0</v>
      </c>
      <c r="R160" s="201">
        <f t="shared" si="22"/>
        <v>0</v>
      </c>
      <c r="S160" s="201">
        <v>0</v>
      </c>
      <c r="T160" s="202">
        <f t="shared" si="23"/>
        <v>0</v>
      </c>
      <c r="U160" s="35"/>
      <c r="V160" s="35"/>
      <c r="W160" s="35"/>
      <c r="X160" s="35"/>
      <c r="Y160" s="35"/>
      <c r="Z160" s="35"/>
      <c r="AA160" s="35"/>
      <c r="AB160" s="35"/>
      <c r="AC160" s="35"/>
      <c r="AD160" s="35"/>
      <c r="AE160" s="35"/>
      <c r="AR160" s="203" t="s">
        <v>110</v>
      </c>
      <c r="AT160" s="203" t="s">
        <v>241</v>
      </c>
      <c r="AU160" s="203" t="s">
        <v>84</v>
      </c>
      <c r="AY160" s="18" t="s">
        <v>239</v>
      </c>
      <c r="BE160" s="204">
        <f t="shared" si="24"/>
        <v>0</v>
      </c>
      <c r="BF160" s="204">
        <f t="shared" si="25"/>
        <v>0</v>
      </c>
      <c r="BG160" s="204">
        <f t="shared" si="26"/>
        <v>0</v>
      </c>
      <c r="BH160" s="204">
        <f t="shared" si="27"/>
        <v>0</v>
      </c>
      <c r="BI160" s="204">
        <f t="shared" si="28"/>
        <v>0</v>
      </c>
      <c r="BJ160" s="18" t="s">
        <v>84</v>
      </c>
      <c r="BK160" s="204">
        <f t="shared" si="29"/>
        <v>0</v>
      </c>
      <c r="BL160" s="18" t="s">
        <v>110</v>
      </c>
      <c r="BM160" s="203" t="s">
        <v>617</v>
      </c>
    </row>
    <row r="161" spans="1:65" s="2" customFormat="1" ht="16.5" customHeight="1">
      <c r="A161" s="35"/>
      <c r="B161" s="36"/>
      <c r="C161" s="192" t="s">
        <v>490</v>
      </c>
      <c r="D161" s="192" t="s">
        <v>241</v>
      </c>
      <c r="E161" s="193" t="s">
        <v>4758</v>
      </c>
      <c r="F161" s="194" t="s">
        <v>4759</v>
      </c>
      <c r="G161" s="195" t="s">
        <v>1736</v>
      </c>
      <c r="H161" s="196">
        <v>2</v>
      </c>
      <c r="I161" s="197"/>
      <c r="J161" s="198">
        <f t="shared" si="20"/>
        <v>0</v>
      </c>
      <c r="K161" s="194" t="s">
        <v>4415</v>
      </c>
      <c r="L161" s="40"/>
      <c r="M161" s="199" t="s">
        <v>1</v>
      </c>
      <c r="N161" s="200" t="s">
        <v>41</v>
      </c>
      <c r="O161" s="72"/>
      <c r="P161" s="201">
        <f t="shared" si="21"/>
        <v>0</v>
      </c>
      <c r="Q161" s="201">
        <v>0</v>
      </c>
      <c r="R161" s="201">
        <f t="shared" si="22"/>
        <v>0</v>
      </c>
      <c r="S161" s="201">
        <v>0</v>
      </c>
      <c r="T161" s="202">
        <f t="shared" si="23"/>
        <v>0</v>
      </c>
      <c r="U161" s="35"/>
      <c r="V161" s="35"/>
      <c r="W161" s="35"/>
      <c r="X161" s="35"/>
      <c r="Y161" s="35"/>
      <c r="Z161" s="35"/>
      <c r="AA161" s="35"/>
      <c r="AB161" s="35"/>
      <c r="AC161" s="35"/>
      <c r="AD161" s="35"/>
      <c r="AE161" s="35"/>
      <c r="AR161" s="203" t="s">
        <v>110</v>
      </c>
      <c r="AT161" s="203" t="s">
        <v>241</v>
      </c>
      <c r="AU161" s="203" t="s">
        <v>84</v>
      </c>
      <c r="AY161" s="18" t="s">
        <v>239</v>
      </c>
      <c r="BE161" s="204">
        <f t="shared" si="24"/>
        <v>0</v>
      </c>
      <c r="BF161" s="204">
        <f t="shared" si="25"/>
        <v>0</v>
      </c>
      <c r="BG161" s="204">
        <f t="shared" si="26"/>
        <v>0</v>
      </c>
      <c r="BH161" s="204">
        <f t="shared" si="27"/>
        <v>0</v>
      </c>
      <c r="BI161" s="204">
        <f t="shared" si="28"/>
        <v>0</v>
      </c>
      <c r="BJ161" s="18" t="s">
        <v>84</v>
      </c>
      <c r="BK161" s="204">
        <f t="shared" si="29"/>
        <v>0</v>
      </c>
      <c r="BL161" s="18" t="s">
        <v>110</v>
      </c>
      <c r="BM161" s="203" t="s">
        <v>626</v>
      </c>
    </row>
    <row r="162" spans="1:65" s="2" customFormat="1" ht="16.5" customHeight="1">
      <c r="A162" s="35"/>
      <c r="B162" s="36"/>
      <c r="C162" s="192" t="s">
        <v>495</v>
      </c>
      <c r="D162" s="192" t="s">
        <v>241</v>
      </c>
      <c r="E162" s="193" t="s">
        <v>4760</v>
      </c>
      <c r="F162" s="194" t="s">
        <v>4761</v>
      </c>
      <c r="G162" s="195" t="s">
        <v>1736</v>
      </c>
      <c r="H162" s="196">
        <v>24</v>
      </c>
      <c r="I162" s="197"/>
      <c r="J162" s="198">
        <f t="shared" si="20"/>
        <v>0</v>
      </c>
      <c r="K162" s="194" t="s">
        <v>4415</v>
      </c>
      <c r="L162" s="40"/>
      <c r="M162" s="199" t="s">
        <v>1</v>
      </c>
      <c r="N162" s="200" t="s">
        <v>41</v>
      </c>
      <c r="O162" s="72"/>
      <c r="P162" s="201">
        <f t="shared" si="21"/>
        <v>0</v>
      </c>
      <c r="Q162" s="201">
        <v>0</v>
      </c>
      <c r="R162" s="201">
        <f t="shared" si="22"/>
        <v>0</v>
      </c>
      <c r="S162" s="201">
        <v>0</v>
      </c>
      <c r="T162" s="202">
        <f t="shared" si="23"/>
        <v>0</v>
      </c>
      <c r="U162" s="35"/>
      <c r="V162" s="35"/>
      <c r="W162" s="35"/>
      <c r="X162" s="35"/>
      <c r="Y162" s="35"/>
      <c r="Z162" s="35"/>
      <c r="AA162" s="35"/>
      <c r="AB162" s="35"/>
      <c r="AC162" s="35"/>
      <c r="AD162" s="35"/>
      <c r="AE162" s="35"/>
      <c r="AR162" s="203" t="s">
        <v>110</v>
      </c>
      <c r="AT162" s="203" t="s">
        <v>241</v>
      </c>
      <c r="AU162" s="203" t="s">
        <v>84</v>
      </c>
      <c r="AY162" s="18" t="s">
        <v>239</v>
      </c>
      <c r="BE162" s="204">
        <f t="shared" si="24"/>
        <v>0</v>
      </c>
      <c r="BF162" s="204">
        <f t="shared" si="25"/>
        <v>0</v>
      </c>
      <c r="BG162" s="204">
        <f t="shared" si="26"/>
        <v>0</v>
      </c>
      <c r="BH162" s="204">
        <f t="shared" si="27"/>
        <v>0</v>
      </c>
      <c r="BI162" s="204">
        <f t="shared" si="28"/>
        <v>0</v>
      </c>
      <c r="BJ162" s="18" t="s">
        <v>84</v>
      </c>
      <c r="BK162" s="204">
        <f t="shared" si="29"/>
        <v>0</v>
      </c>
      <c r="BL162" s="18" t="s">
        <v>110</v>
      </c>
      <c r="BM162" s="203" t="s">
        <v>636</v>
      </c>
    </row>
    <row r="163" spans="1:65" s="2" customFormat="1" ht="16.5" customHeight="1">
      <c r="A163" s="35"/>
      <c r="B163" s="36"/>
      <c r="C163" s="192" t="s">
        <v>499</v>
      </c>
      <c r="D163" s="192" t="s">
        <v>241</v>
      </c>
      <c r="E163" s="193" t="s">
        <v>4762</v>
      </c>
      <c r="F163" s="194" t="s">
        <v>4763</v>
      </c>
      <c r="G163" s="195" t="s">
        <v>1736</v>
      </c>
      <c r="H163" s="196">
        <v>24</v>
      </c>
      <c r="I163" s="197"/>
      <c r="J163" s="198">
        <f t="shared" si="20"/>
        <v>0</v>
      </c>
      <c r="K163" s="194" t="s">
        <v>4415</v>
      </c>
      <c r="L163" s="40"/>
      <c r="M163" s="199" t="s">
        <v>1</v>
      </c>
      <c r="N163" s="200" t="s">
        <v>41</v>
      </c>
      <c r="O163" s="72"/>
      <c r="P163" s="201">
        <f t="shared" si="21"/>
        <v>0</v>
      </c>
      <c r="Q163" s="201">
        <v>0</v>
      </c>
      <c r="R163" s="201">
        <f t="shared" si="22"/>
        <v>0</v>
      </c>
      <c r="S163" s="201">
        <v>0</v>
      </c>
      <c r="T163" s="202">
        <f t="shared" si="23"/>
        <v>0</v>
      </c>
      <c r="U163" s="35"/>
      <c r="V163" s="35"/>
      <c r="W163" s="35"/>
      <c r="X163" s="35"/>
      <c r="Y163" s="35"/>
      <c r="Z163" s="35"/>
      <c r="AA163" s="35"/>
      <c r="AB163" s="35"/>
      <c r="AC163" s="35"/>
      <c r="AD163" s="35"/>
      <c r="AE163" s="35"/>
      <c r="AR163" s="203" t="s">
        <v>110</v>
      </c>
      <c r="AT163" s="203" t="s">
        <v>241</v>
      </c>
      <c r="AU163" s="203" t="s">
        <v>84</v>
      </c>
      <c r="AY163" s="18" t="s">
        <v>239</v>
      </c>
      <c r="BE163" s="204">
        <f t="shared" si="24"/>
        <v>0</v>
      </c>
      <c r="BF163" s="204">
        <f t="shared" si="25"/>
        <v>0</v>
      </c>
      <c r="BG163" s="204">
        <f t="shared" si="26"/>
        <v>0</v>
      </c>
      <c r="BH163" s="204">
        <f t="shared" si="27"/>
        <v>0</v>
      </c>
      <c r="BI163" s="204">
        <f t="shared" si="28"/>
        <v>0</v>
      </c>
      <c r="BJ163" s="18" t="s">
        <v>84</v>
      </c>
      <c r="BK163" s="204">
        <f t="shared" si="29"/>
        <v>0</v>
      </c>
      <c r="BL163" s="18" t="s">
        <v>110</v>
      </c>
      <c r="BM163" s="203" t="s">
        <v>646</v>
      </c>
    </row>
    <row r="164" spans="1:65" s="2" customFormat="1" ht="16.5" customHeight="1">
      <c r="A164" s="35"/>
      <c r="B164" s="36"/>
      <c r="C164" s="192" t="s">
        <v>506</v>
      </c>
      <c r="D164" s="192" t="s">
        <v>241</v>
      </c>
      <c r="E164" s="193" t="s">
        <v>4764</v>
      </c>
      <c r="F164" s="194" t="s">
        <v>4765</v>
      </c>
      <c r="G164" s="195" t="s">
        <v>1736</v>
      </c>
      <c r="H164" s="196">
        <v>24</v>
      </c>
      <c r="I164" s="197"/>
      <c r="J164" s="198">
        <f t="shared" si="20"/>
        <v>0</v>
      </c>
      <c r="K164" s="194" t="s">
        <v>4415</v>
      </c>
      <c r="L164" s="40"/>
      <c r="M164" s="199" t="s">
        <v>1</v>
      </c>
      <c r="N164" s="200" t="s">
        <v>41</v>
      </c>
      <c r="O164" s="72"/>
      <c r="P164" s="201">
        <f t="shared" si="21"/>
        <v>0</v>
      </c>
      <c r="Q164" s="201">
        <v>0</v>
      </c>
      <c r="R164" s="201">
        <f t="shared" si="22"/>
        <v>0</v>
      </c>
      <c r="S164" s="201">
        <v>0</v>
      </c>
      <c r="T164" s="202">
        <f t="shared" si="23"/>
        <v>0</v>
      </c>
      <c r="U164" s="35"/>
      <c r="V164" s="35"/>
      <c r="W164" s="35"/>
      <c r="X164" s="35"/>
      <c r="Y164" s="35"/>
      <c r="Z164" s="35"/>
      <c r="AA164" s="35"/>
      <c r="AB164" s="35"/>
      <c r="AC164" s="35"/>
      <c r="AD164" s="35"/>
      <c r="AE164" s="35"/>
      <c r="AR164" s="203" t="s">
        <v>110</v>
      </c>
      <c r="AT164" s="203" t="s">
        <v>241</v>
      </c>
      <c r="AU164" s="203" t="s">
        <v>84</v>
      </c>
      <c r="AY164" s="18" t="s">
        <v>239</v>
      </c>
      <c r="BE164" s="204">
        <f t="shared" si="24"/>
        <v>0</v>
      </c>
      <c r="BF164" s="204">
        <f t="shared" si="25"/>
        <v>0</v>
      </c>
      <c r="BG164" s="204">
        <f t="shared" si="26"/>
        <v>0</v>
      </c>
      <c r="BH164" s="204">
        <f t="shared" si="27"/>
        <v>0</v>
      </c>
      <c r="BI164" s="204">
        <f t="shared" si="28"/>
        <v>0</v>
      </c>
      <c r="BJ164" s="18" t="s">
        <v>84</v>
      </c>
      <c r="BK164" s="204">
        <f t="shared" si="29"/>
        <v>0</v>
      </c>
      <c r="BL164" s="18" t="s">
        <v>110</v>
      </c>
      <c r="BM164" s="203" t="s">
        <v>655</v>
      </c>
    </row>
    <row r="165" spans="1:65" s="2" customFormat="1" ht="16.5" customHeight="1">
      <c r="A165" s="35"/>
      <c r="B165" s="36"/>
      <c r="C165" s="192" t="s">
        <v>513</v>
      </c>
      <c r="D165" s="192" t="s">
        <v>241</v>
      </c>
      <c r="E165" s="193" t="s">
        <v>4766</v>
      </c>
      <c r="F165" s="194" t="s">
        <v>4767</v>
      </c>
      <c r="G165" s="195" t="s">
        <v>1736</v>
      </c>
      <c r="H165" s="196">
        <v>24</v>
      </c>
      <c r="I165" s="197"/>
      <c r="J165" s="198">
        <f t="shared" si="20"/>
        <v>0</v>
      </c>
      <c r="K165" s="194" t="s">
        <v>4415</v>
      </c>
      <c r="L165" s="40"/>
      <c r="M165" s="199" t="s">
        <v>1</v>
      </c>
      <c r="N165" s="200" t="s">
        <v>41</v>
      </c>
      <c r="O165" s="72"/>
      <c r="P165" s="201">
        <f t="shared" si="21"/>
        <v>0</v>
      </c>
      <c r="Q165" s="201">
        <v>0</v>
      </c>
      <c r="R165" s="201">
        <f t="shared" si="22"/>
        <v>0</v>
      </c>
      <c r="S165" s="201">
        <v>0</v>
      </c>
      <c r="T165" s="202">
        <f t="shared" si="23"/>
        <v>0</v>
      </c>
      <c r="U165" s="35"/>
      <c r="V165" s="35"/>
      <c r="W165" s="35"/>
      <c r="X165" s="35"/>
      <c r="Y165" s="35"/>
      <c r="Z165" s="35"/>
      <c r="AA165" s="35"/>
      <c r="AB165" s="35"/>
      <c r="AC165" s="35"/>
      <c r="AD165" s="35"/>
      <c r="AE165" s="35"/>
      <c r="AR165" s="203" t="s">
        <v>110</v>
      </c>
      <c r="AT165" s="203" t="s">
        <v>241</v>
      </c>
      <c r="AU165" s="203" t="s">
        <v>84</v>
      </c>
      <c r="AY165" s="18" t="s">
        <v>239</v>
      </c>
      <c r="BE165" s="204">
        <f t="shared" si="24"/>
        <v>0</v>
      </c>
      <c r="BF165" s="204">
        <f t="shared" si="25"/>
        <v>0</v>
      </c>
      <c r="BG165" s="204">
        <f t="shared" si="26"/>
        <v>0</v>
      </c>
      <c r="BH165" s="204">
        <f t="shared" si="27"/>
        <v>0</v>
      </c>
      <c r="BI165" s="204">
        <f t="shared" si="28"/>
        <v>0</v>
      </c>
      <c r="BJ165" s="18" t="s">
        <v>84</v>
      </c>
      <c r="BK165" s="204">
        <f t="shared" si="29"/>
        <v>0</v>
      </c>
      <c r="BL165" s="18" t="s">
        <v>110</v>
      </c>
      <c r="BM165" s="203" t="s">
        <v>664</v>
      </c>
    </row>
    <row r="166" spans="1:65" s="2" customFormat="1" ht="16.5" customHeight="1">
      <c r="A166" s="35"/>
      <c r="B166" s="36"/>
      <c r="C166" s="192" t="s">
        <v>517</v>
      </c>
      <c r="D166" s="192" t="s">
        <v>241</v>
      </c>
      <c r="E166" s="193" t="s">
        <v>4768</v>
      </c>
      <c r="F166" s="194" t="s">
        <v>4769</v>
      </c>
      <c r="G166" s="195" t="s">
        <v>1736</v>
      </c>
      <c r="H166" s="196">
        <v>4</v>
      </c>
      <c r="I166" s="197"/>
      <c r="J166" s="198">
        <f t="shared" si="20"/>
        <v>0</v>
      </c>
      <c r="K166" s="194" t="s">
        <v>4415</v>
      </c>
      <c r="L166" s="40"/>
      <c r="M166" s="199" t="s">
        <v>1</v>
      </c>
      <c r="N166" s="200" t="s">
        <v>41</v>
      </c>
      <c r="O166" s="72"/>
      <c r="P166" s="201">
        <f t="shared" si="21"/>
        <v>0</v>
      </c>
      <c r="Q166" s="201">
        <v>0</v>
      </c>
      <c r="R166" s="201">
        <f t="shared" si="22"/>
        <v>0</v>
      </c>
      <c r="S166" s="201">
        <v>0</v>
      </c>
      <c r="T166" s="202">
        <f t="shared" si="23"/>
        <v>0</v>
      </c>
      <c r="U166" s="35"/>
      <c r="V166" s="35"/>
      <c r="W166" s="35"/>
      <c r="X166" s="35"/>
      <c r="Y166" s="35"/>
      <c r="Z166" s="35"/>
      <c r="AA166" s="35"/>
      <c r="AB166" s="35"/>
      <c r="AC166" s="35"/>
      <c r="AD166" s="35"/>
      <c r="AE166" s="35"/>
      <c r="AR166" s="203" t="s">
        <v>110</v>
      </c>
      <c r="AT166" s="203" t="s">
        <v>241</v>
      </c>
      <c r="AU166" s="203" t="s">
        <v>84</v>
      </c>
      <c r="AY166" s="18" t="s">
        <v>239</v>
      </c>
      <c r="BE166" s="204">
        <f t="shared" si="24"/>
        <v>0</v>
      </c>
      <c r="BF166" s="204">
        <f t="shared" si="25"/>
        <v>0</v>
      </c>
      <c r="BG166" s="204">
        <f t="shared" si="26"/>
        <v>0</v>
      </c>
      <c r="BH166" s="204">
        <f t="shared" si="27"/>
        <v>0</v>
      </c>
      <c r="BI166" s="204">
        <f t="shared" si="28"/>
        <v>0</v>
      </c>
      <c r="BJ166" s="18" t="s">
        <v>84</v>
      </c>
      <c r="BK166" s="204">
        <f t="shared" si="29"/>
        <v>0</v>
      </c>
      <c r="BL166" s="18" t="s">
        <v>110</v>
      </c>
      <c r="BM166" s="203" t="s">
        <v>673</v>
      </c>
    </row>
    <row r="167" spans="1:65" s="2" customFormat="1" ht="24.2" customHeight="1">
      <c r="A167" s="35"/>
      <c r="B167" s="36"/>
      <c r="C167" s="192" t="s">
        <v>521</v>
      </c>
      <c r="D167" s="192" t="s">
        <v>241</v>
      </c>
      <c r="E167" s="193" t="s">
        <v>4770</v>
      </c>
      <c r="F167" s="194" t="s">
        <v>4771</v>
      </c>
      <c r="G167" s="195" t="s">
        <v>1736</v>
      </c>
      <c r="H167" s="196">
        <v>12</v>
      </c>
      <c r="I167" s="197"/>
      <c r="J167" s="198">
        <f t="shared" si="20"/>
        <v>0</v>
      </c>
      <c r="K167" s="194" t="s">
        <v>4415</v>
      </c>
      <c r="L167" s="40"/>
      <c r="M167" s="199" t="s">
        <v>1</v>
      </c>
      <c r="N167" s="200" t="s">
        <v>41</v>
      </c>
      <c r="O167" s="72"/>
      <c r="P167" s="201">
        <f t="shared" si="21"/>
        <v>0</v>
      </c>
      <c r="Q167" s="201">
        <v>0</v>
      </c>
      <c r="R167" s="201">
        <f t="shared" si="22"/>
        <v>0</v>
      </c>
      <c r="S167" s="201">
        <v>0</v>
      </c>
      <c r="T167" s="202">
        <f t="shared" si="23"/>
        <v>0</v>
      </c>
      <c r="U167" s="35"/>
      <c r="V167" s="35"/>
      <c r="W167" s="35"/>
      <c r="X167" s="35"/>
      <c r="Y167" s="35"/>
      <c r="Z167" s="35"/>
      <c r="AA167" s="35"/>
      <c r="AB167" s="35"/>
      <c r="AC167" s="35"/>
      <c r="AD167" s="35"/>
      <c r="AE167" s="35"/>
      <c r="AR167" s="203" t="s">
        <v>110</v>
      </c>
      <c r="AT167" s="203" t="s">
        <v>241</v>
      </c>
      <c r="AU167" s="203" t="s">
        <v>84</v>
      </c>
      <c r="AY167" s="18" t="s">
        <v>239</v>
      </c>
      <c r="BE167" s="204">
        <f t="shared" si="24"/>
        <v>0</v>
      </c>
      <c r="BF167" s="204">
        <f t="shared" si="25"/>
        <v>0</v>
      </c>
      <c r="BG167" s="204">
        <f t="shared" si="26"/>
        <v>0</v>
      </c>
      <c r="BH167" s="204">
        <f t="shared" si="27"/>
        <v>0</v>
      </c>
      <c r="BI167" s="204">
        <f t="shared" si="28"/>
        <v>0</v>
      </c>
      <c r="BJ167" s="18" t="s">
        <v>84</v>
      </c>
      <c r="BK167" s="204">
        <f t="shared" si="29"/>
        <v>0</v>
      </c>
      <c r="BL167" s="18" t="s">
        <v>110</v>
      </c>
      <c r="BM167" s="203" t="s">
        <v>682</v>
      </c>
    </row>
    <row r="168" spans="1:65" s="12" customFormat="1" ht="25.9" customHeight="1">
      <c r="B168" s="176"/>
      <c r="C168" s="177"/>
      <c r="D168" s="178" t="s">
        <v>75</v>
      </c>
      <c r="E168" s="179" t="s">
        <v>4487</v>
      </c>
      <c r="F168" s="179" t="s">
        <v>4772</v>
      </c>
      <c r="G168" s="177"/>
      <c r="H168" s="177"/>
      <c r="I168" s="180"/>
      <c r="J168" s="181">
        <f>BK168</f>
        <v>0</v>
      </c>
      <c r="K168" s="177"/>
      <c r="L168" s="182"/>
      <c r="M168" s="183"/>
      <c r="N168" s="184"/>
      <c r="O168" s="184"/>
      <c r="P168" s="185">
        <f>SUM(P169:P174)</f>
        <v>0</v>
      </c>
      <c r="Q168" s="184"/>
      <c r="R168" s="185">
        <f>SUM(R169:R174)</f>
        <v>0</v>
      </c>
      <c r="S168" s="184"/>
      <c r="T168" s="186">
        <f>SUM(T169:T174)</f>
        <v>0</v>
      </c>
      <c r="AR168" s="187" t="s">
        <v>84</v>
      </c>
      <c r="AT168" s="188" t="s">
        <v>75</v>
      </c>
      <c r="AU168" s="188" t="s">
        <v>76</v>
      </c>
      <c r="AY168" s="187" t="s">
        <v>239</v>
      </c>
      <c r="BK168" s="189">
        <f>SUM(BK169:BK174)</f>
        <v>0</v>
      </c>
    </row>
    <row r="169" spans="1:65" s="2" customFormat="1" ht="16.5" customHeight="1">
      <c r="A169" s="35"/>
      <c r="B169" s="36"/>
      <c r="C169" s="192" t="s">
        <v>525</v>
      </c>
      <c r="D169" s="192" t="s">
        <v>241</v>
      </c>
      <c r="E169" s="193" t="s">
        <v>4773</v>
      </c>
      <c r="F169" s="194" t="s">
        <v>4774</v>
      </c>
      <c r="G169" s="195" t="s">
        <v>1736</v>
      </c>
      <c r="H169" s="196">
        <v>2</v>
      </c>
      <c r="I169" s="197"/>
      <c r="J169" s="198">
        <f>ROUND(I169*H169,2)</f>
        <v>0</v>
      </c>
      <c r="K169" s="194" t="s">
        <v>4415</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110</v>
      </c>
      <c r="AT169" s="203" t="s">
        <v>241</v>
      </c>
      <c r="AU169" s="203" t="s">
        <v>84</v>
      </c>
      <c r="AY169" s="18" t="s">
        <v>239</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110</v>
      </c>
      <c r="BM169" s="203" t="s">
        <v>690</v>
      </c>
    </row>
    <row r="170" spans="1:65" s="2" customFormat="1" ht="39">
      <c r="A170" s="35"/>
      <c r="B170" s="36"/>
      <c r="C170" s="37"/>
      <c r="D170" s="207" t="s">
        <v>284</v>
      </c>
      <c r="E170" s="37"/>
      <c r="F170" s="216" t="s">
        <v>4775</v>
      </c>
      <c r="G170" s="37"/>
      <c r="H170" s="37"/>
      <c r="I170" s="217"/>
      <c r="J170" s="37"/>
      <c r="K170" s="37"/>
      <c r="L170" s="40"/>
      <c r="M170" s="218"/>
      <c r="N170" s="219"/>
      <c r="O170" s="72"/>
      <c r="P170" s="72"/>
      <c r="Q170" s="72"/>
      <c r="R170" s="72"/>
      <c r="S170" s="72"/>
      <c r="T170" s="73"/>
      <c r="U170" s="35"/>
      <c r="V170" s="35"/>
      <c r="W170" s="35"/>
      <c r="X170" s="35"/>
      <c r="Y170" s="35"/>
      <c r="Z170" s="35"/>
      <c r="AA170" s="35"/>
      <c r="AB170" s="35"/>
      <c r="AC170" s="35"/>
      <c r="AD170" s="35"/>
      <c r="AE170" s="35"/>
      <c r="AT170" s="18" t="s">
        <v>284</v>
      </c>
      <c r="AU170" s="18" t="s">
        <v>84</v>
      </c>
    </row>
    <row r="171" spans="1:65" s="2" customFormat="1" ht="21.75" customHeight="1">
      <c r="A171" s="35"/>
      <c r="B171" s="36"/>
      <c r="C171" s="192" t="s">
        <v>529</v>
      </c>
      <c r="D171" s="192" t="s">
        <v>241</v>
      </c>
      <c r="E171" s="193" t="s">
        <v>4776</v>
      </c>
      <c r="F171" s="194" t="s">
        <v>4777</v>
      </c>
      <c r="G171" s="195" t="s">
        <v>1736</v>
      </c>
      <c r="H171" s="196">
        <v>4</v>
      </c>
      <c r="I171" s="197"/>
      <c r="J171" s="198">
        <f>ROUND(I171*H171,2)</f>
        <v>0</v>
      </c>
      <c r="K171" s="194" t="s">
        <v>4415</v>
      </c>
      <c r="L171" s="40"/>
      <c r="M171" s="199" t="s">
        <v>1</v>
      </c>
      <c r="N171" s="200" t="s">
        <v>41</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110</v>
      </c>
      <c r="AT171" s="203" t="s">
        <v>241</v>
      </c>
      <c r="AU171" s="203" t="s">
        <v>84</v>
      </c>
      <c r="AY171" s="18" t="s">
        <v>239</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110</v>
      </c>
      <c r="BM171" s="203" t="s">
        <v>699</v>
      </c>
    </row>
    <row r="172" spans="1:65" s="2" customFormat="1" ht="16.5" customHeight="1">
      <c r="A172" s="35"/>
      <c r="B172" s="36"/>
      <c r="C172" s="192" t="s">
        <v>533</v>
      </c>
      <c r="D172" s="192" t="s">
        <v>241</v>
      </c>
      <c r="E172" s="193" t="s">
        <v>4778</v>
      </c>
      <c r="F172" s="194" t="s">
        <v>4779</v>
      </c>
      <c r="G172" s="195" t="s">
        <v>1736</v>
      </c>
      <c r="H172" s="196">
        <v>4</v>
      </c>
      <c r="I172" s="197"/>
      <c r="J172" s="198">
        <f>ROUND(I172*H172,2)</f>
        <v>0</v>
      </c>
      <c r="K172" s="194" t="s">
        <v>4415</v>
      </c>
      <c r="L172" s="40"/>
      <c r="M172" s="199" t="s">
        <v>1</v>
      </c>
      <c r="N172" s="200" t="s">
        <v>41</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110</v>
      </c>
      <c r="AT172" s="203" t="s">
        <v>241</v>
      </c>
      <c r="AU172" s="203" t="s">
        <v>84</v>
      </c>
      <c r="AY172" s="18" t="s">
        <v>239</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110</v>
      </c>
      <c r="BM172" s="203" t="s">
        <v>708</v>
      </c>
    </row>
    <row r="173" spans="1:65" s="2" customFormat="1" ht="24.2" customHeight="1">
      <c r="A173" s="35"/>
      <c r="B173" s="36"/>
      <c r="C173" s="192" t="s">
        <v>537</v>
      </c>
      <c r="D173" s="192" t="s">
        <v>241</v>
      </c>
      <c r="E173" s="193" t="s">
        <v>4780</v>
      </c>
      <c r="F173" s="194" t="s">
        <v>4781</v>
      </c>
      <c r="G173" s="195" t="s">
        <v>1736</v>
      </c>
      <c r="H173" s="196">
        <v>5</v>
      </c>
      <c r="I173" s="197"/>
      <c r="J173" s="198">
        <f>ROUND(I173*H173,2)</f>
        <v>0</v>
      </c>
      <c r="K173" s="194" t="s">
        <v>4415</v>
      </c>
      <c r="L173" s="40"/>
      <c r="M173" s="199" t="s">
        <v>1</v>
      </c>
      <c r="N173" s="200" t="s">
        <v>41</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110</v>
      </c>
      <c r="AT173" s="203" t="s">
        <v>241</v>
      </c>
      <c r="AU173" s="203" t="s">
        <v>84</v>
      </c>
      <c r="AY173" s="18" t="s">
        <v>239</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110</v>
      </c>
      <c r="BM173" s="203" t="s">
        <v>719</v>
      </c>
    </row>
    <row r="174" spans="1:65" s="2" customFormat="1" ht="16.5" customHeight="1">
      <c r="A174" s="35"/>
      <c r="B174" s="36"/>
      <c r="C174" s="192" t="s">
        <v>541</v>
      </c>
      <c r="D174" s="192" t="s">
        <v>241</v>
      </c>
      <c r="E174" s="193" t="s">
        <v>4782</v>
      </c>
      <c r="F174" s="194" t="s">
        <v>4783</v>
      </c>
      <c r="G174" s="195" t="s">
        <v>379</v>
      </c>
      <c r="H174" s="196">
        <v>32</v>
      </c>
      <c r="I174" s="197"/>
      <c r="J174" s="198">
        <f>ROUND(I174*H174,2)</f>
        <v>0</v>
      </c>
      <c r="K174" s="194" t="s">
        <v>4415</v>
      </c>
      <c r="L174" s="40"/>
      <c r="M174" s="199" t="s">
        <v>1</v>
      </c>
      <c r="N174" s="200" t="s">
        <v>41</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110</v>
      </c>
      <c r="AT174" s="203" t="s">
        <v>241</v>
      </c>
      <c r="AU174" s="203" t="s">
        <v>84</v>
      </c>
      <c r="AY174" s="18" t="s">
        <v>239</v>
      </c>
      <c r="BE174" s="204">
        <f>IF(N174="základní",J174,0)</f>
        <v>0</v>
      </c>
      <c r="BF174" s="204">
        <f>IF(N174="snížená",J174,0)</f>
        <v>0</v>
      </c>
      <c r="BG174" s="204">
        <f>IF(N174="zákl. přenesená",J174,0)</f>
        <v>0</v>
      </c>
      <c r="BH174" s="204">
        <f>IF(N174="sníž. přenesená",J174,0)</f>
        <v>0</v>
      </c>
      <c r="BI174" s="204">
        <f>IF(N174="nulová",J174,0)</f>
        <v>0</v>
      </c>
      <c r="BJ174" s="18" t="s">
        <v>84</v>
      </c>
      <c r="BK174" s="204">
        <f>ROUND(I174*H174,2)</f>
        <v>0</v>
      </c>
      <c r="BL174" s="18" t="s">
        <v>110</v>
      </c>
      <c r="BM174" s="203" t="s">
        <v>725</v>
      </c>
    </row>
    <row r="175" spans="1:65" s="12" customFormat="1" ht="25.9" customHeight="1">
      <c r="B175" s="176"/>
      <c r="C175" s="177"/>
      <c r="D175" s="178" t="s">
        <v>75</v>
      </c>
      <c r="E175" s="179" t="s">
        <v>4501</v>
      </c>
      <c r="F175" s="179" t="s">
        <v>135</v>
      </c>
      <c r="G175" s="177"/>
      <c r="H175" s="177"/>
      <c r="I175" s="180"/>
      <c r="J175" s="181">
        <f>BK175</f>
        <v>0</v>
      </c>
      <c r="K175" s="177"/>
      <c r="L175" s="182"/>
      <c r="M175" s="183"/>
      <c r="N175" s="184"/>
      <c r="O175" s="184"/>
      <c r="P175" s="185">
        <f>SUM(P176:P178)</f>
        <v>0</v>
      </c>
      <c r="Q175" s="184"/>
      <c r="R175" s="185">
        <f>SUM(R176:R178)</f>
        <v>0</v>
      </c>
      <c r="S175" s="184"/>
      <c r="T175" s="186">
        <f>SUM(T176:T178)</f>
        <v>0</v>
      </c>
      <c r="AR175" s="187" t="s">
        <v>84</v>
      </c>
      <c r="AT175" s="188" t="s">
        <v>75</v>
      </c>
      <c r="AU175" s="188" t="s">
        <v>76</v>
      </c>
      <c r="AY175" s="187" t="s">
        <v>239</v>
      </c>
      <c r="BK175" s="189">
        <f>SUM(BK176:BK178)</f>
        <v>0</v>
      </c>
    </row>
    <row r="176" spans="1:65" s="2" customFormat="1" ht="16.5" customHeight="1">
      <c r="A176" s="35"/>
      <c r="B176" s="36"/>
      <c r="C176" s="192" t="s">
        <v>546</v>
      </c>
      <c r="D176" s="192" t="s">
        <v>241</v>
      </c>
      <c r="E176" s="193" t="s">
        <v>4784</v>
      </c>
      <c r="F176" s="194" t="s">
        <v>4509</v>
      </c>
      <c r="G176" s="195" t="s">
        <v>379</v>
      </c>
      <c r="H176" s="196">
        <v>12</v>
      </c>
      <c r="I176" s="197"/>
      <c r="J176" s="198">
        <f>ROUND(I176*H176,2)</f>
        <v>0</v>
      </c>
      <c r="K176" s="194" t="s">
        <v>4415</v>
      </c>
      <c r="L176" s="40"/>
      <c r="M176" s="199" t="s">
        <v>1</v>
      </c>
      <c r="N176" s="200" t="s">
        <v>41</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110</v>
      </c>
      <c r="AT176" s="203" t="s">
        <v>241</v>
      </c>
      <c r="AU176" s="203" t="s">
        <v>84</v>
      </c>
      <c r="AY176" s="18" t="s">
        <v>239</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110</v>
      </c>
      <c r="BM176" s="203" t="s">
        <v>734</v>
      </c>
    </row>
    <row r="177" spans="1:65" s="2" customFormat="1" ht="16.5" customHeight="1">
      <c r="A177" s="35"/>
      <c r="B177" s="36"/>
      <c r="C177" s="192" t="s">
        <v>551</v>
      </c>
      <c r="D177" s="192" t="s">
        <v>241</v>
      </c>
      <c r="E177" s="193" t="s">
        <v>4785</v>
      </c>
      <c r="F177" s="194" t="s">
        <v>4511</v>
      </c>
      <c r="G177" s="195" t="s">
        <v>379</v>
      </c>
      <c r="H177" s="196">
        <v>16</v>
      </c>
      <c r="I177" s="197"/>
      <c r="J177" s="198">
        <f>ROUND(I177*H177,2)</f>
        <v>0</v>
      </c>
      <c r="K177" s="194" t="s">
        <v>4415</v>
      </c>
      <c r="L177" s="40"/>
      <c r="M177" s="199" t="s">
        <v>1</v>
      </c>
      <c r="N177" s="200" t="s">
        <v>41</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110</v>
      </c>
      <c r="AT177" s="203" t="s">
        <v>241</v>
      </c>
      <c r="AU177" s="203" t="s">
        <v>84</v>
      </c>
      <c r="AY177" s="18" t="s">
        <v>239</v>
      </c>
      <c r="BE177" s="204">
        <f>IF(N177="základní",J177,0)</f>
        <v>0</v>
      </c>
      <c r="BF177" s="204">
        <f>IF(N177="snížená",J177,0)</f>
        <v>0</v>
      </c>
      <c r="BG177" s="204">
        <f>IF(N177="zákl. přenesená",J177,0)</f>
        <v>0</v>
      </c>
      <c r="BH177" s="204">
        <f>IF(N177="sníž. přenesená",J177,0)</f>
        <v>0</v>
      </c>
      <c r="BI177" s="204">
        <f>IF(N177="nulová",J177,0)</f>
        <v>0</v>
      </c>
      <c r="BJ177" s="18" t="s">
        <v>84</v>
      </c>
      <c r="BK177" s="204">
        <f>ROUND(I177*H177,2)</f>
        <v>0</v>
      </c>
      <c r="BL177" s="18" t="s">
        <v>110</v>
      </c>
      <c r="BM177" s="203" t="s">
        <v>744</v>
      </c>
    </row>
    <row r="178" spans="1:65" s="2" customFormat="1" ht="16.5" customHeight="1">
      <c r="A178" s="35"/>
      <c r="B178" s="36"/>
      <c r="C178" s="192" t="s">
        <v>556</v>
      </c>
      <c r="D178" s="192" t="s">
        <v>241</v>
      </c>
      <c r="E178" s="193" t="s">
        <v>4786</v>
      </c>
      <c r="F178" s="194" t="s">
        <v>4513</v>
      </c>
      <c r="G178" s="195" t="s">
        <v>379</v>
      </c>
      <c r="H178" s="196">
        <v>12</v>
      </c>
      <c r="I178" s="197"/>
      <c r="J178" s="198">
        <f>ROUND(I178*H178,2)</f>
        <v>0</v>
      </c>
      <c r="K178" s="194" t="s">
        <v>4415</v>
      </c>
      <c r="L178" s="40"/>
      <c r="M178" s="220" t="s">
        <v>1</v>
      </c>
      <c r="N178" s="221" t="s">
        <v>41</v>
      </c>
      <c r="O178" s="222"/>
      <c r="P178" s="223">
        <f>O178*H178</f>
        <v>0</v>
      </c>
      <c r="Q178" s="223">
        <v>0</v>
      </c>
      <c r="R178" s="223">
        <f>Q178*H178</f>
        <v>0</v>
      </c>
      <c r="S178" s="223">
        <v>0</v>
      </c>
      <c r="T178" s="224">
        <f>S178*H178</f>
        <v>0</v>
      </c>
      <c r="U178" s="35"/>
      <c r="V178" s="35"/>
      <c r="W178" s="35"/>
      <c r="X178" s="35"/>
      <c r="Y178" s="35"/>
      <c r="Z178" s="35"/>
      <c r="AA178" s="35"/>
      <c r="AB178" s="35"/>
      <c r="AC178" s="35"/>
      <c r="AD178" s="35"/>
      <c r="AE178" s="35"/>
      <c r="AR178" s="203" t="s">
        <v>110</v>
      </c>
      <c r="AT178" s="203" t="s">
        <v>241</v>
      </c>
      <c r="AU178" s="203" t="s">
        <v>84</v>
      </c>
      <c r="AY178" s="18" t="s">
        <v>239</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110</v>
      </c>
      <c r="BM178" s="203" t="s">
        <v>752</v>
      </c>
    </row>
    <row r="179" spans="1:65" s="2" customFormat="1" ht="6.95" customHeight="1">
      <c r="A179" s="35"/>
      <c r="B179" s="55"/>
      <c r="C179" s="56"/>
      <c r="D179" s="56"/>
      <c r="E179" s="56"/>
      <c r="F179" s="56"/>
      <c r="G179" s="56"/>
      <c r="H179" s="56"/>
      <c r="I179" s="56"/>
      <c r="J179" s="56"/>
      <c r="K179" s="56"/>
      <c r="L179" s="40"/>
      <c r="M179" s="35"/>
      <c r="O179" s="35"/>
      <c r="P179" s="35"/>
      <c r="Q179" s="35"/>
      <c r="R179" s="35"/>
      <c r="S179" s="35"/>
      <c r="T179" s="35"/>
      <c r="U179" s="35"/>
      <c r="V179" s="35"/>
      <c r="W179" s="35"/>
      <c r="X179" s="35"/>
      <c r="Y179" s="35"/>
      <c r="Z179" s="35"/>
      <c r="AA179" s="35"/>
      <c r="AB179" s="35"/>
      <c r="AC179" s="35"/>
      <c r="AD179" s="35"/>
      <c r="AE179" s="35"/>
    </row>
  </sheetData>
  <sheetProtection algorithmName="SHA-512" hashValue="AXY8CTMkRrPk0FvZ2P9m22izs+c+OXz3Z3CnFzs1QpiOWJDJH1oLjqNz5nmjZkNiHEpvWpKpJemqghhGZFkAhA==" saltValue="EOx6GzUNU9bVwiZZPiHQsh1QWB6HdHPNtst6uLZbmn9PQ6HGryEvheW7XgYKqGI7nyTsa+c/i41sgGRT4dtxmw==" spinCount="100000" sheet="1" objects="1" scenarios="1" formatColumns="0" formatRows="0" autoFilter="0"/>
  <autoFilter ref="C128:K178" xr:uid="{00000000-0009-0000-0000-000015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4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155</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2629</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4787</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4406</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ROUND(J127,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ROUND((SUM(BE127:BE141)),  2)</f>
        <v>0</v>
      </c>
      <c r="G37" s="35"/>
      <c r="H37" s="35"/>
      <c r="I37" s="131">
        <v>0.21</v>
      </c>
      <c r="J37" s="130">
        <f>ROUND(((SUM(BE127:BE141))*I37),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ROUND((SUM(BF127:BF141)),  2)</f>
        <v>0</v>
      </c>
      <c r="G38" s="35"/>
      <c r="H38" s="35"/>
      <c r="I38" s="131">
        <v>0.12</v>
      </c>
      <c r="J38" s="130">
        <f>ROUND(((SUM(BF127:BF141))*I38),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ROUND((SUM(BG127:BG141)),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ROUND((SUM(BH127:BH141)),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ROUND((SUM(BI127:BI141)),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2629</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7 - STA - Společná televizní anténa</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J127</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4788</v>
      </c>
      <c r="E101" s="157"/>
      <c r="F101" s="157"/>
      <c r="G101" s="157"/>
      <c r="H101" s="157"/>
      <c r="I101" s="157"/>
      <c r="J101" s="158">
        <f>J128</f>
        <v>0</v>
      </c>
      <c r="K101" s="155"/>
      <c r="L101" s="159"/>
    </row>
    <row r="102" spans="1:47" s="9" customFormat="1" ht="24.95" customHeight="1">
      <c r="B102" s="154"/>
      <c r="C102" s="155"/>
      <c r="D102" s="156" t="s">
        <v>4614</v>
      </c>
      <c r="E102" s="157"/>
      <c r="F102" s="157"/>
      <c r="G102" s="157"/>
      <c r="H102" s="157"/>
      <c r="I102" s="157"/>
      <c r="J102" s="158">
        <f>J134</f>
        <v>0</v>
      </c>
      <c r="K102" s="155"/>
      <c r="L102" s="159"/>
    </row>
    <row r="103" spans="1:47" s="9" customFormat="1" ht="24.95" customHeight="1">
      <c r="B103" s="154"/>
      <c r="C103" s="155"/>
      <c r="D103" s="156" t="s">
        <v>4789</v>
      </c>
      <c r="E103" s="157"/>
      <c r="F103" s="157"/>
      <c r="G103" s="157"/>
      <c r="H103" s="157"/>
      <c r="I103" s="157"/>
      <c r="J103" s="158">
        <f>J137</f>
        <v>0</v>
      </c>
      <c r="K103" s="155"/>
      <c r="L103" s="159"/>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224</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6.5" customHeight="1">
      <c r="A113" s="35"/>
      <c r="B113" s="36"/>
      <c r="C113" s="37"/>
      <c r="D113" s="37"/>
      <c r="E113" s="330" t="str">
        <f>E7</f>
        <v>NEMOCNICE TGM HODONÍN – VÝSTAVBA PAVILONU URGENTNÍHO PŘÍJMU ETAPA II.</v>
      </c>
      <c r="F113" s="331"/>
      <c r="G113" s="331"/>
      <c r="H113" s="331"/>
      <c r="I113" s="37"/>
      <c r="J113" s="37"/>
      <c r="K113" s="37"/>
      <c r="L113" s="52"/>
      <c r="S113" s="35"/>
      <c r="T113" s="35"/>
      <c r="U113" s="35"/>
      <c r="V113" s="35"/>
      <c r="W113" s="35"/>
      <c r="X113" s="35"/>
      <c r="Y113" s="35"/>
      <c r="Z113" s="35"/>
      <c r="AA113" s="35"/>
      <c r="AB113" s="35"/>
      <c r="AC113" s="35"/>
      <c r="AD113" s="35"/>
      <c r="AE113" s="35"/>
    </row>
    <row r="114" spans="1:63" s="1" customFormat="1" ht="12" customHeight="1">
      <c r="B114" s="22"/>
      <c r="C114" s="30" t="s">
        <v>210</v>
      </c>
      <c r="D114" s="23"/>
      <c r="E114" s="23"/>
      <c r="F114" s="23"/>
      <c r="G114" s="23"/>
      <c r="H114" s="23"/>
      <c r="I114" s="23"/>
      <c r="J114" s="23"/>
      <c r="K114" s="23"/>
      <c r="L114" s="21"/>
    </row>
    <row r="115" spans="1:63" s="1" customFormat="1" ht="16.5" customHeight="1">
      <c r="B115" s="22"/>
      <c r="C115" s="23"/>
      <c r="D115" s="23"/>
      <c r="E115" s="330" t="s">
        <v>346</v>
      </c>
      <c r="F115" s="281"/>
      <c r="G115" s="281"/>
      <c r="H115" s="281"/>
      <c r="I115" s="23"/>
      <c r="J115" s="23"/>
      <c r="K115" s="23"/>
      <c r="L115" s="21"/>
    </row>
    <row r="116" spans="1:63" s="1" customFormat="1" ht="12" customHeight="1">
      <c r="B116" s="22"/>
      <c r="C116" s="30" t="s">
        <v>347</v>
      </c>
      <c r="D116" s="23"/>
      <c r="E116" s="23"/>
      <c r="F116" s="23"/>
      <c r="G116" s="23"/>
      <c r="H116" s="23"/>
      <c r="I116" s="23"/>
      <c r="J116" s="23"/>
      <c r="K116" s="23"/>
      <c r="L116" s="21"/>
    </row>
    <row r="117" spans="1:63" s="2" customFormat="1" ht="16.5" customHeight="1">
      <c r="A117" s="35"/>
      <c r="B117" s="36"/>
      <c r="C117" s="37"/>
      <c r="D117" s="37"/>
      <c r="E117" s="334" t="s">
        <v>2628</v>
      </c>
      <c r="F117" s="332"/>
      <c r="G117" s="332"/>
      <c r="H117" s="332"/>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2629</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303" t="str">
        <f>E13</f>
        <v>7 - STA - Společná televizní anténa</v>
      </c>
      <c r="F119" s="332"/>
      <c r="G119" s="332"/>
      <c r="H119" s="332"/>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F16</f>
        <v xml:space="preserve"> </v>
      </c>
      <c r="G121" s="37"/>
      <c r="H121" s="37"/>
      <c r="I121" s="30" t="s">
        <v>22</v>
      </c>
      <c r="J121" s="67" t="str">
        <f>IF(J16="","",J16)</f>
        <v>23. 6. 2025</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24</v>
      </c>
      <c r="D123" s="37"/>
      <c r="E123" s="37"/>
      <c r="F123" s="28" t="str">
        <f>E19</f>
        <v>NEMOCNICE TGM HODONÍN, p.o.</v>
      </c>
      <c r="G123" s="37"/>
      <c r="H123" s="37"/>
      <c r="I123" s="30" t="s">
        <v>30</v>
      </c>
      <c r="J123" s="33" t="str">
        <f>E25</f>
        <v>KANIA a.s.</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IF(E22="","",E22)</f>
        <v>Vyplň údaj</v>
      </c>
      <c r="G124" s="37"/>
      <c r="H124" s="37"/>
      <c r="I124" s="30" t="s">
        <v>33</v>
      </c>
      <c r="J124" s="33" t="str">
        <f>E28</f>
        <v xml:space="preserve"> </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225</v>
      </c>
      <c r="D126" s="168" t="s">
        <v>61</v>
      </c>
      <c r="E126" s="168" t="s">
        <v>57</v>
      </c>
      <c r="F126" s="168" t="s">
        <v>58</v>
      </c>
      <c r="G126" s="168" t="s">
        <v>226</v>
      </c>
      <c r="H126" s="168" t="s">
        <v>227</v>
      </c>
      <c r="I126" s="168" t="s">
        <v>228</v>
      </c>
      <c r="J126" s="168" t="s">
        <v>214</v>
      </c>
      <c r="K126" s="169" t="s">
        <v>229</v>
      </c>
      <c r="L126" s="170"/>
      <c r="M126" s="76" t="s">
        <v>1</v>
      </c>
      <c r="N126" s="77" t="s">
        <v>40</v>
      </c>
      <c r="O126" s="77" t="s">
        <v>230</v>
      </c>
      <c r="P126" s="77" t="s">
        <v>231</v>
      </c>
      <c r="Q126" s="77" t="s">
        <v>232</v>
      </c>
      <c r="R126" s="77" t="s">
        <v>233</v>
      </c>
      <c r="S126" s="77" t="s">
        <v>234</v>
      </c>
      <c r="T126" s="78" t="s">
        <v>235</v>
      </c>
      <c r="U126" s="165"/>
      <c r="V126" s="165"/>
      <c r="W126" s="165"/>
      <c r="X126" s="165"/>
      <c r="Y126" s="165"/>
      <c r="Z126" s="165"/>
      <c r="AA126" s="165"/>
      <c r="AB126" s="165"/>
      <c r="AC126" s="165"/>
      <c r="AD126" s="165"/>
      <c r="AE126" s="165"/>
    </row>
    <row r="127" spans="1:63" s="2" customFormat="1" ht="22.9" customHeight="1">
      <c r="A127" s="35"/>
      <c r="B127" s="36"/>
      <c r="C127" s="83" t="s">
        <v>236</v>
      </c>
      <c r="D127" s="37"/>
      <c r="E127" s="37"/>
      <c r="F127" s="37"/>
      <c r="G127" s="37"/>
      <c r="H127" s="37"/>
      <c r="I127" s="37"/>
      <c r="J127" s="171">
        <f>BK127</f>
        <v>0</v>
      </c>
      <c r="K127" s="37"/>
      <c r="L127" s="40"/>
      <c r="M127" s="79"/>
      <c r="N127" s="172"/>
      <c r="O127" s="80"/>
      <c r="P127" s="173">
        <f>P128+P134+P137</f>
        <v>0</v>
      </c>
      <c r="Q127" s="80"/>
      <c r="R127" s="173">
        <f>R128+R134+R137</f>
        <v>0</v>
      </c>
      <c r="S127" s="80"/>
      <c r="T127" s="174">
        <f>T128+T134+T137</f>
        <v>0</v>
      </c>
      <c r="U127" s="35"/>
      <c r="V127" s="35"/>
      <c r="W127" s="35"/>
      <c r="X127" s="35"/>
      <c r="Y127" s="35"/>
      <c r="Z127" s="35"/>
      <c r="AA127" s="35"/>
      <c r="AB127" s="35"/>
      <c r="AC127" s="35"/>
      <c r="AD127" s="35"/>
      <c r="AE127" s="35"/>
      <c r="AT127" s="18" t="s">
        <v>75</v>
      </c>
      <c r="AU127" s="18" t="s">
        <v>216</v>
      </c>
      <c r="BK127" s="175">
        <f>BK128+BK134+BK137</f>
        <v>0</v>
      </c>
    </row>
    <row r="128" spans="1:63" s="12" customFormat="1" ht="25.9" customHeight="1">
      <c r="B128" s="176"/>
      <c r="C128" s="177"/>
      <c r="D128" s="178" t="s">
        <v>75</v>
      </c>
      <c r="E128" s="179" t="s">
        <v>4224</v>
      </c>
      <c r="F128" s="179" t="s">
        <v>4790</v>
      </c>
      <c r="G128" s="177"/>
      <c r="H128" s="177"/>
      <c r="I128" s="180"/>
      <c r="J128" s="181">
        <f>BK128</f>
        <v>0</v>
      </c>
      <c r="K128" s="177"/>
      <c r="L128" s="182"/>
      <c r="M128" s="183"/>
      <c r="N128" s="184"/>
      <c r="O128" s="184"/>
      <c r="P128" s="185">
        <f>SUM(P129:P133)</f>
        <v>0</v>
      </c>
      <c r="Q128" s="184"/>
      <c r="R128" s="185">
        <f>SUM(R129:R133)</f>
        <v>0</v>
      </c>
      <c r="S128" s="184"/>
      <c r="T128" s="186">
        <f>SUM(T129:T133)</f>
        <v>0</v>
      </c>
      <c r="AR128" s="187" t="s">
        <v>84</v>
      </c>
      <c r="AT128" s="188" t="s">
        <v>75</v>
      </c>
      <c r="AU128" s="188" t="s">
        <v>76</v>
      </c>
      <c r="AY128" s="187" t="s">
        <v>239</v>
      </c>
      <c r="BK128" s="189">
        <f>SUM(BK129:BK133)</f>
        <v>0</v>
      </c>
    </row>
    <row r="129" spans="1:65" s="2" customFormat="1" ht="16.5" customHeight="1">
      <c r="A129" s="35"/>
      <c r="B129" s="36"/>
      <c r="C129" s="192" t="s">
        <v>84</v>
      </c>
      <c r="D129" s="192" t="s">
        <v>241</v>
      </c>
      <c r="E129" s="193" t="s">
        <v>4791</v>
      </c>
      <c r="F129" s="194" t="s">
        <v>4792</v>
      </c>
      <c r="G129" s="195" t="s">
        <v>1736</v>
      </c>
      <c r="H129" s="196">
        <v>1</v>
      </c>
      <c r="I129" s="197"/>
      <c r="J129" s="198">
        <f>ROUND(I129*H129,2)</f>
        <v>0</v>
      </c>
      <c r="K129" s="194" t="s">
        <v>4415</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110</v>
      </c>
      <c r="AT129" s="203" t="s">
        <v>241</v>
      </c>
      <c r="AU129" s="203" t="s">
        <v>84</v>
      </c>
      <c r="AY129" s="18" t="s">
        <v>239</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110</v>
      </c>
      <c r="BM129" s="203" t="s">
        <v>86</v>
      </c>
    </row>
    <row r="130" spans="1:65" s="2" customFormat="1" ht="16.5" customHeight="1">
      <c r="A130" s="35"/>
      <c r="B130" s="36"/>
      <c r="C130" s="192" t="s">
        <v>86</v>
      </c>
      <c r="D130" s="192" t="s">
        <v>241</v>
      </c>
      <c r="E130" s="193" t="s">
        <v>4793</v>
      </c>
      <c r="F130" s="194" t="s">
        <v>4794</v>
      </c>
      <c r="G130" s="195" t="s">
        <v>1736</v>
      </c>
      <c r="H130" s="196">
        <v>2</v>
      </c>
      <c r="I130" s="197"/>
      <c r="J130" s="198">
        <f>ROUND(I130*H130,2)</f>
        <v>0</v>
      </c>
      <c r="K130" s="194" t="s">
        <v>4415</v>
      </c>
      <c r="L130" s="40"/>
      <c r="M130" s="199" t="s">
        <v>1</v>
      </c>
      <c r="N130" s="200" t="s">
        <v>41</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110</v>
      </c>
      <c r="AT130" s="203" t="s">
        <v>241</v>
      </c>
      <c r="AU130" s="203" t="s">
        <v>84</v>
      </c>
      <c r="AY130" s="18" t="s">
        <v>239</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110</v>
      </c>
      <c r="BM130" s="203" t="s">
        <v>110</v>
      </c>
    </row>
    <row r="131" spans="1:65" s="2" customFormat="1" ht="16.5" customHeight="1">
      <c r="A131" s="35"/>
      <c r="B131" s="36"/>
      <c r="C131" s="192" t="s">
        <v>108</v>
      </c>
      <c r="D131" s="192" t="s">
        <v>241</v>
      </c>
      <c r="E131" s="193" t="s">
        <v>4795</v>
      </c>
      <c r="F131" s="194" t="s">
        <v>4796</v>
      </c>
      <c r="G131" s="195" t="s">
        <v>1736</v>
      </c>
      <c r="H131" s="196">
        <v>13</v>
      </c>
      <c r="I131" s="197"/>
      <c r="J131" s="198">
        <f>ROUND(I131*H131,2)</f>
        <v>0</v>
      </c>
      <c r="K131" s="194" t="s">
        <v>4415</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110</v>
      </c>
      <c r="AT131" s="203" t="s">
        <v>241</v>
      </c>
      <c r="AU131" s="203" t="s">
        <v>84</v>
      </c>
      <c r="AY131" s="18" t="s">
        <v>239</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110</v>
      </c>
      <c r="BM131" s="203" t="s">
        <v>150</v>
      </c>
    </row>
    <row r="132" spans="1:65" s="2" customFormat="1" ht="16.5" customHeight="1">
      <c r="A132" s="35"/>
      <c r="B132" s="36"/>
      <c r="C132" s="192" t="s">
        <v>110</v>
      </c>
      <c r="D132" s="192" t="s">
        <v>241</v>
      </c>
      <c r="E132" s="193" t="s">
        <v>4797</v>
      </c>
      <c r="F132" s="194" t="s">
        <v>4798</v>
      </c>
      <c r="G132" s="195" t="s">
        <v>1736</v>
      </c>
      <c r="H132" s="196">
        <v>13</v>
      </c>
      <c r="I132" s="197"/>
      <c r="J132" s="198">
        <f>ROUND(I132*H132,2)</f>
        <v>0</v>
      </c>
      <c r="K132" s="194" t="s">
        <v>4415</v>
      </c>
      <c r="L132" s="40"/>
      <c r="M132" s="199" t="s">
        <v>1</v>
      </c>
      <c r="N132" s="200" t="s">
        <v>41</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110</v>
      </c>
      <c r="AT132" s="203" t="s">
        <v>241</v>
      </c>
      <c r="AU132" s="203" t="s">
        <v>84</v>
      </c>
      <c r="AY132" s="18" t="s">
        <v>239</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110</v>
      </c>
      <c r="BM132" s="203" t="s">
        <v>156</v>
      </c>
    </row>
    <row r="133" spans="1:65" s="2" customFormat="1" ht="16.5" customHeight="1">
      <c r="A133" s="35"/>
      <c r="B133" s="36"/>
      <c r="C133" s="192" t="s">
        <v>134</v>
      </c>
      <c r="D133" s="192" t="s">
        <v>241</v>
      </c>
      <c r="E133" s="193" t="s">
        <v>4799</v>
      </c>
      <c r="F133" s="194" t="s">
        <v>4800</v>
      </c>
      <c r="G133" s="195" t="s">
        <v>1736</v>
      </c>
      <c r="H133" s="196">
        <v>13</v>
      </c>
      <c r="I133" s="197"/>
      <c r="J133" s="198">
        <f>ROUND(I133*H133,2)</f>
        <v>0</v>
      </c>
      <c r="K133" s="194" t="s">
        <v>4415</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110</v>
      </c>
      <c r="AT133" s="203" t="s">
        <v>241</v>
      </c>
      <c r="AU133" s="203" t="s">
        <v>84</v>
      </c>
      <c r="AY133" s="18" t="s">
        <v>239</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110</v>
      </c>
      <c r="BM133" s="203" t="s">
        <v>162</v>
      </c>
    </row>
    <row r="134" spans="1:65" s="12" customFormat="1" ht="25.9" customHeight="1">
      <c r="B134" s="176"/>
      <c r="C134" s="177"/>
      <c r="D134" s="178" t="s">
        <v>75</v>
      </c>
      <c r="E134" s="179" t="s">
        <v>4440</v>
      </c>
      <c r="F134" s="179" t="s">
        <v>4636</v>
      </c>
      <c r="G134" s="177"/>
      <c r="H134" s="177"/>
      <c r="I134" s="180"/>
      <c r="J134" s="181">
        <f>BK134</f>
        <v>0</v>
      </c>
      <c r="K134" s="177"/>
      <c r="L134" s="182"/>
      <c r="M134" s="183"/>
      <c r="N134" s="184"/>
      <c r="O134" s="184"/>
      <c r="P134" s="185">
        <f>SUM(P135:P136)</f>
        <v>0</v>
      </c>
      <c r="Q134" s="184"/>
      <c r="R134" s="185">
        <f>SUM(R135:R136)</f>
        <v>0</v>
      </c>
      <c r="S134" s="184"/>
      <c r="T134" s="186">
        <f>SUM(T135:T136)</f>
        <v>0</v>
      </c>
      <c r="AR134" s="187" t="s">
        <v>84</v>
      </c>
      <c r="AT134" s="188" t="s">
        <v>75</v>
      </c>
      <c r="AU134" s="188" t="s">
        <v>76</v>
      </c>
      <c r="AY134" s="187" t="s">
        <v>239</v>
      </c>
      <c r="BK134" s="189">
        <f>SUM(BK135:BK136)</f>
        <v>0</v>
      </c>
    </row>
    <row r="135" spans="1:65" s="2" customFormat="1" ht="16.5" customHeight="1">
      <c r="A135" s="35"/>
      <c r="B135" s="36"/>
      <c r="C135" s="192" t="s">
        <v>150</v>
      </c>
      <c r="D135" s="192" t="s">
        <v>241</v>
      </c>
      <c r="E135" s="193" t="s">
        <v>4801</v>
      </c>
      <c r="F135" s="194" t="s">
        <v>4802</v>
      </c>
      <c r="G135" s="195" t="s">
        <v>476</v>
      </c>
      <c r="H135" s="196">
        <v>750</v>
      </c>
      <c r="I135" s="197"/>
      <c r="J135" s="198">
        <f>ROUND(I135*H135,2)</f>
        <v>0</v>
      </c>
      <c r="K135" s="194" t="s">
        <v>4415</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110</v>
      </c>
      <c r="AT135" s="203" t="s">
        <v>241</v>
      </c>
      <c r="AU135" s="203" t="s">
        <v>84</v>
      </c>
      <c r="AY135" s="18" t="s">
        <v>239</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110</v>
      </c>
      <c r="BM135" s="203" t="s">
        <v>8</v>
      </c>
    </row>
    <row r="136" spans="1:65" s="2" customFormat="1" ht="16.5" customHeight="1">
      <c r="A136" s="35"/>
      <c r="B136" s="36"/>
      <c r="C136" s="192" t="s">
        <v>153</v>
      </c>
      <c r="D136" s="192" t="s">
        <v>241</v>
      </c>
      <c r="E136" s="193" t="s">
        <v>4803</v>
      </c>
      <c r="F136" s="194" t="s">
        <v>4804</v>
      </c>
      <c r="G136" s="195" t="s">
        <v>4371</v>
      </c>
      <c r="H136" s="196">
        <v>1</v>
      </c>
      <c r="I136" s="197"/>
      <c r="J136" s="198">
        <f>ROUND(I136*H136,2)</f>
        <v>0</v>
      </c>
      <c r="K136" s="194" t="s">
        <v>4415</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110</v>
      </c>
      <c r="AT136" s="203" t="s">
        <v>241</v>
      </c>
      <c r="AU136" s="203" t="s">
        <v>84</v>
      </c>
      <c r="AY136" s="18" t="s">
        <v>239</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110</v>
      </c>
      <c r="BM136" s="203" t="s">
        <v>296</v>
      </c>
    </row>
    <row r="137" spans="1:65" s="12" customFormat="1" ht="25.9" customHeight="1">
      <c r="B137" s="176"/>
      <c r="C137" s="177"/>
      <c r="D137" s="178" t="s">
        <v>75</v>
      </c>
      <c r="E137" s="179" t="s">
        <v>4460</v>
      </c>
      <c r="F137" s="179" t="s">
        <v>4805</v>
      </c>
      <c r="G137" s="177"/>
      <c r="H137" s="177"/>
      <c r="I137" s="180"/>
      <c r="J137" s="181">
        <f>BK137</f>
        <v>0</v>
      </c>
      <c r="K137" s="177"/>
      <c r="L137" s="182"/>
      <c r="M137" s="183"/>
      <c r="N137" s="184"/>
      <c r="O137" s="184"/>
      <c r="P137" s="185">
        <f>SUM(P138:P141)</f>
        <v>0</v>
      </c>
      <c r="Q137" s="184"/>
      <c r="R137" s="185">
        <f>SUM(R138:R141)</f>
        <v>0</v>
      </c>
      <c r="S137" s="184"/>
      <c r="T137" s="186">
        <f>SUM(T138:T141)</f>
        <v>0</v>
      </c>
      <c r="AR137" s="187" t="s">
        <v>84</v>
      </c>
      <c r="AT137" s="188" t="s">
        <v>75</v>
      </c>
      <c r="AU137" s="188" t="s">
        <v>76</v>
      </c>
      <c r="AY137" s="187" t="s">
        <v>239</v>
      </c>
      <c r="BK137" s="189">
        <f>SUM(BK138:BK141)</f>
        <v>0</v>
      </c>
    </row>
    <row r="138" spans="1:65" s="2" customFormat="1" ht="16.5" customHeight="1">
      <c r="A138" s="35"/>
      <c r="B138" s="36"/>
      <c r="C138" s="192" t="s">
        <v>156</v>
      </c>
      <c r="D138" s="192" t="s">
        <v>241</v>
      </c>
      <c r="E138" s="193" t="s">
        <v>4806</v>
      </c>
      <c r="F138" s="194" t="s">
        <v>4807</v>
      </c>
      <c r="G138" s="195" t="s">
        <v>1736</v>
      </c>
      <c r="H138" s="196">
        <v>13</v>
      </c>
      <c r="I138" s="197"/>
      <c r="J138" s="198">
        <f>ROUND(I138*H138,2)</f>
        <v>0</v>
      </c>
      <c r="K138" s="194" t="s">
        <v>4415</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110</v>
      </c>
      <c r="AT138" s="203" t="s">
        <v>241</v>
      </c>
      <c r="AU138" s="203" t="s">
        <v>84</v>
      </c>
      <c r="AY138" s="18" t="s">
        <v>239</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110</v>
      </c>
      <c r="BM138" s="203" t="s">
        <v>306</v>
      </c>
    </row>
    <row r="139" spans="1:65" s="2" customFormat="1" ht="16.5" customHeight="1">
      <c r="A139" s="35"/>
      <c r="B139" s="36"/>
      <c r="C139" s="192" t="s">
        <v>159</v>
      </c>
      <c r="D139" s="192" t="s">
        <v>241</v>
      </c>
      <c r="E139" s="193" t="s">
        <v>4808</v>
      </c>
      <c r="F139" s="194" t="s">
        <v>2371</v>
      </c>
      <c r="G139" s="195" t="s">
        <v>379</v>
      </c>
      <c r="H139" s="196">
        <v>4</v>
      </c>
      <c r="I139" s="197"/>
      <c r="J139" s="198">
        <f>ROUND(I139*H139,2)</f>
        <v>0</v>
      </c>
      <c r="K139" s="194" t="s">
        <v>4415</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110</v>
      </c>
      <c r="AT139" s="203" t="s">
        <v>241</v>
      </c>
      <c r="AU139" s="203" t="s">
        <v>84</v>
      </c>
      <c r="AY139" s="18" t="s">
        <v>239</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110</v>
      </c>
      <c r="BM139" s="203" t="s">
        <v>279</v>
      </c>
    </row>
    <row r="140" spans="1:65" s="2" customFormat="1" ht="16.5" customHeight="1">
      <c r="A140" s="35"/>
      <c r="B140" s="36"/>
      <c r="C140" s="192" t="s">
        <v>162</v>
      </c>
      <c r="D140" s="192" t="s">
        <v>241</v>
      </c>
      <c r="E140" s="193" t="s">
        <v>4809</v>
      </c>
      <c r="F140" s="194" t="s">
        <v>4810</v>
      </c>
      <c r="G140" s="195" t="s">
        <v>379</v>
      </c>
      <c r="H140" s="196">
        <v>4</v>
      </c>
      <c r="I140" s="197"/>
      <c r="J140" s="198">
        <f>ROUND(I140*H140,2)</f>
        <v>0</v>
      </c>
      <c r="K140" s="194" t="s">
        <v>4415</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110</v>
      </c>
      <c r="AT140" s="203" t="s">
        <v>241</v>
      </c>
      <c r="AU140" s="203" t="s">
        <v>84</v>
      </c>
      <c r="AY140" s="18" t="s">
        <v>239</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110</v>
      </c>
      <c r="BM140" s="203" t="s">
        <v>328</v>
      </c>
    </row>
    <row r="141" spans="1:65" s="2" customFormat="1" ht="16.5" customHeight="1">
      <c r="A141" s="35"/>
      <c r="B141" s="36"/>
      <c r="C141" s="192" t="s">
        <v>165</v>
      </c>
      <c r="D141" s="192" t="s">
        <v>241</v>
      </c>
      <c r="E141" s="193" t="s">
        <v>4811</v>
      </c>
      <c r="F141" s="194" t="s">
        <v>4812</v>
      </c>
      <c r="G141" s="195" t="s">
        <v>379</v>
      </c>
      <c r="H141" s="196">
        <v>8</v>
      </c>
      <c r="I141" s="197"/>
      <c r="J141" s="198">
        <f>ROUND(I141*H141,2)</f>
        <v>0</v>
      </c>
      <c r="K141" s="194" t="s">
        <v>4415</v>
      </c>
      <c r="L141" s="40"/>
      <c r="M141" s="220" t="s">
        <v>1</v>
      </c>
      <c r="N141" s="221" t="s">
        <v>41</v>
      </c>
      <c r="O141" s="222"/>
      <c r="P141" s="223">
        <f>O141*H141</f>
        <v>0</v>
      </c>
      <c r="Q141" s="223">
        <v>0</v>
      </c>
      <c r="R141" s="223">
        <f>Q141*H141</f>
        <v>0</v>
      </c>
      <c r="S141" s="223">
        <v>0</v>
      </c>
      <c r="T141" s="224">
        <f>S141*H141</f>
        <v>0</v>
      </c>
      <c r="U141" s="35"/>
      <c r="V141" s="35"/>
      <c r="W141" s="35"/>
      <c r="X141" s="35"/>
      <c r="Y141" s="35"/>
      <c r="Z141" s="35"/>
      <c r="AA141" s="35"/>
      <c r="AB141" s="35"/>
      <c r="AC141" s="35"/>
      <c r="AD141" s="35"/>
      <c r="AE141" s="35"/>
      <c r="AR141" s="203" t="s">
        <v>110</v>
      </c>
      <c r="AT141" s="203" t="s">
        <v>241</v>
      </c>
      <c r="AU141" s="203" t="s">
        <v>84</v>
      </c>
      <c r="AY141" s="18" t="s">
        <v>239</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110</v>
      </c>
      <c r="BM141" s="203" t="s">
        <v>337</v>
      </c>
    </row>
    <row r="142" spans="1:65" s="2" customFormat="1" ht="6.95" customHeight="1">
      <c r="A142" s="35"/>
      <c r="B142" s="55"/>
      <c r="C142" s="56"/>
      <c r="D142" s="56"/>
      <c r="E142" s="56"/>
      <c r="F142" s="56"/>
      <c r="G142" s="56"/>
      <c r="H142" s="56"/>
      <c r="I142" s="56"/>
      <c r="J142" s="56"/>
      <c r="K142" s="56"/>
      <c r="L142" s="40"/>
      <c r="M142" s="35"/>
      <c r="O142" s="35"/>
      <c r="P142" s="35"/>
      <c r="Q142" s="35"/>
      <c r="R142" s="35"/>
      <c r="S142" s="35"/>
      <c r="T142" s="35"/>
      <c r="U142" s="35"/>
      <c r="V142" s="35"/>
      <c r="W142" s="35"/>
      <c r="X142" s="35"/>
      <c r="Y142" s="35"/>
      <c r="Z142" s="35"/>
      <c r="AA142" s="35"/>
      <c r="AB142" s="35"/>
      <c r="AC142" s="35"/>
      <c r="AD142" s="35"/>
      <c r="AE142" s="35"/>
    </row>
  </sheetData>
  <sheetProtection algorithmName="SHA-512" hashValue="AU57WmvSrsRaaR2qlYCMdgK50r90oUgnnJH0Ujr6m6aAJACiEfWcjxTobWAmqNKH0qehr4o/DNmQX/AWoJziOw==" saltValue="CJVt1G+r9gJBvmzXLFZq7DfqeguAbONdBpBwPRKYczcd5xSDK0yEM72giPSwtYgsIKYw6JmTvo0ajzbMwJY7nA==" spinCount="100000" sheet="1" objects="1" scenarios="1" formatColumns="0" formatRows="0" autoFilter="0"/>
  <autoFilter ref="C126:K141" xr:uid="{00000000-0009-0000-0000-000016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158</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2629</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4813</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4406</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ROUND(J126,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ROUND((SUM(BE126:BE136)),  2)</f>
        <v>0</v>
      </c>
      <c r="G37" s="35"/>
      <c r="H37" s="35"/>
      <c r="I37" s="131">
        <v>0.21</v>
      </c>
      <c r="J37" s="130">
        <f>ROUND(((SUM(BE126:BE136))*I37),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ROUND((SUM(BF126:BF136)),  2)</f>
        <v>0</v>
      </c>
      <c r="G38" s="35"/>
      <c r="H38" s="35"/>
      <c r="I38" s="131">
        <v>0.12</v>
      </c>
      <c r="J38" s="130">
        <f>ROUND(((SUM(BF126:BF136))*I38),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ROUND((SUM(BG126:BG136)),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ROUND((SUM(BH126:BH136)),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ROUND((SUM(BI126:BI136)),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2629</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8 - Jednotný čas - JČ</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J126</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4814</v>
      </c>
      <c r="E101" s="157"/>
      <c r="F101" s="157"/>
      <c r="G101" s="157"/>
      <c r="H101" s="157"/>
      <c r="I101" s="157"/>
      <c r="J101" s="158">
        <f>J127</f>
        <v>0</v>
      </c>
      <c r="K101" s="155"/>
      <c r="L101" s="159"/>
    </row>
    <row r="102" spans="1:47" s="9" customFormat="1" ht="24.95" customHeight="1">
      <c r="B102" s="154"/>
      <c r="C102" s="155"/>
      <c r="D102" s="156" t="s">
        <v>4815</v>
      </c>
      <c r="E102" s="157"/>
      <c r="F102" s="157"/>
      <c r="G102" s="157"/>
      <c r="H102" s="157"/>
      <c r="I102" s="157"/>
      <c r="J102" s="158">
        <f>J134</f>
        <v>0</v>
      </c>
      <c r="K102" s="155"/>
      <c r="L102" s="159"/>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224</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30" t="str">
        <f>E7</f>
        <v>NEMOCNICE TGM HODONÍN – VÝSTAVBA PAVILONU URGENTNÍHO PŘÍJMU ETAPA II.</v>
      </c>
      <c r="F112" s="331"/>
      <c r="G112" s="331"/>
      <c r="H112" s="331"/>
      <c r="I112" s="37"/>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210</v>
      </c>
      <c r="D113" s="23"/>
      <c r="E113" s="23"/>
      <c r="F113" s="23"/>
      <c r="G113" s="23"/>
      <c r="H113" s="23"/>
      <c r="I113" s="23"/>
      <c r="J113" s="23"/>
      <c r="K113" s="23"/>
      <c r="L113" s="21"/>
    </row>
    <row r="114" spans="1:65" s="1" customFormat="1" ht="16.5" customHeight="1">
      <c r="B114" s="22"/>
      <c r="C114" s="23"/>
      <c r="D114" s="23"/>
      <c r="E114" s="330" t="s">
        <v>346</v>
      </c>
      <c r="F114" s="281"/>
      <c r="G114" s="281"/>
      <c r="H114" s="281"/>
      <c r="I114" s="23"/>
      <c r="J114" s="23"/>
      <c r="K114" s="23"/>
      <c r="L114" s="21"/>
    </row>
    <row r="115" spans="1:65" s="1" customFormat="1" ht="12" customHeight="1">
      <c r="B115" s="22"/>
      <c r="C115" s="30" t="s">
        <v>347</v>
      </c>
      <c r="D115" s="23"/>
      <c r="E115" s="23"/>
      <c r="F115" s="23"/>
      <c r="G115" s="23"/>
      <c r="H115" s="23"/>
      <c r="I115" s="23"/>
      <c r="J115" s="23"/>
      <c r="K115" s="23"/>
      <c r="L115" s="21"/>
    </row>
    <row r="116" spans="1:65" s="2" customFormat="1" ht="16.5" customHeight="1">
      <c r="A116" s="35"/>
      <c r="B116" s="36"/>
      <c r="C116" s="37"/>
      <c r="D116" s="37"/>
      <c r="E116" s="334" t="s">
        <v>2628</v>
      </c>
      <c r="F116" s="332"/>
      <c r="G116" s="332"/>
      <c r="H116" s="332"/>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2629</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6.5" customHeight="1">
      <c r="A118" s="35"/>
      <c r="B118" s="36"/>
      <c r="C118" s="37"/>
      <c r="D118" s="37"/>
      <c r="E118" s="303" t="str">
        <f>E13</f>
        <v>8 - Jednotný čas - JČ</v>
      </c>
      <c r="F118" s="332"/>
      <c r="G118" s="332"/>
      <c r="H118" s="332"/>
      <c r="I118" s="37"/>
      <c r="J118" s="37"/>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2" customHeight="1">
      <c r="A120" s="35"/>
      <c r="B120" s="36"/>
      <c r="C120" s="30" t="s">
        <v>20</v>
      </c>
      <c r="D120" s="37"/>
      <c r="E120" s="37"/>
      <c r="F120" s="28" t="str">
        <f>F16</f>
        <v xml:space="preserve"> </v>
      </c>
      <c r="G120" s="37"/>
      <c r="H120" s="37"/>
      <c r="I120" s="30" t="s">
        <v>22</v>
      </c>
      <c r="J120" s="67" t="str">
        <f>IF(J16="","",J16)</f>
        <v>23. 6. 2025</v>
      </c>
      <c r="K120" s="37"/>
      <c r="L120" s="52"/>
      <c r="S120" s="35"/>
      <c r="T120" s="35"/>
      <c r="U120" s="35"/>
      <c r="V120" s="35"/>
      <c r="W120" s="35"/>
      <c r="X120" s="35"/>
      <c r="Y120" s="35"/>
      <c r="Z120" s="35"/>
      <c r="AA120" s="35"/>
      <c r="AB120" s="35"/>
      <c r="AC120" s="35"/>
      <c r="AD120" s="35"/>
      <c r="AE120" s="35"/>
    </row>
    <row r="121" spans="1:65"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24</v>
      </c>
      <c r="D122" s="37"/>
      <c r="E122" s="37"/>
      <c r="F122" s="28" t="str">
        <f>E19</f>
        <v>NEMOCNICE TGM HODONÍN, p.o.</v>
      </c>
      <c r="G122" s="37"/>
      <c r="H122" s="37"/>
      <c r="I122" s="30" t="s">
        <v>30</v>
      </c>
      <c r="J122" s="33" t="str">
        <f>E25</f>
        <v>KANIA a.s.</v>
      </c>
      <c r="K122" s="37"/>
      <c r="L122" s="52"/>
      <c r="S122" s="35"/>
      <c r="T122" s="35"/>
      <c r="U122" s="35"/>
      <c r="V122" s="35"/>
      <c r="W122" s="35"/>
      <c r="X122" s="35"/>
      <c r="Y122" s="35"/>
      <c r="Z122" s="35"/>
      <c r="AA122" s="35"/>
      <c r="AB122" s="35"/>
      <c r="AC122" s="35"/>
      <c r="AD122" s="35"/>
      <c r="AE122" s="35"/>
    </row>
    <row r="123" spans="1:65" s="2" customFormat="1" ht="15.2" customHeight="1">
      <c r="A123" s="35"/>
      <c r="B123" s="36"/>
      <c r="C123" s="30" t="s">
        <v>28</v>
      </c>
      <c r="D123" s="37"/>
      <c r="E123" s="37"/>
      <c r="F123" s="28" t="str">
        <f>IF(E22="","",E22)</f>
        <v>Vyplň údaj</v>
      </c>
      <c r="G123" s="37"/>
      <c r="H123" s="37"/>
      <c r="I123" s="30" t="s">
        <v>33</v>
      </c>
      <c r="J123" s="33" t="str">
        <f>E28</f>
        <v xml:space="preserve"> </v>
      </c>
      <c r="K123" s="37"/>
      <c r="L123" s="52"/>
      <c r="S123" s="35"/>
      <c r="T123" s="35"/>
      <c r="U123" s="35"/>
      <c r="V123" s="35"/>
      <c r="W123" s="35"/>
      <c r="X123" s="35"/>
      <c r="Y123" s="35"/>
      <c r="Z123" s="35"/>
      <c r="AA123" s="35"/>
      <c r="AB123" s="35"/>
      <c r="AC123" s="35"/>
      <c r="AD123" s="35"/>
      <c r="AE123" s="35"/>
    </row>
    <row r="124" spans="1:65"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5" s="11" customFormat="1" ht="29.25" customHeight="1">
      <c r="A125" s="165"/>
      <c r="B125" s="166"/>
      <c r="C125" s="167" t="s">
        <v>225</v>
      </c>
      <c r="D125" s="168" t="s">
        <v>61</v>
      </c>
      <c r="E125" s="168" t="s">
        <v>57</v>
      </c>
      <c r="F125" s="168" t="s">
        <v>58</v>
      </c>
      <c r="G125" s="168" t="s">
        <v>226</v>
      </c>
      <c r="H125" s="168" t="s">
        <v>227</v>
      </c>
      <c r="I125" s="168" t="s">
        <v>228</v>
      </c>
      <c r="J125" s="168" t="s">
        <v>214</v>
      </c>
      <c r="K125" s="169" t="s">
        <v>229</v>
      </c>
      <c r="L125" s="170"/>
      <c r="M125" s="76" t="s">
        <v>1</v>
      </c>
      <c r="N125" s="77" t="s">
        <v>40</v>
      </c>
      <c r="O125" s="77" t="s">
        <v>230</v>
      </c>
      <c r="P125" s="77" t="s">
        <v>231</v>
      </c>
      <c r="Q125" s="77" t="s">
        <v>232</v>
      </c>
      <c r="R125" s="77" t="s">
        <v>233</v>
      </c>
      <c r="S125" s="77" t="s">
        <v>234</v>
      </c>
      <c r="T125" s="78" t="s">
        <v>235</v>
      </c>
      <c r="U125" s="165"/>
      <c r="V125" s="165"/>
      <c r="W125" s="165"/>
      <c r="X125" s="165"/>
      <c r="Y125" s="165"/>
      <c r="Z125" s="165"/>
      <c r="AA125" s="165"/>
      <c r="AB125" s="165"/>
      <c r="AC125" s="165"/>
      <c r="AD125" s="165"/>
      <c r="AE125" s="165"/>
    </row>
    <row r="126" spans="1:65" s="2" customFormat="1" ht="22.9" customHeight="1">
      <c r="A126" s="35"/>
      <c r="B126" s="36"/>
      <c r="C126" s="83" t="s">
        <v>236</v>
      </c>
      <c r="D126" s="37"/>
      <c r="E126" s="37"/>
      <c r="F126" s="37"/>
      <c r="G126" s="37"/>
      <c r="H126" s="37"/>
      <c r="I126" s="37"/>
      <c r="J126" s="171">
        <f>BK126</f>
        <v>0</v>
      </c>
      <c r="K126" s="37"/>
      <c r="L126" s="40"/>
      <c r="M126" s="79"/>
      <c r="N126" s="172"/>
      <c r="O126" s="80"/>
      <c r="P126" s="173">
        <f>P127+P134</f>
        <v>0</v>
      </c>
      <c r="Q126" s="80"/>
      <c r="R126" s="173">
        <f>R127+R134</f>
        <v>0</v>
      </c>
      <c r="S126" s="80"/>
      <c r="T126" s="174">
        <f>T127+T134</f>
        <v>0</v>
      </c>
      <c r="U126" s="35"/>
      <c r="V126" s="35"/>
      <c r="W126" s="35"/>
      <c r="X126" s="35"/>
      <c r="Y126" s="35"/>
      <c r="Z126" s="35"/>
      <c r="AA126" s="35"/>
      <c r="AB126" s="35"/>
      <c r="AC126" s="35"/>
      <c r="AD126" s="35"/>
      <c r="AE126" s="35"/>
      <c r="AT126" s="18" t="s">
        <v>75</v>
      </c>
      <c r="AU126" s="18" t="s">
        <v>216</v>
      </c>
      <c r="BK126" s="175">
        <f>BK127+BK134</f>
        <v>0</v>
      </c>
    </row>
    <row r="127" spans="1:65" s="12" customFormat="1" ht="25.9" customHeight="1">
      <c r="B127" s="176"/>
      <c r="C127" s="177"/>
      <c r="D127" s="178" t="s">
        <v>75</v>
      </c>
      <c r="E127" s="179" t="s">
        <v>4224</v>
      </c>
      <c r="F127" s="179" t="s">
        <v>4816</v>
      </c>
      <c r="G127" s="177"/>
      <c r="H127" s="177"/>
      <c r="I127" s="180"/>
      <c r="J127" s="181">
        <f>BK127</f>
        <v>0</v>
      </c>
      <c r="K127" s="177"/>
      <c r="L127" s="182"/>
      <c r="M127" s="183"/>
      <c r="N127" s="184"/>
      <c r="O127" s="184"/>
      <c r="P127" s="185">
        <f>SUM(P128:P133)</f>
        <v>0</v>
      </c>
      <c r="Q127" s="184"/>
      <c r="R127" s="185">
        <f>SUM(R128:R133)</f>
        <v>0</v>
      </c>
      <c r="S127" s="184"/>
      <c r="T127" s="186">
        <f>SUM(T128:T133)</f>
        <v>0</v>
      </c>
      <c r="AR127" s="187" t="s">
        <v>84</v>
      </c>
      <c r="AT127" s="188" t="s">
        <v>75</v>
      </c>
      <c r="AU127" s="188" t="s">
        <v>76</v>
      </c>
      <c r="AY127" s="187" t="s">
        <v>239</v>
      </c>
      <c r="BK127" s="189">
        <f>SUM(BK128:BK133)</f>
        <v>0</v>
      </c>
    </row>
    <row r="128" spans="1:65" s="2" customFormat="1" ht="16.5" customHeight="1">
      <c r="A128" s="35"/>
      <c r="B128" s="36"/>
      <c r="C128" s="192" t="s">
        <v>84</v>
      </c>
      <c r="D128" s="192" t="s">
        <v>241</v>
      </c>
      <c r="E128" s="193" t="s">
        <v>4817</v>
      </c>
      <c r="F128" s="194" t="s">
        <v>4818</v>
      </c>
      <c r="G128" s="195" t="s">
        <v>1736</v>
      </c>
      <c r="H128" s="196">
        <v>8</v>
      </c>
      <c r="I128" s="197"/>
      <c r="J128" s="198">
        <f t="shared" ref="J128:J133" si="0">ROUND(I128*H128,2)</f>
        <v>0</v>
      </c>
      <c r="K128" s="194" t="s">
        <v>4415</v>
      </c>
      <c r="L128" s="40"/>
      <c r="M128" s="199" t="s">
        <v>1</v>
      </c>
      <c r="N128" s="200" t="s">
        <v>41</v>
      </c>
      <c r="O128" s="72"/>
      <c r="P128" s="201">
        <f t="shared" ref="P128:P133" si="1">O128*H128</f>
        <v>0</v>
      </c>
      <c r="Q128" s="201">
        <v>0</v>
      </c>
      <c r="R128" s="201">
        <f t="shared" ref="R128:R133" si="2">Q128*H128</f>
        <v>0</v>
      </c>
      <c r="S128" s="201">
        <v>0</v>
      </c>
      <c r="T128" s="202">
        <f t="shared" ref="T128:T133" si="3">S128*H128</f>
        <v>0</v>
      </c>
      <c r="U128" s="35"/>
      <c r="V128" s="35"/>
      <c r="W128" s="35"/>
      <c r="X128" s="35"/>
      <c r="Y128" s="35"/>
      <c r="Z128" s="35"/>
      <c r="AA128" s="35"/>
      <c r="AB128" s="35"/>
      <c r="AC128" s="35"/>
      <c r="AD128" s="35"/>
      <c r="AE128" s="35"/>
      <c r="AR128" s="203" t="s">
        <v>110</v>
      </c>
      <c r="AT128" s="203" t="s">
        <v>241</v>
      </c>
      <c r="AU128" s="203" t="s">
        <v>84</v>
      </c>
      <c r="AY128" s="18" t="s">
        <v>239</v>
      </c>
      <c r="BE128" s="204">
        <f t="shared" ref="BE128:BE133" si="4">IF(N128="základní",J128,0)</f>
        <v>0</v>
      </c>
      <c r="BF128" s="204">
        <f t="shared" ref="BF128:BF133" si="5">IF(N128="snížená",J128,0)</f>
        <v>0</v>
      </c>
      <c r="BG128" s="204">
        <f t="shared" ref="BG128:BG133" si="6">IF(N128="zákl. přenesená",J128,0)</f>
        <v>0</v>
      </c>
      <c r="BH128" s="204">
        <f t="shared" ref="BH128:BH133" si="7">IF(N128="sníž. přenesená",J128,0)</f>
        <v>0</v>
      </c>
      <c r="BI128" s="204">
        <f t="shared" ref="BI128:BI133" si="8">IF(N128="nulová",J128,0)</f>
        <v>0</v>
      </c>
      <c r="BJ128" s="18" t="s">
        <v>84</v>
      </c>
      <c r="BK128" s="204">
        <f t="shared" ref="BK128:BK133" si="9">ROUND(I128*H128,2)</f>
        <v>0</v>
      </c>
      <c r="BL128" s="18" t="s">
        <v>110</v>
      </c>
      <c r="BM128" s="203" t="s">
        <v>86</v>
      </c>
    </row>
    <row r="129" spans="1:65" s="2" customFormat="1" ht="16.5" customHeight="1">
      <c r="A129" s="35"/>
      <c r="B129" s="36"/>
      <c r="C129" s="192" t="s">
        <v>86</v>
      </c>
      <c r="D129" s="192" t="s">
        <v>241</v>
      </c>
      <c r="E129" s="193" t="s">
        <v>4819</v>
      </c>
      <c r="F129" s="194" t="s">
        <v>4820</v>
      </c>
      <c r="G129" s="195" t="s">
        <v>1736</v>
      </c>
      <c r="H129" s="196">
        <v>1</v>
      </c>
      <c r="I129" s="197"/>
      <c r="J129" s="198">
        <f t="shared" si="0"/>
        <v>0</v>
      </c>
      <c r="K129" s="194" t="s">
        <v>4415</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110</v>
      </c>
      <c r="AT129" s="203" t="s">
        <v>241</v>
      </c>
      <c r="AU129" s="203" t="s">
        <v>84</v>
      </c>
      <c r="AY129" s="18" t="s">
        <v>239</v>
      </c>
      <c r="BE129" s="204">
        <f t="shared" si="4"/>
        <v>0</v>
      </c>
      <c r="BF129" s="204">
        <f t="shared" si="5"/>
        <v>0</v>
      </c>
      <c r="BG129" s="204">
        <f t="shared" si="6"/>
        <v>0</v>
      </c>
      <c r="BH129" s="204">
        <f t="shared" si="7"/>
        <v>0</v>
      </c>
      <c r="BI129" s="204">
        <f t="shared" si="8"/>
        <v>0</v>
      </c>
      <c r="BJ129" s="18" t="s">
        <v>84</v>
      </c>
      <c r="BK129" s="204">
        <f t="shared" si="9"/>
        <v>0</v>
      </c>
      <c r="BL129" s="18" t="s">
        <v>110</v>
      </c>
      <c r="BM129" s="203" t="s">
        <v>110</v>
      </c>
    </row>
    <row r="130" spans="1:65" s="2" customFormat="1" ht="16.5" customHeight="1">
      <c r="A130" s="35"/>
      <c r="B130" s="36"/>
      <c r="C130" s="192" t="s">
        <v>108</v>
      </c>
      <c r="D130" s="192" t="s">
        <v>241</v>
      </c>
      <c r="E130" s="193" t="s">
        <v>4821</v>
      </c>
      <c r="F130" s="194" t="s">
        <v>4822</v>
      </c>
      <c r="G130" s="195" t="s">
        <v>1736</v>
      </c>
      <c r="H130" s="196">
        <v>1</v>
      </c>
      <c r="I130" s="197"/>
      <c r="J130" s="198">
        <f t="shared" si="0"/>
        <v>0</v>
      </c>
      <c r="K130" s="194" t="s">
        <v>4415</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110</v>
      </c>
      <c r="AT130" s="203" t="s">
        <v>241</v>
      </c>
      <c r="AU130" s="203" t="s">
        <v>84</v>
      </c>
      <c r="AY130" s="18" t="s">
        <v>239</v>
      </c>
      <c r="BE130" s="204">
        <f t="shared" si="4"/>
        <v>0</v>
      </c>
      <c r="BF130" s="204">
        <f t="shared" si="5"/>
        <v>0</v>
      </c>
      <c r="BG130" s="204">
        <f t="shared" si="6"/>
        <v>0</v>
      </c>
      <c r="BH130" s="204">
        <f t="shared" si="7"/>
        <v>0</v>
      </c>
      <c r="BI130" s="204">
        <f t="shared" si="8"/>
        <v>0</v>
      </c>
      <c r="BJ130" s="18" t="s">
        <v>84</v>
      </c>
      <c r="BK130" s="204">
        <f t="shared" si="9"/>
        <v>0</v>
      </c>
      <c r="BL130" s="18" t="s">
        <v>110</v>
      </c>
      <c r="BM130" s="203" t="s">
        <v>150</v>
      </c>
    </row>
    <row r="131" spans="1:65" s="2" customFormat="1" ht="16.5" customHeight="1">
      <c r="A131" s="35"/>
      <c r="B131" s="36"/>
      <c r="C131" s="192" t="s">
        <v>110</v>
      </c>
      <c r="D131" s="192" t="s">
        <v>241</v>
      </c>
      <c r="E131" s="193" t="s">
        <v>4823</v>
      </c>
      <c r="F131" s="194" t="s">
        <v>4824</v>
      </c>
      <c r="G131" s="195" t="s">
        <v>476</v>
      </c>
      <c r="H131" s="196">
        <v>180</v>
      </c>
      <c r="I131" s="197"/>
      <c r="J131" s="198">
        <f t="shared" si="0"/>
        <v>0</v>
      </c>
      <c r="K131" s="194" t="s">
        <v>4415</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110</v>
      </c>
      <c r="AT131" s="203" t="s">
        <v>241</v>
      </c>
      <c r="AU131" s="203" t="s">
        <v>84</v>
      </c>
      <c r="AY131" s="18" t="s">
        <v>239</v>
      </c>
      <c r="BE131" s="204">
        <f t="shared" si="4"/>
        <v>0</v>
      </c>
      <c r="BF131" s="204">
        <f t="shared" si="5"/>
        <v>0</v>
      </c>
      <c r="BG131" s="204">
        <f t="shared" si="6"/>
        <v>0</v>
      </c>
      <c r="BH131" s="204">
        <f t="shared" si="7"/>
        <v>0</v>
      </c>
      <c r="BI131" s="204">
        <f t="shared" si="8"/>
        <v>0</v>
      </c>
      <c r="BJ131" s="18" t="s">
        <v>84</v>
      </c>
      <c r="BK131" s="204">
        <f t="shared" si="9"/>
        <v>0</v>
      </c>
      <c r="BL131" s="18" t="s">
        <v>110</v>
      </c>
      <c r="BM131" s="203" t="s">
        <v>156</v>
      </c>
    </row>
    <row r="132" spans="1:65" s="2" customFormat="1" ht="16.5" customHeight="1">
      <c r="A132" s="35"/>
      <c r="B132" s="36"/>
      <c r="C132" s="192" t="s">
        <v>134</v>
      </c>
      <c r="D132" s="192" t="s">
        <v>241</v>
      </c>
      <c r="E132" s="193" t="s">
        <v>4825</v>
      </c>
      <c r="F132" s="194" t="s">
        <v>4826</v>
      </c>
      <c r="G132" s="195" t="s">
        <v>1736</v>
      </c>
      <c r="H132" s="196">
        <v>9</v>
      </c>
      <c r="I132" s="197"/>
      <c r="J132" s="198">
        <f t="shared" si="0"/>
        <v>0</v>
      </c>
      <c r="K132" s="194" t="s">
        <v>4415</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110</v>
      </c>
      <c r="AT132" s="203" t="s">
        <v>241</v>
      </c>
      <c r="AU132" s="203" t="s">
        <v>84</v>
      </c>
      <c r="AY132" s="18" t="s">
        <v>239</v>
      </c>
      <c r="BE132" s="204">
        <f t="shared" si="4"/>
        <v>0</v>
      </c>
      <c r="BF132" s="204">
        <f t="shared" si="5"/>
        <v>0</v>
      </c>
      <c r="BG132" s="204">
        <f t="shared" si="6"/>
        <v>0</v>
      </c>
      <c r="BH132" s="204">
        <f t="shared" si="7"/>
        <v>0</v>
      </c>
      <c r="BI132" s="204">
        <f t="shared" si="8"/>
        <v>0</v>
      </c>
      <c r="BJ132" s="18" t="s">
        <v>84</v>
      </c>
      <c r="BK132" s="204">
        <f t="shared" si="9"/>
        <v>0</v>
      </c>
      <c r="BL132" s="18" t="s">
        <v>110</v>
      </c>
      <c r="BM132" s="203" t="s">
        <v>162</v>
      </c>
    </row>
    <row r="133" spans="1:65" s="2" customFormat="1" ht="16.5" customHeight="1">
      <c r="A133" s="35"/>
      <c r="B133" s="36"/>
      <c r="C133" s="192" t="s">
        <v>150</v>
      </c>
      <c r="D133" s="192" t="s">
        <v>241</v>
      </c>
      <c r="E133" s="193" t="s">
        <v>4827</v>
      </c>
      <c r="F133" s="194" t="s">
        <v>4828</v>
      </c>
      <c r="G133" s="195" t="s">
        <v>1736</v>
      </c>
      <c r="H133" s="196">
        <v>1</v>
      </c>
      <c r="I133" s="197"/>
      <c r="J133" s="198">
        <f t="shared" si="0"/>
        <v>0</v>
      </c>
      <c r="K133" s="194" t="s">
        <v>4415</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110</v>
      </c>
      <c r="AT133" s="203" t="s">
        <v>241</v>
      </c>
      <c r="AU133" s="203" t="s">
        <v>84</v>
      </c>
      <c r="AY133" s="18" t="s">
        <v>239</v>
      </c>
      <c r="BE133" s="204">
        <f t="shared" si="4"/>
        <v>0</v>
      </c>
      <c r="BF133" s="204">
        <f t="shared" si="5"/>
        <v>0</v>
      </c>
      <c r="BG133" s="204">
        <f t="shared" si="6"/>
        <v>0</v>
      </c>
      <c r="BH133" s="204">
        <f t="shared" si="7"/>
        <v>0</v>
      </c>
      <c r="BI133" s="204">
        <f t="shared" si="8"/>
        <v>0</v>
      </c>
      <c r="BJ133" s="18" t="s">
        <v>84</v>
      </c>
      <c r="BK133" s="204">
        <f t="shared" si="9"/>
        <v>0</v>
      </c>
      <c r="BL133" s="18" t="s">
        <v>110</v>
      </c>
      <c r="BM133" s="203" t="s">
        <v>8</v>
      </c>
    </row>
    <row r="134" spans="1:65" s="12" customFormat="1" ht="25.9" customHeight="1">
      <c r="B134" s="176"/>
      <c r="C134" s="177"/>
      <c r="D134" s="178" t="s">
        <v>75</v>
      </c>
      <c r="E134" s="179" t="s">
        <v>4440</v>
      </c>
      <c r="F134" s="179" t="s">
        <v>4805</v>
      </c>
      <c r="G134" s="177"/>
      <c r="H134" s="177"/>
      <c r="I134" s="180"/>
      <c r="J134" s="181">
        <f>BK134</f>
        <v>0</v>
      </c>
      <c r="K134" s="177"/>
      <c r="L134" s="182"/>
      <c r="M134" s="183"/>
      <c r="N134" s="184"/>
      <c r="O134" s="184"/>
      <c r="P134" s="185">
        <f>SUM(P135:P136)</f>
        <v>0</v>
      </c>
      <c r="Q134" s="184"/>
      <c r="R134" s="185">
        <f>SUM(R135:R136)</f>
        <v>0</v>
      </c>
      <c r="S134" s="184"/>
      <c r="T134" s="186">
        <f>SUM(T135:T136)</f>
        <v>0</v>
      </c>
      <c r="AR134" s="187" t="s">
        <v>84</v>
      </c>
      <c r="AT134" s="188" t="s">
        <v>75</v>
      </c>
      <c r="AU134" s="188" t="s">
        <v>76</v>
      </c>
      <c r="AY134" s="187" t="s">
        <v>239</v>
      </c>
      <c r="BK134" s="189">
        <f>SUM(BK135:BK136)</f>
        <v>0</v>
      </c>
    </row>
    <row r="135" spans="1:65" s="2" customFormat="1" ht="16.5" customHeight="1">
      <c r="A135" s="35"/>
      <c r="B135" s="36"/>
      <c r="C135" s="192" t="s">
        <v>153</v>
      </c>
      <c r="D135" s="192" t="s">
        <v>241</v>
      </c>
      <c r="E135" s="193" t="s">
        <v>4829</v>
      </c>
      <c r="F135" s="194" t="s">
        <v>4810</v>
      </c>
      <c r="G135" s="195" t="s">
        <v>379</v>
      </c>
      <c r="H135" s="196">
        <v>2</v>
      </c>
      <c r="I135" s="197"/>
      <c r="J135" s="198">
        <f>ROUND(I135*H135,2)</f>
        <v>0</v>
      </c>
      <c r="K135" s="194" t="s">
        <v>4415</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110</v>
      </c>
      <c r="AT135" s="203" t="s">
        <v>241</v>
      </c>
      <c r="AU135" s="203" t="s">
        <v>84</v>
      </c>
      <c r="AY135" s="18" t="s">
        <v>239</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110</v>
      </c>
      <c r="BM135" s="203" t="s">
        <v>296</v>
      </c>
    </row>
    <row r="136" spans="1:65" s="2" customFormat="1" ht="16.5" customHeight="1">
      <c r="A136" s="35"/>
      <c r="B136" s="36"/>
      <c r="C136" s="192" t="s">
        <v>156</v>
      </c>
      <c r="D136" s="192" t="s">
        <v>241</v>
      </c>
      <c r="E136" s="193" t="s">
        <v>4830</v>
      </c>
      <c r="F136" s="194" t="s">
        <v>4511</v>
      </c>
      <c r="G136" s="195" t="s">
        <v>379</v>
      </c>
      <c r="H136" s="196">
        <v>4</v>
      </c>
      <c r="I136" s="197"/>
      <c r="J136" s="198">
        <f>ROUND(I136*H136,2)</f>
        <v>0</v>
      </c>
      <c r="K136" s="194" t="s">
        <v>4415</v>
      </c>
      <c r="L136" s="40"/>
      <c r="M136" s="220" t="s">
        <v>1</v>
      </c>
      <c r="N136" s="221" t="s">
        <v>41</v>
      </c>
      <c r="O136" s="222"/>
      <c r="P136" s="223">
        <f>O136*H136</f>
        <v>0</v>
      </c>
      <c r="Q136" s="223">
        <v>0</v>
      </c>
      <c r="R136" s="223">
        <f>Q136*H136</f>
        <v>0</v>
      </c>
      <c r="S136" s="223">
        <v>0</v>
      </c>
      <c r="T136" s="224">
        <f>S136*H136</f>
        <v>0</v>
      </c>
      <c r="U136" s="35"/>
      <c r="V136" s="35"/>
      <c r="W136" s="35"/>
      <c r="X136" s="35"/>
      <c r="Y136" s="35"/>
      <c r="Z136" s="35"/>
      <c r="AA136" s="35"/>
      <c r="AB136" s="35"/>
      <c r="AC136" s="35"/>
      <c r="AD136" s="35"/>
      <c r="AE136" s="35"/>
      <c r="AR136" s="203" t="s">
        <v>110</v>
      </c>
      <c r="AT136" s="203" t="s">
        <v>241</v>
      </c>
      <c r="AU136" s="203" t="s">
        <v>84</v>
      </c>
      <c r="AY136" s="18" t="s">
        <v>239</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110</v>
      </c>
      <c r="BM136" s="203" t="s">
        <v>306</v>
      </c>
    </row>
    <row r="137" spans="1:65" s="2" customFormat="1" ht="6.95" customHeight="1">
      <c r="A137" s="35"/>
      <c r="B137" s="55"/>
      <c r="C137" s="56"/>
      <c r="D137" s="56"/>
      <c r="E137" s="56"/>
      <c r="F137" s="56"/>
      <c r="G137" s="56"/>
      <c r="H137" s="56"/>
      <c r="I137" s="56"/>
      <c r="J137" s="56"/>
      <c r="K137" s="56"/>
      <c r="L137" s="40"/>
      <c r="M137" s="35"/>
      <c r="O137" s="35"/>
      <c r="P137" s="35"/>
      <c r="Q137" s="35"/>
      <c r="R137" s="35"/>
      <c r="S137" s="35"/>
      <c r="T137" s="35"/>
      <c r="U137" s="35"/>
      <c r="V137" s="35"/>
      <c r="W137" s="35"/>
      <c r="X137" s="35"/>
      <c r="Y137" s="35"/>
      <c r="Z137" s="35"/>
      <c r="AA137" s="35"/>
      <c r="AB137" s="35"/>
      <c r="AC137" s="35"/>
      <c r="AD137" s="35"/>
      <c r="AE137" s="35"/>
    </row>
  </sheetData>
  <sheetProtection algorithmName="SHA-512" hashValue="P0fV+OR8uPiAdygoscOMvOATXx9IiDY+q5pS6cd597pWlce4/Z4ug7LdJCPGJZLcajij256APgYDYOx9jekhZg==" saltValue="aMUiTzgIC8/y/0QMqrnlEid0pOI/DwLlXaYexy7xVU9I50JLkiadNP85JQbAWk1/pjFjpAG5HWiZ/rEEGuQ4JA==" spinCount="100000" sheet="1" objects="1" scenarios="1" formatColumns="0" formatRows="0" autoFilter="0"/>
  <autoFilter ref="C125:K136" xr:uid="{00000000-0009-0000-0000-000017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161</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2629</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4831</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4406</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ROUND(J126,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ROUND((SUM(BE126:BE138)),  2)</f>
        <v>0</v>
      </c>
      <c r="G37" s="35"/>
      <c r="H37" s="35"/>
      <c r="I37" s="131">
        <v>0.21</v>
      </c>
      <c r="J37" s="130">
        <f>ROUND(((SUM(BE126:BE138))*I37),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ROUND((SUM(BF126:BF138)),  2)</f>
        <v>0</v>
      </c>
      <c r="G38" s="35"/>
      <c r="H38" s="35"/>
      <c r="I38" s="131">
        <v>0.12</v>
      </c>
      <c r="J38" s="130">
        <f>ROUND(((SUM(BF126:BF138))*I38),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ROUND((SUM(BG126:BG138)),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ROUND((SUM(BH126:BH138)),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ROUND((SUM(BI126:BI138)),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2629</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9 - VYVOLÁVACÍ SYSTÉM - VS</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J126</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4832</v>
      </c>
      <c r="E101" s="157"/>
      <c r="F101" s="157"/>
      <c r="G101" s="157"/>
      <c r="H101" s="157"/>
      <c r="I101" s="157"/>
      <c r="J101" s="158">
        <f>J127</f>
        <v>0</v>
      </c>
      <c r="K101" s="155"/>
      <c r="L101" s="159"/>
    </row>
    <row r="102" spans="1:47" s="9" customFormat="1" ht="24.95" customHeight="1">
      <c r="B102" s="154"/>
      <c r="C102" s="155"/>
      <c r="D102" s="156" t="s">
        <v>4576</v>
      </c>
      <c r="E102" s="157"/>
      <c r="F102" s="157"/>
      <c r="G102" s="157"/>
      <c r="H102" s="157"/>
      <c r="I102" s="157"/>
      <c r="J102" s="158">
        <f>J135</f>
        <v>0</v>
      </c>
      <c r="K102" s="155"/>
      <c r="L102" s="159"/>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224</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30" t="str">
        <f>E7</f>
        <v>NEMOCNICE TGM HODONÍN – VÝSTAVBA PAVILONU URGENTNÍHO PŘÍJMU ETAPA II.</v>
      </c>
      <c r="F112" s="331"/>
      <c r="G112" s="331"/>
      <c r="H112" s="331"/>
      <c r="I112" s="37"/>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210</v>
      </c>
      <c r="D113" s="23"/>
      <c r="E113" s="23"/>
      <c r="F113" s="23"/>
      <c r="G113" s="23"/>
      <c r="H113" s="23"/>
      <c r="I113" s="23"/>
      <c r="J113" s="23"/>
      <c r="K113" s="23"/>
      <c r="L113" s="21"/>
    </row>
    <row r="114" spans="1:65" s="1" customFormat="1" ht="16.5" customHeight="1">
      <c r="B114" s="22"/>
      <c r="C114" s="23"/>
      <c r="D114" s="23"/>
      <c r="E114" s="330" t="s">
        <v>346</v>
      </c>
      <c r="F114" s="281"/>
      <c r="G114" s="281"/>
      <c r="H114" s="281"/>
      <c r="I114" s="23"/>
      <c r="J114" s="23"/>
      <c r="K114" s="23"/>
      <c r="L114" s="21"/>
    </row>
    <row r="115" spans="1:65" s="1" customFormat="1" ht="12" customHeight="1">
      <c r="B115" s="22"/>
      <c r="C115" s="30" t="s">
        <v>347</v>
      </c>
      <c r="D115" s="23"/>
      <c r="E115" s="23"/>
      <c r="F115" s="23"/>
      <c r="G115" s="23"/>
      <c r="H115" s="23"/>
      <c r="I115" s="23"/>
      <c r="J115" s="23"/>
      <c r="K115" s="23"/>
      <c r="L115" s="21"/>
    </row>
    <row r="116" spans="1:65" s="2" customFormat="1" ht="16.5" customHeight="1">
      <c r="A116" s="35"/>
      <c r="B116" s="36"/>
      <c r="C116" s="37"/>
      <c r="D116" s="37"/>
      <c r="E116" s="334" t="s">
        <v>2628</v>
      </c>
      <c r="F116" s="332"/>
      <c r="G116" s="332"/>
      <c r="H116" s="332"/>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2629</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6.5" customHeight="1">
      <c r="A118" s="35"/>
      <c r="B118" s="36"/>
      <c r="C118" s="37"/>
      <c r="D118" s="37"/>
      <c r="E118" s="303" t="str">
        <f>E13</f>
        <v>9 - VYVOLÁVACÍ SYSTÉM - VS</v>
      </c>
      <c r="F118" s="332"/>
      <c r="G118" s="332"/>
      <c r="H118" s="332"/>
      <c r="I118" s="37"/>
      <c r="J118" s="37"/>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2" customHeight="1">
      <c r="A120" s="35"/>
      <c r="B120" s="36"/>
      <c r="C120" s="30" t="s">
        <v>20</v>
      </c>
      <c r="D120" s="37"/>
      <c r="E120" s="37"/>
      <c r="F120" s="28" t="str">
        <f>F16</f>
        <v xml:space="preserve"> </v>
      </c>
      <c r="G120" s="37"/>
      <c r="H120" s="37"/>
      <c r="I120" s="30" t="s">
        <v>22</v>
      </c>
      <c r="J120" s="67" t="str">
        <f>IF(J16="","",J16)</f>
        <v>23. 6. 2025</v>
      </c>
      <c r="K120" s="37"/>
      <c r="L120" s="52"/>
      <c r="S120" s="35"/>
      <c r="T120" s="35"/>
      <c r="U120" s="35"/>
      <c r="V120" s="35"/>
      <c r="W120" s="35"/>
      <c r="X120" s="35"/>
      <c r="Y120" s="35"/>
      <c r="Z120" s="35"/>
      <c r="AA120" s="35"/>
      <c r="AB120" s="35"/>
      <c r="AC120" s="35"/>
      <c r="AD120" s="35"/>
      <c r="AE120" s="35"/>
    </row>
    <row r="121" spans="1:65"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24</v>
      </c>
      <c r="D122" s="37"/>
      <c r="E122" s="37"/>
      <c r="F122" s="28" t="str">
        <f>E19</f>
        <v>NEMOCNICE TGM HODONÍN, p.o.</v>
      </c>
      <c r="G122" s="37"/>
      <c r="H122" s="37"/>
      <c r="I122" s="30" t="s">
        <v>30</v>
      </c>
      <c r="J122" s="33" t="str">
        <f>E25</f>
        <v>KANIA a.s.</v>
      </c>
      <c r="K122" s="37"/>
      <c r="L122" s="52"/>
      <c r="S122" s="35"/>
      <c r="T122" s="35"/>
      <c r="U122" s="35"/>
      <c r="V122" s="35"/>
      <c r="W122" s="35"/>
      <c r="X122" s="35"/>
      <c r="Y122" s="35"/>
      <c r="Z122" s="35"/>
      <c r="AA122" s="35"/>
      <c r="AB122" s="35"/>
      <c r="AC122" s="35"/>
      <c r="AD122" s="35"/>
      <c r="AE122" s="35"/>
    </row>
    <row r="123" spans="1:65" s="2" customFormat="1" ht="15.2" customHeight="1">
      <c r="A123" s="35"/>
      <c r="B123" s="36"/>
      <c r="C123" s="30" t="s">
        <v>28</v>
      </c>
      <c r="D123" s="37"/>
      <c r="E123" s="37"/>
      <c r="F123" s="28" t="str">
        <f>IF(E22="","",E22)</f>
        <v>Vyplň údaj</v>
      </c>
      <c r="G123" s="37"/>
      <c r="H123" s="37"/>
      <c r="I123" s="30" t="s">
        <v>33</v>
      </c>
      <c r="J123" s="33" t="str">
        <f>E28</f>
        <v xml:space="preserve"> </v>
      </c>
      <c r="K123" s="37"/>
      <c r="L123" s="52"/>
      <c r="S123" s="35"/>
      <c r="T123" s="35"/>
      <c r="U123" s="35"/>
      <c r="V123" s="35"/>
      <c r="W123" s="35"/>
      <c r="X123" s="35"/>
      <c r="Y123" s="35"/>
      <c r="Z123" s="35"/>
      <c r="AA123" s="35"/>
      <c r="AB123" s="35"/>
      <c r="AC123" s="35"/>
      <c r="AD123" s="35"/>
      <c r="AE123" s="35"/>
    </row>
    <row r="124" spans="1:65"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5" s="11" customFormat="1" ht="29.25" customHeight="1">
      <c r="A125" s="165"/>
      <c r="B125" s="166"/>
      <c r="C125" s="167" t="s">
        <v>225</v>
      </c>
      <c r="D125" s="168" t="s">
        <v>61</v>
      </c>
      <c r="E125" s="168" t="s">
        <v>57</v>
      </c>
      <c r="F125" s="168" t="s">
        <v>58</v>
      </c>
      <c r="G125" s="168" t="s">
        <v>226</v>
      </c>
      <c r="H125" s="168" t="s">
        <v>227</v>
      </c>
      <c r="I125" s="168" t="s">
        <v>228</v>
      </c>
      <c r="J125" s="168" t="s">
        <v>214</v>
      </c>
      <c r="K125" s="169" t="s">
        <v>229</v>
      </c>
      <c r="L125" s="170"/>
      <c r="M125" s="76" t="s">
        <v>1</v>
      </c>
      <c r="N125" s="77" t="s">
        <v>40</v>
      </c>
      <c r="O125" s="77" t="s">
        <v>230</v>
      </c>
      <c r="P125" s="77" t="s">
        <v>231</v>
      </c>
      <c r="Q125" s="77" t="s">
        <v>232</v>
      </c>
      <c r="R125" s="77" t="s">
        <v>233</v>
      </c>
      <c r="S125" s="77" t="s">
        <v>234</v>
      </c>
      <c r="T125" s="78" t="s">
        <v>235</v>
      </c>
      <c r="U125" s="165"/>
      <c r="V125" s="165"/>
      <c r="W125" s="165"/>
      <c r="X125" s="165"/>
      <c r="Y125" s="165"/>
      <c r="Z125" s="165"/>
      <c r="AA125" s="165"/>
      <c r="AB125" s="165"/>
      <c r="AC125" s="165"/>
      <c r="AD125" s="165"/>
      <c r="AE125" s="165"/>
    </row>
    <row r="126" spans="1:65" s="2" customFormat="1" ht="22.9" customHeight="1">
      <c r="A126" s="35"/>
      <c r="B126" s="36"/>
      <c r="C126" s="83" t="s">
        <v>236</v>
      </c>
      <c r="D126" s="37"/>
      <c r="E126" s="37"/>
      <c r="F126" s="37"/>
      <c r="G126" s="37"/>
      <c r="H126" s="37"/>
      <c r="I126" s="37"/>
      <c r="J126" s="171">
        <f>BK126</f>
        <v>0</v>
      </c>
      <c r="K126" s="37"/>
      <c r="L126" s="40"/>
      <c r="M126" s="79"/>
      <c r="N126" s="172"/>
      <c r="O126" s="80"/>
      <c r="P126" s="173">
        <f>P127+P135</f>
        <v>0</v>
      </c>
      <c r="Q126" s="80"/>
      <c r="R126" s="173">
        <f>R127+R135</f>
        <v>0</v>
      </c>
      <c r="S126" s="80"/>
      <c r="T126" s="174">
        <f>T127+T135</f>
        <v>0</v>
      </c>
      <c r="U126" s="35"/>
      <c r="V126" s="35"/>
      <c r="W126" s="35"/>
      <c r="X126" s="35"/>
      <c r="Y126" s="35"/>
      <c r="Z126" s="35"/>
      <c r="AA126" s="35"/>
      <c r="AB126" s="35"/>
      <c r="AC126" s="35"/>
      <c r="AD126" s="35"/>
      <c r="AE126" s="35"/>
      <c r="AT126" s="18" t="s">
        <v>75</v>
      </c>
      <c r="AU126" s="18" t="s">
        <v>216</v>
      </c>
      <c r="BK126" s="175">
        <f>BK127+BK135</f>
        <v>0</v>
      </c>
    </row>
    <row r="127" spans="1:65" s="12" customFormat="1" ht="25.9" customHeight="1">
      <c r="B127" s="176"/>
      <c r="C127" s="177"/>
      <c r="D127" s="178" t="s">
        <v>75</v>
      </c>
      <c r="E127" s="179" t="s">
        <v>4224</v>
      </c>
      <c r="F127" s="179" t="s">
        <v>4833</v>
      </c>
      <c r="G127" s="177"/>
      <c r="H127" s="177"/>
      <c r="I127" s="180"/>
      <c r="J127" s="181">
        <f>BK127</f>
        <v>0</v>
      </c>
      <c r="K127" s="177"/>
      <c r="L127" s="182"/>
      <c r="M127" s="183"/>
      <c r="N127" s="184"/>
      <c r="O127" s="184"/>
      <c r="P127" s="185">
        <f>SUM(P128:P134)</f>
        <v>0</v>
      </c>
      <c r="Q127" s="184"/>
      <c r="R127" s="185">
        <f>SUM(R128:R134)</f>
        <v>0</v>
      </c>
      <c r="S127" s="184"/>
      <c r="T127" s="186">
        <f>SUM(T128:T134)</f>
        <v>0</v>
      </c>
      <c r="AR127" s="187" t="s">
        <v>84</v>
      </c>
      <c r="AT127" s="188" t="s">
        <v>75</v>
      </c>
      <c r="AU127" s="188" t="s">
        <v>76</v>
      </c>
      <c r="AY127" s="187" t="s">
        <v>239</v>
      </c>
      <c r="BK127" s="189">
        <f>SUM(BK128:BK134)</f>
        <v>0</v>
      </c>
    </row>
    <row r="128" spans="1:65" s="2" customFormat="1" ht="16.5" customHeight="1">
      <c r="A128" s="35"/>
      <c r="B128" s="36"/>
      <c r="C128" s="192" t="s">
        <v>84</v>
      </c>
      <c r="D128" s="192" t="s">
        <v>241</v>
      </c>
      <c r="E128" s="193" t="s">
        <v>4834</v>
      </c>
      <c r="F128" s="194" t="s">
        <v>4835</v>
      </c>
      <c r="G128" s="195" t="s">
        <v>1736</v>
      </c>
      <c r="H128" s="196">
        <v>6</v>
      </c>
      <c r="I128" s="197"/>
      <c r="J128" s="198">
        <f t="shared" ref="J128:J134" si="0">ROUND(I128*H128,2)</f>
        <v>0</v>
      </c>
      <c r="K128" s="194" t="s">
        <v>4415</v>
      </c>
      <c r="L128" s="40"/>
      <c r="M128" s="199" t="s">
        <v>1</v>
      </c>
      <c r="N128" s="200" t="s">
        <v>41</v>
      </c>
      <c r="O128" s="72"/>
      <c r="P128" s="201">
        <f t="shared" ref="P128:P134" si="1">O128*H128</f>
        <v>0</v>
      </c>
      <c r="Q128" s="201">
        <v>0</v>
      </c>
      <c r="R128" s="201">
        <f t="shared" ref="R128:R134" si="2">Q128*H128</f>
        <v>0</v>
      </c>
      <c r="S128" s="201">
        <v>0</v>
      </c>
      <c r="T128" s="202">
        <f t="shared" ref="T128:T134" si="3">S128*H128</f>
        <v>0</v>
      </c>
      <c r="U128" s="35"/>
      <c r="V128" s="35"/>
      <c r="W128" s="35"/>
      <c r="X128" s="35"/>
      <c r="Y128" s="35"/>
      <c r="Z128" s="35"/>
      <c r="AA128" s="35"/>
      <c r="AB128" s="35"/>
      <c r="AC128" s="35"/>
      <c r="AD128" s="35"/>
      <c r="AE128" s="35"/>
      <c r="AR128" s="203" t="s">
        <v>110</v>
      </c>
      <c r="AT128" s="203" t="s">
        <v>241</v>
      </c>
      <c r="AU128" s="203" t="s">
        <v>84</v>
      </c>
      <c r="AY128" s="18" t="s">
        <v>239</v>
      </c>
      <c r="BE128" s="204">
        <f t="shared" ref="BE128:BE134" si="4">IF(N128="základní",J128,0)</f>
        <v>0</v>
      </c>
      <c r="BF128" s="204">
        <f t="shared" ref="BF128:BF134" si="5">IF(N128="snížená",J128,0)</f>
        <v>0</v>
      </c>
      <c r="BG128" s="204">
        <f t="shared" ref="BG128:BG134" si="6">IF(N128="zákl. přenesená",J128,0)</f>
        <v>0</v>
      </c>
      <c r="BH128" s="204">
        <f t="shared" ref="BH128:BH134" si="7">IF(N128="sníž. přenesená",J128,0)</f>
        <v>0</v>
      </c>
      <c r="BI128" s="204">
        <f t="shared" ref="BI128:BI134" si="8">IF(N128="nulová",J128,0)</f>
        <v>0</v>
      </c>
      <c r="BJ128" s="18" t="s">
        <v>84</v>
      </c>
      <c r="BK128" s="204">
        <f t="shared" ref="BK128:BK134" si="9">ROUND(I128*H128,2)</f>
        <v>0</v>
      </c>
      <c r="BL128" s="18" t="s">
        <v>110</v>
      </c>
      <c r="BM128" s="203" t="s">
        <v>86</v>
      </c>
    </row>
    <row r="129" spans="1:65" s="2" customFormat="1" ht="16.5" customHeight="1">
      <c r="A129" s="35"/>
      <c r="B129" s="36"/>
      <c r="C129" s="192" t="s">
        <v>86</v>
      </c>
      <c r="D129" s="192" t="s">
        <v>241</v>
      </c>
      <c r="E129" s="193" t="s">
        <v>4836</v>
      </c>
      <c r="F129" s="194" t="s">
        <v>4837</v>
      </c>
      <c r="G129" s="195" t="s">
        <v>1736</v>
      </c>
      <c r="H129" s="196">
        <v>7</v>
      </c>
      <c r="I129" s="197"/>
      <c r="J129" s="198">
        <f t="shared" si="0"/>
        <v>0</v>
      </c>
      <c r="K129" s="194" t="s">
        <v>4415</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110</v>
      </c>
      <c r="AT129" s="203" t="s">
        <v>241</v>
      </c>
      <c r="AU129" s="203" t="s">
        <v>84</v>
      </c>
      <c r="AY129" s="18" t="s">
        <v>239</v>
      </c>
      <c r="BE129" s="204">
        <f t="shared" si="4"/>
        <v>0</v>
      </c>
      <c r="BF129" s="204">
        <f t="shared" si="5"/>
        <v>0</v>
      </c>
      <c r="BG129" s="204">
        <f t="shared" si="6"/>
        <v>0</v>
      </c>
      <c r="BH129" s="204">
        <f t="shared" si="7"/>
        <v>0</v>
      </c>
      <c r="BI129" s="204">
        <f t="shared" si="8"/>
        <v>0</v>
      </c>
      <c r="BJ129" s="18" t="s">
        <v>84</v>
      </c>
      <c r="BK129" s="204">
        <f t="shared" si="9"/>
        <v>0</v>
      </c>
      <c r="BL129" s="18" t="s">
        <v>110</v>
      </c>
      <c r="BM129" s="203" t="s">
        <v>110</v>
      </c>
    </row>
    <row r="130" spans="1:65" s="2" customFormat="1" ht="16.5" customHeight="1">
      <c r="A130" s="35"/>
      <c r="B130" s="36"/>
      <c r="C130" s="192" t="s">
        <v>108</v>
      </c>
      <c r="D130" s="192" t="s">
        <v>241</v>
      </c>
      <c r="E130" s="193" t="s">
        <v>4838</v>
      </c>
      <c r="F130" s="194" t="s">
        <v>4839</v>
      </c>
      <c r="G130" s="195" t="s">
        <v>1736</v>
      </c>
      <c r="H130" s="196">
        <v>1</v>
      </c>
      <c r="I130" s="197"/>
      <c r="J130" s="198">
        <f t="shared" si="0"/>
        <v>0</v>
      </c>
      <c r="K130" s="194" t="s">
        <v>4415</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110</v>
      </c>
      <c r="AT130" s="203" t="s">
        <v>241</v>
      </c>
      <c r="AU130" s="203" t="s">
        <v>84</v>
      </c>
      <c r="AY130" s="18" t="s">
        <v>239</v>
      </c>
      <c r="BE130" s="204">
        <f t="shared" si="4"/>
        <v>0</v>
      </c>
      <c r="BF130" s="204">
        <f t="shared" si="5"/>
        <v>0</v>
      </c>
      <c r="BG130" s="204">
        <f t="shared" si="6"/>
        <v>0</v>
      </c>
      <c r="BH130" s="204">
        <f t="shared" si="7"/>
        <v>0</v>
      </c>
      <c r="BI130" s="204">
        <f t="shared" si="8"/>
        <v>0</v>
      </c>
      <c r="BJ130" s="18" t="s">
        <v>84</v>
      </c>
      <c r="BK130" s="204">
        <f t="shared" si="9"/>
        <v>0</v>
      </c>
      <c r="BL130" s="18" t="s">
        <v>110</v>
      </c>
      <c r="BM130" s="203" t="s">
        <v>150</v>
      </c>
    </row>
    <row r="131" spans="1:65" s="2" customFormat="1" ht="16.5" customHeight="1">
      <c r="A131" s="35"/>
      <c r="B131" s="36"/>
      <c r="C131" s="192" t="s">
        <v>110</v>
      </c>
      <c r="D131" s="192" t="s">
        <v>241</v>
      </c>
      <c r="E131" s="193" t="s">
        <v>4840</v>
      </c>
      <c r="F131" s="194" t="s">
        <v>4841</v>
      </c>
      <c r="G131" s="195" t="s">
        <v>1736</v>
      </c>
      <c r="H131" s="196">
        <v>1</v>
      </c>
      <c r="I131" s="197"/>
      <c r="J131" s="198">
        <f t="shared" si="0"/>
        <v>0</v>
      </c>
      <c r="K131" s="194" t="s">
        <v>4415</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110</v>
      </c>
      <c r="AT131" s="203" t="s">
        <v>241</v>
      </c>
      <c r="AU131" s="203" t="s">
        <v>84</v>
      </c>
      <c r="AY131" s="18" t="s">
        <v>239</v>
      </c>
      <c r="BE131" s="204">
        <f t="shared" si="4"/>
        <v>0</v>
      </c>
      <c r="BF131" s="204">
        <f t="shared" si="5"/>
        <v>0</v>
      </c>
      <c r="BG131" s="204">
        <f t="shared" si="6"/>
        <v>0</v>
      </c>
      <c r="BH131" s="204">
        <f t="shared" si="7"/>
        <v>0</v>
      </c>
      <c r="BI131" s="204">
        <f t="shared" si="8"/>
        <v>0</v>
      </c>
      <c r="BJ131" s="18" t="s">
        <v>84</v>
      </c>
      <c r="BK131" s="204">
        <f t="shared" si="9"/>
        <v>0</v>
      </c>
      <c r="BL131" s="18" t="s">
        <v>110</v>
      </c>
      <c r="BM131" s="203" t="s">
        <v>156</v>
      </c>
    </row>
    <row r="132" spans="1:65" s="2" customFormat="1" ht="16.5" customHeight="1">
      <c r="A132" s="35"/>
      <c r="B132" s="36"/>
      <c r="C132" s="192" t="s">
        <v>134</v>
      </c>
      <c r="D132" s="192" t="s">
        <v>241</v>
      </c>
      <c r="E132" s="193" t="s">
        <v>4842</v>
      </c>
      <c r="F132" s="194" t="s">
        <v>4843</v>
      </c>
      <c r="G132" s="195" t="s">
        <v>1736</v>
      </c>
      <c r="H132" s="196">
        <v>1</v>
      </c>
      <c r="I132" s="197"/>
      <c r="J132" s="198">
        <f t="shared" si="0"/>
        <v>0</v>
      </c>
      <c r="K132" s="194" t="s">
        <v>4415</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110</v>
      </c>
      <c r="AT132" s="203" t="s">
        <v>241</v>
      </c>
      <c r="AU132" s="203" t="s">
        <v>84</v>
      </c>
      <c r="AY132" s="18" t="s">
        <v>239</v>
      </c>
      <c r="BE132" s="204">
        <f t="shared" si="4"/>
        <v>0</v>
      </c>
      <c r="BF132" s="204">
        <f t="shared" si="5"/>
        <v>0</v>
      </c>
      <c r="BG132" s="204">
        <f t="shared" si="6"/>
        <v>0</v>
      </c>
      <c r="BH132" s="204">
        <f t="shared" si="7"/>
        <v>0</v>
      </c>
      <c r="BI132" s="204">
        <f t="shared" si="8"/>
        <v>0</v>
      </c>
      <c r="BJ132" s="18" t="s">
        <v>84</v>
      </c>
      <c r="BK132" s="204">
        <f t="shared" si="9"/>
        <v>0</v>
      </c>
      <c r="BL132" s="18" t="s">
        <v>110</v>
      </c>
      <c r="BM132" s="203" t="s">
        <v>162</v>
      </c>
    </row>
    <row r="133" spans="1:65" s="2" customFormat="1" ht="16.5" customHeight="1">
      <c r="A133" s="35"/>
      <c r="B133" s="36"/>
      <c r="C133" s="192" t="s">
        <v>150</v>
      </c>
      <c r="D133" s="192" t="s">
        <v>241</v>
      </c>
      <c r="E133" s="193" t="s">
        <v>4844</v>
      </c>
      <c r="F133" s="194" t="s">
        <v>4845</v>
      </c>
      <c r="G133" s="195" t="s">
        <v>1736</v>
      </c>
      <c r="H133" s="196">
        <v>1</v>
      </c>
      <c r="I133" s="197"/>
      <c r="J133" s="198">
        <f t="shared" si="0"/>
        <v>0</v>
      </c>
      <c r="K133" s="194" t="s">
        <v>4415</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110</v>
      </c>
      <c r="AT133" s="203" t="s">
        <v>241</v>
      </c>
      <c r="AU133" s="203" t="s">
        <v>84</v>
      </c>
      <c r="AY133" s="18" t="s">
        <v>239</v>
      </c>
      <c r="BE133" s="204">
        <f t="shared" si="4"/>
        <v>0</v>
      </c>
      <c r="BF133" s="204">
        <f t="shared" si="5"/>
        <v>0</v>
      </c>
      <c r="BG133" s="204">
        <f t="shared" si="6"/>
        <v>0</v>
      </c>
      <c r="BH133" s="204">
        <f t="shared" si="7"/>
        <v>0</v>
      </c>
      <c r="BI133" s="204">
        <f t="shared" si="8"/>
        <v>0</v>
      </c>
      <c r="BJ133" s="18" t="s">
        <v>84</v>
      </c>
      <c r="BK133" s="204">
        <f t="shared" si="9"/>
        <v>0</v>
      </c>
      <c r="BL133" s="18" t="s">
        <v>110</v>
      </c>
      <c r="BM133" s="203" t="s">
        <v>8</v>
      </c>
    </row>
    <row r="134" spans="1:65" s="2" customFormat="1" ht="16.5" customHeight="1">
      <c r="A134" s="35"/>
      <c r="B134" s="36"/>
      <c r="C134" s="192" t="s">
        <v>153</v>
      </c>
      <c r="D134" s="192" t="s">
        <v>241</v>
      </c>
      <c r="E134" s="193" t="s">
        <v>4846</v>
      </c>
      <c r="F134" s="194" t="s">
        <v>4847</v>
      </c>
      <c r="G134" s="195" t="s">
        <v>1736</v>
      </c>
      <c r="H134" s="196">
        <v>1</v>
      </c>
      <c r="I134" s="197"/>
      <c r="J134" s="198">
        <f t="shared" si="0"/>
        <v>0</v>
      </c>
      <c r="K134" s="194" t="s">
        <v>4415</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110</v>
      </c>
      <c r="AT134" s="203" t="s">
        <v>241</v>
      </c>
      <c r="AU134" s="203" t="s">
        <v>84</v>
      </c>
      <c r="AY134" s="18" t="s">
        <v>239</v>
      </c>
      <c r="BE134" s="204">
        <f t="shared" si="4"/>
        <v>0</v>
      </c>
      <c r="BF134" s="204">
        <f t="shared" si="5"/>
        <v>0</v>
      </c>
      <c r="BG134" s="204">
        <f t="shared" si="6"/>
        <v>0</v>
      </c>
      <c r="BH134" s="204">
        <f t="shared" si="7"/>
        <v>0</v>
      </c>
      <c r="BI134" s="204">
        <f t="shared" si="8"/>
        <v>0</v>
      </c>
      <c r="BJ134" s="18" t="s">
        <v>84</v>
      </c>
      <c r="BK134" s="204">
        <f t="shared" si="9"/>
        <v>0</v>
      </c>
      <c r="BL134" s="18" t="s">
        <v>110</v>
      </c>
      <c r="BM134" s="203" t="s">
        <v>296</v>
      </c>
    </row>
    <row r="135" spans="1:65" s="12" customFormat="1" ht="25.9" customHeight="1">
      <c r="B135" s="176"/>
      <c r="C135" s="177"/>
      <c r="D135" s="178" t="s">
        <v>75</v>
      </c>
      <c r="E135" s="179" t="s">
        <v>4440</v>
      </c>
      <c r="F135" s="179" t="s">
        <v>135</v>
      </c>
      <c r="G135" s="177"/>
      <c r="H135" s="177"/>
      <c r="I135" s="180"/>
      <c r="J135" s="181">
        <f>BK135</f>
        <v>0</v>
      </c>
      <c r="K135" s="177"/>
      <c r="L135" s="182"/>
      <c r="M135" s="183"/>
      <c r="N135" s="184"/>
      <c r="O135" s="184"/>
      <c r="P135" s="185">
        <f>SUM(P136:P138)</f>
        <v>0</v>
      </c>
      <c r="Q135" s="184"/>
      <c r="R135" s="185">
        <f>SUM(R136:R138)</f>
        <v>0</v>
      </c>
      <c r="S135" s="184"/>
      <c r="T135" s="186">
        <f>SUM(T136:T138)</f>
        <v>0</v>
      </c>
      <c r="AR135" s="187" t="s">
        <v>84</v>
      </c>
      <c r="AT135" s="188" t="s">
        <v>75</v>
      </c>
      <c r="AU135" s="188" t="s">
        <v>76</v>
      </c>
      <c r="AY135" s="187" t="s">
        <v>239</v>
      </c>
      <c r="BK135" s="189">
        <f>SUM(BK136:BK138)</f>
        <v>0</v>
      </c>
    </row>
    <row r="136" spans="1:65" s="2" customFormat="1" ht="16.5" customHeight="1">
      <c r="A136" s="35"/>
      <c r="B136" s="36"/>
      <c r="C136" s="192" t="s">
        <v>156</v>
      </c>
      <c r="D136" s="192" t="s">
        <v>241</v>
      </c>
      <c r="E136" s="193" t="s">
        <v>4848</v>
      </c>
      <c r="F136" s="194" t="s">
        <v>4849</v>
      </c>
      <c r="G136" s="195" t="s">
        <v>1736</v>
      </c>
      <c r="H136" s="196">
        <v>1</v>
      </c>
      <c r="I136" s="197"/>
      <c r="J136" s="198">
        <f>ROUND(I136*H136,2)</f>
        <v>0</v>
      </c>
      <c r="K136" s="194" t="s">
        <v>4415</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110</v>
      </c>
      <c r="AT136" s="203" t="s">
        <v>241</v>
      </c>
      <c r="AU136" s="203" t="s">
        <v>84</v>
      </c>
      <c r="AY136" s="18" t="s">
        <v>239</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110</v>
      </c>
      <c r="BM136" s="203" t="s">
        <v>306</v>
      </c>
    </row>
    <row r="137" spans="1:65" s="2" customFormat="1" ht="16.5" customHeight="1">
      <c r="A137" s="35"/>
      <c r="B137" s="36"/>
      <c r="C137" s="192" t="s">
        <v>159</v>
      </c>
      <c r="D137" s="192" t="s">
        <v>241</v>
      </c>
      <c r="E137" s="193" t="s">
        <v>4850</v>
      </c>
      <c r="F137" s="194" t="s">
        <v>4851</v>
      </c>
      <c r="G137" s="195" t="s">
        <v>1736</v>
      </c>
      <c r="H137" s="196">
        <v>1</v>
      </c>
      <c r="I137" s="197"/>
      <c r="J137" s="198">
        <f>ROUND(I137*H137,2)</f>
        <v>0</v>
      </c>
      <c r="K137" s="194" t="s">
        <v>4415</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110</v>
      </c>
      <c r="AT137" s="203" t="s">
        <v>241</v>
      </c>
      <c r="AU137" s="203" t="s">
        <v>84</v>
      </c>
      <c r="AY137" s="18" t="s">
        <v>239</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110</v>
      </c>
      <c r="BM137" s="203" t="s">
        <v>279</v>
      </c>
    </row>
    <row r="138" spans="1:65" s="2" customFormat="1" ht="16.5" customHeight="1">
      <c r="A138" s="35"/>
      <c r="B138" s="36"/>
      <c r="C138" s="192" t="s">
        <v>162</v>
      </c>
      <c r="D138" s="192" t="s">
        <v>241</v>
      </c>
      <c r="E138" s="193" t="s">
        <v>4852</v>
      </c>
      <c r="F138" s="194" t="s">
        <v>4853</v>
      </c>
      <c r="G138" s="195" t="s">
        <v>1736</v>
      </c>
      <c r="H138" s="196">
        <v>1</v>
      </c>
      <c r="I138" s="197"/>
      <c r="J138" s="198">
        <f>ROUND(I138*H138,2)</f>
        <v>0</v>
      </c>
      <c r="K138" s="194" t="s">
        <v>4415</v>
      </c>
      <c r="L138" s="40"/>
      <c r="M138" s="220" t="s">
        <v>1</v>
      </c>
      <c r="N138" s="221" t="s">
        <v>41</v>
      </c>
      <c r="O138" s="222"/>
      <c r="P138" s="223">
        <f>O138*H138</f>
        <v>0</v>
      </c>
      <c r="Q138" s="223">
        <v>0</v>
      </c>
      <c r="R138" s="223">
        <f>Q138*H138</f>
        <v>0</v>
      </c>
      <c r="S138" s="223">
        <v>0</v>
      </c>
      <c r="T138" s="224">
        <f>S138*H138</f>
        <v>0</v>
      </c>
      <c r="U138" s="35"/>
      <c r="V138" s="35"/>
      <c r="W138" s="35"/>
      <c r="X138" s="35"/>
      <c r="Y138" s="35"/>
      <c r="Z138" s="35"/>
      <c r="AA138" s="35"/>
      <c r="AB138" s="35"/>
      <c r="AC138" s="35"/>
      <c r="AD138" s="35"/>
      <c r="AE138" s="35"/>
      <c r="AR138" s="203" t="s">
        <v>110</v>
      </c>
      <c r="AT138" s="203" t="s">
        <v>241</v>
      </c>
      <c r="AU138" s="203" t="s">
        <v>84</v>
      </c>
      <c r="AY138" s="18" t="s">
        <v>239</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110</v>
      </c>
      <c r="BM138" s="203" t="s">
        <v>328</v>
      </c>
    </row>
    <row r="139" spans="1:65" s="2" customFormat="1" ht="6.95" customHeight="1">
      <c r="A139" s="35"/>
      <c r="B139" s="55"/>
      <c r="C139" s="56"/>
      <c r="D139" s="56"/>
      <c r="E139" s="56"/>
      <c r="F139" s="56"/>
      <c r="G139" s="56"/>
      <c r="H139" s="56"/>
      <c r="I139" s="56"/>
      <c r="J139" s="56"/>
      <c r="K139" s="56"/>
      <c r="L139" s="40"/>
      <c r="M139" s="35"/>
      <c r="O139" s="35"/>
      <c r="P139" s="35"/>
      <c r="Q139" s="35"/>
      <c r="R139" s="35"/>
      <c r="S139" s="35"/>
      <c r="T139" s="35"/>
      <c r="U139" s="35"/>
      <c r="V139" s="35"/>
      <c r="W139" s="35"/>
      <c r="X139" s="35"/>
      <c r="Y139" s="35"/>
      <c r="Z139" s="35"/>
      <c r="AA139" s="35"/>
      <c r="AB139" s="35"/>
      <c r="AC139" s="35"/>
      <c r="AD139" s="35"/>
      <c r="AE139" s="35"/>
    </row>
  </sheetData>
  <sheetProtection algorithmName="SHA-512" hashValue="EGPjsuHcNWrQsrBbOjLiSf6xZJ8xtClXpshZs2iulMNeNZ8OcibwVvdzcUHw8N0Vf2mkp4nwMYQu+sQra5Q1+g==" saltValue="xheM2/ZNroKoTyOm8LuqURQn/xfHTjgomouCXjjtRKyNTgvHyL4aLvH2DIbpl1ubNysMNsb9v8dkXju7IOLKWg==" spinCount="100000" sheet="1" objects="1" scenarios="1" formatColumns="0" formatRows="0" autoFilter="0"/>
  <autoFilter ref="C125:K138" xr:uid="{00000000-0009-0000-0000-000018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8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164</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2629</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4854</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4406</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ROUND(J126,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ROUND((SUM(BE126:BE181)),  2)</f>
        <v>0</v>
      </c>
      <c r="G37" s="35"/>
      <c r="H37" s="35"/>
      <c r="I37" s="131">
        <v>0.21</v>
      </c>
      <c r="J37" s="130">
        <f>ROUND(((SUM(BE126:BE181))*I37),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ROUND((SUM(BF126:BF181)),  2)</f>
        <v>0</v>
      </c>
      <c r="G38" s="35"/>
      <c r="H38" s="35"/>
      <c r="I38" s="131">
        <v>0.12</v>
      </c>
      <c r="J38" s="130">
        <f>ROUND(((SUM(BF126:BF181))*I38),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ROUND((SUM(BG126:BG181)),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ROUND((SUM(BH126:BH181)),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ROUND((SUM(BI126:BI181)),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2629</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10 - KABELOVÉ TRASY  - KT</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J126</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4855</v>
      </c>
      <c r="E101" s="157"/>
      <c r="F101" s="157"/>
      <c r="G101" s="157"/>
      <c r="H101" s="157"/>
      <c r="I101" s="157"/>
      <c r="J101" s="158">
        <f>J127</f>
        <v>0</v>
      </c>
      <c r="K101" s="155"/>
      <c r="L101" s="159"/>
    </row>
    <row r="102" spans="1:47" s="9" customFormat="1" ht="24.95" customHeight="1">
      <c r="B102" s="154"/>
      <c r="C102" s="155"/>
      <c r="D102" s="156" t="s">
        <v>4576</v>
      </c>
      <c r="E102" s="157"/>
      <c r="F102" s="157"/>
      <c r="G102" s="157"/>
      <c r="H102" s="157"/>
      <c r="I102" s="157"/>
      <c r="J102" s="158">
        <f>J171</f>
        <v>0</v>
      </c>
      <c r="K102" s="155"/>
      <c r="L102" s="159"/>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224</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30" t="str">
        <f>E7</f>
        <v>NEMOCNICE TGM HODONÍN – VÝSTAVBA PAVILONU URGENTNÍHO PŘÍJMU ETAPA II.</v>
      </c>
      <c r="F112" s="331"/>
      <c r="G112" s="331"/>
      <c r="H112" s="331"/>
      <c r="I112" s="37"/>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210</v>
      </c>
      <c r="D113" s="23"/>
      <c r="E113" s="23"/>
      <c r="F113" s="23"/>
      <c r="G113" s="23"/>
      <c r="H113" s="23"/>
      <c r="I113" s="23"/>
      <c r="J113" s="23"/>
      <c r="K113" s="23"/>
      <c r="L113" s="21"/>
    </row>
    <row r="114" spans="1:65" s="1" customFormat="1" ht="16.5" customHeight="1">
      <c r="B114" s="22"/>
      <c r="C114" s="23"/>
      <c r="D114" s="23"/>
      <c r="E114" s="330" t="s">
        <v>346</v>
      </c>
      <c r="F114" s="281"/>
      <c r="G114" s="281"/>
      <c r="H114" s="281"/>
      <c r="I114" s="23"/>
      <c r="J114" s="23"/>
      <c r="K114" s="23"/>
      <c r="L114" s="21"/>
    </row>
    <row r="115" spans="1:65" s="1" customFormat="1" ht="12" customHeight="1">
      <c r="B115" s="22"/>
      <c r="C115" s="30" t="s">
        <v>347</v>
      </c>
      <c r="D115" s="23"/>
      <c r="E115" s="23"/>
      <c r="F115" s="23"/>
      <c r="G115" s="23"/>
      <c r="H115" s="23"/>
      <c r="I115" s="23"/>
      <c r="J115" s="23"/>
      <c r="K115" s="23"/>
      <c r="L115" s="21"/>
    </row>
    <row r="116" spans="1:65" s="2" customFormat="1" ht="16.5" customHeight="1">
      <c r="A116" s="35"/>
      <c r="B116" s="36"/>
      <c r="C116" s="37"/>
      <c r="D116" s="37"/>
      <c r="E116" s="334" t="s">
        <v>2628</v>
      </c>
      <c r="F116" s="332"/>
      <c r="G116" s="332"/>
      <c r="H116" s="332"/>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2629</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6.5" customHeight="1">
      <c r="A118" s="35"/>
      <c r="B118" s="36"/>
      <c r="C118" s="37"/>
      <c r="D118" s="37"/>
      <c r="E118" s="303" t="str">
        <f>E13</f>
        <v>10 - KABELOVÉ TRASY  - KT</v>
      </c>
      <c r="F118" s="332"/>
      <c r="G118" s="332"/>
      <c r="H118" s="332"/>
      <c r="I118" s="37"/>
      <c r="J118" s="37"/>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2" customHeight="1">
      <c r="A120" s="35"/>
      <c r="B120" s="36"/>
      <c r="C120" s="30" t="s">
        <v>20</v>
      </c>
      <c r="D120" s="37"/>
      <c r="E120" s="37"/>
      <c r="F120" s="28" t="str">
        <f>F16</f>
        <v xml:space="preserve"> </v>
      </c>
      <c r="G120" s="37"/>
      <c r="H120" s="37"/>
      <c r="I120" s="30" t="s">
        <v>22</v>
      </c>
      <c r="J120" s="67" t="str">
        <f>IF(J16="","",J16)</f>
        <v>23. 6. 2025</v>
      </c>
      <c r="K120" s="37"/>
      <c r="L120" s="52"/>
      <c r="S120" s="35"/>
      <c r="T120" s="35"/>
      <c r="U120" s="35"/>
      <c r="V120" s="35"/>
      <c r="W120" s="35"/>
      <c r="X120" s="35"/>
      <c r="Y120" s="35"/>
      <c r="Z120" s="35"/>
      <c r="AA120" s="35"/>
      <c r="AB120" s="35"/>
      <c r="AC120" s="35"/>
      <c r="AD120" s="35"/>
      <c r="AE120" s="35"/>
    </row>
    <row r="121" spans="1:65"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24</v>
      </c>
      <c r="D122" s="37"/>
      <c r="E122" s="37"/>
      <c r="F122" s="28" t="str">
        <f>E19</f>
        <v>NEMOCNICE TGM HODONÍN, p.o.</v>
      </c>
      <c r="G122" s="37"/>
      <c r="H122" s="37"/>
      <c r="I122" s="30" t="s">
        <v>30</v>
      </c>
      <c r="J122" s="33" t="str">
        <f>E25</f>
        <v>KANIA a.s.</v>
      </c>
      <c r="K122" s="37"/>
      <c r="L122" s="52"/>
      <c r="S122" s="35"/>
      <c r="T122" s="35"/>
      <c r="U122" s="35"/>
      <c r="V122" s="35"/>
      <c r="W122" s="35"/>
      <c r="X122" s="35"/>
      <c r="Y122" s="35"/>
      <c r="Z122" s="35"/>
      <c r="AA122" s="35"/>
      <c r="AB122" s="35"/>
      <c r="AC122" s="35"/>
      <c r="AD122" s="35"/>
      <c r="AE122" s="35"/>
    </row>
    <row r="123" spans="1:65" s="2" customFormat="1" ht="15.2" customHeight="1">
      <c r="A123" s="35"/>
      <c r="B123" s="36"/>
      <c r="C123" s="30" t="s">
        <v>28</v>
      </c>
      <c r="D123" s="37"/>
      <c r="E123" s="37"/>
      <c r="F123" s="28" t="str">
        <f>IF(E22="","",E22)</f>
        <v>Vyplň údaj</v>
      </c>
      <c r="G123" s="37"/>
      <c r="H123" s="37"/>
      <c r="I123" s="30" t="s">
        <v>33</v>
      </c>
      <c r="J123" s="33" t="str">
        <f>E28</f>
        <v xml:space="preserve"> </v>
      </c>
      <c r="K123" s="37"/>
      <c r="L123" s="52"/>
      <c r="S123" s="35"/>
      <c r="T123" s="35"/>
      <c r="U123" s="35"/>
      <c r="V123" s="35"/>
      <c r="W123" s="35"/>
      <c r="X123" s="35"/>
      <c r="Y123" s="35"/>
      <c r="Z123" s="35"/>
      <c r="AA123" s="35"/>
      <c r="AB123" s="35"/>
      <c r="AC123" s="35"/>
      <c r="AD123" s="35"/>
      <c r="AE123" s="35"/>
    </row>
    <row r="124" spans="1:65"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5" s="11" customFormat="1" ht="29.25" customHeight="1">
      <c r="A125" s="165"/>
      <c r="B125" s="166"/>
      <c r="C125" s="167" t="s">
        <v>225</v>
      </c>
      <c r="D125" s="168" t="s">
        <v>61</v>
      </c>
      <c r="E125" s="168" t="s">
        <v>57</v>
      </c>
      <c r="F125" s="168" t="s">
        <v>58</v>
      </c>
      <c r="G125" s="168" t="s">
        <v>226</v>
      </c>
      <c r="H125" s="168" t="s">
        <v>227</v>
      </c>
      <c r="I125" s="168" t="s">
        <v>228</v>
      </c>
      <c r="J125" s="168" t="s">
        <v>214</v>
      </c>
      <c r="K125" s="169" t="s">
        <v>229</v>
      </c>
      <c r="L125" s="170"/>
      <c r="M125" s="76" t="s">
        <v>1</v>
      </c>
      <c r="N125" s="77" t="s">
        <v>40</v>
      </c>
      <c r="O125" s="77" t="s">
        <v>230</v>
      </c>
      <c r="P125" s="77" t="s">
        <v>231</v>
      </c>
      <c r="Q125" s="77" t="s">
        <v>232</v>
      </c>
      <c r="R125" s="77" t="s">
        <v>233</v>
      </c>
      <c r="S125" s="77" t="s">
        <v>234</v>
      </c>
      <c r="T125" s="78" t="s">
        <v>235</v>
      </c>
      <c r="U125" s="165"/>
      <c r="V125" s="165"/>
      <c r="W125" s="165"/>
      <c r="X125" s="165"/>
      <c r="Y125" s="165"/>
      <c r="Z125" s="165"/>
      <c r="AA125" s="165"/>
      <c r="AB125" s="165"/>
      <c r="AC125" s="165"/>
      <c r="AD125" s="165"/>
      <c r="AE125" s="165"/>
    </row>
    <row r="126" spans="1:65" s="2" customFormat="1" ht="22.9" customHeight="1">
      <c r="A126" s="35"/>
      <c r="B126" s="36"/>
      <c r="C126" s="83" t="s">
        <v>236</v>
      </c>
      <c r="D126" s="37"/>
      <c r="E126" s="37"/>
      <c r="F126" s="37"/>
      <c r="G126" s="37"/>
      <c r="H126" s="37"/>
      <c r="I126" s="37"/>
      <c r="J126" s="171">
        <f>BK126</f>
        <v>0</v>
      </c>
      <c r="K126" s="37"/>
      <c r="L126" s="40"/>
      <c r="M126" s="79"/>
      <c r="N126" s="172"/>
      <c r="O126" s="80"/>
      <c r="P126" s="173">
        <f>P127+P171</f>
        <v>0</v>
      </c>
      <c r="Q126" s="80"/>
      <c r="R126" s="173">
        <f>R127+R171</f>
        <v>0</v>
      </c>
      <c r="S126" s="80"/>
      <c r="T126" s="174">
        <f>T127+T171</f>
        <v>0</v>
      </c>
      <c r="U126" s="35"/>
      <c r="V126" s="35"/>
      <c r="W126" s="35"/>
      <c r="X126" s="35"/>
      <c r="Y126" s="35"/>
      <c r="Z126" s="35"/>
      <c r="AA126" s="35"/>
      <c r="AB126" s="35"/>
      <c r="AC126" s="35"/>
      <c r="AD126" s="35"/>
      <c r="AE126" s="35"/>
      <c r="AT126" s="18" t="s">
        <v>75</v>
      </c>
      <c r="AU126" s="18" t="s">
        <v>216</v>
      </c>
      <c r="BK126" s="175">
        <f>BK127+BK171</f>
        <v>0</v>
      </c>
    </row>
    <row r="127" spans="1:65" s="12" customFormat="1" ht="25.9" customHeight="1">
      <c r="B127" s="176"/>
      <c r="C127" s="177"/>
      <c r="D127" s="178" t="s">
        <v>75</v>
      </c>
      <c r="E127" s="179" t="s">
        <v>4224</v>
      </c>
      <c r="F127" s="179" t="s">
        <v>4856</v>
      </c>
      <c r="G127" s="177"/>
      <c r="H127" s="177"/>
      <c r="I127" s="180"/>
      <c r="J127" s="181">
        <f>BK127</f>
        <v>0</v>
      </c>
      <c r="K127" s="177"/>
      <c r="L127" s="182"/>
      <c r="M127" s="183"/>
      <c r="N127" s="184"/>
      <c r="O127" s="184"/>
      <c r="P127" s="185">
        <f>SUM(P128:P170)</f>
        <v>0</v>
      </c>
      <c r="Q127" s="184"/>
      <c r="R127" s="185">
        <f>SUM(R128:R170)</f>
        <v>0</v>
      </c>
      <c r="S127" s="184"/>
      <c r="T127" s="186">
        <f>SUM(T128:T170)</f>
        <v>0</v>
      </c>
      <c r="AR127" s="187" t="s">
        <v>84</v>
      </c>
      <c r="AT127" s="188" t="s">
        <v>75</v>
      </c>
      <c r="AU127" s="188" t="s">
        <v>76</v>
      </c>
      <c r="AY127" s="187" t="s">
        <v>239</v>
      </c>
      <c r="BK127" s="189">
        <f>SUM(BK128:BK170)</f>
        <v>0</v>
      </c>
    </row>
    <row r="128" spans="1:65" s="2" customFormat="1" ht="16.5" customHeight="1">
      <c r="A128" s="35"/>
      <c r="B128" s="36"/>
      <c r="C128" s="192" t="s">
        <v>84</v>
      </c>
      <c r="D128" s="192" t="s">
        <v>241</v>
      </c>
      <c r="E128" s="193" t="s">
        <v>4857</v>
      </c>
      <c r="F128" s="194" t="s">
        <v>4858</v>
      </c>
      <c r="G128" s="195" t="s">
        <v>476</v>
      </c>
      <c r="H128" s="196">
        <v>16</v>
      </c>
      <c r="I128" s="197"/>
      <c r="J128" s="198">
        <f t="shared" ref="J128:J170" si="0">ROUND(I128*H128,2)</f>
        <v>0</v>
      </c>
      <c r="K128" s="194" t="s">
        <v>4415</v>
      </c>
      <c r="L128" s="40"/>
      <c r="M128" s="199" t="s">
        <v>1</v>
      </c>
      <c r="N128" s="200" t="s">
        <v>41</v>
      </c>
      <c r="O128" s="72"/>
      <c r="P128" s="201">
        <f t="shared" ref="P128:P170" si="1">O128*H128</f>
        <v>0</v>
      </c>
      <c r="Q128" s="201">
        <v>0</v>
      </c>
      <c r="R128" s="201">
        <f t="shared" ref="R128:R170" si="2">Q128*H128</f>
        <v>0</v>
      </c>
      <c r="S128" s="201">
        <v>0</v>
      </c>
      <c r="T128" s="202">
        <f t="shared" ref="T128:T170" si="3">S128*H128</f>
        <v>0</v>
      </c>
      <c r="U128" s="35"/>
      <c r="V128" s="35"/>
      <c r="W128" s="35"/>
      <c r="X128" s="35"/>
      <c r="Y128" s="35"/>
      <c r="Z128" s="35"/>
      <c r="AA128" s="35"/>
      <c r="AB128" s="35"/>
      <c r="AC128" s="35"/>
      <c r="AD128" s="35"/>
      <c r="AE128" s="35"/>
      <c r="AR128" s="203" t="s">
        <v>110</v>
      </c>
      <c r="AT128" s="203" t="s">
        <v>241</v>
      </c>
      <c r="AU128" s="203" t="s">
        <v>84</v>
      </c>
      <c r="AY128" s="18" t="s">
        <v>239</v>
      </c>
      <c r="BE128" s="204">
        <f t="shared" ref="BE128:BE170" si="4">IF(N128="základní",J128,0)</f>
        <v>0</v>
      </c>
      <c r="BF128" s="204">
        <f t="shared" ref="BF128:BF170" si="5">IF(N128="snížená",J128,0)</f>
        <v>0</v>
      </c>
      <c r="BG128" s="204">
        <f t="shared" ref="BG128:BG170" si="6">IF(N128="zákl. přenesená",J128,0)</f>
        <v>0</v>
      </c>
      <c r="BH128" s="204">
        <f t="shared" ref="BH128:BH170" si="7">IF(N128="sníž. přenesená",J128,0)</f>
        <v>0</v>
      </c>
      <c r="BI128" s="204">
        <f t="shared" ref="BI128:BI170" si="8">IF(N128="nulová",J128,0)</f>
        <v>0</v>
      </c>
      <c r="BJ128" s="18" t="s">
        <v>84</v>
      </c>
      <c r="BK128" s="204">
        <f t="shared" ref="BK128:BK170" si="9">ROUND(I128*H128,2)</f>
        <v>0</v>
      </c>
      <c r="BL128" s="18" t="s">
        <v>110</v>
      </c>
      <c r="BM128" s="203" t="s">
        <v>86</v>
      </c>
    </row>
    <row r="129" spans="1:65" s="2" customFormat="1" ht="16.5" customHeight="1">
      <c r="A129" s="35"/>
      <c r="B129" s="36"/>
      <c r="C129" s="192" t="s">
        <v>86</v>
      </c>
      <c r="D129" s="192" t="s">
        <v>241</v>
      </c>
      <c r="E129" s="193" t="s">
        <v>4859</v>
      </c>
      <c r="F129" s="194" t="s">
        <v>4860</v>
      </c>
      <c r="G129" s="195" t="s">
        <v>476</v>
      </c>
      <c r="H129" s="196">
        <v>16</v>
      </c>
      <c r="I129" s="197"/>
      <c r="J129" s="198">
        <f t="shared" si="0"/>
        <v>0</v>
      </c>
      <c r="K129" s="194" t="s">
        <v>4415</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110</v>
      </c>
      <c r="AT129" s="203" t="s">
        <v>241</v>
      </c>
      <c r="AU129" s="203" t="s">
        <v>84</v>
      </c>
      <c r="AY129" s="18" t="s">
        <v>239</v>
      </c>
      <c r="BE129" s="204">
        <f t="shared" si="4"/>
        <v>0</v>
      </c>
      <c r="BF129" s="204">
        <f t="shared" si="5"/>
        <v>0</v>
      </c>
      <c r="BG129" s="204">
        <f t="shared" si="6"/>
        <v>0</v>
      </c>
      <c r="BH129" s="204">
        <f t="shared" si="7"/>
        <v>0</v>
      </c>
      <c r="BI129" s="204">
        <f t="shared" si="8"/>
        <v>0</v>
      </c>
      <c r="BJ129" s="18" t="s">
        <v>84</v>
      </c>
      <c r="BK129" s="204">
        <f t="shared" si="9"/>
        <v>0</v>
      </c>
      <c r="BL129" s="18" t="s">
        <v>110</v>
      </c>
      <c r="BM129" s="203" t="s">
        <v>110</v>
      </c>
    </row>
    <row r="130" spans="1:65" s="2" customFormat="1" ht="16.5" customHeight="1">
      <c r="A130" s="35"/>
      <c r="B130" s="36"/>
      <c r="C130" s="192" t="s">
        <v>108</v>
      </c>
      <c r="D130" s="192" t="s">
        <v>241</v>
      </c>
      <c r="E130" s="193" t="s">
        <v>4861</v>
      </c>
      <c r="F130" s="194" t="s">
        <v>4862</v>
      </c>
      <c r="G130" s="195" t="s">
        <v>1736</v>
      </c>
      <c r="H130" s="196">
        <v>8</v>
      </c>
      <c r="I130" s="197"/>
      <c r="J130" s="198">
        <f t="shared" si="0"/>
        <v>0</v>
      </c>
      <c r="K130" s="194" t="s">
        <v>4415</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110</v>
      </c>
      <c r="AT130" s="203" t="s">
        <v>241</v>
      </c>
      <c r="AU130" s="203" t="s">
        <v>84</v>
      </c>
      <c r="AY130" s="18" t="s">
        <v>239</v>
      </c>
      <c r="BE130" s="204">
        <f t="shared" si="4"/>
        <v>0</v>
      </c>
      <c r="BF130" s="204">
        <f t="shared" si="5"/>
        <v>0</v>
      </c>
      <c r="BG130" s="204">
        <f t="shared" si="6"/>
        <v>0</v>
      </c>
      <c r="BH130" s="204">
        <f t="shared" si="7"/>
        <v>0</v>
      </c>
      <c r="BI130" s="204">
        <f t="shared" si="8"/>
        <v>0</v>
      </c>
      <c r="BJ130" s="18" t="s">
        <v>84</v>
      </c>
      <c r="BK130" s="204">
        <f t="shared" si="9"/>
        <v>0</v>
      </c>
      <c r="BL130" s="18" t="s">
        <v>110</v>
      </c>
      <c r="BM130" s="203" t="s">
        <v>150</v>
      </c>
    </row>
    <row r="131" spans="1:65" s="2" customFormat="1" ht="16.5" customHeight="1">
      <c r="A131" s="35"/>
      <c r="B131" s="36"/>
      <c r="C131" s="192" t="s">
        <v>110</v>
      </c>
      <c r="D131" s="192" t="s">
        <v>241</v>
      </c>
      <c r="E131" s="193" t="s">
        <v>4863</v>
      </c>
      <c r="F131" s="194" t="s">
        <v>4864</v>
      </c>
      <c r="G131" s="195" t="s">
        <v>1736</v>
      </c>
      <c r="H131" s="196">
        <v>8</v>
      </c>
      <c r="I131" s="197"/>
      <c r="J131" s="198">
        <f t="shared" si="0"/>
        <v>0</v>
      </c>
      <c r="K131" s="194" t="s">
        <v>4415</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110</v>
      </c>
      <c r="AT131" s="203" t="s">
        <v>241</v>
      </c>
      <c r="AU131" s="203" t="s">
        <v>84</v>
      </c>
      <c r="AY131" s="18" t="s">
        <v>239</v>
      </c>
      <c r="BE131" s="204">
        <f t="shared" si="4"/>
        <v>0</v>
      </c>
      <c r="BF131" s="204">
        <f t="shared" si="5"/>
        <v>0</v>
      </c>
      <c r="BG131" s="204">
        <f t="shared" si="6"/>
        <v>0</v>
      </c>
      <c r="BH131" s="204">
        <f t="shared" si="7"/>
        <v>0</v>
      </c>
      <c r="BI131" s="204">
        <f t="shared" si="8"/>
        <v>0</v>
      </c>
      <c r="BJ131" s="18" t="s">
        <v>84</v>
      </c>
      <c r="BK131" s="204">
        <f t="shared" si="9"/>
        <v>0</v>
      </c>
      <c r="BL131" s="18" t="s">
        <v>110</v>
      </c>
      <c r="BM131" s="203" t="s">
        <v>156</v>
      </c>
    </row>
    <row r="132" spans="1:65" s="2" customFormat="1" ht="16.5" customHeight="1">
      <c r="A132" s="35"/>
      <c r="B132" s="36"/>
      <c r="C132" s="192" t="s">
        <v>134</v>
      </c>
      <c r="D132" s="192" t="s">
        <v>241</v>
      </c>
      <c r="E132" s="193" t="s">
        <v>4865</v>
      </c>
      <c r="F132" s="194" t="s">
        <v>4866</v>
      </c>
      <c r="G132" s="195" t="s">
        <v>476</v>
      </c>
      <c r="H132" s="196">
        <v>16</v>
      </c>
      <c r="I132" s="197"/>
      <c r="J132" s="198">
        <f t="shared" si="0"/>
        <v>0</v>
      </c>
      <c r="K132" s="194" t="s">
        <v>4415</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110</v>
      </c>
      <c r="AT132" s="203" t="s">
        <v>241</v>
      </c>
      <c r="AU132" s="203" t="s">
        <v>84</v>
      </c>
      <c r="AY132" s="18" t="s">
        <v>239</v>
      </c>
      <c r="BE132" s="204">
        <f t="shared" si="4"/>
        <v>0</v>
      </c>
      <c r="BF132" s="204">
        <f t="shared" si="5"/>
        <v>0</v>
      </c>
      <c r="BG132" s="204">
        <f t="shared" si="6"/>
        <v>0</v>
      </c>
      <c r="BH132" s="204">
        <f t="shared" si="7"/>
        <v>0</v>
      </c>
      <c r="BI132" s="204">
        <f t="shared" si="8"/>
        <v>0</v>
      </c>
      <c r="BJ132" s="18" t="s">
        <v>84</v>
      </c>
      <c r="BK132" s="204">
        <f t="shared" si="9"/>
        <v>0</v>
      </c>
      <c r="BL132" s="18" t="s">
        <v>110</v>
      </c>
      <c r="BM132" s="203" t="s">
        <v>162</v>
      </c>
    </row>
    <row r="133" spans="1:65" s="2" customFormat="1" ht="16.5" customHeight="1">
      <c r="A133" s="35"/>
      <c r="B133" s="36"/>
      <c r="C133" s="192" t="s">
        <v>150</v>
      </c>
      <c r="D133" s="192" t="s">
        <v>241</v>
      </c>
      <c r="E133" s="193" t="s">
        <v>4867</v>
      </c>
      <c r="F133" s="194" t="s">
        <v>4868</v>
      </c>
      <c r="G133" s="195" t="s">
        <v>476</v>
      </c>
      <c r="H133" s="196">
        <v>320</v>
      </c>
      <c r="I133" s="197"/>
      <c r="J133" s="198">
        <f t="shared" si="0"/>
        <v>0</v>
      </c>
      <c r="K133" s="194" t="s">
        <v>4415</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110</v>
      </c>
      <c r="AT133" s="203" t="s">
        <v>241</v>
      </c>
      <c r="AU133" s="203" t="s">
        <v>84</v>
      </c>
      <c r="AY133" s="18" t="s">
        <v>239</v>
      </c>
      <c r="BE133" s="204">
        <f t="shared" si="4"/>
        <v>0</v>
      </c>
      <c r="BF133" s="204">
        <f t="shared" si="5"/>
        <v>0</v>
      </c>
      <c r="BG133" s="204">
        <f t="shared" si="6"/>
        <v>0</v>
      </c>
      <c r="BH133" s="204">
        <f t="shared" si="7"/>
        <v>0</v>
      </c>
      <c r="BI133" s="204">
        <f t="shared" si="8"/>
        <v>0</v>
      </c>
      <c r="BJ133" s="18" t="s">
        <v>84</v>
      </c>
      <c r="BK133" s="204">
        <f t="shared" si="9"/>
        <v>0</v>
      </c>
      <c r="BL133" s="18" t="s">
        <v>110</v>
      </c>
      <c r="BM133" s="203" t="s">
        <v>8</v>
      </c>
    </row>
    <row r="134" spans="1:65" s="2" customFormat="1" ht="16.5" customHeight="1">
      <c r="A134" s="35"/>
      <c r="B134" s="36"/>
      <c r="C134" s="192" t="s">
        <v>153</v>
      </c>
      <c r="D134" s="192" t="s">
        <v>241</v>
      </c>
      <c r="E134" s="193" t="s">
        <v>4869</v>
      </c>
      <c r="F134" s="194" t="s">
        <v>4870</v>
      </c>
      <c r="G134" s="195" t="s">
        <v>476</v>
      </c>
      <c r="H134" s="196">
        <v>320</v>
      </c>
      <c r="I134" s="197"/>
      <c r="J134" s="198">
        <f t="shared" si="0"/>
        <v>0</v>
      </c>
      <c r="K134" s="194" t="s">
        <v>4415</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110</v>
      </c>
      <c r="AT134" s="203" t="s">
        <v>241</v>
      </c>
      <c r="AU134" s="203" t="s">
        <v>84</v>
      </c>
      <c r="AY134" s="18" t="s">
        <v>239</v>
      </c>
      <c r="BE134" s="204">
        <f t="shared" si="4"/>
        <v>0</v>
      </c>
      <c r="BF134" s="204">
        <f t="shared" si="5"/>
        <v>0</v>
      </c>
      <c r="BG134" s="204">
        <f t="shared" si="6"/>
        <v>0</v>
      </c>
      <c r="BH134" s="204">
        <f t="shared" si="7"/>
        <v>0</v>
      </c>
      <c r="BI134" s="204">
        <f t="shared" si="8"/>
        <v>0</v>
      </c>
      <c r="BJ134" s="18" t="s">
        <v>84</v>
      </c>
      <c r="BK134" s="204">
        <f t="shared" si="9"/>
        <v>0</v>
      </c>
      <c r="BL134" s="18" t="s">
        <v>110</v>
      </c>
      <c r="BM134" s="203" t="s">
        <v>296</v>
      </c>
    </row>
    <row r="135" spans="1:65" s="2" customFormat="1" ht="16.5" customHeight="1">
      <c r="A135" s="35"/>
      <c r="B135" s="36"/>
      <c r="C135" s="192" t="s">
        <v>156</v>
      </c>
      <c r="D135" s="192" t="s">
        <v>241</v>
      </c>
      <c r="E135" s="193" t="s">
        <v>4871</v>
      </c>
      <c r="F135" s="194" t="s">
        <v>4872</v>
      </c>
      <c r="G135" s="195" t="s">
        <v>476</v>
      </c>
      <c r="H135" s="196">
        <v>188</v>
      </c>
      <c r="I135" s="197"/>
      <c r="J135" s="198">
        <f t="shared" si="0"/>
        <v>0</v>
      </c>
      <c r="K135" s="194" t="s">
        <v>4415</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110</v>
      </c>
      <c r="AT135" s="203" t="s">
        <v>241</v>
      </c>
      <c r="AU135" s="203" t="s">
        <v>84</v>
      </c>
      <c r="AY135" s="18" t="s">
        <v>239</v>
      </c>
      <c r="BE135" s="204">
        <f t="shared" si="4"/>
        <v>0</v>
      </c>
      <c r="BF135" s="204">
        <f t="shared" si="5"/>
        <v>0</v>
      </c>
      <c r="BG135" s="204">
        <f t="shared" si="6"/>
        <v>0</v>
      </c>
      <c r="BH135" s="204">
        <f t="shared" si="7"/>
        <v>0</v>
      </c>
      <c r="BI135" s="204">
        <f t="shared" si="8"/>
        <v>0</v>
      </c>
      <c r="BJ135" s="18" t="s">
        <v>84</v>
      </c>
      <c r="BK135" s="204">
        <f t="shared" si="9"/>
        <v>0</v>
      </c>
      <c r="BL135" s="18" t="s">
        <v>110</v>
      </c>
      <c r="BM135" s="203" t="s">
        <v>306</v>
      </c>
    </row>
    <row r="136" spans="1:65" s="2" customFormat="1" ht="16.5" customHeight="1">
      <c r="A136" s="35"/>
      <c r="B136" s="36"/>
      <c r="C136" s="192" t="s">
        <v>159</v>
      </c>
      <c r="D136" s="192" t="s">
        <v>241</v>
      </c>
      <c r="E136" s="193" t="s">
        <v>4873</v>
      </c>
      <c r="F136" s="194" t="s">
        <v>4874</v>
      </c>
      <c r="G136" s="195" t="s">
        <v>476</v>
      </c>
      <c r="H136" s="196">
        <v>80</v>
      </c>
      <c r="I136" s="197"/>
      <c r="J136" s="198">
        <f t="shared" si="0"/>
        <v>0</v>
      </c>
      <c r="K136" s="194" t="s">
        <v>4415</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110</v>
      </c>
      <c r="AT136" s="203" t="s">
        <v>241</v>
      </c>
      <c r="AU136" s="203" t="s">
        <v>84</v>
      </c>
      <c r="AY136" s="18" t="s">
        <v>239</v>
      </c>
      <c r="BE136" s="204">
        <f t="shared" si="4"/>
        <v>0</v>
      </c>
      <c r="BF136" s="204">
        <f t="shared" si="5"/>
        <v>0</v>
      </c>
      <c r="BG136" s="204">
        <f t="shared" si="6"/>
        <v>0</v>
      </c>
      <c r="BH136" s="204">
        <f t="shared" si="7"/>
        <v>0</v>
      </c>
      <c r="BI136" s="204">
        <f t="shared" si="8"/>
        <v>0</v>
      </c>
      <c r="BJ136" s="18" t="s">
        <v>84</v>
      </c>
      <c r="BK136" s="204">
        <f t="shared" si="9"/>
        <v>0</v>
      </c>
      <c r="BL136" s="18" t="s">
        <v>110</v>
      </c>
      <c r="BM136" s="203" t="s">
        <v>279</v>
      </c>
    </row>
    <row r="137" spans="1:65" s="2" customFormat="1" ht="16.5" customHeight="1">
      <c r="A137" s="35"/>
      <c r="B137" s="36"/>
      <c r="C137" s="192" t="s">
        <v>162</v>
      </c>
      <c r="D137" s="192" t="s">
        <v>241</v>
      </c>
      <c r="E137" s="193" t="s">
        <v>4875</v>
      </c>
      <c r="F137" s="194" t="s">
        <v>4876</v>
      </c>
      <c r="G137" s="195" t="s">
        <v>476</v>
      </c>
      <c r="H137" s="196">
        <v>40</v>
      </c>
      <c r="I137" s="197"/>
      <c r="J137" s="198">
        <f t="shared" si="0"/>
        <v>0</v>
      </c>
      <c r="K137" s="194" t="s">
        <v>4415</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110</v>
      </c>
      <c r="AT137" s="203" t="s">
        <v>241</v>
      </c>
      <c r="AU137" s="203" t="s">
        <v>84</v>
      </c>
      <c r="AY137" s="18" t="s">
        <v>239</v>
      </c>
      <c r="BE137" s="204">
        <f t="shared" si="4"/>
        <v>0</v>
      </c>
      <c r="BF137" s="204">
        <f t="shared" si="5"/>
        <v>0</v>
      </c>
      <c r="BG137" s="204">
        <f t="shared" si="6"/>
        <v>0</v>
      </c>
      <c r="BH137" s="204">
        <f t="shared" si="7"/>
        <v>0</v>
      </c>
      <c r="BI137" s="204">
        <f t="shared" si="8"/>
        <v>0</v>
      </c>
      <c r="BJ137" s="18" t="s">
        <v>84</v>
      </c>
      <c r="BK137" s="204">
        <f t="shared" si="9"/>
        <v>0</v>
      </c>
      <c r="BL137" s="18" t="s">
        <v>110</v>
      </c>
      <c r="BM137" s="203" t="s">
        <v>328</v>
      </c>
    </row>
    <row r="138" spans="1:65" s="2" customFormat="1" ht="16.5" customHeight="1">
      <c r="A138" s="35"/>
      <c r="B138" s="36"/>
      <c r="C138" s="192" t="s">
        <v>165</v>
      </c>
      <c r="D138" s="192" t="s">
        <v>241</v>
      </c>
      <c r="E138" s="193" t="s">
        <v>4877</v>
      </c>
      <c r="F138" s="194" t="s">
        <v>4878</v>
      </c>
      <c r="G138" s="195" t="s">
        <v>1736</v>
      </c>
      <c r="H138" s="196">
        <v>120</v>
      </c>
      <c r="I138" s="197"/>
      <c r="J138" s="198">
        <f t="shared" si="0"/>
        <v>0</v>
      </c>
      <c r="K138" s="194" t="s">
        <v>4415</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110</v>
      </c>
      <c r="AT138" s="203" t="s">
        <v>241</v>
      </c>
      <c r="AU138" s="203" t="s">
        <v>84</v>
      </c>
      <c r="AY138" s="18" t="s">
        <v>239</v>
      </c>
      <c r="BE138" s="204">
        <f t="shared" si="4"/>
        <v>0</v>
      </c>
      <c r="BF138" s="204">
        <f t="shared" si="5"/>
        <v>0</v>
      </c>
      <c r="BG138" s="204">
        <f t="shared" si="6"/>
        <v>0</v>
      </c>
      <c r="BH138" s="204">
        <f t="shared" si="7"/>
        <v>0</v>
      </c>
      <c r="BI138" s="204">
        <f t="shared" si="8"/>
        <v>0</v>
      </c>
      <c r="BJ138" s="18" t="s">
        <v>84</v>
      </c>
      <c r="BK138" s="204">
        <f t="shared" si="9"/>
        <v>0</v>
      </c>
      <c r="BL138" s="18" t="s">
        <v>110</v>
      </c>
      <c r="BM138" s="203" t="s">
        <v>337</v>
      </c>
    </row>
    <row r="139" spans="1:65" s="2" customFormat="1" ht="16.5" customHeight="1">
      <c r="A139" s="35"/>
      <c r="B139" s="36"/>
      <c r="C139" s="192" t="s">
        <v>8</v>
      </c>
      <c r="D139" s="192" t="s">
        <v>241</v>
      </c>
      <c r="E139" s="193" t="s">
        <v>4879</v>
      </c>
      <c r="F139" s="194" t="s">
        <v>4880</v>
      </c>
      <c r="G139" s="195" t="s">
        <v>1736</v>
      </c>
      <c r="H139" s="196">
        <v>153</v>
      </c>
      <c r="I139" s="197"/>
      <c r="J139" s="198">
        <f t="shared" si="0"/>
        <v>0</v>
      </c>
      <c r="K139" s="194" t="s">
        <v>4415</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110</v>
      </c>
      <c r="AT139" s="203" t="s">
        <v>241</v>
      </c>
      <c r="AU139" s="203" t="s">
        <v>84</v>
      </c>
      <c r="AY139" s="18" t="s">
        <v>239</v>
      </c>
      <c r="BE139" s="204">
        <f t="shared" si="4"/>
        <v>0</v>
      </c>
      <c r="BF139" s="204">
        <f t="shared" si="5"/>
        <v>0</v>
      </c>
      <c r="BG139" s="204">
        <f t="shared" si="6"/>
        <v>0</v>
      </c>
      <c r="BH139" s="204">
        <f t="shared" si="7"/>
        <v>0</v>
      </c>
      <c r="BI139" s="204">
        <f t="shared" si="8"/>
        <v>0</v>
      </c>
      <c r="BJ139" s="18" t="s">
        <v>84</v>
      </c>
      <c r="BK139" s="204">
        <f t="shared" si="9"/>
        <v>0</v>
      </c>
      <c r="BL139" s="18" t="s">
        <v>110</v>
      </c>
      <c r="BM139" s="203" t="s">
        <v>463</v>
      </c>
    </row>
    <row r="140" spans="1:65" s="2" customFormat="1" ht="16.5" customHeight="1">
      <c r="A140" s="35"/>
      <c r="B140" s="36"/>
      <c r="C140" s="192" t="s">
        <v>292</v>
      </c>
      <c r="D140" s="192" t="s">
        <v>241</v>
      </c>
      <c r="E140" s="193" t="s">
        <v>4881</v>
      </c>
      <c r="F140" s="194" t="s">
        <v>4882</v>
      </c>
      <c r="G140" s="195" t="s">
        <v>1736</v>
      </c>
      <c r="H140" s="196">
        <v>40</v>
      </c>
      <c r="I140" s="197"/>
      <c r="J140" s="198">
        <f t="shared" si="0"/>
        <v>0</v>
      </c>
      <c r="K140" s="194" t="s">
        <v>4415</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110</v>
      </c>
      <c r="AT140" s="203" t="s">
        <v>241</v>
      </c>
      <c r="AU140" s="203" t="s">
        <v>84</v>
      </c>
      <c r="AY140" s="18" t="s">
        <v>239</v>
      </c>
      <c r="BE140" s="204">
        <f t="shared" si="4"/>
        <v>0</v>
      </c>
      <c r="BF140" s="204">
        <f t="shared" si="5"/>
        <v>0</v>
      </c>
      <c r="BG140" s="204">
        <f t="shared" si="6"/>
        <v>0</v>
      </c>
      <c r="BH140" s="204">
        <f t="shared" si="7"/>
        <v>0</v>
      </c>
      <c r="BI140" s="204">
        <f t="shared" si="8"/>
        <v>0</v>
      </c>
      <c r="BJ140" s="18" t="s">
        <v>84</v>
      </c>
      <c r="BK140" s="204">
        <f t="shared" si="9"/>
        <v>0</v>
      </c>
      <c r="BL140" s="18" t="s">
        <v>110</v>
      </c>
      <c r="BM140" s="203" t="s">
        <v>473</v>
      </c>
    </row>
    <row r="141" spans="1:65" s="2" customFormat="1" ht="16.5" customHeight="1">
      <c r="A141" s="35"/>
      <c r="B141" s="36"/>
      <c r="C141" s="192" t="s">
        <v>296</v>
      </c>
      <c r="D141" s="192" t="s">
        <v>241</v>
      </c>
      <c r="E141" s="193" t="s">
        <v>4883</v>
      </c>
      <c r="F141" s="194" t="s">
        <v>4884</v>
      </c>
      <c r="G141" s="195" t="s">
        <v>1736</v>
      </c>
      <c r="H141" s="196">
        <v>12</v>
      </c>
      <c r="I141" s="197"/>
      <c r="J141" s="198">
        <f t="shared" si="0"/>
        <v>0</v>
      </c>
      <c r="K141" s="194" t="s">
        <v>4415</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110</v>
      </c>
      <c r="AT141" s="203" t="s">
        <v>241</v>
      </c>
      <c r="AU141" s="203" t="s">
        <v>84</v>
      </c>
      <c r="AY141" s="18" t="s">
        <v>239</v>
      </c>
      <c r="BE141" s="204">
        <f t="shared" si="4"/>
        <v>0</v>
      </c>
      <c r="BF141" s="204">
        <f t="shared" si="5"/>
        <v>0</v>
      </c>
      <c r="BG141" s="204">
        <f t="shared" si="6"/>
        <v>0</v>
      </c>
      <c r="BH141" s="204">
        <f t="shared" si="7"/>
        <v>0</v>
      </c>
      <c r="BI141" s="204">
        <f t="shared" si="8"/>
        <v>0</v>
      </c>
      <c r="BJ141" s="18" t="s">
        <v>84</v>
      </c>
      <c r="BK141" s="204">
        <f t="shared" si="9"/>
        <v>0</v>
      </c>
      <c r="BL141" s="18" t="s">
        <v>110</v>
      </c>
      <c r="BM141" s="203" t="s">
        <v>484</v>
      </c>
    </row>
    <row r="142" spans="1:65" s="2" customFormat="1" ht="16.5" customHeight="1">
      <c r="A142" s="35"/>
      <c r="B142" s="36"/>
      <c r="C142" s="192" t="s">
        <v>301</v>
      </c>
      <c r="D142" s="192" t="s">
        <v>241</v>
      </c>
      <c r="E142" s="193" t="s">
        <v>4885</v>
      </c>
      <c r="F142" s="194" t="s">
        <v>4886</v>
      </c>
      <c r="G142" s="195" t="s">
        <v>1736</v>
      </c>
      <c r="H142" s="196">
        <v>6</v>
      </c>
      <c r="I142" s="197"/>
      <c r="J142" s="198">
        <f t="shared" si="0"/>
        <v>0</v>
      </c>
      <c r="K142" s="194" t="s">
        <v>4415</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110</v>
      </c>
      <c r="AT142" s="203" t="s">
        <v>241</v>
      </c>
      <c r="AU142" s="203" t="s">
        <v>84</v>
      </c>
      <c r="AY142" s="18" t="s">
        <v>239</v>
      </c>
      <c r="BE142" s="204">
        <f t="shared" si="4"/>
        <v>0</v>
      </c>
      <c r="BF142" s="204">
        <f t="shared" si="5"/>
        <v>0</v>
      </c>
      <c r="BG142" s="204">
        <f t="shared" si="6"/>
        <v>0</v>
      </c>
      <c r="BH142" s="204">
        <f t="shared" si="7"/>
        <v>0</v>
      </c>
      <c r="BI142" s="204">
        <f t="shared" si="8"/>
        <v>0</v>
      </c>
      <c r="BJ142" s="18" t="s">
        <v>84</v>
      </c>
      <c r="BK142" s="204">
        <f t="shared" si="9"/>
        <v>0</v>
      </c>
      <c r="BL142" s="18" t="s">
        <v>110</v>
      </c>
      <c r="BM142" s="203" t="s">
        <v>495</v>
      </c>
    </row>
    <row r="143" spans="1:65" s="2" customFormat="1" ht="16.5" customHeight="1">
      <c r="A143" s="35"/>
      <c r="B143" s="36"/>
      <c r="C143" s="192" t="s">
        <v>306</v>
      </c>
      <c r="D143" s="192" t="s">
        <v>241</v>
      </c>
      <c r="E143" s="193" t="s">
        <v>4887</v>
      </c>
      <c r="F143" s="194" t="s">
        <v>4888</v>
      </c>
      <c r="G143" s="195" t="s">
        <v>476</v>
      </c>
      <c r="H143" s="196">
        <v>144</v>
      </c>
      <c r="I143" s="197"/>
      <c r="J143" s="198">
        <f t="shared" si="0"/>
        <v>0</v>
      </c>
      <c r="K143" s="194" t="s">
        <v>4415</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110</v>
      </c>
      <c r="AT143" s="203" t="s">
        <v>241</v>
      </c>
      <c r="AU143" s="203" t="s">
        <v>84</v>
      </c>
      <c r="AY143" s="18" t="s">
        <v>239</v>
      </c>
      <c r="BE143" s="204">
        <f t="shared" si="4"/>
        <v>0</v>
      </c>
      <c r="BF143" s="204">
        <f t="shared" si="5"/>
        <v>0</v>
      </c>
      <c r="BG143" s="204">
        <f t="shared" si="6"/>
        <v>0</v>
      </c>
      <c r="BH143" s="204">
        <f t="shared" si="7"/>
        <v>0</v>
      </c>
      <c r="BI143" s="204">
        <f t="shared" si="8"/>
        <v>0</v>
      </c>
      <c r="BJ143" s="18" t="s">
        <v>84</v>
      </c>
      <c r="BK143" s="204">
        <f t="shared" si="9"/>
        <v>0</v>
      </c>
      <c r="BL143" s="18" t="s">
        <v>110</v>
      </c>
      <c r="BM143" s="203" t="s">
        <v>506</v>
      </c>
    </row>
    <row r="144" spans="1:65" s="2" customFormat="1" ht="16.5" customHeight="1">
      <c r="A144" s="35"/>
      <c r="B144" s="36"/>
      <c r="C144" s="192" t="s">
        <v>312</v>
      </c>
      <c r="D144" s="192" t="s">
        <v>241</v>
      </c>
      <c r="E144" s="193" t="s">
        <v>4889</v>
      </c>
      <c r="F144" s="194" t="s">
        <v>4890</v>
      </c>
      <c r="G144" s="195" t="s">
        <v>476</v>
      </c>
      <c r="H144" s="196">
        <v>68</v>
      </c>
      <c r="I144" s="197"/>
      <c r="J144" s="198">
        <f t="shared" si="0"/>
        <v>0</v>
      </c>
      <c r="K144" s="194" t="s">
        <v>4415</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110</v>
      </c>
      <c r="AT144" s="203" t="s">
        <v>241</v>
      </c>
      <c r="AU144" s="203" t="s">
        <v>84</v>
      </c>
      <c r="AY144" s="18" t="s">
        <v>239</v>
      </c>
      <c r="BE144" s="204">
        <f t="shared" si="4"/>
        <v>0</v>
      </c>
      <c r="BF144" s="204">
        <f t="shared" si="5"/>
        <v>0</v>
      </c>
      <c r="BG144" s="204">
        <f t="shared" si="6"/>
        <v>0</v>
      </c>
      <c r="BH144" s="204">
        <f t="shared" si="7"/>
        <v>0</v>
      </c>
      <c r="BI144" s="204">
        <f t="shared" si="8"/>
        <v>0</v>
      </c>
      <c r="BJ144" s="18" t="s">
        <v>84</v>
      </c>
      <c r="BK144" s="204">
        <f t="shared" si="9"/>
        <v>0</v>
      </c>
      <c r="BL144" s="18" t="s">
        <v>110</v>
      </c>
      <c r="BM144" s="203" t="s">
        <v>517</v>
      </c>
    </row>
    <row r="145" spans="1:65" s="2" customFormat="1" ht="16.5" customHeight="1">
      <c r="A145" s="35"/>
      <c r="B145" s="36"/>
      <c r="C145" s="192" t="s">
        <v>279</v>
      </c>
      <c r="D145" s="192" t="s">
        <v>241</v>
      </c>
      <c r="E145" s="193" t="s">
        <v>4891</v>
      </c>
      <c r="F145" s="194" t="s">
        <v>4892</v>
      </c>
      <c r="G145" s="195" t="s">
        <v>476</v>
      </c>
      <c r="H145" s="196">
        <v>8</v>
      </c>
      <c r="I145" s="197"/>
      <c r="J145" s="198">
        <f t="shared" si="0"/>
        <v>0</v>
      </c>
      <c r="K145" s="194" t="s">
        <v>4415</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110</v>
      </c>
      <c r="AT145" s="203" t="s">
        <v>241</v>
      </c>
      <c r="AU145" s="203" t="s">
        <v>84</v>
      </c>
      <c r="AY145" s="18" t="s">
        <v>239</v>
      </c>
      <c r="BE145" s="204">
        <f t="shared" si="4"/>
        <v>0</v>
      </c>
      <c r="BF145" s="204">
        <f t="shared" si="5"/>
        <v>0</v>
      </c>
      <c r="BG145" s="204">
        <f t="shared" si="6"/>
        <v>0</v>
      </c>
      <c r="BH145" s="204">
        <f t="shared" si="7"/>
        <v>0</v>
      </c>
      <c r="BI145" s="204">
        <f t="shared" si="8"/>
        <v>0</v>
      </c>
      <c r="BJ145" s="18" t="s">
        <v>84</v>
      </c>
      <c r="BK145" s="204">
        <f t="shared" si="9"/>
        <v>0</v>
      </c>
      <c r="BL145" s="18" t="s">
        <v>110</v>
      </c>
      <c r="BM145" s="203" t="s">
        <v>525</v>
      </c>
    </row>
    <row r="146" spans="1:65" s="2" customFormat="1" ht="16.5" customHeight="1">
      <c r="A146" s="35"/>
      <c r="B146" s="36"/>
      <c r="C146" s="192" t="s">
        <v>321</v>
      </c>
      <c r="D146" s="192" t="s">
        <v>241</v>
      </c>
      <c r="E146" s="193" t="s">
        <v>4893</v>
      </c>
      <c r="F146" s="194" t="s">
        <v>4894</v>
      </c>
      <c r="G146" s="195" t="s">
        <v>1736</v>
      </c>
      <c r="H146" s="196">
        <v>420</v>
      </c>
      <c r="I146" s="197"/>
      <c r="J146" s="198">
        <f t="shared" si="0"/>
        <v>0</v>
      </c>
      <c r="K146" s="194" t="s">
        <v>4415</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110</v>
      </c>
      <c r="AT146" s="203" t="s">
        <v>241</v>
      </c>
      <c r="AU146" s="203" t="s">
        <v>84</v>
      </c>
      <c r="AY146" s="18" t="s">
        <v>239</v>
      </c>
      <c r="BE146" s="204">
        <f t="shared" si="4"/>
        <v>0</v>
      </c>
      <c r="BF146" s="204">
        <f t="shared" si="5"/>
        <v>0</v>
      </c>
      <c r="BG146" s="204">
        <f t="shared" si="6"/>
        <v>0</v>
      </c>
      <c r="BH146" s="204">
        <f t="shared" si="7"/>
        <v>0</v>
      </c>
      <c r="BI146" s="204">
        <f t="shared" si="8"/>
        <v>0</v>
      </c>
      <c r="BJ146" s="18" t="s">
        <v>84</v>
      </c>
      <c r="BK146" s="204">
        <f t="shared" si="9"/>
        <v>0</v>
      </c>
      <c r="BL146" s="18" t="s">
        <v>110</v>
      </c>
      <c r="BM146" s="203" t="s">
        <v>533</v>
      </c>
    </row>
    <row r="147" spans="1:65" s="2" customFormat="1" ht="16.5" customHeight="1">
      <c r="A147" s="35"/>
      <c r="B147" s="36"/>
      <c r="C147" s="192" t="s">
        <v>328</v>
      </c>
      <c r="D147" s="192" t="s">
        <v>241</v>
      </c>
      <c r="E147" s="193" t="s">
        <v>4895</v>
      </c>
      <c r="F147" s="194" t="s">
        <v>4896</v>
      </c>
      <c r="G147" s="195" t="s">
        <v>1736</v>
      </c>
      <c r="H147" s="196">
        <v>880</v>
      </c>
      <c r="I147" s="197"/>
      <c r="J147" s="198">
        <f t="shared" si="0"/>
        <v>0</v>
      </c>
      <c r="K147" s="194" t="s">
        <v>4415</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110</v>
      </c>
      <c r="AT147" s="203" t="s">
        <v>241</v>
      </c>
      <c r="AU147" s="203" t="s">
        <v>84</v>
      </c>
      <c r="AY147" s="18" t="s">
        <v>239</v>
      </c>
      <c r="BE147" s="204">
        <f t="shared" si="4"/>
        <v>0</v>
      </c>
      <c r="BF147" s="204">
        <f t="shared" si="5"/>
        <v>0</v>
      </c>
      <c r="BG147" s="204">
        <f t="shared" si="6"/>
        <v>0</v>
      </c>
      <c r="BH147" s="204">
        <f t="shared" si="7"/>
        <v>0</v>
      </c>
      <c r="BI147" s="204">
        <f t="shared" si="8"/>
        <v>0</v>
      </c>
      <c r="BJ147" s="18" t="s">
        <v>84</v>
      </c>
      <c r="BK147" s="204">
        <f t="shared" si="9"/>
        <v>0</v>
      </c>
      <c r="BL147" s="18" t="s">
        <v>110</v>
      </c>
      <c r="BM147" s="203" t="s">
        <v>541</v>
      </c>
    </row>
    <row r="148" spans="1:65" s="2" customFormat="1" ht="16.5" customHeight="1">
      <c r="A148" s="35"/>
      <c r="B148" s="36"/>
      <c r="C148" s="192" t="s">
        <v>7</v>
      </c>
      <c r="D148" s="192" t="s">
        <v>241</v>
      </c>
      <c r="E148" s="193" t="s">
        <v>4897</v>
      </c>
      <c r="F148" s="194" t="s">
        <v>4898</v>
      </c>
      <c r="G148" s="195" t="s">
        <v>476</v>
      </c>
      <c r="H148" s="196">
        <v>80</v>
      </c>
      <c r="I148" s="197"/>
      <c r="J148" s="198">
        <f t="shared" si="0"/>
        <v>0</v>
      </c>
      <c r="K148" s="194" t="s">
        <v>4415</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110</v>
      </c>
      <c r="AT148" s="203" t="s">
        <v>241</v>
      </c>
      <c r="AU148" s="203" t="s">
        <v>84</v>
      </c>
      <c r="AY148" s="18" t="s">
        <v>239</v>
      </c>
      <c r="BE148" s="204">
        <f t="shared" si="4"/>
        <v>0</v>
      </c>
      <c r="BF148" s="204">
        <f t="shared" si="5"/>
        <v>0</v>
      </c>
      <c r="BG148" s="204">
        <f t="shared" si="6"/>
        <v>0</v>
      </c>
      <c r="BH148" s="204">
        <f t="shared" si="7"/>
        <v>0</v>
      </c>
      <c r="BI148" s="204">
        <f t="shared" si="8"/>
        <v>0</v>
      </c>
      <c r="BJ148" s="18" t="s">
        <v>84</v>
      </c>
      <c r="BK148" s="204">
        <f t="shared" si="9"/>
        <v>0</v>
      </c>
      <c r="BL148" s="18" t="s">
        <v>110</v>
      </c>
      <c r="BM148" s="203" t="s">
        <v>551</v>
      </c>
    </row>
    <row r="149" spans="1:65" s="2" customFormat="1" ht="16.5" customHeight="1">
      <c r="A149" s="35"/>
      <c r="B149" s="36"/>
      <c r="C149" s="192" t="s">
        <v>337</v>
      </c>
      <c r="D149" s="192" t="s">
        <v>241</v>
      </c>
      <c r="E149" s="193" t="s">
        <v>4899</v>
      </c>
      <c r="F149" s="194" t="s">
        <v>4900</v>
      </c>
      <c r="G149" s="195" t="s">
        <v>476</v>
      </c>
      <c r="H149" s="196">
        <v>60</v>
      </c>
      <c r="I149" s="197"/>
      <c r="J149" s="198">
        <f t="shared" si="0"/>
        <v>0</v>
      </c>
      <c r="K149" s="194" t="s">
        <v>4415</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110</v>
      </c>
      <c r="AT149" s="203" t="s">
        <v>241</v>
      </c>
      <c r="AU149" s="203" t="s">
        <v>84</v>
      </c>
      <c r="AY149" s="18" t="s">
        <v>239</v>
      </c>
      <c r="BE149" s="204">
        <f t="shared" si="4"/>
        <v>0</v>
      </c>
      <c r="BF149" s="204">
        <f t="shared" si="5"/>
        <v>0</v>
      </c>
      <c r="BG149" s="204">
        <f t="shared" si="6"/>
        <v>0</v>
      </c>
      <c r="BH149" s="204">
        <f t="shared" si="7"/>
        <v>0</v>
      </c>
      <c r="BI149" s="204">
        <f t="shared" si="8"/>
        <v>0</v>
      </c>
      <c r="BJ149" s="18" t="s">
        <v>84</v>
      </c>
      <c r="BK149" s="204">
        <f t="shared" si="9"/>
        <v>0</v>
      </c>
      <c r="BL149" s="18" t="s">
        <v>110</v>
      </c>
      <c r="BM149" s="203" t="s">
        <v>561</v>
      </c>
    </row>
    <row r="150" spans="1:65" s="2" customFormat="1" ht="16.5" customHeight="1">
      <c r="A150" s="35"/>
      <c r="B150" s="36"/>
      <c r="C150" s="192" t="s">
        <v>342</v>
      </c>
      <c r="D150" s="192" t="s">
        <v>241</v>
      </c>
      <c r="E150" s="193" t="s">
        <v>4901</v>
      </c>
      <c r="F150" s="194" t="s">
        <v>4902</v>
      </c>
      <c r="G150" s="195" t="s">
        <v>476</v>
      </c>
      <c r="H150" s="196">
        <v>250</v>
      </c>
      <c r="I150" s="197"/>
      <c r="J150" s="198">
        <f t="shared" si="0"/>
        <v>0</v>
      </c>
      <c r="K150" s="194" t="s">
        <v>4415</v>
      </c>
      <c r="L150" s="40"/>
      <c r="M150" s="199" t="s">
        <v>1</v>
      </c>
      <c r="N150" s="200" t="s">
        <v>41</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110</v>
      </c>
      <c r="AT150" s="203" t="s">
        <v>241</v>
      </c>
      <c r="AU150" s="203" t="s">
        <v>84</v>
      </c>
      <c r="AY150" s="18" t="s">
        <v>239</v>
      </c>
      <c r="BE150" s="204">
        <f t="shared" si="4"/>
        <v>0</v>
      </c>
      <c r="BF150" s="204">
        <f t="shared" si="5"/>
        <v>0</v>
      </c>
      <c r="BG150" s="204">
        <f t="shared" si="6"/>
        <v>0</v>
      </c>
      <c r="BH150" s="204">
        <f t="shared" si="7"/>
        <v>0</v>
      </c>
      <c r="BI150" s="204">
        <f t="shared" si="8"/>
        <v>0</v>
      </c>
      <c r="BJ150" s="18" t="s">
        <v>84</v>
      </c>
      <c r="BK150" s="204">
        <f t="shared" si="9"/>
        <v>0</v>
      </c>
      <c r="BL150" s="18" t="s">
        <v>110</v>
      </c>
      <c r="BM150" s="203" t="s">
        <v>570</v>
      </c>
    </row>
    <row r="151" spans="1:65" s="2" customFormat="1" ht="16.5" customHeight="1">
      <c r="A151" s="35"/>
      <c r="B151" s="36"/>
      <c r="C151" s="192" t="s">
        <v>463</v>
      </c>
      <c r="D151" s="192" t="s">
        <v>241</v>
      </c>
      <c r="E151" s="193" t="s">
        <v>4903</v>
      </c>
      <c r="F151" s="194" t="s">
        <v>4904</v>
      </c>
      <c r="G151" s="195" t="s">
        <v>476</v>
      </c>
      <c r="H151" s="196">
        <v>250</v>
      </c>
      <c r="I151" s="197"/>
      <c r="J151" s="198">
        <f t="shared" si="0"/>
        <v>0</v>
      </c>
      <c r="K151" s="194" t="s">
        <v>4415</v>
      </c>
      <c r="L151" s="40"/>
      <c r="M151" s="199" t="s">
        <v>1</v>
      </c>
      <c r="N151" s="200" t="s">
        <v>41</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110</v>
      </c>
      <c r="AT151" s="203" t="s">
        <v>241</v>
      </c>
      <c r="AU151" s="203" t="s">
        <v>84</v>
      </c>
      <c r="AY151" s="18" t="s">
        <v>239</v>
      </c>
      <c r="BE151" s="204">
        <f t="shared" si="4"/>
        <v>0</v>
      </c>
      <c r="BF151" s="204">
        <f t="shared" si="5"/>
        <v>0</v>
      </c>
      <c r="BG151" s="204">
        <f t="shared" si="6"/>
        <v>0</v>
      </c>
      <c r="BH151" s="204">
        <f t="shared" si="7"/>
        <v>0</v>
      </c>
      <c r="BI151" s="204">
        <f t="shared" si="8"/>
        <v>0</v>
      </c>
      <c r="BJ151" s="18" t="s">
        <v>84</v>
      </c>
      <c r="BK151" s="204">
        <f t="shared" si="9"/>
        <v>0</v>
      </c>
      <c r="BL151" s="18" t="s">
        <v>110</v>
      </c>
      <c r="BM151" s="203" t="s">
        <v>580</v>
      </c>
    </row>
    <row r="152" spans="1:65" s="2" customFormat="1" ht="16.5" customHeight="1">
      <c r="A152" s="35"/>
      <c r="B152" s="36"/>
      <c r="C152" s="192" t="s">
        <v>468</v>
      </c>
      <c r="D152" s="192" t="s">
        <v>241</v>
      </c>
      <c r="E152" s="193" t="s">
        <v>4905</v>
      </c>
      <c r="F152" s="194" t="s">
        <v>4906</v>
      </c>
      <c r="G152" s="195" t="s">
        <v>1736</v>
      </c>
      <c r="H152" s="196">
        <v>160</v>
      </c>
      <c r="I152" s="197"/>
      <c r="J152" s="198">
        <f t="shared" si="0"/>
        <v>0</v>
      </c>
      <c r="K152" s="194" t="s">
        <v>4415</v>
      </c>
      <c r="L152" s="40"/>
      <c r="M152" s="199" t="s">
        <v>1</v>
      </c>
      <c r="N152" s="200" t="s">
        <v>41</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110</v>
      </c>
      <c r="AT152" s="203" t="s">
        <v>241</v>
      </c>
      <c r="AU152" s="203" t="s">
        <v>84</v>
      </c>
      <c r="AY152" s="18" t="s">
        <v>239</v>
      </c>
      <c r="BE152" s="204">
        <f t="shared" si="4"/>
        <v>0</v>
      </c>
      <c r="BF152" s="204">
        <f t="shared" si="5"/>
        <v>0</v>
      </c>
      <c r="BG152" s="204">
        <f t="shared" si="6"/>
        <v>0</v>
      </c>
      <c r="BH152" s="204">
        <f t="shared" si="7"/>
        <v>0</v>
      </c>
      <c r="BI152" s="204">
        <f t="shared" si="8"/>
        <v>0</v>
      </c>
      <c r="BJ152" s="18" t="s">
        <v>84</v>
      </c>
      <c r="BK152" s="204">
        <f t="shared" si="9"/>
        <v>0</v>
      </c>
      <c r="BL152" s="18" t="s">
        <v>110</v>
      </c>
      <c r="BM152" s="203" t="s">
        <v>591</v>
      </c>
    </row>
    <row r="153" spans="1:65" s="2" customFormat="1" ht="16.5" customHeight="1">
      <c r="A153" s="35"/>
      <c r="B153" s="36"/>
      <c r="C153" s="192" t="s">
        <v>473</v>
      </c>
      <c r="D153" s="192" t="s">
        <v>241</v>
      </c>
      <c r="E153" s="193" t="s">
        <v>4907</v>
      </c>
      <c r="F153" s="194" t="s">
        <v>4908</v>
      </c>
      <c r="G153" s="195" t="s">
        <v>1736</v>
      </c>
      <c r="H153" s="196">
        <v>420</v>
      </c>
      <c r="I153" s="197"/>
      <c r="J153" s="198">
        <f t="shared" si="0"/>
        <v>0</v>
      </c>
      <c r="K153" s="194" t="s">
        <v>4415</v>
      </c>
      <c r="L153" s="40"/>
      <c r="M153" s="199" t="s">
        <v>1</v>
      </c>
      <c r="N153" s="200" t="s">
        <v>41</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110</v>
      </c>
      <c r="AT153" s="203" t="s">
        <v>241</v>
      </c>
      <c r="AU153" s="203" t="s">
        <v>84</v>
      </c>
      <c r="AY153" s="18" t="s">
        <v>239</v>
      </c>
      <c r="BE153" s="204">
        <f t="shared" si="4"/>
        <v>0</v>
      </c>
      <c r="BF153" s="204">
        <f t="shared" si="5"/>
        <v>0</v>
      </c>
      <c r="BG153" s="204">
        <f t="shared" si="6"/>
        <v>0</v>
      </c>
      <c r="BH153" s="204">
        <f t="shared" si="7"/>
        <v>0</v>
      </c>
      <c r="BI153" s="204">
        <f t="shared" si="8"/>
        <v>0</v>
      </c>
      <c r="BJ153" s="18" t="s">
        <v>84</v>
      </c>
      <c r="BK153" s="204">
        <f t="shared" si="9"/>
        <v>0</v>
      </c>
      <c r="BL153" s="18" t="s">
        <v>110</v>
      </c>
      <c r="BM153" s="203" t="s">
        <v>601</v>
      </c>
    </row>
    <row r="154" spans="1:65" s="2" customFormat="1" ht="16.5" customHeight="1">
      <c r="A154" s="35"/>
      <c r="B154" s="36"/>
      <c r="C154" s="192" t="s">
        <v>479</v>
      </c>
      <c r="D154" s="192" t="s">
        <v>241</v>
      </c>
      <c r="E154" s="193" t="s">
        <v>4909</v>
      </c>
      <c r="F154" s="194" t="s">
        <v>4910</v>
      </c>
      <c r="G154" s="195" t="s">
        <v>1736</v>
      </c>
      <c r="H154" s="196">
        <v>6</v>
      </c>
      <c r="I154" s="197"/>
      <c r="J154" s="198">
        <f t="shared" si="0"/>
        <v>0</v>
      </c>
      <c r="K154" s="194" t="s">
        <v>4415</v>
      </c>
      <c r="L154" s="40"/>
      <c r="M154" s="199" t="s">
        <v>1</v>
      </c>
      <c r="N154" s="200" t="s">
        <v>41</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110</v>
      </c>
      <c r="AT154" s="203" t="s">
        <v>241</v>
      </c>
      <c r="AU154" s="203" t="s">
        <v>84</v>
      </c>
      <c r="AY154" s="18" t="s">
        <v>239</v>
      </c>
      <c r="BE154" s="204">
        <f t="shared" si="4"/>
        <v>0</v>
      </c>
      <c r="BF154" s="204">
        <f t="shared" si="5"/>
        <v>0</v>
      </c>
      <c r="BG154" s="204">
        <f t="shared" si="6"/>
        <v>0</v>
      </c>
      <c r="BH154" s="204">
        <f t="shared" si="7"/>
        <v>0</v>
      </c>
      <c r="BI154" s="204">
        <f t="shared" si="8"/>
        <v>0</v>
      </c>
      <c r="BJ154" s="18" t="s">
        <v>84</v>
      </c>
      <c r="BK154" s="204">
        <f t="shared" si="9"/>
        <v>0</v>
      </c>
      <c r="BL154" s="18" t="s">
        <v>110</v>
      </c>
      <c r="BM154" s="203" t="s">
        <v>609</v>
      </c>
    </row>
    <row r="155" spans="1:65" s="2" customFormat="1" ht="16.5" customHeight="1">
      <c r="A155" s="35"/>
      <c r="B155" s="36"/>
      <c r="C155" s="192" t="s">
        <v>484</v>
      </c>
      <c r="D155" s="192" t="s">
        <v>241</v>
      </c>
      <c r="E155" s="193" t="s">
        <v>4911</v>
      </c>
      <c r="F155" s="194" t="s">
        <v>4912</v>
      </c>
      <c r="G155" s="195" t="s">
        <v>1736</v>
      </c>
      <c r="H155" s="196">
        <v>500</v>
      </c>
      <c r="I155" s="197"/>
      <c r="J155" s="198">
        <f t="shared" si="0"/>
        <v>0</v>
      </c>
      <c r="K155" s="194" t="s">
        <v>4415</v>
      </c>
      <c r="L155" s="40"/>
      <c r="M155" s="199" t="s">
        <v>1</v>
      </c>
      <c r="N155" s="200" t="s">
        <v>41</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110</v>
      </c>
      <c r="AT155" s="203" t="s">
        <v>241</v>
      </c>
      <c r="AU155" s="203" t="s">
        <v>84</v>
      </c>
      <c r="AY155" s="18" t="s">
        <v>239</v>
      </c>
      <c r="BE155" s="204">
        <f t="shared" si="4"/>
        <v>0</v>
      </c>
      <c r="BF155" s="204">
        <f t="shared" si="5"/>
        <v>0</v>
      </c>
      <c r="BG155" s="204">
        <f t="shared" si="6"/>
        <v>0</v>
      </c>
      <c r="BH155" s="204">
        <f t="shared" si="7"/>
        <v>0</v>
      </c>
      <c r="BI155" s="204">
        <f t="shared" si="8"/>
        <v>0</v>
      </c>
      <c r="BJ155" s="18" t="s">
        <v>84</v>
      </c>
      <c r="BK155" s="204">
        <f t="shared" si="9"/>
        <v>0</v>
      </c>
      <c r="BL155" s="18" t="s">
        <v>110</v>
      </c>
      <c r="BM155" s="203" t="s">
        <v>617</v>
      </c>
    </row>
    <row r="156" spans="1:65" s="2" customFormat="1" ht="16.5" customHeight="1">
      <c r="A156" s="35"/>
      <c r="B156" s="36"/>
      <c r="C156" s="192" t="s">
        <v>490</v>
      </c>
      <c r="D156" s="192" t="s">
        <v>241</v>
      </c>
      <c r="E156" s="193" t="s">
        <v>4913</v>
      </c>
      <c r="F156" s="194" t="s">
        <v>4914</v>
      </c>
      <c r="G156" s="195" t="s">
        <v>1736</v>
      </c>
      <c r="H156" s="196">
        <v>1200</v>
      </c>
      <c r="I156" s="197"/>
      <c r="J156" s="198">
        <f t="shared" si="0"/>
        <v>0</v>
      </c>
      <c r="K156" s="194" t="s">
        <v>4415</v>
      </c>
      <c r="L156" s="40"/>
      <c r="M156" s="199" t="s">
        <v>1</v>
      </c>
      <c r="N156" s="200" t="s">
        <v>41</v>
      </c>
      <c r="O156" s="72"/>
      <c r="P156" s="201">
        <f t="shared" si="1"/>
        <v>0</v>
      </c>
      <c r="Q156" s="201">
        <v>0</v>
      </c>
      <c r="R156" s="201">
        <f t="shared" si="2"/>
        <v>0</v>
      </c>
      <c r="S156" s="201">
        <v>0</v>
      </c>
      <c r="T156" s="202">
        <f t="shared" si="3"/>
        <v>0</v>
      </c>
      <c r="U156" s="35"/>
      <c r="V156" s="35"/>
      <c r="W156" s="35"/>
      <c r="X156" s="35"/>
      <c r="Y156" s="35"/>
      <c r="Z156" s="35"/>
      <c r="AA156" s="35"/>
      <c r="AB156" s="35"/>
      <c r="AC156" s="35"/>
      <c r="AD156" s="35"/>
      <c r="AE156" s="35"/>
      <c r="AR156" s="203" t="s">
        <v>110</v>
      </c>
      <c r="AT156" s="203" t="s">
        <v>241</v>
      </c>
      <c r="AU156" s="203" t="s">
        <v>84</v>
      </c>
      <c r="AY156" s="18" t="s">
        <v>239</v>
      </c>
      <c r="BE156" s="204">
        <f t="shared" si="4"/>
        <v>0</v>
      </c>
      <c r="BF156" s="204">
        <f t="shared" si="5"/>
        <v>0</v>
      </c>
      <c r="BG156" s="204">
        <f t="shared" si="6"/>
        <v>0</v>
      </c>
      <c r="BH156" s="204">
        <f t="shared" si="7"/>
        <v>0</v>
      </c>
      <c r="BI156" s="204">
        <f t="shared" si="8"/>
        <v>0</v>
      </c>
      <c r="BJ156" s="18" t="s">
        <v>84</v>
      </c>
      <c r="BK156" s="204">
        <f t="shared" si="9"/>
        <v>0</v>
      </c>
      <c r="BL156" s="18" t="s">
        <v>110</v>
      </c>
      <c r="BM156" s="203" t="s">
        <v>626</v>
      </c>
    </row>
    <row r="157" spans="1:65" s="2" customFormat="1" ht="16.5" customHeight="1">
      <c r="A157" s="35"/>
      <c r="B157" s="36"/>
      <c r="C157" s="192" t="s">
        <v>495</v>
      </c>
      <c r="D157" s="192" t="s">
        <v>241</v>
      </c>
      <c r="E157" s="193" t="s">
        <v>4915</v>
      </c>
      <c r="F157" s="194" t="s">
        <v>4916</v>
      </c>
      <c r="G157" s="195" t="s">
        <v>476</v>
      </c>
      <c r="H157" s="196">
        <v>828</v>
      </c>
      <c r="I157" s="197"/>
      <c r="J157" s="198">
        <f t="shared" si="0"/>
        <v>0</v>
      </c>
      <c r="K157" s="194" t="s">
        <v>4415</v>
      </c>
      <c r="L157" s="40"/>
      <c r="M157" s="199" t="s">
        <v>1</v>
      </c>
      <c r="N157" s="200" t="s">
        <v>41</v>
      </c>
      <c r="O157" s="72"/>
      <c r="P157" s="201">
        <f t="shared" si="1"/>
        <v>0</v>
      </c>
      <c r="Q157" s="201">
        <v>0</v>
      </c>
      <c r="R157" s="201">
        <f t="shared" si="2"/>
        <v>0</v>
      </c>
      <c r="S157" s="201">
        <v>0</v>
      </c>
      <c r="T157" s="202">
        <f t="shared" si="3"/>
        <v>0</v>
      </c>
      <c r="U157" s="35"/>
      <c r="V157" s="35"/>
      <c r="W157" s="35"/>
      <c r="X157" s="35"/>
      <c r="Y157" s="35"/>
      <c r="Z157" s="35"/>
      <c r="AA157" s="35"/>
      <c r="AB157" s="35"/>
      <c r="AC157" s="35"/>
      <c r="AD157" s="35"/>
      <c r="AE157" s="35"/>
      <c r="AR157" s="203" t="s">
        <v>110</v>
      </c>
      <c r="AT157" s="203" t="s">
        <v>241</v>
      </c>
      <c r="AU157" s="203" t="s">
        <v>84</v>
      </c>
      <c r="AY157" s="18" t="s">
        <v>239</v>
      </c>
      <c r="BE157" s="204">
        <f t="shared" si="4"/>
        <v>0</v>
      </c>
      <c r="BF157" s="204">
        <f t="shared" si="5"/>
        <v>0</v>
      </c>
      <c r="BG157" s="204">
        <f t="shared" si="6"/>
        <v>0</v>
      </c>
      <c r="BH157" s="204">
        <f t="shared" si="7"/>
        <v>0</v>
      </c>
      <c r="BI157" s="204">
        <f t="shared" si="8"/>
        <v>0</v>
      </c>
      <c r="BJ157" s="18" t="s">
        <v>84</v>
      </c>
      <c r="BK157" s="204">
        <f t="shared" si="9"/>
        <v>0</v>
      </c>
      <c r="BL157" s="18" t="s">
        <v>110</v>
      </c>
      <c r="BM157" s="203" t="s">
        <v>636</v>
      </c>
    </row>
    <row r="158" spans="1:65" s="2" customFormat="1" ht="16.5" customHeight="1">
      <c r="A158" s="35"/>
      <c r="B158" s="36"/>
      <c r="C158" s="192" t="s">
        <v>499</v>
      </c>
      <c r="D158" s="192" t="s">
        <v>241</v>
      </c>
      <c r="E158" s="193" t="s">
        <v>4917</v>
      </c>
      <c r="F158" s="194" t="s">
        <v>4301</v>
      </c>
      <c r="G158" s="195" t="s">
        <v>1736</v>
      </c>
      <c r="H158" s="196">
        <v>273</v>
      </c>
      <c r="I158" s="197"/>
      <c r="J158" s="198">
        <f t="shared" si="0"/>
        <v>0</v>
      </c>
      <c r="K158" s="194" t="s">
        <v>4415</v>
      </c>
      <c r="L158" s="40"/>
      <c r="M158" s="199" t="s">
        <v>1</v>
      </c>
      <c r="N158" s="200" t="s">
        <v>41</v>
      </c>
      <c r="O158" s="72"/>
      <c r="P158" s="201">
        <f t="shared" si="1"/>
        <v>0</v>
      </c>
      <c r="Q158" s="201">
        <v>0</v>
      </c>
      <c r="R158" s="201">
        <f t="shared" si="2"/>
        <v>0</v>
      </c>
      <c r="S158" s="201">
        <v>0</v>
      </c>
      <c r="T158" s="202">
        <f t="shared" si="3"/>
        <v>0</v>
      </c>
      <c r="U158" s="35"/>
      <c r="V158" s="35"/>
      <c r="W158" s="35"/>
      <c r="X158" s="35"/>
      <c r="Y158" s="35"/>
      <c r="Z158" s="35"/>
      <c r="AA158" s="35"/>
      <c r="AB158" s="35"/>
      <c r="AC158" s="35"/>
      <c r="AD158" s="35"/>
      <c r="AE158" s="35"/>
      <c r="AR158" s="203" t="s">
        <v>110</v>
      </c>
      <c r="AT158" s="203" t="s">
        <v>241</v>
      </c>
      <c r="AU158" s="203" t="s">
        <v>84</v>
      </c>
      <c r="AY158" s="18" t="s">
        <v>239</v>
      </c>
      <c r="BE158" s="204">
        <f t="shared" si="4"/>
        <v>0</v>
      </c>
      <c r="BF158" s="204">
        <f t="shared" si="5"/>
        <v>0</v>
      </c>
      <c r="BG158" s="204">
        <f t="shared" si="6"/>
        <v>0</v>
      </c>
      <c r="BH158" s="204">
        <f t="shared" si="7"/>
        <v>0</v>
      </c>
      <c r="BI158" s="204">
        <f t="shared" si="8"/>
        <v>0</v>
      </c>
      <c r="BJ158" s="18" t="s">
        <v>84</v>
      </c>
      <c r="BK158" s="204">
        <f t="shared" si="9"/>
        <v>0</v>
      </c>
      <c r="BL158" s="18" t="s">
        <v>110</v>
      </c>
      <c r="BM158" s="203" t="s">
        <v>646</v>
      </c>
    </row>
    <row r="159" spans="1:65" s="2" customFormat="1" ht="16.5" customHeight="1">
      <c r="A159" s="35"/>
      <c r="B159" s="36"/>
      <c r="C159" s="192" t="s">
        <v>506</v>
      </c>
      <c r="D159" s="192" t="s">
        <v>241</v>
      </c>
      <c r="E159" s="193" t="s">
        <v>4918</v>
      </c>
      <c r="F159" s="194" t="s">
        <v>4919</v>
      </c>
      <c r="G159" s="195" t="s">
        <v>1736</v>
      </c>
      <c r="H159" s="196">
        <v>18</v>
      </c>
      <c r="I159" s="197"/>
      <c r="J159" s="198">
        <f t="shared" si="0"/>
        <v>0</v>
      </c>
      <c r="K159" s="194" t="s">
        <v>4415</v>
      </c>
      <c r="L159" s="40"/>
      <c r="M159" s="199" t="s">
        <v>1</v>
      </c>
      <c r="N159" s="200" t="s">
        <v>41</v>
      </c>
      <c r="O159" s="72"/>
      <c r="P159" s="201">
        <f t="shared" si="1"/>
        <v>0</v>
      </c>
      <c r="Q159" s="201">
        <v>0</v>
      </c>
      <c r="R159" s="201">
        <f t="shared" si="2"/>
        <v>0</v>
      </c>
      <c r="S159" s="201">
        <v>0</v>
      </c>
      <c r="T159" s="202">
        <f t="shared" si="3"/>
        <v>0</v>
      </c>
      <c r="U159" s="35"/>
      <c r="V159" s="35"/>
      <c r="W159" s="35"/>
      <c r="X159" s="35"/>
      <c r="Y159" s="35"/>
      <c r="Z159" s="35"/>
      <c r="AA159" s="35"/>
      <c r="AB159" s="35"/>
      <c r="AC159" s="35"/>
      <c r="AD159" s="35"/>
      <c r="AE159" s="35"/>
      <c r="AR159" s="203" t="s">
        <v>110</v>
      </c>
      <c r="AT159" s="203" t="s">
        <v>241</v>
      </c>
      <c r="AU159" s="203" t="s">
        <v>84</v>
      </c>
      <c r="AY159" s="18" t="s">
        <v>239</v>
      </c>
      <c r="BE159" s="204">
        <f t="shared" si="4"/>
        <v>0</v>
      </c>
      <c r="BF159" s="204">
        <f t="shared" si="5"/>
        <v>0</v>
      </c>
      <c r="BG159" s="204">
        <f t="shared" si="6"/>
        <v>0</v>
      </c>
      <c r="BH159" s="204">
        <f t="shared" si="7"/>
        <v>0</v>
      </c>
      <c r="BI159" s="204">
        <f t="shared" si="8"/>
        <v>0</v>
      </c>
      <c r="BJ159" s="18" t="s">
        <v>84</v>
      </c>
      <c r="BK159" s="204">
        <f t="shared" si="9"/>
        <v>0</v>
      </c>
      <c r="BL159" s="18" t="s">
        <v>110</v>
      </c>
      <c r="BM159" s="203" t="s">
        <v>655</v>
      </c>
    </row>
    <row r="160" spans="1:65" s="2" customFormat="1" ht="16.5" customHeight="1">
      <c r="A160" s="35"/>
      <c r="B160" s="36"/>
      <c r="C160" s="192" t="s">
        <v>513</v>
      </c>
      <c r="D160" s="192" t="s">
        <v>241</v>
      </c>
      <c r="E160" s="193" t="s">
        <v>4920</v>
      </c>
      <c r="F160" s="194" t="s">
        <v>4921</v>
      </c>
      <c r="G160" s="195" t="s">
        <v>476</v>
      </c>
      <c r="H160" s="196">
        <v>908</v>
      </c>
      <c r="I160" s="197"/>
      <c r="J160" s="198">
        <f t="shared" si="0"/>
        <v>0</v>
      </c>
      <c r="K160" s="194" t="s">
        <v>4415</v>
      </c>
      <c r="L160" s="40"/>
      <c r="M160" s="199" t="s">
        <v>1</v>
      </c>
      <c r="N160" s="200" t="s">
        <v>41</v>
      </c>
      <c r="O160" s="72"/>
      <c r="P160" s="201">
        <f t="shared" si="1"/>
        <v>0</v>
      </c>
      <c r="Q160" s="201">
        <v>0</v>
      </c>
      <c r="R160" s="201">
        <f t="shared" si="2"/>
        <v>0</v>
      </c>
      <c r="S160" s="201">
        <v>0</v>
      </c>
      <c r="T160" s="202">
        <f t="shared" si="3"/>
        <v>0</v>
      </c>
      <c r="U160" s="35"/>
      <c r="V160" s="35"/>
      <c r="W160" s="35"/>
      <c r="X160" s="35"/>
      <c r="Y160" s="35"/>
      <c r="Z160" s="35"/>
      <c r="AA160" s="35"/>
      <c r="AB160" s="35"/>
      <c r="AC160" s="35"/>
      <c r="AD160" s="35"/>
      <c r="AE160" s="35"/>
      <c r="AR160" s="203" t="s">
        <v>110</v>
      </c>
      <c r="AT160" s="203" t="s">
        <v>241</v>
      </c>
      <c r="AU160" s="203" t="s">
        <v>84</v>
      </c>
      <c r="AY160" s="18" t="s">
        <v>239</v>
      </c>
      <c r="BE160" s="204">
        <f t="shared" si="4"/>
        <v>0</v>
      </c>
      <c r="BF160" s="204">
        <f t="shared" si="5"/>
        <v>0</v>
      </c>
      <c r="BG160" s="204">
        <f t="shared" si="6"/>
        <v>0</v>
      </c>
      <c r="BH160" s="204">
        <f t="shared" si="7"/>
        <v>0</v>
      </c>
      <c r="BI160" s="204">
        <f t="shared" si="8"/>
        <v>0</v>
      </c>
      <c r="BJ160" s="18" t="s">
        <v>84</v>
      </c>
      <c r="BK160" s="204">
        <f t="shared" si="9"/>
        <v>0</v>
      </c>
      <c r="BL160" s="18" t="s">
        <v>110</v>
      </c>
      <c r="BM160" s="203" t="s">
        <v>664</v>
      </c>
    </row>
    <row r="161" spans="1:65" s="2" customFormat="1" ht="16.5" customHeight="1">
      <c r="A161" s="35"/>
      <c r="B161" s="36"/>
      <c r="C161" s="192" t="s">
        <v>517</v>
      </c>
      <c r="D161" s="192" t="s">
        <v>241</v>
      </c>
      <c r="E161" s="193" t="s">
        <v>4922</v>
      </c>
      <c r="F161" s="194" t="s">
        <v>4923</v>
      </c>
      <c r="G161" s="195" t="s">
        <v>1736</v>
      </c>
      <c r="H161" s="196">
        <v>40</v>
      </c>
      <c r="I161" s="197"/>
      <c r="J161" s="198">
        <f t="shared" si="0"/>
        <v>0</v>
      </c>
      <c r="K161" s="194" t="s">
        <v>4415</v>
      </c>
      <c r="L161" s="40"/>
      <c r="M161" s="199" t="s">
        <v>1</v>
      </c>
      <c r="N161" s="200" t="s">
        <v>41</v>
      </c>
      <c r="O161" s="72"/>
      <c r="P161" s="201">
        <f t="shared" si="1"/>
        <v>0</v>
      </c>
      <c r="Q161" s="201">
        <v>0</v>
      </c>
      <c r="R161" s="201">
        <f t="shared" si="2"/>
        <v>0</v>
      </c>
      <c r="S161" s="201">
        <v>0</v>
      </c>
      <c r="T161" s="202">
        <f t="shared" si="3"/>
        <v>0</v>
      </c>
      <c r="U161" s="35"/>
      <c r="V161" s="35"/>
      <c r="W161" s="35"/>
      <c r="X161" s="35"/>
      <c r="Y161" s="35"/>
      <c r="Z161" s="35"/>
      <c r="AA161" s="35"/>
      <c r="AB161" s="35"/>
      <c r="AC161" s="35"/>
      <c r="AD161" s="35"/>
      <c r="AE161" s="35"/>
      <c r="AR161" s="203" t="s">
        <v>110</v>
      </c>
      <c r="AT161" s="203" t="s">
        <v>241</v>
      </c>
      <c r="AU161" s="203" t="s">
        <v>84</v>
      </c>
      <c r="AY161" s="18" t="s">
        <v>239</v>
      </c>
      <c r="BE161" s="204">
        <f t="shared" si="4"/>
        <v>0</v>
      </c>
      <c r="BF161" s="204">
        <f t="shared" si="5"/>
        <v>0</v>
      </c>
      <c r="BG161" s="204">
        <f t="shared" si="6"/>
        <v>0</v>
      </c>
      <c r="BH161" s="204">
        <f t="shared" si="7"/>
        <v>0</v>
      </c>
      <c r="BI161" s="204">
        <f t="shared" si="8"/>
        <v>0</v>
      </c>
      <c r="BJ161" s="18" t="s">
        <v>84</v>
      </c>
      <c r="BK161" s="204">
        <f t="shared" si="9"/>
        <v>0</v>
      </c>
      <c r="BL161" s="18" t="s">
        <v>110</v>
      </c>
      <c r="BM161" s="203" t="s">
        <v>673</v>
      </c>
    </row>
    <row r="162" spans="1:65" s="2" customFormat="1" ht="16.5" customHeight="1">
      <c r="A162" s="35"/>
      <c r="B162" s="36"/>
      <c r="C162" s="192" t="s">
        <v>521</v>
      </c>
      <c r="D162" s="192" t="s">
        <v>241</v>
      </c>
      <c r="E162" s="193" t="s">
        <v>4924</v>
      </c>
      <c r="F162" s="194" t="s">
        <v>4925</v>
      </c>
      <c r="G162" s="195" t="s">
        <v>476</v>
      </c>
      <c r="H162" s="196">
        <v>948</v>
      </c>
      <c r="I162" s="197"/>
      <c r="J162" s="198">
        <f t="shared" si="0"/>
        <v>0</v>
      </c>
      <c r="K162" s="194" t="s">
        <v>4415</v>
      </c>
      <c r="L162" s="40"/>
      <c r="M162" s="199" t="s">
        <v>1</v>
      </c>
      <c r="N162" s="200" t="s">
        <v>41</v>
      </c>
      <c r="O162" s="72"/>
      <c r="P162" s="201">
        <f t="shared" si="1"/>
        <v>0</v>
      </c>
      <c r="Q162" s="201">
        <v>0</v>
      </c>
      <c r="R162" s="201">
        <f t="shared" si="2"/>
        <v>0</v>
      </c>
      <c r="S162" s="201">
        <v>0</v>
      </c>
      <c r="T162" s="202">
        <f t="shared" si="3"/>
        <v>0</v>
      </c>
      <c r="U162" s="35"/>
      <c r="V162" s="35"/>
      <c r="W162" s="35"/>
      <c r="X162" s="35"/>
      <c r="Y162" s="35"/>
      <c r="Z162" s="35"/>
      <c r="AA162" s="35"/>
      <c r="AB162" s="35"/>
      <c r="AC162" s="35"/>
      <c r="AD162" s="35"/>
      <c r="AE162" s="35"/>
      <c r="AR162" s="203" t="s">
        <v>110</v>
      </c>
      <c r="AT162" s="203" t="s">
        <v>241</v>
      </c>
      <c r="AU162" s="203" t="s">
        <v>84</v>
      </c>
      <c r="AY162" s="18" t="s">
        <v>239</v>
      </c>
      <c r="BE162" s="204">
        <f t="shared" si="4"/>
        <v>0</v>
      </c>
      <c r="BF162" s="204">
        <f t="shared" si="5"/>
        <v>0</v>
      </c>
      <c r="BG162" s="204">
        <f t="shared" si="6"/>
        <v>0</v>
      </c>
      <c r="BH162" s="204">
        <f t="shared" si="7"/>
        <v>0</v>
      </c>
      <c r="BI162" s="204">
        <f t="shared" si="8"/>
        <v>0</v>
      </c>
      <c r="BJ162" s="18" t="s">
        <v>84</v>
      </c>
      <c r="BK162" s="204">
        <f t="shared" si="9"/>
        <v>0</v>
      </c>
      <c r="BL162" s="18" t="s">
        <v>110</v>
      </c>
      <c r="BM162" s="203" t="s">
        <v>682</v>
      </c>
    </row>
    <row r="163" spans="1:65" s="2" customFormat="1" ht="16.5" customHeight="1">
      <c r="A163" s="35"/>
      <c r="B163" s="36"/>
      <c r="C163" s="192" t="s">
        <v>525</v>
      </c>
      <c r="D163" s="192" t="s">
        <v>241</v>
      </c>
      <c r="E163" s="193" t="s">
        <v>4926</v>
      </c>
      <c r="F163" s="194" t="s">
        <v>4927</v>
      </c>
      <c r="G163" s="195" t="s">
        <v>244</v>
      </c>
      <c r="H163" s="196">
        <v>1.2</v>
      </c>
      <c r="I163" s="197"/>
      <c r="J163" s="198">
        <f t="shared" si="0"/>
        <v>0</v>
      </c>
      <c r="K163" s="194" t="s">
        <v>4415</v>
      </c>
      <c r="L163" s="40"/>
      <c r="M163" s="199" t="s">
        <v>1</v>
      </c>
      <c r="N163" s="200" t="s">
        <v>41</v>
      </c>
      <c r="O163" s="72"/>
      <c r="P163" s="201">
        <f t="shared" si="1"/>
        <v>0</v>
      </c>
      <c r="Q163" s="201">
        <v>0</v>
      </c>
      <c r="R163" s="201">
        <f t="shared" si="2"/>
        <v>0</v>
      </c>
      <c r="S163" s="201">
        <v>0</v>
      </c>
      <c r="T163" s="202">
        <f t="shared" si="3"/>
        <v>0</v>
      </c>
      <c r="U163" s="35"/>
      <c r="V163" s="35"/>
      <c r="W163" s="35"/>
      <c r="X163" s="35"/>
      <c r="Y163" s="35"/>
      <c r="Z163" s="35"/>
      <c r="AA163" s="35"/>
      <c r="AB163" s="35"/>
      <c r="AC163" s="35"/>
      <c r="AD163" s="35"/>
      <c r="AE163" s="35"/>
      <c r="AR163" s="203" t="s">
        <v>110</v>
      </c>
      <c r="AT163" s="203" t="s">
        <v>241</v>
      </c>
      <c r="AU163" s="203" t="s">
        <v>84</v>
      </c>
      <c r="AY163" s="18" t="s">
        <v>239</v>
      </c>
      <c r="BE163" s="204">
        <f t="shared" si="4"/>
        <v>0</v>
      </c>
      <c r="BF163" s="204">
        <f t="shared" si="5"/>
        <v>0</v>
      </c>
      <c r="BG163" s="204">
        <f t="shared" si="6"/>
        <v>0</v>
      </c>
      <c r="BH163" s="204">
        <f t="shared" si="7"/>
        <v>0</v>
      </c>
      <c r="BI163" s="204">
        <f t="shared" si="8"/>
        <v>0</v>
      </c>
      <c r="BJ163" s="18" t="s">
        <v>84</v>
      </c>
      <c r="BK163" s="204">
        <f t="shared" si="9"/>
        <v>0</v>
      </c>
      <c r="BL163" s="18" t="s">
        <v>110</v>
      </c>
      <c r="BM163" s="203" t="s">
        <v>690</v>
      </c>
    </row>
    <row r="164" spans="1:65" s="2" customFormat="1" ht="16.5" customHeight="1">
      <c r="A164" s="35"/>
      <c r="B164" s="36"/>
      <c r="C164" s="192" t="s">
        <v>529</v>
      </c>
      <c r="D164" s="192" t="s">
        <v>241</v>
      </c>
      <c r="E164" s="193" t="s">
        <v>4928</v>
      </c>
      <c r="F164" s="194" t="s">
        <v>4929</v>
      </c>
      <c r="G164" s="195" t="s">
        <v>2008</v>
      </c>
      <c r="H164" s="196">
        <v>250</v>
      </c>
      <c r="I164" s="197"/>
      <c r="J164" s="198">
        <f t="shared" si="0"/>
        <v>0</v>
      </c>
      <c r="K164" s="194" t="s">
        <v>4415</v>
      </c>
      <c r="L164" s="40"/>
      <c r="M164" s="199" t="s">
        <v>1</v>
      </c>
      <c r="N164" s="200" t="s">
        <v>41</v>
      </c>
      <c r="O164" s="72"/>
      <c r="P164" s="201">
        <f t="shared" si="1"/>
        <v>0</v>
      </c>
      <c r="Q164" s="201">
        <v>0</v>
      </c>
      <c r="R164" s="201">
        <f t="shared" si="2"/>
        <v>0</v>
      </c>
      <c r="S164" s="201">
        <v>0</v>
      </c>
      <c r="T164" s="202">
        <f t="shared" si="3"/>
        <v>0</v>
      </c>
      <c r="U164" s="35"/>
      <c r="V164" s="35"/>
      <c r="W164" s="35"/>
      <c r="X164" s="35"/>
      <c r="Y164" s="35"/>
      <c r="Z164" s="35"/>
      <c r="AA164" s="35"/>
      <c r="AB164" s="35"/>
      <c r="AC164" s="35"/>
      <c r="AD164" s="35"/>
      <c r="AE164" s="35"/>
      <c r="AR164" s="203" t="s">
        <v>110</v>
      </c>
      <c r="AT164" s="203" t="s">
        <v>241</v>
      </c>
      <c r="AU164" s="203" t="s">
        <v>84</v>
      </c>
      <c r="AY164" s="18" t="s">
        <v>239</v>
      </c>
      <c r="BE164" s="204">
        <f t="shared" si="4"/>
        <v>0</v>
      </c>
      <c r="BF164" s="204">
        <f t="shared" si="5"/>
        <v>0</v>
      </c>
      <c r="BG164" s="204">
        <f t="shared" si="6"/>
        <v>0</v>
      </c>
      <c r="BH164" s="204">
        <f t="shared" si="7"/>
        <v>0</v>
      </c>
      <c r="BI164" s="204">
        <f t="shared" si="8"/>
        <v>0</v>
      </c>
      <c r="BJ164" s="18" t="s">
        <v>84</v>
      </c>
      <c r="BK164" s="204">
        <f t="shared" si="9"/>
        <v>0</v>
      </c>
      <c r="BL164" s="18" t="s">
        <v>110</v>
      </c>
      <c r="BM164" s="203" t="s">
        <v>699</v>
      </c>
    </row>
    <row r="165" spans="1:65" s="2" customFormat="1" ht="16.5" customHeight="1">
      <c r="A165" s="35"/>
      <c r="B165" s="36"/>
      <c r="C165" s="192" t="s">
        <v>533</v>
      </c>
      <c r="D165" s="192" t="s">
        <v>241</v>
      </c>
      <c r="E165" s="193" t="s">
        <v>4930</v>
      </c>
      <c r="F165" s="194" t="s">
        <v>4931</v>
      </c>
      <c r="G165" s="195" t="s">
        <v>1736</v>
      </c>
      <c r="H165" s="196">
        <v>42</v>
      </c>
      <c r="I165" s="197"/>
      <c r="J165" s="198">
        <f t="shared" si="0"/>
        <v>0</v>
      </c>
      <c r="K165" s="194" t="s">
        <v>4415</v>
      </c>
      <c r="L165" s="40"/>
      <c r="M165" s="199" t="s">
        <v>1</v>
      </c>
      <c r="N165" s="200" t="s">
        <v>41</v>
      </c>
      <c r="O165" s="72"/>
      <c r="P165" s="201">
        <f t="shared" si="1"/>
        <v>0</v>
      </c>
      <c r="Q165" s="201">
        <v>0</v>
      </c>
      <c r="R165" s="201">
        <f t="shared" si="2"/>
        <v>0</v>
      </c>
      <c r="S165" s="201">
        <v>0</v>
      </c>
      <c r="T165" s="202">
        <f t="shared" si="3"/>
        <v>0</v>
      </c>
      <c r="U165" s="35"/>
      <c r="V165" s="35"/>
      <c r="W165" s="35"/>
      <c r="X165" s="35"/>
      <c r="Y165" s="35"/>
      <c r="Z165" s="35"/>
      <c r="AA165" s="35"/>
      <c r="AB165" s="35"/>
      <c r="AC165" s="35"/>
      <c r="AD165" s="35"/>
      <c r="AE165" s="35"/>
      <c r="AR165" s="203" t="s">
        <v>110</v>
      </c>
      <c r="AT165" s="203" t="s">
        <v>241</v>
      </c>
      <c r="AU165" s="203" t="s">
        <v>84</v>
      </c>
      <c r="AY165" s="18" t="s">
        <v>239</v>
      </c>
      <c r="BE165" s="204">
        <f t="shared" si="4"/>
        <v>0</v>
      </c>
      <c r="BF165" s="204">
        <f t="shared" si="5"/>
        <v>0</v>
      </c>
      <c r="BG165" s="204">
        <f t="shared" si="6"/>
        <v>0</v>
      </c>
      <c r="BH165" s="204">
        <f t="shared" si="7"/>
        <v>0</v>
      </c>
      <c r="BI165" s="204">
        <f t="shared" si="8"/>
        <v>0</v>
      </c>
      <c r="BJ165" s="18" t="s">
        <v>84</v>
      </c>
      <c r="BK165" s="204">
        <f t="shared" si="9"/>
        <v>0</v>
      </c>
      <c r="BL165" s="18" t="s">
        <v>110</v>
      </c>
      <c r="BM165" s="203" t="s">
        <v>708</v>
      </c>
    </row>
    <row r="166" spans="1:65" s="2" customFormat="1" ht="16.5" customHeight="1">
      <c r="A166" s="35"/>
      <c r="B166" s="36"/>
      <c r="C166" s="192" t="s">
        <v>537</v>
      </c>
      <c r="D166" s="192" t="s">
        <v>241</v>
      </c>
      <c r="E166" s="193" t="s">
        <v>4932</v>
      </c>
      <c r="F166" s="194" t="s">
        <v>4933</v>
      </c>
      <c r="G166" s="195" t="s">
        <v>1736</v>
      </c>
      <c r="H166" s="196">
        <v>64</v>
      </c>
      <c r="I166" s="197"/>
      <c r="J166" s="198">
        <f t="shared" si="0"/>
        <v>0</v>
      </c>
      <c r="K166" s="194" t="s">
        <v>4415</v>
      </c>
      <c r="L166" s="40"/>
      <c r="M166" s="199" t="s">
        <v>1</v>
      </c>
      <c r="N166" s="200" t="s">
        <v>41</v>
      </c>
      <c r="O166" s="72"/>
      <c r="P166" s="201">
        <f t="shared" si="1"/>
        <v>0</v>
      </c>
      <c r="Q166" s="201">
        <v>0</v>
      </c>
      <c r="R166" s="201">
        <f t="shared" si="2"/>
        <v>0</v>
      </c>
      <c r="S166" s="201">
        <v>0</v>
      </c>
      <c r="T166" s="202">
        <f t="shared" si="3"/>
        <v>0</v>
      </c>
      <c r="U166" s="35"/>
      <c r="V166" s="35"/>
      <c r="W166" s="35"/>
      <c r="X166" s="35"/>
      <c r="Y166" s="35"/>
      <c r="Z166" s="35"/>
      <c r="AA166" s="35"/>
      <c r="AB166" s="35"/>
      <c r="AC166" s="35"/>
      <c r="AD166" s="35"/>
      <c r="AE166" s="35"/>
      <c r="AR166" s="203" t="s">
        <v>110</v>
      </c>
      <c r="AT166" s="203" t="s">
        <v>241</v>
      </c>
      <c r="AU166" s="203" t="s">
        <v>84</v>
      </c>
      <c r="AY166" s="18" t="s">
        <v>239</v>
      </c>
      <c r="BE166" s="204">
        <f t="shared" si="4"/>
        <v>0</v>
      </c>
      <c r="BF166" s="204">
        <f t="shared" si="5"/>
        <v>0</v>
      </c>
      <c r="BG166" s="204">
        <f t="shared" si="6"/>
        <v>0</v>
      </c>
      <c r="BH166" s="204">
        <f t="shared" si="7"/>
        <v>0</v>
      </c>
      <c r="BI166" s="204">
        <f t="shared" si="8"/>
        <v>0</v>
      </c>
      <c r="BJ166" s="18" t="s">
        <v>84</v>
      </c>
      <c r="BK166" s="204">
        <f t="shared" si="9"/>
        <v>0</v>
      </c>
      <c r="BL166" s="18" t="s">
        <v>110</v>
      </c>
      <c r="BM166" s="203" t="s">
        <v>719</v>
      </c>
    </row>
    <row r="167" spans="1:65" s="2" customFormat="1" ht="16.5" customHeight="1">
      <c r="A167" s="35"/>
      <c r="B167" s="36"/>
      <c r="C167" s="192" t="s">
        <v>541</v>
      </c>
      <c r="D167" s="192" t="s">
        <v>241</v>
      </c>
      <c r="E167" s="193" t="s">
        <v>4934</v>
      </c>
      <c r="F167" s="194" t="s">
        <v>4935</v>
      </c>
      <c r="G167" s="195" t="s">
        <v>1736</v>
      </c>
      <c r="H167" s="196">
        <v>4</v>
      </c>
      <c r="I167" s="197"/>
      <c r="J167" s="198">
        <f t="shared" si="0"/>
        <v>0</v>
      </c>
      <c r="K167" s="194" t="s">
        <v>4415</v>
      </c>
      <c r="L167" s="40"/>
      <c r="M167" s="199" t="s">
        <v>1</v>
      </c>
      <c r="N167" s="200" t="s">
        <v>41</v>
      </c>
      <c r="O167" s="72"/>
      <c r="P167" s="201">
        <f t="shared" si="1"/>
        <v>0</v>
      </c>
      <c r="Q167" s="201">
        <v>0</v>
      </c>
      <c r="R167" s="201">
        <f t="shared" si="2"/>
        <v>0</v>
      </c>
      <c r="S167" s="201">
        <v>0</v>
      </c>
      <c r="T167" s="202">
        <f t="shared" si="3"/>
        <v>0</v>
      </c>
      <c r="U167" s="35"/>
      <c r="V167" s="35"/>
      <c r="W167" s="35"/>
      <c r="X167" s="35"/>
      <c r="Y167" s="35"/>
      <c r="Z167" s="35"/>
      <c r="AA167" s="35"/>
      <c r="AB167" s="35"/>
      <c r="AC167" s="35"/>
      <c r="AD167" s="35"/>
      <c r="AE167" s="35"/>
      <c r="AR167" s="203" t="s">
        <v>110</v>
      </c>
      <c r="AT167" s="203" t="s">
        <v>241</v>
      </c>
      <c r="AU167" s="203" t="s">
        <v>84</v>
      </c>
      <c r="AY167" s="18" t="s">
        <v>239</v>
      </c>
      <c r="BE167" s="204">
        <f t="shared" si="4"/>
        <v>0</v>
      </c>
      <c r="BF167" s="204">
        <f t="shared" si="5"/>
        <v>0</v>
      </c>
      <c r="BG167" s="204">
        <f t="shared" si="6"/>
        <v>0</v>
      </c>
      <c r="BH167" s="204">
        <f t="shared" si="7"/>
        <v>0</v>
      </c>
      <c r="BI167" s="204">
        <f t="shared" si="8"/>
        <v>0</v>
      </c>
      <c r="BJ167" s="18" t="s">
        <v>84</v>
      </c>
      <c r="BK167" s="204">
        <f t="shared" si="9"/>
        <v>0</v>
      </c>
      <c r="BL167" s="18" t="s">
        <v>110</v>
      </c>
      <c r="BM167" s="203" t="s">
        <v>725</v>
      </c>
    </row>
    <row r="168" spans="1:65" s="2" customFormat="1" ht="16.5" customHeight="1">
      <c r="A168" s="35"/>
      <c r="B168" s="36"/>
      <c r="C168" s="192" t="s">
        <v>546</v>
      </c>
      <c r="D168" s="192" t="s">
        <v>241</v>
      </c>
      <c r="E168" s="193" t="s">
        <v>4936</v>
      </c>
      <c r="F168" s="194" t="s">
        <v>4937</v>
      </c>
      <c r="G168" s="195" t="s">
        <v>1736</v>
      </c>
      <c r="H168" s="196">
        <v>12</v>
      </c>
      <c r="I168" s="197"/>
      <c r="J168" s="198">
        <f t="shared" si="0"/>
        <v>0</v>
      </c>
      <c r="K168" s="194" t="s">
        <v>4415</v>
      </c>
      <c r="L168" s="40"/>
      <c r="M168" s="199" t="s">
        <v>1</v>
      </c>
      <c r="N168" s="200" t="s">
        <v>41</v>
      </c>
      <c r="O168" s="72"/>
      <c r="P168" s="201">
        <f t="shared" si="1"/>
        <v>0</v>
      </c>
      <c r="Q168" s="201">
        <v>0</v>
      </c>
      <c r="R168" s="201">
        <f t="shared" si="2"/>
        <v>0</v>
      </c>
      <c r="S168" s="201">
        <v>0</v>
      </c>
      <c r="T168" s="202">
        <f t="shared" si="3"/>
        <v>0</v>
      </c>
      <c r="U168" s="35"/>
      <c r="V168" s="35"/>
      <c r="W168" s="35"/>
      <c r="X168" s="35"/>
      <c r="Y168" s="35"/>
      <c r="Z168" s="35"/>
      <c r="AA168" s="35"/>
      <c r="AB168" s="35"/>
      <c r="AC168" s="35"/>
      <c r="AD168" s="35"/>
      <c r="AE168" s="35"/>
      <c r="AR168" s="203" t="s">
        <v>110</v>
      </c>
      <c r="AT168" s="203" t="s">
        <v>241</v>
      </c>
      <c r="AU168" s="203" t="s">
        <v>84</v>
      </c>
      <c r="AY168" s="18" t="s">
        <v>239</v>
      </c>
      <c r="BE168" s="204">
        <f t="shared" si="4"/>
        <v>0</v>
      </c>
      <c r="BF168" s="204">
        <f t="shared" si="5"/>
        <v>0</v>
      </c>
      <c r="BG168" s="204">
        <f t="shared" si="6"/>
        <v>0</v>
      </c>
      <c r="BH168" s="204">
        <f t="shared" si="7"/>
        <v>0</v>
      </c>
      <c r="BI168" s="204">
        <f t="shared" si="8"/>
        <v>0</v>
      </c>
      <c r="BJ168" s="18" t="s">
        <v>84</v>
      </c>
      <c r="BK168" s="204">
        <f t="shared" si="9"/>
        <v>0</v>
      </c>
      <c r="BL168" s="18" t="s">
        <v>110</v>
      </c>
      <c r="BM168" s="203" t="s">
        <v>734</v>
      </c>
    </row>
    <row r="169" spans="1:65" s="2" customFormat="1" ht="16.5" customHeight="1">
      <c r="A169" s="35"/>
      <c r="B169" s="36"/>
      <c r="C169" s="192" t="s">
        <v>551</v>
      </c>
      <c r="D169" s="192" t="s">
        <v>241</v>
      </c>
      <c r="E169" s="193" t="s">
        <v>4938</v>
      </c>
      <c r="F169" s="194" t="s">
        <v>4939</v>
      </c>
      <c r="G169" s="195" t="s">
        <v>1736</v>
      </c>
      <c r="H169" s="196">
        <v>22</v>
      </c>
      <c r="I169" s="197"/>
      <c r="J169" s="198">
        <f t="shared" si="0"/>
        <v>0</v>
      </c>
      <c r="K169" s="194" t="s">
        <v>4415</v>
      </c>
      <c r="L169" s="40"/>
      <c r="M169" s="199" t="s">
        <v>1</v>
      </c>
      <c r="N169" s="200" t="s">
        <v>41</v>
      </c>
      <c r="O169" s="72"/>
      <c r="P169" s="201">
        <f t="shared" si="1"/>
        <v>0</v>
      </c>
      <c r="Q169" s="201">
        <v>0</v>
      </c>
      <c r="R169" s="201">
        <f t="shared" si="2"/>
        <v>0</v>
      </c>
      <c r="S169" s="201">
        <v>0</v>
      </c>
      <c r="T169" s="202">
        <f t="shared" si="3"/>
        <v>0</v>
      </c>
      <c r="U169" s="35"/>
      <c r="V169" s="35"/>
      <c r="W169" s="35"/>
      <c r="X169" s="35"/>
      <c r="Y169" s="35"/>
      <c r="Z169" s="35"/>
      <c r="AA169" s="35"/>
      <c r="AB169" s="35"/>
      <c r="AC169" s="35"/>
      <c r="AD169" s="35"/>
      <c r="AE169" s="35"/>
      <c r="AR169" s="203" t="s">
        <v>110</v>
      </c>
      <c r="AT169" s="203" t="s">
        <v>241</v>
      </c>
      <c r="AU169" s="203" t="s">
        <v>84</v>
      </c>
      <c r="AY169" s="18" t="s">
        <v>239</v>
      </c>
      <c r="BE169" s="204">
        <f t="shared" si="4"/>
        <v>0</v>
      </c>
      <c r="BF169" s="204">
        <f t="shared" si="5"/>
        <v>0</v>
      </c>
      <c r="BG169" s="204">
        <f t="shared" si="6"/>
        <v>0</v>
      </c>
      <c r="BH169" s="204">
        <f t="shared" si="7"/>
        <v>0</v>
      </c>
      <c r="BI169" s="204">
        <f t="shared" si="8"/>
        <v>0</v>
      </c>
      <c r="BJ169" s="18" t="s">
        <v>84</v>
      </c>
      <c r="BK169" s="204">
        <f t="shared" si="9"/>
        <v>0</v>
      </c>
      <c r="BL169" s="18" t="s">
        <v>110</v>
      </c>
      <c r="BM169" s="203" t="s">
        <v>744</v>
      </c>
    </row>
    <row r="170" spans="1:65" s="2" customFormat="1" ht="16.5" customHeight="1">
      <c r="A170" s="35"/>
      <c r="B170" s="36"/>
      <c r="C170" s="192" t="s">
        <v>556</v>
      </c>
      <c r="D170" s="192" t="s">
        <v>241</v>
      </c>
      <c r="E170" s="193" t="s">
        <v>4940</v>
      </c>
      <c r="F170" s="194" t="s">
        <v>4941</v>
      </c>
      <c r="G170" s="195" t="s">
        <v>1736</v>
      </c>
      <c r="H170" s="196">
        <v>6</v>
      </c>
      <c r="I170" s="197"/>
      <c r="J170" s="198">
        <f t="shared" si="0"/>
        <v>0</v>
      </c>
      <c r="K170" s="194" t="s">
        <v>4415</v>
      </c>
      <c r="L170" s="40"/>
      <c r="M170" s="199" t="s">
        <v>1</v>
      </c>
      <c r="N170" s="200" t="s">
        <v>41</v>
      </c>
      <c r="O170" s="72"/>
      <c r="P170" s="201">
        <f t="shared" si="1"/>
        <v>0</v>
      </c>
      <c r="Q170" s="201">
        <v>0</v>
      </c>
      <c r="R170" s="201">
        <f t="shared" si="2"/>
        <v>0</v>
      </c>
      <c r="S170" s="201">
        <v>0</v>
      </c>
      <c r="T170" s="202">
        <f t="shared" si="3"/>
        <v>0</v>
      </c>
      <c r="U170" s="35"/>
      <c r="V170" s="35"/>
      <c r="W170" s="35"/>
      <c r="X170" s="35"/>
      <c r="Y170" s="35"/>
      <c r="Z170" s="35"/>
      <c r="AA170" s="35"/>
      <c r="AB170" s="35"/>
      <c r="AC170" s="35"/>
      <c r="AD170" s="35"/>
      <c r="AE170" s="35"/>
      <c r="AR170" s="203" t="s">
        <v>110</v>
      </c>
      <c r="AT170" s="203" t="s">
        <v>241</v>
      </c>
      <c r="AU170" s="203" t="s">
        <v>84</v>
      </c>
      <c r="AY170" s="18" t="s">
        <v>239</v>
      </c>
      <c r="BE170" s="204">
        <f t="shared" si="4"/>
        <v>0</v>
      </c>
      <c r="BF170" s="204">
        <f t="shared" si="5"/>
        <v>0</v>
      </c>
      <c r="BG170" s="204">
        <f t="shared" si="6"/>
        <v>0</v>
      </c>
      <c r="BH170" s="204">
        <f t="shared" si="7"/>
        <v>0</v>
      </c>
      <c r="BI170" s="204">
        <f t="shared" si="8"/>
        <v>0</v>
      </c>
      <c r="BJ170" s="18" t="s">
        <v>84</v>
      </c>
      <c r="BK170" s="204">
        <f t="shared" si="9"/>
        <v>0</v>
      </c>
      <c r="BL170" s="18" t="s">
        <v>110</v>
      </c>
      <c r="BM170" s="203" t="s">
        <v>752</v>
      </c>
    </row>
    <row r="171" spans="1:65" s="12" customFormat="1" ht="25.9" customHeight="1">
      <c r="B171" s="176"/>
      <c r="C171" s="177"/>
      <c r="D171" s="178" t="s">
        <v>75</v>
      </c>
      <c r="E171" s="179" t="s">
        <v>4440</v>
      </c>
      <c r="F171" s="179" t="s">
        <v>135</v>
      </c>
      <c r="G171" s="177"/>
      <c r="H171" s="177"/>
      <c r="I171" s="180"/>
      <c r="J171" s="181">
        <f>BK171</f>
        <v>0</v>
      </c>
      <c r="K171" s="177"/>
      <c r="L171" s="182"/>
      <c r="M171" s="183"/>
      <c r="N171" s="184"/>
      <c r="O171" s="184"/>
      <c r="P171" s="185">
        <f>SUM(P172:P181)</f>
        <v>0</v>
      </c>
      <c r="Q171" s="184"/>
      <c r="R171" s="185">
        <f>SUM(R172:R181)</f>
        <v>0</v>
      </c>
      <c r="S171" s="184"/>
      <c r="T171" s="186">
        <f>SUM(T172:T181)</f>
        <v>0</v>
      </c>
      <c r="AR171" s="187" t="s">
        <v>84</v>
      </c>
      <c r="AT171" s="188" t="s">
        <v>75</v>
      </c>
      <c r="AU171" s="188" t="s">
        <v>76</v>
      </c>
      <c r="AY171" s="187" t="s">
        <v>239</v>
      </c>
      <c r="BK171" s="189">
        <f>SUM(BK172:BK181)</f>
        <v>0</v>
      </c>
    </row>
    <row r="172" spans="1:65" s="2" customFormat="1" ht="16.5" customHeight="1">
      <c r="A172" s="35"/>
      <c r="B172" s="36"/>
      <c r="C172" s="192" t="s">
        <v>561</v>
      </c>
      <c r="D172" s="192" t="s">
        <v>241</v>
      </c>
      <c r="E172" s="193" t="s">
        <v>4942</v>
      </c>
      <c r="F172" s="194" t="s">
        <v>4943</v>
      </c>
      <c r="G172" s="195" t="s">
        <v>244</v>
      </c>
      <c r="H172" s="196">
        <v>48</v>
      </c>
      <c r="I172" s="197"/>
      <c r="J172" s="198">
        <f t="shared" ref="J172:J181" si="10">ROUND(I172*H172,2)</f>
        <v>0</v>
      </c>
      <c r="K172" s="194" t="s">
        <v>4415</v>
      </c>
      <c r="L172" s="40"/>
      <c r="M172" s="199" t="s">
        <v>1</v>
      </c>
      <c r="N172" s="200" t="s">
        <v>41</v>
      </c>
      <c r="O172" s="72"/>
      <c r="P172" s="201">
        <f t="shared" ref="P172:P181" si="11">O172*H172</f>
        <v>0</v>
      </c>
      <c r="Q172" s="201">
        <v>0</v>
      </c>
      <c r="R172" s="201">
        <f t="shared" ref="R172:R181" si="12">Q172*H172</f>
        <v>0</v>
      </c>
      <c r="S172" s="201">
        <v>0</v>
      </c>
      <c r="T172" s="202">
        <f t="shared" ref="T172:T181" si="13">S172*H172</f>
        <v>0</v>
      </c>
      <c r="U172" s="35"/>
      <c r="V172" s="35"/>
      <c r="W172" s="35"/>
      <c r="X172" s="35"/>
      <c r="Y172" s="35"/>
      <c r="Z172" s="35"/>
      <c r="AA172" s="35"/>
      <c r="AB172" s="35"/>
      <c r="AC172" s="35"/>
      <c r="AD172" s="35"/>
      <c r="AE172" s="35"/>
      <c r="AR172" s="203" t="s">
        <v>110</v>
      </c>
      <c r="AT172" s="203" t="s">
        <v>241</v>
      </c>
      <c r="AU172" s="203" t="s">
        <v>84</v>
      </c>
      <c r="AY172" s="18" t="s">
        <v>239</v>
      </c>
      <c r="BE172" s="204">
        <f t="shared" ref="BE172:BE181" si="14">IF(N172="základní",J172,0)</f>
        <v>0</v>
      </c>
      <c r="BF172" s="204">
        <f t="shared" ref="BF172:BF181" si="15">IF(N172="snížená",J172,0)</f>
        <v>0</v>
      </c>
      <c r="BG172" s="204">
        <f t="shared" ref="BG172:BG181" si="16">IF(N172="zákl. přenesená",J172,0)</f>
        <v>0</v>
      </c>
      <c r="BH172" s="204">
        <f t="shared" ref="BH172:BH181" si="17">IF(N172="sníž. přenesená",J172,0)</f>
        <v>0</v>
      </c>
      <c r="BI172" s="204">
        <f t="shared" ref="BI172:BI181" si="18">IF(N172="nulová",J172,0)</f>
        <v>0</v>
      </c>
      <c r="BJ172" s="18" t="s">
        <v>84</v>
      </c>
      <c r="BK172" s="204">
        <f t="shared" ref="BK172:BK181" si="19">ROUND(I172*H172,2)</f>
        <v>0</v>
      </c>
      <c r="BL172" s="18" t="s">
        <v>110</v>
      </c>
      <c r="BM172" s="203" t="s">
        <v>761</v>
      </c>
    </row>
    <row r="173" spans="1:65" s="2" customFormat="1" ht="16.5" customHeight="1">
      <c r="A173" s="35"/>
      <c r="B173" s="36"/>
      <c r="C173" s="192" t="s">
        <v>566</v>
      </c>
      <c r="D173" s="192" t="s">
        <v>241</v>
      </c>
      <c r="E173" s="193" t="s">
        <v>4944</v>
      </c>
      <c r="F173" s="194" t="s">
        <v>4945</v>
      </c>
      <c r="G173" s="195" t="s">
        <v>379</v>
      </c>
      <c r="H173" s="196">
        <v>16</v>
      </c>
      <c r="I173" s="197"/>
      <c r="J173" s="198">
        <f t="shared" si="10"/>
        <v>0</v>
      </c>
      <c r="K173" s="194" t="s">
        <v>4415</v>
      </c>
      <c r="L173" s="40"/>
      <c r="M173" s="199" t="s">
        <v>1</v>
      </c>
      <c r="N173" s="200" t="s">
        <v>41</v>
      </c>
      <c r="O173" s="72"/>
      <c r="P173" s="201">
        <f t="shared" si="11"/>
        <v>0</v>
      </c>
      <c r="Q173" s="201">
        <v>0</v>
      </c>
      <c r="R173" s="201">
        <f t="shared" si="12"/>
        <v>0</v>
      </c>
      <c r="S173" s="201">
        <v>0</v>
      </c>
      <c r="T173" s="202">
        <f t="shared" si="13"/>
        <v>0</v>
      </c>
      <c r="U173" s="35"/>
      <c r="V173" s="35"/>
      <c r="W173" s="35"/>
      <c r="X173" s="35"/>
      <c r="Y173" s="35"/>
      <c r="Z173" s="35"/>
      <c r="AA173" s="35"/>
      <c r="AB173" s="35"/>
      <c r="AC173" s="35"/>
      <c r="AD173" s="35"/>
      <c r="AE173" s="35"/>
      <c r="AR173" s="203" t="s">
        <v>110</v>
      </c>
      <c r="AT173" s="203" t="s">
        <v>241</v>
      </c>
      <c r="AU173" s="203" t="s">
        <v>84</v>
      </c>
      <c r="AY173" s="18" t="s">
        <v>239</v>
      </c>
      <c r="BE173" s="204">
        <f t="shared" si="14"/>
        <v>0</v>
      </c>
      <c r="BF173" s="204">
        <f t="shared" si="15"/>
        <v>0</v>
      </c>
      <c r="BG173" s="204">
        <f t="shared" si="16"/>
        <v>0</v>
      </c>
      <c r="BH173" s="204">
        <f t="shared" si="17"/>
        <v>0</v>
      </c>
      <c r="BI173" s="204">
        <f t="shared" si="18"/>
        <v>0</v>
      </c>
      <c r="BJ173" s="18" t="s">
        <v>84</v>
      </c>
      <c r="BK173" s="204">
        <f t="shared" si="19"/>
        <v>0</v>
      </c>
      <c r="BL173" s="18" t="s">
        <v>110</v>
      </c>
      <c r="BM173" s="203" t="s">
        <v>770</v>
      </c>
    </row>
    <row r="174" spans="1:65" s="2" customFormat="1" ht="16.5" customHeight="1">
      <c r="A174" s="35"/>
      <c r="B174" s="36"/>
      <c r="C174" s="192" t="s">
        <v>570</v>
      </c>
      <c r="D174" s="192" t="s">
        <v>241</v>
      </c>
      <c r="E174" s="193" t="s">
        <v>4946</v>
      </c>
      <c r="F174" s="194" t="s">
        <v>4947</v>
      </c>
      <c r="G174" s="195" t="s">
        <v>379</v>
      </c>
      <c r="H174" s="196">
        <v>80</v>
      </c>
      <c r="I174" s="197"/>
      <c r="J174" s="198">
        <f t="shared" si="10"/>
        <v>0</v>
      </c>
      <c r="K174" s="194" t="s">
        <v>4415</v>
      </c>
      <c r="L174" s="40"/>
      <c r="M174" s="199" t="s">
        <v>1</v>
      </c>
      <c r="N174" s="200" t="s">
        <v>41</v>
      </c>
      <c r="O174" s="72"/>
      <c r="P174" s="201">
        <f t="shared" si="11"/>
        <v>0</v>
      </c>
      <c r="Q174" s="201">
        <v>0</v>
      </c>
      <c r="R174" s="201">
        <f t="shared" si="12"/>
        <v>0</v>
      </c>
      <c r="S174" s="201">
        <v>0</v>
      </c>
      <c r="T174" s="202">
        <f t="shared" si="13"/>
        <v>0</v>
      </c>
      <c r="U174" s="35"/>
      <c r="V174" s="35"/>
      <c r="W174" s="35"/>
      <c r="X174" s="35"/>
      <c r="Y174" s="35"/>
      <c r="Z174" s="35"/>
      <c r="AA174" s="35"/>
      <c r="AB174" s="35"/>
      <c r="AC174" s="35"/>
      <c r="AD174" s="35"/>
      <c r="AE174" s="35"/>
      <c r="AR174" s="203" t="s">
        <v>110</v>
      </c>
      <c r="AT174" s="203" t="s">
        <v>241</v>
      </c>
      <c r="AU174" s="203" t="s">
        <v>84</v>
      </c>
      <c r="AY174" s="18" t="s">
        <v>239</v>
      </c>
      <c r="BE174" s="204">
        <f t="shared" si="14"/>
        <v>0</v>
      </c>
      <c r="BF174" s="204">
        <f t="shared" si="15"/>
        <v>0</v>
      </c>
      <c r="BG174" s="204">
        <f t="shared" si="16"/>
        <v>0</v>
      </c>
      <c r="BH174" s="204">
        <f t="shared" si="17"/>
        <v>0</v>
      </c>
      <c r="BI174" s="204">
        <f t="shared" si="18"/>
        <v>0</v>
      </c>
      <c r="BJ174" s="18" t="s">
        <v>84</v>
      </c>
      <c r="BK174" s="204">
        <f t="shared" si="19"/>
        <v>0</v>
      </c>
      <c r="BL174" s="18" t="s">
        <v>110</v>
      </c>
      <c r="BM174" s="203" t="s">
        <v>781</v>
      </c>
    </row>
    <row r="175" spans="1:65" s="2" customFormat="1" ht="16.5" customHeight="1">
      <c r="A175" s="35"/>
      <c r="B175" s="36"/>
      <c r="C175" s="192" t="s">
        <v>575</v>
      </c>
      <c r="D175" s="192" t="s">
        <v>241</v>
      </c>
      <c r="E175" s="193" t="s">
        <v>4948</v>
      </c>
      <c r="F175" s="194" t="s">
        <v>4949</v>
      </c>
      <c r="G175" s="195" t="s">
        <v>331</v>
      </c>
      <c r="H175" s="196">
        <v>4.9000000000000004</v>
      </c>
      <c r="I175" s="197"/>
      <c r="J175" s="198">
        <f t="shared" si="10"/>
        <v>0</v>
      </c>
      <c r="K175" s="194" t="s">
        <v>4415</v>
      </c>
      <c r="L175" s="40"/>
      <c r="M175" s="199" t="s">
        <v>1</v>
      </c>
      <c r="N175" s="200" t="s">
        <v>41</v>
      </c>
      <c r="O175" s="72"/>
      <c r="P175" s="201">
        <f t="shared" si="11"/>
        <v>0</v>
      </c>
      <c r="Q175" s="201">
        <v>0</v>
      </c>
      <c r="R175" s="201">
        <f t="shared" si="12"/>
        <v>0</v>
      </c>
      <c r="S175" s="201">
        <v>0</v>
      </c>
      <c r="T175" s="202">
        <f t="shared" si="13"/>
        <v>0</v>
      </c>
      <c r="U175" s="35"/>
      <c r="V175" s="35"/>
      <c r="W175" s="35"/>
      <c r="X175" s="35"/>
      <c r="Y175" s="35"/>
      <c r="Z175" s="35"/>
      <c r="AA175" s="35"/>
      <c r="AB175" s="35"/>
      <c r="AC175" s="35"/>
      <c r="AD175" s="35"/>
      <c r="AE175" s="35"/>
      <c r="AR175" s="203" t="s">
        <v>110</v>
      </c>
      <c r="AT175" s="203" t="s">
        <v>241</v>
      </c>
      <c r="AU175" s="203" t="s">
        <v>84</v>
      </c>
      <c r="AY175" s="18" t="s">
        <v>239</v>
      </c>
      <c r="BE175" s="204">
        <f t="shared" si="14"/>
        <v>0</v>
      </c>
      <c r="BF175" s="204">
        <f t="shared" si="15"/>
        <v>0</v>
      </c>
      <c r="BG175" s="204">
        <f t="shared" si="16"/>
        <v>0</v>
      </c>
      <c r="BH175" s="204">
        <f t="shared" si="17"/>
        <v>0</v>
      </c>
      <c r="BI175" s="204">
        <f t="shared" si="18"/>
        <v>0</v>
      </c>
      <c r="BJ175" s="18" t="s">
        <v>84</v>
      </c>
      <c r="BK175" s="204">
        <f t="shared" si="19"/>
        <v>0</v>
      </c>
      <c r="BL175" s="18" t="s">
        <v>110</v>
      </c>
      <c r="BM175" s="203" t="s">
        <v>789</v>
      </c>
    </row>
    <row r="176" spans="1:65" s="2" customFormat="1" ht="16.5" customHeight="1">
      <c r="A176" s="35"/>
      <c r="B176" s="36"/>
      <c r="C176" s="192" t="s">
        <v>580</v>
      </c>
      <c r="D176" s="192" t="s">
        <v>241</v>
      </c>
      <c r="E176" s="193" t="s">
        <v>4950</v>
      </c>
      <c r="F176" s="194" t="s">
        <v>4951</v>
      </c>
      <c r="G176" s="195" t="s">
        <v>331</v>
      </c>
      <c r="H176" s="196">
        <v>4.9000000000000004</v>
      </c>
      <c r="I176" s="197"/>
      <c r="J176" s="198">
        <f t="shared" si="10"/>
        <v>0</v>
      </c>
      <c r="K176" s="194" t="s">
        <v>4415</v>
      </c>
      <c r="L176" s="40"/>
      <c r="M176" s="199" t="s">
        <v>1</v>
      </c>
      <c r="N176" s="200" t="s">
        <v>41</v>
      </c>
      <c r="O176" s="72"/>
      <c r="P176" s="201">
        <f t="shared" si="11"/>
        <v>0</v>
      </c>
      <c r="Q176" s="201">
        <v>0</v>
      </c>
      <c r="R176" s="201">
        <f t="shared" si="12"/>
        <v>0</v>
      </c>
      <c r="S176" s="201">
        <v>0</v>
      </c>
      <c r="T176" s="202">
        <f t="shared" si="13"/>
        <v>0</v>
      </c>
      <c r="U176" s="35"/>
      <c r="V176" s="35"/>
      <c r="W176" s="35"/>
      <c r="X176" s="35"/>
      <c r="Y176" s="35"/>
      <c r="Z176" s="35"/>
      <c r="AA176" s="35"/>
      <c r="AB176" s="35"/>
      <c r="AC176" s="35"/>
      <c r="AD176" s="35"/>
      <c r="AE176" s="35"/>
      <c r="AR176" s="203" t="s">
        <v>110</v>
      </c>
      <c r="AT176" s="203" t="s">
        <v>241</v>
      </c>
      <c r="AU176" s="203" t="s">
        <v>84</v>
      </c>
      <c r="AY176" s="18" t="s">
        <v>239</v>
      </c>
      <c r="BE176" s="204">
        <f t="shared" si="14"/>
        <v>0</v>
      </c>
      <c r="BF176" s="204">
        <f t="shared" si="15"/>
        <v>0</v>
      </c>
      <c r="BG176" s="204">
        <f t="shared" si="16"/>
        <v>0</v>
      </c>
      <c r="BH176" s="204">
        <f t="shared" si="17"/>
        <v>0</v>
      </c>
      <c r="BI176" s="204">
        <f t="shared" si="18"/>
        <v>0</v>
      </c>
      <c r="BJ176" s="18" t="s">
        <v>84</v>
      </c>
      <c r="BK176" s="204">
        <f t="shared" si="19"/>
        <v>0</v>
      </c>
      <c r="BL176" s="18" t="s">
        <v>110</v>
      </c>
      <c r="BM176" s="203" t="s">
        <v>794</v>
      </c>
    </row>
    <row r="177" spans="1:65" s="2" customFormat="1" ht="16.5" customHeight="1">
      <c r="A177" s="35"/>
      <c r="B177" s="36"/>
      <c r="C177" s="192" t="s">
        <v>585</v>
      </c>
      <c r="D177" s="192" t="s">
        <v>241</v>
      </c>
      <c r="E177" s="193" t="s">
        <v>4952</v>
      </c>
      <c r="F177" s="194" t="s">
        <v>4953</v>
      </c>
      <c r="G177" s="195" t="s">
        <v>331</v>
      </c>
      <c r="H177" s="196">
        <v>4.9000000000000004</v>
      </c>
      <c r="I177" s="197"/>
      <c r="J177" s="198">
        <f t="shared" si="10"/>
        <v>0</v>
      </c>
      <c r="K177" s="194" t="s">
        <v>4415</v>
      </c>
      <c r="L177" s="40"/>
      <c r="M177" s="199" t="s">
        <v>1</v>
      </c>
      <c r="N177" s="200" t="s">
        <v>41</v>
      </c>
      <c r="O177" s="72"/>
      <c r="P177" s="201">
        <f t="shared" si="11"/>
        <v>0</v>
      </c>
      <c r="Q177" s="201">
        <v>0</v>
      </c>
      <c r="R177" s="201">
        <f t="shared" si="12"/>
        <v>0</v>
      </c>
      <c r="S177" s="201">
        <v>0</v>
      </c>
      <c r="T177" s="202">
        <f t="shared" si="13"/>
        <v>0</v>
      </c>
      <c r="U177" s="35"/>
      <c r="V177" s="35"/>
      <c r="W177" s="35"/>
      <c r="X177" s="35"/>
      <c r="Y177" s="35"/>
      <c r="Z177" s="35"/>
      <c r="AA177" s="35"/>
      <c r="AB177" s="35"/>
      <c r="AC177" s="35"/>
      <c r="AD177" s="35"/>
      <c r="AE177" s="35"/>
      <c r="AR177" s="203" t="s">
        <v>110</v>
      </c>
      <c r="AT177" s="203" t="s">
        <v>241</v>
      </c>
      <c r="AU177" s="203" t="s">
        <v>84</v>
      </c>
      <c r="AY177" s="18" t="s">
        <v>239</v>
      </c>
      <c r="BE177" s="204">
        <f t="shared" si="14"/>
        <v>0</v>
      </c>
      <c r="BF177" s="204">
        <f t="shared" si="15"/>
        <v>0</v>
      </c>
      <c r="BG177" s="204">
        <f t="shared" si="16"/>
        <v>0</v>
      </c>
      <c r="BH177" s="204">
        <f t="shared" si="17"/>
        <v>0</v>
      </c>
      <c r="BI177" s="204">
        <f t="shared" si="18"/>
        <v>0</v>
      </c>
      <c r="BJ177" s="18" t="s">
        <v>84</v>
      </c>
      <c r="BK177" s="204">
        <f t="shared" si="19"/>
        <v>0</v>
      </c>
      <c r="BL177" s="18" t="s">
        <v>110</v>
      </c>
      <c r="BM177" s="203" t="s">
        <v>802</v>
      </c>
    </row>
    <row r="178" spans="1:65" s="2" customFormat="1" ht="16.5" customHeight="1">
      <c r="A178" s="35"/>
      <c r="B178" s="36"/>
      <c r="C178" s="192" t="s">
        <v>591</v>
      </c>
      <c r="D178" s="192" t="s">
        <v>241</v>
      </c>
      <c r="E178" s="193" t="s">
        <v>4954</v>
      </c>
      <c r="F178" s="194" t="s">
        <v>4955</v>
      </c>
      <c r="G178" s="195" t="s">
        <v>4186</v>
      </c>
      <c r="H178" s="196">
        <v>40</v>
      </c>
      <c r="I178" s="197"/>
      <c r="J178" s="198">
        <f t="shared" si="10"/>
        <v>0</v>
      </c>
      <c r="K178" s="194" t="s">
        <v>4415</v>
      </c>
      <c r="L178" s="40"/>
      <c r="M178" s="199" t="s">
        <v>1</v>
      </c>
      <c r="N178" s="200" t="s">
        <v>41</v>
      </c>
      <c r="O178" s="72"/>
      <c r="P178" s="201">
        <f t="shared" si="11"/>
        <v>0</v>
      </c>
      <c r="Q178" s="201">
        <v>0</v>
      </c>
      <c r="R178" s="201">
        <f t="shared" si="12"/>
        <v>0</v>
      </c>
      <c r="S178" s="201">
        <v>0</v>
      </c>
      <c r="T178" s="202">
        <f t="shared" si="13"/>
        <v>0</v>
      </c>
      <c r="U178" s="35"/>
      <c r="V178" s="35"/>
      <c r="W178" s="35"/>
      <c r="X178" s="35"/>
      <c r="Y178" s="35"/>
      <c r="Z178" s="35"/>
      <c r="AA178" s="35"/>
      <c r="AB178" s="35"/>
      <c r="AC178" s="35"/>
      <c r="AD178" s="35"/>
      <c r="AE178" s="35"/>
      <c r="AR178" s="203" t="s">
        <v>110</v>
      </c>
      <c r="AT178" s="203" t="s">
        <v>241</v>
      </c>
      <c r="AU178" s="203" t="s">
        <v>84</v>
      </c>
      <c r="AY178" s="18" t="s">
        <v>239</v>
      </c>
      <c r="BE178" s="204">
        <f t="shared" si="14"/>
        <v>0</v>
      </c>
      <c r="BF178" s="204">
        <f t="shared" si="15"/>
        <v>0</v>
      </c>
      <c r="BG178" s="204">
        <f t="shared" si="16"/>
        <v>0</v>
      </c>
      <c r="BH178" s="204">
        <f t="shared" si="17"/>
        <v>0</v>
      </c>
      <c r="BI178" s="204">
        <f t="shared" si="18"/>
        <v>0</v>
      </c>
      <c r="BJ178" s="18" t="s">
        <v>84</v>
      </c>
      <c r="BK178" s="204">
        <f t="shared" si="19"/>
        <v>0</v>
      </c>
      <c r="BL178" s="18" t="s">
        <v>110</v>
      </c>
      <c r="BM178" s="203" t="s">
        <v>806</v>
      </c>
    </row>
    <row r="179" spans="1:65" s="2" customFormat="1" ht="16.5" customHeight="1">
      <c r="A179" s="35"/>
      <c r="B179" s="36"/>
      <c r="C179" s="192" t="s">
        <v>596</v>
      </c>
      <c r="D179" s="192" t="s">
        <v>241</v>
      </c>
      <c r="E179" s="193" t="s">
        <v>4956</v>
      </c>
      <c r="F179" s="194" t="s">
        <v>4810</v>
      </c>
      <c r="G179" s="195" t="s">
        <v>379</v>
      </c>
      <c r="H179" s="196">
        <v>40</v>
      </c>
      <c r="I179" s="197"/>
      <c r="J179" s="198">
        <f t="shared" si="10"/>
        <v>0</v>
      </c>
      <c r="K179" s="194" t="s">
        <v>4415</v>
      </c>
      <c r="L179" s="40"/>
      <c r="M179" s="199" t="s">
        <v>1</v>
      </c>
      <c r="N179" s="200" t="s">
        <v>41</v>
      </c>
      <c r="O179" s="72"/>
      <c r="P179" s="201">
        <f t="shared" si="11"/>
        <v>0</v>
      </c>
      <c r="Q179" s="201">
        <v>0</v>
      </c>
      <c r="R179" s="201">
        <f t="shared" si="12"/>
        <v>0</v>
      </c>
      <c r="S179" s="201">
        <v>0</v>
      </c>
      <c r="T179" s="202">
        <f t="shared" si="13"/>
        <v>0</v>
      </c>
      <c r="U179" s="35"/>
      <c r="V179" s="35"/>
      <c r="W179" s="35"/>
      <c r="X179" s="35"/>
      <c r="Y179" s="35"/>
      <c r="Z179" s="35"/>
      <c r="AA179" s="35"/>
      <c r="AB179" s="35"/>
      <c r="AC179" s="35"/>
      <c r="AD179" s="35"/>
      <c r="AE179" s="35"/>
      <c r="AR179" s="203" t="s">
        <v>110</v>
      </c>
      <c r="AT179" s="203" t="s">
        <v>241</v>
      </c>
      <c r="AU179" s="203" t="s">
        <v>84</v>
      </c>
      <c r="AY179" s="18" t="s">
        <v>239</v>
      </c>
      <c r="BE179" s="204">
        <f t="shared" si="14"/>
        <v>0</v>
      </c>
      <c r="BF179" s="204">
        <f t="shared" si="15"/>
        <v>0</v>
      </c>
      <c r="BG179" s="204">
        <f t="shared" si="16"/>
        <v>0</v>
      </c>
      <c r="BH179" s="204">
        <f t="shared" si="17"/>
        <v>0</v>
      </c>
      <c r="BI179" s="204">
        <f t="shared" si="18"/>
        <v>0</v>
      </c>
      <c r="BJ179" s="18" t="s">
        <v>84</v>
      </c>
      <c r="BK179" s="204">
        <f t="shared" si="19"/>
        <v>0</v>
      </c>
      <c r="BL179" s="18" t="s">
        <v>110</v>
      </c>
      <c r="BM179" s="203" t="s">
        <v>815</v>
      </c>
    </row>
    <row r="180" spans="1:65" s="2" customFormat="1" ht="16.5" customHeight="1">
      <c r="A180" s="35"/>
      <c r="B180" s="36"/>
      <c r="C180" s="192" t="s">
        <v>601</v>
      </c>
      <c r="D180" s="192" t="s">
        <v>241</v>
      </c>
      <c r="E180" s="193" t="s">
        <v>4957</v>
      </c>
      <c r="F180" s="194" t="s">
        <v>4507</v>
      </c>
      <c r="G180" s="195" t="s">
        <v>379</v>
      </c>
      <c r="H180" s="196">
        <v>28</v>
      </c>
      <c r="I180" s="197"/>
      <c r="J180" s="198">
        <f t="shared" si="10"/>
        <v>0</v>
      </c>
      <c r="K180" s="194" t="s">
        <v>4415</v>
      </c>
      <c r="L180" s="40"/>
      <c r="M180" s="199" t="s">
        <v>1</v>
      </c>
      <c r="N180" s="200" t="s">
        <v>41</v>
      </c>
      <c r="O180" s="72"/>
      <c r="P180" s="201">
        <f t="shared" si="11"/>
        <v>0</v>
      </c>
      <c r="Q180" s="201">
        <v>0</v>
      </c>
      <c r="R180" s="201">
        <f t="shared" si="12"/>
        <v>0</v>
      </c>
      <c r="S180" s="201">
        <v>0</v>
      </c>
      <c r="T180" s="202">
        <f t="shared" si="13"/>
        <v>0</v>
      </c>
      <c r="U180" s="35"/>
      <c r="V180" s="35"/>
      <c r="W180" s="35"/>
      <c r="X180" s="35"/>
      <c r="Y180" s="35"/>
      <c r="Z180" s="35"/>
      <c r="AA180" s="35"/>
      <c r="AB180" s="35"/>
      <c r="AC180" s="35"/>
      <c r="AD180" s="35"/>
      <c r="AE180" s="35"/>
      <c r="AR180" s="203" t="s">
        <v>110</v>
      </c>
      <c r="AT180" s="203" t="s">
        <v>241</v>
      </c>
      <c r="AU180" s="203" t="s">
        <v>84</v>
      </c>
      <c r="AY180" s="18" t="s">
        <v>239</v>
      </c>
      <c r="BE180" s="204">
        <f t="shared" si="14"/>
        <v>0</v>
      </c>
      <c r="BF180" s="204">
        <f t="shared" si="15"/>
        <v>0</v>
      </c>
      <c r="BG180" s="204">
        <f t="shared" si="16"/>
        <v>0</v>
      </c>
      <c r="BH180" s="204">
        <f t="shared" si="17"/>
        <v>0</v>
      </c>
      <c r="BI180" s="204">
        <f t="shared" si="18"/>
        <v>0</v>
      </c>
      <c r="BJ180" s="18" t="s">
        <v>84</v>
      </c>
      <c r="BK180" s="204">
        <f t="shared" si="19"/>
        <v>0</v>
      </c>
      <c r="BL180" s="18" t="s">
        <v>110</v>
      </c>
      <c r="BM180" s="203" t="s">
        <v>822</v>
      </c>
    </row>
    <row r="181" spans="1:65" s="2" customFormat="1" ht="16.5" customHeight="1">
      <c r="A181" s="35"/>
      <c r="B181" s="36"/>
      <c r="C181" s="192" t="s">
        <v>605</v>
      </c>
      <c r="D181" s="192" t="s">
        <v>241</v>
      </c>
      <c r="E181" s="193" t="s">
        <v>4958</v>
      </c>
      <c r="F181" s="194" t="s">
        <v>4511</v>
      </c>
      <c r="G181" s="195" t="s">
        <v>379</v>
      </c>
      <c r="H181" s="196">
        <v>40</v>
      </c>
      <c r="I181" s="197"/>
      <c r="J181" s="198">
        <f t="shared" si="10"/>
        <v>0</v>
      </c>
      <c r="K181" s="194" t="s">
        <v>4415</v>
      </c>
      <c r="L181" s="40"/>
      <c r="M181" s="220" t="s">
        <v>1</v>
      </c>
      <c r="N181" s="221" t="s">
        <v>41</v>
      </c>
      <c r="O181" s="222"/>
      <c r="P181" s="223">
        <f t="shared" si="11"/>
        <v>0</v>
      </c>
      <c r="Q181" s="223">
        <v>0</v>
      </c>
      <c r="R181" s="223">
        <f t="shared" si="12"/>
        <v>0</v>
      </c>
      <c r="S181" s="223">
        <v>0</v>
      </c>
      <c r="T181" s="224">
        <f t="shared" si="13"/>
        <v>0</v>
      </c>
      <c r="U181" s="35"/>
      <c r="V181" s="35"/>
      <c r="W181" s="35"/>
      <c r="X181" s="35"/>
      <c r="Y181" s="35"/>
      <c r="Z181" s="35"/>
      <c r="AA181" s="35"/>
      <c r="AB181" s="35"/>
      <c r="AC181" s="35"/>
      <c r="AD181" s="35"/>
      <c r="AE181" s="35"/>
      <c r="AR181" s="203" t="s">
        <v>110</v>
      </c>
      <c r="AT181" s="203" t="s">
        <v>241</v>
      </c>
      <c r="AU181" s="203" t="s">
        <v>84</v>
      </c>
      <c r="AY181" s="18" t="s">
        <v>239</v>
      </c>
      <c r="BE181" s="204">
        <f t="shared" si="14"/>
        <v>0</v>
      </c>
      <c r="BF181" s="204">
        <f t="shared" si="15"/>
        <v>0</v>
      </c>
      <c r="BG181" s="204">
        <f t="shared" si="16"/>
        <v>0</v>
      </c>
      <c r="BH181" s="204">
        <f t="shared" si="17"/>
        <v>0</v>
      </c>
      <c r="BI181" s="204">
        <f t="shared" si="18"/>
        <v>0</v>
      </c>
      <c r="BJ181" s="18" t="s">
        <v>84</v>
      </c>
      <c r="BK181" s="204">
        <f t="shared" si="19"/>
        <v>0</v>
      </c>
      <c r="BL181" s="18" t="s">
        <v>110</v>
      </c>
      <c r="BM181" s="203" t="s">
        <v>833</v>
      </c>
    </row>
    <row r="182" spans="1:65" s="2" customFormat="1" ht="6.95" customHeight="1">
      <c r="A182" s="35"/>
      <c r="B182" s="55"/>
      <c r="C182" s="56"/>
      <c r="D182" s="56"/>
      <c r="E182" s="56"/>
      <c r="F182" s="56"/>
      <c r="G182" s="56"/>
      <c r="H182" s="56"/>
      <c r="I182" s="56"/>
      <c r="J182" s="56"/>
      <c r="K182" s="56"/>
      <c r="L182" s="40"/>
      <c r="M182" s="35"/>
      <c r="O182" s="35"/>
      <c r="P182" s="35"/>
      <c r="Q182" s="35"/>
      <c r="R182" s="35"/>
      <c r="S182" s="35"/>
      <c r="T182" s="35"/>
      <c r="U182" s="35"/>
      <c r="V182" s="35"/>
      <c r="W182" s="35"/>
      <c r="X182" s="35"/>
      <c r="Y182" s="35"/>
      <c r="Z182" s="35"/>
      <c r="AA182" s="35"/>
      <c r="AB182" s="35"/>
      <c r="AC182" s="35"/>
      <c r="AD182" s="35"/>
      <c r="AE182" s="35"/>
    </row>
  </sheetData>
  <sheetProtection algorithmName="SHA-512" hashValue="XkjAqw8ZBMpL9+qbDs9gBVcb2+VpZEYpjRcpyD/9Kfr6o7jgcc43TJ1mY/wjEMILk9JBtskFcTKdQlt0mleiUg==" saltValue="OALZjV5vXHTRJS1wHES3LAcL0N5+R5X5SBgOqH0bVA6Ny1peROBNWR/HmYDC9SsafjMyNoDzsrxjen6G3FeNqw==" spinCount="100000" sheet="1" objects="1" scenarios="1" formatColumns="0" formatRows="0" autoFilter="0"/>
  <autoFilter ref="C125:K181" xr:uid="{00000000-0009-0000-0000-000019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2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167</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2629</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4959</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4406</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ROUND((SUM(BE125:BE128)),  2)</f>
        <v>0</v>
      </c>
      <c r="G37" s="35"/>
      <c r="H37" s="35"/>
      <c r="I37" s="131">
        <v>0.21</v>
      </c>
      <c r="J37" s="130">
        <f>ROUND(((SUM(BE125:BE128))*I37),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ROUND((SUM(BF125:BF128)),  2)</f>
        <v>0</v>
      </c>
      <c r="G38" s="35"/>
      <c r="H38" s="35"/>
      <c r="I38" s="131">
        <v>0.12</v>
      </c>
      <c r="J38" s="130">
        <f>ROUND(((SUM(BF125:BF128))*I38),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ROUND((SUM(BG125:BG128)),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ROUND((SUM(BH125:BH128)),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ROUND((SUM(BI125:BI128)),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2629</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11 - Osttaní</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4398</v>
      </c>
      <c r="E101" s="157"/>
      <c r="F101" s="157"/>
      <c r="G101" s="157"/>
      <c r="H101" s="157"/>
      <c r="I101" s="157"/>
      <c r="J101" s="158">
        <f>J126</f>
        <v>0</v>
      </c>
      <c r="K101" s="155"/>
      <c r="L101" s="159"/>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224</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30" t="str">
        <f>E7</f>
        <v>NEMOCNICE TGM HODONÍN – VÝSTAVBA PAVILONU URGENTNÍHO PŘÍJMU ETAPA II.</v>
      </c>
      <c r="F111" s="331"/>
      <c r="G111" s="331"/>
      <c r="H111" s="331"/>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210</v>
      </c>
      <c r="D112" s="23"/>
      <c r="E112" s="23"/>
      <c r="F112" s="23"/>
      <c r="G112" s="23"/>
      <c r="H112" s="23"/>
      <c r="I112" s="23"/>
      <c r="J112" s="23"/>
      <c r="K112" s="23"/>
      <c r="L112" s="21"/>
    </row>
    <row r="113" spans="1:65" s="1" customFormat="1" ht="16.5" customHeight="1">
      <c r="B113" s="22"/>
      <c r="C113" s="23"/>
      <c r="D113" s="23"/>
      <c r="E113" s="330" t="s">
        <v>346</v>
      </c>
      <c r="F113" s="281"/>
      <c r="G113" s="281"/>
      <c r="H113" s="281"/>
      <c r="I113" s="23"/>
      <c r="J113" s="23"/>
      <c r="K113" s="23"/>
      <c r="L113" s="21"/>
    </row>
    <row r="114" spans="1:65" s="1" customFormat="1" ht="12" customHeight="1">
      <c r="B114" s="22"/>
      <c r="C114" s="30" t="s">
        <v>347</v>
      </c>
      <c r="D114" s="23"/>
      <c r="E114" s="23"/>
      <c r="F114" s="23"/>
      <c r="G114" s="23"/>
      <c r="H114" s="23"/>
      <c r="I114" s="23"/>
      <c r="J114" s="23"/>
      <c r="K114" s="23"/>
      <c r="L114" s="21"/>
    </row>
    <row r="115" spans="1:65" s="2" customFormat="1" ht="16.5" customHeight="1">
      <c r="A115" s="35"/>
      <c r="B115" s="36"/>
      <c r="C115" s="37"/>
      <c r="D115" s="37"/>
      <c r="E115" s="334" t="s">
        <v>2628</v>
      </c>
      <c r="F115" s="332"/>
      <c r="G115" s="332"/>
      <c r="H115" s="332"/>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2629</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03" t="str">
        <f>E13</f>
        <v>11 - Osttaní</v>
      </c>
      <c r="F117" s="332"/>
      <c r="G117" s="332"/>
      <c r="H117" s="332"/>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 xml:space="preserve"> </v>
      </c>
      <c r="G119" s="37"/>
      <c r="H119" s="37"/>
      <c r="I119" s="30" t="s">
        <v>22</v>
      </c>
      <c r="J119" s="67" t="str">
        <f>IF(J16="","",J16)</f>
        <v>23. 6. 2025</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NEMOCNICE TGM HODONÍN, p.o.</v>
      </c>
      <c r="G121" s="37"/>
      <c r="H121" s="37"/>
      <c r="I121" s="30" t="s">
        <v>30</v>
      </c>
      <c r="J121" s="33" t="str">
        <f>E25</f>
        <v>KANIA a.s.</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225</v>
      </c>
      <c r="D124" s="168" t="s">
        <v>61</v>
      </c>
      <c r="E124" s="168" t="s">
        <v>57</v>
      </c>
      <c r="F124" s="168" t="s">
        <v>58</v>
      </c>
      <c r="G124" s="168" t="s">
        <v>226</v>
      </c>
      <c r="H124" s="168" t="s">
        <v>227</v>
      </c>
      <c r="I124" s="168" t="s">
        <v>228</v>
      </c>
      <c r="J124" s="168" t="s">
        <v>214</v>
      </c>
      <c r="K124" s="169" t="s">
        <v>229</v>
      </c>
      <c r="L124" s="170"/>
      <c r="M124" s="76" t="s">
        <v>1</v>
      </c>
      <c r="N124" s="77" t="s">
        <v>40</v>
      </c>
      <c r="O124" s="77" t="s">
        <v>230</v>
      </c>
      <c r="P124" s="77" t="s">
        <v>231</v>
      </c>
      <c r="Q124" s="77" t="s">
        <v>232</v>
      </c>
      <c r="R124" s="77" t="s">
        <v>233</v>
      </c>
      <c r="S124" s="77" t="s">
        <v>234</v>
      </c>
      <c r="T124" s="78" t="s">
        <v>235</v>
      </c>
      <c r="U124" s="165"/>
      <c r="V124" s="165"/>
      <c r="W124" s="165"/>
      <c r="X124" s="165"/>
      <c r="Y124" s="165"/>
      <c r="Z124" s="165"/>
      <c r="AA124" s="165"/>
      <c r="AB124" s="165"/>
      <c r="AC124" s="165"/>
      <c r="AD124" s="165"/>
      <c r="AE124" s="165"/>
    </row>
    <row r="125" spans="1:65" s="2" customFormat="1" ht="22.9" customHeight="1">
      <c r="A125" s="35"/>
      <c r="B125" s="36"/>
      <c r="C125" s="83" t="s">
        <v>236</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216</v>
      </c>
      <c r="BK125" s="175">
        <f>BK126</f>
        <v>0</v>
      </c>
    </row>
    <row r="126" spans="1:65" s="12" customFormat="1" ht="25.9" customHeight="1">
      <c r="B126" s="176"/>
      <c r="C126" s="177"/>
      <c r="D126" s="178" t="s">
        <v>75</v>
      </c>
      <c r="E126" s="179" t="s">
        <v>4399</v>
      </c>
      <c r="F126" s="179" t="s">
        <v>135</v>
      </c>
      <c r="G126" s="177"/>
      <c r="H126" s="177"/>
      <c r="I126" s="180"/>
      <c r="J126" s="181">
        <f>BK126</f>
        <v>0</v>
      </c>
      <c r="K126" s="177"/>
      <c r="L126" s="182"/>
      <c r="M126" s="183"/>
      <c r="N126" s="184"/>
      <c r="O126" s="184"/>
      <c r="P126" s="185">
        <f>SUM(P127:P128)</f>
        <v>0</v>
      </c>
      <c r="Q126" s="184"/>
      <c r="R126" s="185">
        <f>SUM(R127:R128)</f>
        <v>0</v>
      </c>
      <c r="S126" s="184"/>
      <c r="T126" s="186">
        <f>SUM(T127:T128)</f>
        <v>0</v>
      </c>
      <c r="AR126" s="187" t="s">
        <v>110</v>
      </c>
      <c r="AT126" s="188" t="s">
        <v>75</v>
      </c>
      <c r="AU126" s="188" t="s">
        <v>76</v>
      </c>
      <c r="AY126" s="187" t="s">
        <v>239</v>
      </c>
      <c r="BK126" s="189">
        <f>SUM(BK127:BK128)</f>
        <v>0</v>
      </c>
    </row>
    <row r="127" spans="1:65" s="2" customFormat="1" ht="16.5" customHeight="1">
      <c r="A127" s="35"/>
      <c r="B127" s="36"/>
      <c r="C127" s="192" t="s">
        <v>84</v>
      </c>
      <c r="D127" s="192" t="s">
        <v>241</v>
      </c>
      <c r="E127" s="193" t="s">
        <v>4960</v>
      </c>
      <c r="F127" s="194" t="s">
        <v>4961</v>
      </c>
      <c r="G127" s="195" t="s">
        <v>249</v>
      </c>
      <c r="H127" s="196">
        <v>1</v>
      </c>
      <c r="I127" s="197"/>
      <c r="J127" s="198">
        <f>ROUND(I127*H127,2)</f>
        <v>0</v>
      </c>
      <c r="K127" s="194" t="s">
        <v>1</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4962</v>
      </c>
      <c r="AT127" s="203" t="s">
        <v>241</v>
      </c>
      <c r="AU127" s="203" t="s">
        <v>84</v>
      </c>
      <c r="AY127" s="18" t="s">
        <v>239</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4962</v>
      </c>
      <c r="BM127" s="203" t="s">
        <v>86</v>
      </c>
    </row>
    <row r="128" spans="1:65" s="2" customFormat="1" ht="16.5" customHeight="1">
      <c r="A128" s="35"/>
      <c r="B128" s="36"/>
      <c r="C128" s="192" t="s">
        <v>86</v>
      </c>
      <c r="D128" s="192" t="s">
        <v>241</v>
      </c>
      <c r="E128" s="193" t="s">
        <v>4963</v>
      </c>
      <c r="F128" s="194" t="s">
        <v>4964</v>
      </c>
      <c r="G128" s="195" t="s">
        <v>249</v>
      </c>
      <c r="H128" s="196">
        <v>1</v>
      </c>
      <c r="I128" s="197"/>
      <c r="J128" s="198">
        <f>ROUND(I128*H128,2)</f>
        <v>0</v>
      </c>
      <c r="K128" s="194" t="s">
        <v>1</v>
      </c>
      <c r="L128" s="40"/>
      <c r="M128" s="220" t="s">
        <v>1</v>
      </c>
      <c r="N128" s="221" t="s">
        <v>41</v>
      </c>
      <c r="O128" s="222"/>
      <c r="P128" s="223">
        <f>O128*H128</f>
        <v>0</v>
      </c>
      <c r="Q128" s="223">
        <v>0</v>
      </c>
      <c r="R128" s="223">
        <f>Q128*H128</f>
        <v>0</v>
      </c>
      <c r="S128" s="223">
        <v>0</v>
      </c>
      <c r="T128" s="224">
        <f>S128*H128</f>
        <v>0</v>
      </c>
      <c r="U128" s="35"/>
      <c r="V128" s="35"/>
      <c r="W128" s="35"/>
      <c r="X128" s="35"/>
      <c r="Y128" s="35"/>
      <c r="Z128" s="35"/>
      <c r="AA128" s="35"/>
      <c r="AB128" s="35"/>
      <c r="AC128" s="35"/>
      <c r="AD128" s="35"/>
      <c r="AE128" s="35"/>
      <c r="AR128" s="203" t="s">
        <v>4962</v>
      </c>
      <c r="AT128" s="203" t="s">
        <v>241</v>
      </c>
      <c r="AU128" s="203" t="s">
        <v>84</v>
      </c>
      <c r="AY128" s="18" t="s">
        <v>239</v>
      </c>
      <c r="BE128" s="204">
        <f>IF(N128="základní",J128,0)</f>
        <v>0</v>
      </c>
      <c r="BF128" s="204">
        <f>IF(N128="snížená",J128,0)</f>
        <v>0</v>
      </c>
      <c r="BG128" s="204">
        <f>IF(N128="zákl. přenesená",J128,0)</f>
        <v>0</v>
      </c>
      <c r="BH128" s="204">
        <f>IF(N128="sníž. přenesená",J128,0)</f>
        <v>0</v>
      </c>
      <c r="BI128" s="204">
        <f>IF(N128="nulová",J128,0)</f>
        <v>0</v>
      </c>
      <c r="BJ128" s="18" t="s">
        <v>84</v>
      </c>
      <c r="BK128" s="204">
        <f>ROUND(I128*H128,2)</f>
        <v>0</v>
      </c>
      <c r="BL128" s="18" t="s">
        <v>4962</v>
      </c>
      <c r="BM128" s="203" t="s">
        <v>110</v>
      </c>
    </row>
    <row r="129" spans="1:31" s="2" customFormat="1" ht="6.95" customHeight="1">
      <c r="A129" s="35"/>
      <c r="B129" s="55"/>
      <c r="C129" s="56"/>
      <c r="D129" s="56"/>
      <c r="E129" s="56"/>
      <c r="F129" s="56"/>
      <c r="G129" s="56"/>
      <c r="H129" s="56"/>
      <c r="I129" s="56"/>
      <c r="J129" s="56"/>
      <c r="K129" s="56"/>
      <c r="L129" s="40"/>
      <c r="M129" s="35"/>
      <c r="O129" s="35"/>
      <c r="P129" s="35"/>
      <c r="Q129" s="35"/>
      <c r="R129" s="35"/>
      <c r="S129" s="35"/>
      <c r="T129" s="35"/>
      <c r="U129" s="35"/>
      <c r="V129" s="35"/>
      <c r="W129" s="35"/>
      <c r="X129" s="35"/>
      <c r="Y129" s="35"/>
      <c r="Z129" s="35"/>
      <c r="AA129" s="35"/>
      <c r="AB129" s="35"/>
      <c r="AC129" s="35"/>
      <c r="AD129" s="35"/>
      <c r="AE129" s="35"/>
    </row>
  </sheetData>
  <sheetProtection algorithmName="SHA-512" hashValue="BjtGu2uI0FzX2DgwRfEGKm5kCtr5qD/Qgsexbzsry+tKEBT3fLOYjqsJguvj+lPObvnG8qxHJi6EXP+7UJeu0w==" saltValue="t27qZeEOku6yiUron3bmx6/RgV3oMnTvlvqjvm5Ke8qP3fuUxKejF1xZxI29wdkl5Azr7RQQSeQXUd69PbymJg==" spinCount="100000" sheet="1" objects="1" scenarios="1" formatColumns="0" formatRows="0" autoFilter="0"/>
  <autoFilter ref="C124:K128" xr:uid="{00000000-0009-0000-0000-00001A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8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170</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2628</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3245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4965</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1</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ROUND(J127,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ROUND((SUM(BE127:BE188)),  2)</f>
        <v>0</v>
      </c>
      <c r="G37" s="35"/>
      <c r="H37" s="35"/>
      <c r="I37" s="131">
        <v>0.21</v>
      </c>
      <c r="J37" s="130">
        <f>ROUND(((SUM(BE127:BE188))*I37),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ROUND((SUM(BF127:BF188)),  2)</f>
        <v>0</v>
      </c>
      <c r="G38" s="35"/>
      <c r="H38" s="35"/>
      <c r="I38" s="131">
        <v>0.12</v>
      </c>
      <c r="J38" s="130">
        <f>ROUND(((SUM(BF127:BF188))*I38),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ROUND((SUM(BG127:BG188)),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ROUND((SUM(BH127:BH188)),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ROUND((SUM(BI127:BI188)),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2628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3245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D.1.4.7 - Mediciální plyny</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J127</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4966</v>
      </c>
      <c r="E101" s="157"/>
      <c r="F101" s="157"/>
      <c r="G101" s="157"/>
      <c r="H101" s="157"/>
      <c r="I101" s="157"/>
      <c r="J101" s="158">
        <f>J128</f>
        <v>0</v>
      </c>
      <c r="K101" s="155"/>
      <c r="L101" s="159"/>
    </row>
    <row r="102" spans="1:47" s="9" customFormat="1" ht="24.95" customHeight="1">
      <c r="B102" s="154"/>
      <c r="C102" s="155"/>
      <c r="D102" s="156" t="s">
        <v>4967</v>
      </c>
      <c r="E102" s="157"/>
      <c r="F102" s="157"/>
      <c r="G102" s="157"/>
      <c r="H102" s="157"/>
      <c r="I102" s="157"/>
      <c r="J102" s="158">
        <f>J166</f>
        <v>0</v>
      </c>
      <c r="K102" s="155"/>
      <c r="L102" s="159"/>
    </row>
    <row r="103" spans="1:47" s="9" customFormat="1" ht="24.95" customHeight="1">
      <c r="B103" s="154"/>
      <c r="C103" s="155"/>
      <c r="D103" s="156" t="s">
        <v>4968</v>
      </c>
      <c r="E103" s="157"/>
      <c r="F103" s="157"/>
      <c r="G103" s="157"/>
      <c r="H103" s="157"/>
      <c r="I103" s="157"/>
      <c r="J103" s="158">
        <f>J185</f>
        <v>0</v>
      </c>
      <c r="K103" s="155"/>
      <c r="L103" s="159"/>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224</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6.5" customHeight="1">
      <c r="A113" s="35"/>
      <c r="B113" s="36"/>
      <c r="C113" s="37"/>
      <c r="D113" s="37"/>
      <c r="E113" s="330" t="str">
        <f>E7</f>
        <v>NEMOCNICE TGM HODONÍN – VÝSTAVBA PAVILONU URGENTNÍHO PŘÍJMU ETAPA II.</v>
      </c>
      <c r="F113" s="331"/>
      <c r="G113" s="331"/>
      <c r="H113" s="331"/>
      <c r="I113" s="37"/>
      <c r="J113" s="37"/>
      <c r="K113" s="37"/>
      <c r="L113" s="52"/>
      <c r="S113" s="35"/>
      <c r="T113" s="35"/>
      <c r="U113" s="35"/>
      <c r="V113" s="35"/>
      <c r="W113" s="35"/>
      <c r="X113" s="35"/>
      <c r="Y113" s="35"/>
      <c r="Z113" s="35"/>
      <c r="AA113" s="35"/>
      <c r="AB113" s="35"/>
      <c r="AC113" s="35"/>
      <c r="AD113" s="35"/>
      <c r="AE113" s="35"/>
    </row>
    <row r="114" spans="1:63" s="1" customFormat="1" ht="12" customHeight="1">
      <c r="B114" s="22"/>
      <c r="C114" s="30" t="s">
        <v>210</v>
      </c>
      <c r="D114" s="23"/>
      <c r="E114" s="23"/>
      <c r="F114" s="23"/>
      <c r="G114" s="23"/>
      <c r="H114" s="23"/>
      <c r="I114" s="23"/>
      <c r="J114" s="23"/>
      <c r="K114" s="23"/>
      <c r="L114" s="21"/>
    </row>
    <row r="115" spans="1:63" s="1" customFormat="1" ht="16.5" customHeight="1">
      <c r="B115" s="22"/>
      <c r="C115" s="23"/>
      <c r="D115" s="23"/>
      <c r="E115" s="330" t="s">
        <v>346</v>
      </c>
      <c r="F115" s="281"/>
      <c r="G115" s="281"/>
      <c r="H115" s="281"/>
      <c r="I115" s="23"/>
      <c r="J115" s="23"/>
      <c r="K115" s="23"/>
      <c r="L115" s="21"/>
    </row>
    <row r="116" spans="1:63" s="1" customFormat="1" ht="12" customHeight="1">
      <c r="B116" s="22"/>
      <c r="C116" s="30" t="s">
        <v>347</v>
      </c>
      <c r="D116" s="23"/>
      <c r="E116" s="23"/>
      <c r="F116" s="23"/>
      <c r="G116" s="23"/>
      <c r="H116" s="23"/>
      <c r="I116" s="23"/>
      <c r="J116" s="23"/>
      <c r="K116" s="23"/>
      <c r="L116" s="21"/>
    </row>
    <row r="117" spans="1:63" s="2" customFormat="1" ht="16.5" customHeight="1">
      <c r="A117" s="35"/>
      <c r="B117" s="36"/>
      <c r="C117" s="37"/>
      <c r="D117" s="37"/>
      <c r="E117" s="334" t="s">
        <v>2628</v>
      </c>
      <c r="F117" s="332"/>
      <c r="G117" s="332"/>
      <c r="H117" s="332"/>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3245</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303" t="str">
        <f>E13</f>
        <v>D.1.4.7 - Mediciální plyny</v>
      </c>
      <c r="F119" s="332"/>
      <c r="G119" s="332"/>
      <c r="H119" s="332"/>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F16</f>
        <v xml:space="preserve"> </v>
      </c>
      <c r="G121" s="37"/>
      <c r="H121" s="37"/>
      <c r="I121" s="30" t="s">
        <v>22</v>
      </c>
      <c r="J121" s="67" t="str">
        <f>IF(J16="","",J16)</f>
        <v>23. 6. 2025</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24</v>
      </c>
      <c r="D123" s="37"/>
      <c r="E123" s="37"/>
      <c r="F123" s="28" t="str">
        <f>E19</f>
        <v>NEMOCNICE TGM HODONÍN, p.o.</v>
      </c>
      <c r="G123" s="37"/>
      <c r="H123" s="37"/>
      <c r="I123" s="30" t="s">
        <v>30</v>
      </c>
      <c r="J123" s="33" t="str">
        <f>E25</f>
        <v>KANIA a.s.</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28</v>
      </c>
      <c r="D124" s="37"/>
      <c r="E124" s="37"/>
      <c r="F124" s="28" t="str">
        <f>IF(E22="","",E22)</f>
        <v>Vyplň údaj</v>
      </c>
      <c r="G124" s="37"/>
      <c r="H124" s="37"/>
      <c r="I124" s="30" t="s">
        <v>33</v>
      </c>
      <c r="J124" s="33" t="str">
        <f>E28</f>
        <v xml:space="preserve"> </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225</v>
      </c>
      <c r="D126" s="168" t="s">
        <v>61</v>
      </c>
      <c r="E126" s="168" t="s">
        <v>57</v>
      </c>
      <c r="F126" s="168" t="s">
        <v>58</v>
      </c>
      <c r="G126" s="168" t="s">
        <v>226</v>
      </c>
      <c r="H126" s="168" t="s">
        <v>227</v>
      </c>
      <c r="I126" s="168" t="s">
        <v>228</v>
      </c>
      <c r="J126" s="168" t="s">
        <v>214</v>
      </c>
      <c r="K126" s="169" t="s">
        <v>229</v>
      </c>
      <c r="L126" s="170"/>
      <c r="M126" s="76" t="s">
        <v>1</v>
      </c>
      <c r="N126" s="77" t="s">
        <v>40</v>
      </c>
      <c r="O126" s="77" t="s">
        <v>230</v>
      </c>
      <c r="P126" s="77" t="s">
        <v>231</v>
      </c>
      <c r="Q126" s="77" t="s">
        <v>232</v>
      </c>
      <c r="R126" s="77" t="s">
        <v>233</v>
      </c>
      <c r="S126" s="77" t="s">
        <v>234</v>
      </c>
      <c r="T126" s="78" t="s">
        <v>235</v>
      </c>
      <c r="U126" s="165"/>
      <c r="V126" s="165"/>
      <c r="W126" s="165"/>
      <c r="X126" s="165"/>
      <c r="Y126" s="165"/>
      <c r="Z126" s="165"/>
      <c r="AA126" s="165"/>
      <c r="AB126" s="165"/>
      <c r="AC126" s="165"/>
      <c r="AD126" s="165"/>
      <c r="AE126" s="165"/>
    </row>
    <row r="127" spans="1:63" s="2" customFormat="1" ht="22.9" customHeight="1">
      <c r="A127" s="35"/>
      <c r="B127" s="36"/>
      <c r="C127" s="83" t="s">
        <v>236</v>
      </c>
      <c r="D127" s="37"/>
      <c r="E127" s="37"/>
      <c r="F127" s="37"/>
      <c r="G127" s="37"/>
      <c r="H127" s="37"/>
      <c r="I127" s="37"/>
      <c r="J127" s="171">
        <f>BK127</f>
        <v>0</v>
      </c>
      <c r="K127" s="37"/>
      <c r="L127" s="40"/>
      <c r="M127" s="79"/>
      <c r="N127" s="172"/>
      <c r="O127" s="80"/>
      <c r="P127" s="173">
        <f>P128+P166+P185</f>
        <v>0</v>
      </c>
      <c r="Q127" s="80"/>
      <c r="R127" s="173">
        <f>R128+R166+R185</f>
        <v>0</v>
      </c>
      <c r="S127" s="80"/>
      <c r="T127" s="174">
        <f>T128+T166+T185</f>
        <v>0</v>
      </c>
      <c r="U127" s="35"/>
      <c r="V127" s="35"/>
      <c r="W127" s="35"/>
      <c r="X127" s="35"/>
      <c r="Y127" s="35"/>
      <c r="Z127" s="35"/>
      <c r="AA127" s="35"/>
      <c r="AB127" s="35"/>
      <c r="AC127" s="35"/>
      <c r="AD127" s="35"/>
      <c r="AE127" s="35"/>
      <c r="AT127" s="18" t="s">
        <v>75</v>
      </c>
      <c r="AU127" s="18" t="s">
        <v>216</v>
      </c>
      <c r="BK127" s="175">
        <f>BK128+BK166+BK185</f>
        <v>0</v>
      </c>
    </row>
    <row r="128" spans="1:63" s="12" customFormat="1" ht="25.9" customHeight="1">
      <c r="B128" s="176"/>
      <c r="C128" s="177"/>
      <c r="D128" s="178" t="s">
        <v>75</v>
      </c>
      <c r="E128" s="179" t="s">
        <v>4224</v>
      </c>
      <c r="F128" s="179" t="s">
        <v>4969</v>
      </c>
      <c r="G128" s="177"/>
      <c r="H128" s="177"/>
      <c r="I128" s="180"/>
      <c r="J128" s="181">
        <f>BK128</f>
        <v>0</v>
      </c>
      <c r="K128" s="177"/>
      <c r="L128" s="182"/>
      <c r="M128" s="183"/>
      <c r="N128" s="184"/>
      <c r="O128" s="184"/>
      <c r="P128" s="185">
        <f>SUM(P129:P165)</f>
        <v>0</v>
      </c>
      <c r="Q128" s="184"/>
      <c r="R128" s="185">
        <f>SUM(R129:R165)</f>
        <v>0</v>
      </c>
      <c r="S128" s="184"/>
      <c r="T128" s="186">
        <f>SUM(T129:T165)</f>
        <v>0</v>
      </c>
      <c r="AR128" s="187" t="s">
        <v>84</v>
      </c>
      <c r="AT128" s="188" t="s">
        <v>75</v>
      </c>
      <c r="AU128" s="188" t="s">
        <v>76</v>
      </c>
      <c r="AY128" s="187" t="s">
        <v>239</v>
      </c>
      <c r="BK128" s="189">
        <f>SUM(BK129:BK165)</f>
        <v>0</v>
      </c>
    </row>
    <row r="129" spans="1:65" s="2" customFormat="1" ht="16.5" customHeight="1">
      <c r="A129" s="35"/>
      <c r="B129" s="36"/>
      <c r="C129" s="192" t="s">
        <v>84</v>
      </c>
      <c r="D129" s="192" t="s">
        <v>241</v>
      </c>
      <c r="E129" s="193" t="s">
        <v>4970</v>
      </c>
      <c r="F129" s="194" t="s">
        <v>4971</v>
      </c>
      <c r="G129" s="195" t="s">
        <v>476</v>
      </c>
      <c r="H129" s="196">
        <v>48</v>
      </c>
      <c r="I129" s="197"/>
      <c r="J129" s="198">
        <f t="shared" ref="J129:J158" si="0">ROUND(I129*H129,2)</f>
        <v>0</v>
      </c>
      <c r="K129" s="194" t="s">
        <v>1</v>
      </c>
      <c r="L129" s="40"/>
      <c r="M129" s="199" t="s">
        <v>1</v>
      </c>
      <c r="N129" s="200" t="s">
        <v>41</v>
      </c>
      <c r="O129" s="72"/>
      <c r="P129" s="201">
        <f t="shared" ref="P129:P158" si="1">O129*H129</f>
        <v>0</v>
      </c>
      <c r="Q129" s="201">
        <v>0</v>
      </c>
      <c r="R129" s="201">
        <f t="shared" ref="R129:R158" si="2">Q129*H129</f>
        <v>0</v>
      </c>
      <c r="S129" s="201">
        <v>0</v>
      </c>
      <c r="T129" s="202">
        <f t="shared" ref="T129:T158" si="3">S129*H129</f>
        <v>0</v>
      </c>
      <c r="U129" s="35"/>
      <c r="V129" s="35"/>
      <c r="W129" s="35"/>
      <c r="X129" s="35"/>
      <c r="Y129" s="35"/>
      <c r="Z129" s="35"/>
      <c r="AA129" s="35"/>
      <c r="AB129" s="35"/>
      <c r="AC129" s="35"/>
      <c r="AD129" s="35"/>
      <c r="AE129" s="35"/>
      <c r="AR129" s="203" t="s">
        <v>110</v>
      </c>
      <c r="AT129" s="203" t="s">
        <v>241</v>
      </c>
      <c r="AU129" s="203" t="s">
        <v>84</v>
      </c>
      <c r="AY129" s="18" t="s">
        <v>239</v>
      </c>
      <c r="BE129" s="204">
        <f t="shared" ref="BE129:BE158" si="4">IF(N129="základní",J129,0)</f>
        <v>0</v>
      </c>
      <c r="BF129" s="204">
        <f t="shared" ref="BF129:BF158" si="5">IF(N129="snížená",J129,0)</f>
        <v>0</v>
      </c>
      <c r="BG129" s="204">
        <f t="shared" ref="BG129:BG158" si="6">IF(N129="zákl. přenesená",J129,0)</f>
        <v>0</v>
      </c>
      <c r="BH129" s="204">
        <f t="shared" ref="BH129:BH158" si="7">IF(N129="sníž. přenesená",J129,0)</f>
        <v>0</v>
      </c>
      <c r="BI129" s="204">
        <f t="shared" ref="BI129:BI158" si="8">IF(N129="nulová",J129,0)</f>
        <v>0</v>
      </c>
      <c r="BJ129" s="18" t="s">
        <v>84</v>
      </c>
      <c r="BK129" s="204">
        <f t="shared" ref="BK129:BK158" si="9">ROUND(I129*H129,2)</f>
        <v>0</v>
      </c>
      <c r="BL129" s="18" t="s">
        <v>110</v>
      </c>
      <c r="BM129" s="203" t="s">
        <v>86</v>
      </c>
    </row>
    <row r="130" spans="1:65" s="2" customFormat="1" ht="16.5" customHeight="1">
      <c r="A130" s="35"/>
      <c r="B130" s="36"/>
      <c r="C130" s="192" t="s">
        <v>86</v>
      </c>
      <c r="D130" s="192" t="s">
        <v>241</v>
      </c>
      <c r="E130" s="193" t="s">
        <v>4972</v>
      </c>
      <c r="F130" s="194" t="s">
        <v>4973</v>
      </c>
      <c r="G130" s="195" t="s">
        <v>476</v>
      </c>
      <c r="H130" s="196">
        <v>415</v>
      </c>
      <c r="I130" s="197"/>
      <c r="J130" s="198">
        <f t="shared" si="0"/>
        <v>0</v>
      </c>
      <c r="K130" s="194" t="s">
        <v>1</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110</v>
      </c>
      <c r="AT130" s="203" t="s">
        <v>241</v>
      </c>
      <c r="AU130" s="203" t="s">
        <v>84</v>
      </c>
      <c r="AY130" s="18" t="s">
        <v>239</v>
      </c>
      <c r="BE130" s="204">
        <f t="shared" si="4"/>
        <v>0</v>
      </c>
      <c r="BF130" s="204">
        <f t="shared" si="5"/>
        <v>0</v>
      </c>
      <c r="BG130" s="204">
        <f t="shared" si="6"/>
        <v>0</v>
      </c>
      <c r="BH130" s="204">
        <f t="shared" si="7"/>
        <v>0</v>
      </c>
      <c r="BI130" s="204">
        <f t="shared" si="8"/>
        <v>0</v>
      </c>
      <c r="BJ130" s="18" t="s">
        <v>84</v>
      </c>
      <c r="BK130" s="204">
        <f t="shared" si="9"/>
        <v>0</v>
      </c>
      <c r="BL130" s="18" t="s">
        <v>110</v>
      </c>
      <c r="BM130" s="203" t="s">
        <v>110</v>
      </c>
    </row>
    <row r="131" spans="1:65" s="2" customFormat="1" ht="16.5" customHeight="1">
      <c r="A131" s="35"/>
      <c r="B131" s="36"/>
      <c r="C131" s="192" t="s">
        <v>108</v>
      </c>
      <c r="D131" s="192" t="s">
        <v>241</v>
      </c>
      <c r="E131" s="193" t="s">
        <v>4974</v>
      </c>
      <c r="F131" s="194" t="s">
        <v>4975</v>
      </c>
      <c r="G131" s="195" t="s">
        <v>476</v>
      </c>
      <c r="H131" s="196">
        <v>142</v>
      </c>
      <c r="I131" s="197"/>
      <c r="J131" s="198">
        <f t="shared" si="0"/>
        <v>0</v>
      </c>
      <c r="K131" s="194" t="s">
        <v>1</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110</v>
      </c>
      <c r="AT131" s="203" t="s">
        <v>241</v>
      </c>
      <c r="AU131" s="203" t="s">
        <v>84</v>
      </c>
      <c r="AY131" s="18" t="s">
        <v>239</v>
      </c>
      <c r="BE131" s="204">
        <f t="shared" si="4"/>
        <v>0</v>
      </c>
      <c r="BF131" s="204">
        <f t="shared" si="5"/>
        <v>0</v>
      </c>
      <c r="BG131" s="204">
        <f t="shared" si="6"/>
        <v>0</v>
      </c>
      <c r="BH131" s="204">
        <f t="shared" si="7"/>
        <v>0</v>
      </c>
      <c r="BI131" s="204">
        <f t="shared" si="8"/>
        <v>0</v>
      </c>
      <c r="BJ131" s="18" t="s">
        <v>84</v>
      </c>
      <c r="BK131" s="204">
        <f t="shared" si="9"/>
        <v>0</v>
      </c>
      <c r="BL131" s="18" t="s">
        <v>110</v>
      </c>
      <c r="BM131" s="203" t="s">
        <v>150</v>
      </c>
    </row>
    <row r="132" spans="1:65" s="2" customFormat="1" ht="16.5" customHeight="1">
      <c r="A132" s="35"/>
      <c r="B132" s="36"/>
      <c r="C132" s="192" t="s">
        <v>110</v>
      </c>
      <c r="D132" s="192" t="s">
        <v>241</v>
      </c>
      <c r="E132" s="193" t="s">
        <v>4976</v>
      </c>
      <c r="F132" s="194" t="s">
        <v>4977</v>
      </c>
      <c r="G132" s="195" t="s">
        <v>476</v>
      </c>
      <c r="H132" s="196">
        <v>114</v>
      </c>
      <c r="I132" s="197"/>
      <c r="J132" s="198">
        <f t="shared" si="0"/>
        <v>0</v>
      </c>
      <c r="K132" s="194" t="s">
        <v>1</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110</v>
      </c>
      <c r="AT132" s="203" t="s">
        <v>241</v>
      </c>
      <c r="AU132" s="203" t="s">
        <v>84</v>
      </c>
      <c r="AY132" s="18" t="s">
        <v>239</v>
      </c>
      <c r="BE132" s="204">
        <f t="shared" si="4"/>
        <v>0</v>
      </c>
      <c r="BF132" s="204">
        <f t="shared" si="5"/>
        <v>0</v>
      </c>
      <c r="BG132" s="204">
        <f t="shared" si="6"/>
        <v>0</v>
      </c>
      <c r="BH132" s="204">
        <f t="shared" si="7"/>
        <v>0</v>
      </c>
      <c r="BI132" s="204">
        <f t="shared" si="8"/>
        <v>0</v>
      </c>
      <c r="BJ132" s="18" t="s">
        <v>84</v>
      </c>
      <c r="BK132" s="204">
        <f t="shared" si="9"/>
        <v>0</v>
      </c>
      <c r="BL132" s="18" t="s">
        <v>110</v>
      </c>
      <c r="BM132" s="203" t="s">
        <v>156</v>
      </c>
    </row>
    <row r="133" spans="1:65" s="2" customFormat="1" ht="16.5" customHeight="1">
      <c r="A133" s="35"/>
      <c r="B133" s="36"/>
      <c r="C133" s="192" t="s">
        <v>134</v>
      </c>
      <c r="D133" s="192" t="s">
        <v>241</v>
      </c>
      <c r="E133" s="193" t="s">
        <v>4978</v>
      </c>
      <c r="F133" s="194" t="s">
        <v>4979</v>
      </c>
      <c r="G133" s="195" t="s">
        <v>249</v>
      </c>
      <c r="H133" s="196">
        <v>1</v>
      </c>
      <c r="I133" s="197"/>
      <c r="J133" s="198">
        <f t="shared" si="0"/>
        <v>0</v>
      </c>
      <c r="K133" s="194" t="s">
        <v>1</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110</v>
      </c>
      <c r="AT133" s="203" t="s">
        <v>241</v>
      </c>
      <c r="AU133" s="203" t="s">
        <v>84</v>
      </c>
      <c r="AY133" s="18" t="s">
        <v>239</v>
      </c>
      <c r="BE133" s="204">
        <f t="shared" si="4"/>
        <v>0</v>
      </c>
      <c r="BF133" s="204">
        <f t="shared" si="5"/>
        <v>0</v>
      </c>
      <c r="BG133" s="204">
        <f t="shared" si="6"/>
        <v>0</v>
      </c>
      <c r="BH133" s="204">
        <f t="shared" si="7"/>
        <v>0</v>
      </c>
      <c r="BI133" s="204">
        <f t="shared" si="8"/>
        <v>0</v>
      </c>
      <c r="BJ133" s="18" t="s">
        <v>84</v>
      </c>
      <c r="BK133" s="204">
        <f t="shared" si="9"/>
        <v>0</v>
      </c>
      <c r="BL133" s="18" t="s">
        <v>110</v>
      </c>
      <c r="BM133" s="203" t="s">
        <v>162</v>
      </c>
    </row>
    <row r="134" spans="1:65" s="2" customFormat="1" ht="16.5" customHeight="1">
      <c r="A134" s="35"/>
      <c r="B134" s="36"/>
      <c r="C134" s="192" t="s">
        <v>150</v>
      </c>
      <c r="D134" s="192" t="s">
        <v>241</v>
      </c>
      <c r="E134" s="193" t="s">
        <v>4980</v>
      </c>
      <c r="F134" s="194" t="s">
        <v>4981</v>
      </c>
      <c r="G134" s="195" t="s">
        <v>4982</v>
      </c>
      <c r="H134" s="196">
        <v>1950</v>
      </c>
      <c r="I134" s="197"/>
      <c r="J134" s="198">
        <f t="shared" si="0"/>
        <v>0</v>
      </c>
      <c r="K134" s="194" t="s">
        <v>1</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110</v>
      </c>
      <c r="AT134" s="203" t="s">
        <v>241</v>
      </c>
      <c r="AU134" s="203" t="s">
        <v>84</v>
      </c>
      <c r="AY134" s="18" t="s">
        <v>239</v>
      </c>
      <c r="BE134" s="204">
        <f t="shared" si="4"/>
        <v>0</v>
      </c>
      <c r="BF134" s="204">
        <f t="shared" si="5"/>
        <v>0</v>
      </c>
      <c r="BG134" s="204">
        <f t="shared" si="6"/>
        <v>0</v>
      </c>
      <c r="BH134" s="204">
        <f t="shared" si="7"/>
        <v>0</v>
      </c>
      <c r="BI134" s="204">
        <f t="shared" si="8"/>
        <v>0</v>
      </c>
      <c r="BJ134" s="18" t="s">
        <v>84</v>
      </c>
      <c r="BK134" s="204">
        <f t="shared" si="9"/>
        <v>0</v>
      </c>
      <c r="BL134" s="18" t="s">
        <v>110</v>
      </c>
      <c r="BM134" s="203" t="s">
        <v>8</v>
      </c>
    </row>
    <row r="135" spans="1:65" s="2" customFormat="1" ht="16.5" customHeight="1">
      <c r="A135" s="35"/>
      <c r="B135" s="36"/>
      <c r="C135" s="192" t="s">
        <v>153</v>
      </c>
      <c r="D135" s="192" t="s">
        <v>241</v>
      </c>
      <c r="E135" s="193" t="s">
        <v>4983</v>
      </c>
      <c r="F135" s="194" t="s">
        <v>4984</v>
      </c>
      <c r="G135" s="195" t="s">
        <v>249</v>
      </c>
      <c r="H135" s="196">
        <v>20</v>
      </c>
      <c r="I135" s="197"/>
      <c r="J135" s="198">
        <f t="shared" si="0"/>
        <v>0</v>
      </c>
      <c r="K135" s="194" t="s">
        <v>1</v>
      </c>
      <c r="L135" s="40"/>
      <c r="M135" s="199" t="s">
        <v>1</v>
      </c>
      <c r="N135" s="200" t="s">
        <v>41</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110</v>
      </c>
      <c r="AT135" s="203" t="s">
        <v>241</v>
      </c>
      <c r="AU135" s="203" t="s">
        <v>84</v>
      </c>
      <c r="AY135" s="18" t="s">
        <v>239</v>
      </c>
      <c r="BE135" s="204">
        <f t="shared" si="4"/>
        <v>0</v>
      </c>
      <c r="BF135" s="204">
        <f t="shared" si="5"/>
        <v>0</v>
      </c>
      <c r="BG135" s="204">
        <f t="shared" si="6"/>
        <v>0</v>
      </c>
      <c r="BH135" s="204">
        <f t="shared" si="7"/>
        <v>0</v>
      </c>
      <c r="BI135" s="204">
        <f t="shared" si="8"/>
        <v>0</v>
      </c>
      <c r="BJ135" s="18" t="s">
        <v>84</v>
      </c>
      <c r="BK135" s="204">
        <f t="shared" si="9"/>
        <v>0</v>
      </c>
      <c r="BL135" s="18" t="s">
        <v>110</v>
      </c>
      <c r="BM135" s="203" t="s">
        <v>296</v>
      </c>
    </row>
    <row r="136" spans="1:65" s="2" customFormat="1" ht="16.5" customHeight="1">
      <c r="A136" s="35"/>
      <c r="B136" s="36"/>
      <c r="C136" s="192" t="s">
        <v>156</v>
      </c>
      <c r="D136" s="192" t="s">
        <v>241</v>
      </c>
      <c r="E136" s="193" t="s">
        <v>4985</v>
      </c>
      <c r="F136" s="194" t="s">
        <v>4986</v>
      </c>
      <c r="G136" s="195" t="s">
        <v>249</v>
      </c>
      <c r="H136" s="196">
        <v>5</v>
      </c>
      <c r="I136" s="197"/>
      <c r="J136" s="198">
        <f t="shared" si="0"/>
        <v>0</v>
      </c>
      <c r="K136" s="194" t="s">
        <v>1</v>
      </c>
      <c r="L136" s="40"/>
      <c r="M136" s="199" t="s">
        <v>1</v>
      </c>
      <c r="N136" s="200" t="s">
        <v>41</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110</v>
      </c>
      <c r="AT136" s="203" t="s">
        <v>241</v>
      </c>
      <c r="AU136" s="203" t="s">
        <v>84</v>
      </c>
      <c r="AY136" s="18" t="s">
        <v>239</v>
      </c>
      <c r="BE136" s="204">
        <f t="shared" si="4"/>
        <v>0</v>
      </c>
      <c r="BF136" s="204">
        <f t="shared" si="5"/>
        <v>0</v>
      </c>
      <c r="BG136" s="204">
        <f t="shared" si="6"/>
        <v>0</v>
      </c>
      <c r="BH136" s="204">
        <f t="shared" si="7"/>
        <v>0</v>
      </c>
      <c r="BI136" s="204">
        <f t="shared" si="8"/>
        <v>0</v>
      </c>
      <c r="BJ136" s="18" t="s">
        <v>84</v>
      </c>
      <c r="BK136" s="204">
        <f t="shared" si="9"/>
        <v>0</v>
      </c>
      <c r="BL136" s="18" t="s">
        <v>110</v>
      </c>
      <c r="BM136" s="203" t="s">
        <v>306</v>
      </c>
    </row>
    <row r="137" spans="1:65" s="2" customFormat="1" ht="16.5" customHeight="1">
      <c r="A137" s="35"/>
      <c r="B137" s="36"/>
      <c r="C137" s="192" t="s">
        <v>159</v>
      </c>
      <c r="D137" s="192" t="s">
        <v>241</v>
      </c>
      <c r="E137" s="193" t="s">
        <v>4987</v>
      </c>
      <c r="F137" s="194" t="s">
        <v>4988</v>
      </c>
      <c r="G137" s="195" t="s">
        <v>249</v>
      </c>
      <c r="H137" s="196">
        <v>12</v>
      </c>
      <c r="I137" s="197"/>
      <c r="J137" s="198">
        <f t="shared" si="0"/>
        <v>0</v>
      </c>
      <c r="K137" s="194" t="s">
        <v>1</v>
      </c>
      <c r="L137" s="40"/>
      <c r="M137" s="199" t="s">
        <v>1</v>
      </c>
      <c r="N137" s="200" t="s">
        <v>41</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110</v>
      </c>
      <c r="AT137" s="203" t="s">
        <v>241</v>
      </c>
      <c r="AU137" s="203" t="s">
        <v>84</v>
      </c>
      <c r="AY137" s="18" t="s">
        <v>239</v>
      </c>
      <c r="BE137" s="204">
        <f t="shared" si="4"/>
        <v>0</v>
      </c>
      <c r="BF137" s="204">
        <f t="shared" si="5"/>
        <v>0</v>
      </c>
      <c r="BG137" s="204">
        <f t="shared" si="6"/>
        <v>0</v>
      </c>
      <c r="BH137" s="204">
        <f t="shared" si="7"/>
        <v>0</v>
      </c>
      <c r="BI137" s="204">
        <f t="shared" si="8"/>
        <v>0</v>
      </c>
      <c r="BJ137" s="18" t="s">
        <v>84</v>
      </c>
      <c r="BK137" s="204">
        <f t="shared" si="9"/>
        <v>0</v>
      </c>
      <c r="BL137" s="18" t="s">
        <v>110</v>
      </c>
      <c r="BM137" s="203" t="s">
        <v>279</v>
      </c>
    </row>
    <row r="138" spans="1:65" s="2" customFormat="1" ht="16.5" customHeight="1">
      <c r="A138" s="35"/>
      <c r="B138" s="36"/>
      <c r="C138" s="192" t="s">
        <v>162</v>
      </c>
      <c r="D138" s="192" t="s">
        <v>241</v>
      </c>
      <c r="E138" s="193" t="s">
        <v>4989</v>
      </c>
      <c r="F138" s="194" t="s">
        <v>4990</v>
      </c>
      <c r="G138" s="195" t="s">
        <v>249</v>
      </c>
      <c r="H138" s="196">
        <v>2</v>
      </c>
      <c r="I138" s="197"/>
      <c r="J138" s="198">
        <f t="shared" si="0"/>
        <v>0</v>
      </c>
      <c r="K138" s="194" t="s">
        <v>1</v>
      </c>
      <c r="L138" s="40"/>
      <c r="M138" s="199" t="s">
        <v>1</v>
      </c>
      <c r="N138" s="200" t="s">
        <v>41</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110</v>
      </c>
      <c r="AT138" s="203" t="s">
        <v>241</v>
      </c>
      <c r="AU138" s="203" t="s">
        <v>84</v>
      </c>
      <c r="AY138" s="18" t="s">
        <v>239</v>
      </c>
      <c r="BE138" s="204">
        <f t="shared" si="4"/>
        <v>0</v>
      </c>
      <c r="BF138" s="204">
        <f t="shared" si="5"/>
        <v>0</v>
      </c>
      <c r="BG138" s="204">
        <f t="shared" si="6"/>
        <v>0</v>
      </c>
      <c r="BH138" s="204">
        <f t="shared" si="7"/>
        <v>0</v>
      </c>
      <c r="BI138" s="204">
        <f t="shared" si="8"/>
        <v>0</v>
      </c>
      <c r="BJ138" s="18" t="s">
        <v>84</v>
      </c>
      <c r="BK138" s="204">
        <f t="shared" si="9"/>
        <v>0</v>
      </c>
      <c r="BL138" s="18" t="s">
        <v>110</v>
      </c>
      <c r="BM138" s="203" t="s">
        <v>328</v>
      </c>
    </row>
    <row r="139" spans="1:65" s="2" customFormat="1" ht="16.5" customHeight="1">
      <c r="A139" s="35"/>
      <c r="B139" s="36"/>
      <c r="C139" s="192" t="s">
        <v>165</v>
      </c>
      <c r="D139" s="192" t="s">
        <v>241</v>
      </c>
      <c r="E139" s="193" t="s">
        <v>4991</v>
      </c>
      <c r="F139" s="194" t="s">
        <v>4992</v>
      </c>
      <c r="G139" s="195" t="s">
        <v>249</v>
      </c>
      <c r="H139" s="196">
        <v>240</v>
      </c>
      <c r="I139" s="197"/>
      <c r="J139" s="198">
        <f t="shared" si="0"/>
        <v>0</v>
      </c>
      <c r="K139" s="194" t="s">
        <v>1</v>
      </c>
      <c r="L139" s="40"/>
      <c r="M139" s="199" t="s">
        <v>1</v>
      </c>
      <c r="N139" s="200" t="s">
        <v>41</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110</v>
      </c>
      <c r="AT139" s="203" t="s">
        <v>241</v>
      </c>
      <c r="AU139" s="203" t="s">
        <v>84</v>
      </c>
      <c r="AY139" s="18" t="s">
        <v>239</v>
      </c>
      <c r="BE139" s="204">
        <f t="shared" si="4"/>
        <v>0</v>
      </c>
      <c r="BF139" s="204">
        <f t="shared" si="5"/>
        <v>0</v>
      </c>
      <c r="BG139" s="204">
        <f t="shared" si="6"/>
        <v>0</v>
      </c>
      <c r="BH139" s="204">
        <f t="shared" si="7"/>
        <v>0</v>
      </c>
      <c r="BI139" s="204">
        <f t="shared" si="8"/>
        <v>0</v>
      </c>
      <c r="BJ139" s="18" t="s">
        <v>84</v>
      </c>
      <c r="BK139" s="204">
        <f t="shared" si="9"/>
        <v>0</v>
      </c>
      <c r="BL139" s="18" t="s">
        <v>110</v>
      </c>
      <c r="BM139" s="203" t="s">
        <v>337</v>
      </c>
    </row>
    <row r="140" spans="1:65" s="2" customFormat="1" ht="16.5" customHeight="1">
      <c r="A140" s="35"/>
      <c r="B140" s="36"/>
      <c r="C140" s="192" t="s">
        <v>8</v>
      </c>
      <c r="D140" s="192" t="s">
        <v>241</v>
      </c>
      <c r="E140" s="193" t="s">
        <v>4993</v>
      </c>
      <c r="F140" s="194" t="s">
        <v>4994</v>
      </c>
      <c r="G140" s="195" t="s">
        <v>249</v>
      </c>
      <c r="H140" s="196">
        <v>98</v>
      </c>
      <c r="I140" s="197"/>
      <c r="J140" s="198">
        <f t="shared" si="0"/>
        <v>0</v>
      </c>
      <c r="K140" s="194" t="s">
        <v>1</v>
      </c>
      <c r="L140" s="40"/>
      <c r="M140" s="199" t="s">
        <v>1</v>
      </c>
      <c r="N140" s="200" t="s">
        <v>41</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110</v>
      </c>
      <c r="AT140" s="203" t="s">
        <v>241</v>
      </c>
      <c r="AU140" s="203" t="s">
        <v>84</v>
      </c>
      <c r="AY140" s="18" t="s">
        <v>239</v>
      </c>
      <c r="BE140" s="204">
        <f t="shared" si="4"/>
        <v>0</v>
      </c>
      <c r="BF140" s="204">
        <f t="shared" si="5"/>
        <v>0</v>
      </c>
      <c r="BG140" s="204">
        <f t="shared" si="6"/>
        <v>0</v>
      </c>
      <c r="BH140" s="204">
        <f t="shared" si="7"/>
        <v>0</v>
      </c>
      <c r="BI140" s="204">
        <f t="shared" si="8"/>
        <v>0</v>
      </c>
      <c r="BJ140" s="18" t="s">
        <v>84</v>
      </c>
      <c r="BK140" s="204">
        <f t="shared" si="9"/>
        <v>0</v>
      </c>
      <c r="BL140" s="18" t="s">
        <v>110</v>
      </c>
      <c r="BM140" s="203" t="s">
        <v>463</v>
      </c>
    </row>
    <row r="141" spans="1:65" s="2" customFormat="1" ht="16.5" customHeight="1">
      <c r="A141" s="35"/>
      <c r="B141" s="36"/>
      <c r="C141" s="192" t="s">
        <v>292</v>
      </c>
      <c r="D141" s="192" t="s">
        <v>241</v>
      </c>
      <c r="E141" s="193" t="s">
        <v>4995</v>
      </c>
      <c r="F141" s="194" t="s">
        <v>4996</v>
      </c>
      <c r="G141" s="195" t="s">
        <v>249</v>
      </c>
      <c r="H141" s="196">
        <v>29</v>
      </c>
      <c r="I141" s="197"/>
      <c r="J141" s="198">
        <f t="shared" si="0"/>
        <v>0</v>
      </c>
      <c r="K141" s="194" t="s">
        <v>1</v>
      </c>
      <c r="L141" s="40"/>
      <c r="M141" s="199" t="s">
        <v>1</v>
      </c>
      <c r="N141" s="200" t="s">
        <v>41</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110</v>
      </c>
      <c r="AT141" s="203" t="s">
        <v>241</v>
      </c>
      <c r="AU141" s="203" t="s">
        <v>84</v>
      </c>
      <c r="AY141" s="18" t="s">
        <v>239</v>
      </c>
      <c r="BE141" s="204">
        <f t="shared" si="4"/>
        <v>0</v>
      </c>
      <c r="BF141" s="204">
        <f t="shared" si="5"/>
        <v>0</v>
      </c>
      <c r="BG141" s="204">
        <f t="shared" si="6"/>
        <v>0</v>
      </c>
      <c r="BH141" s="204">
        <f t="shared" si="7"/>
        <v>0</v>
      </c>
      <c r="BI141" s="204">
        <f t="shared" si="8"/>
        <v>0</v>
      </c>
      <c r="BJ141" s="18" t="s">
        <v>84</v>
      </c>
      <c r="BK141" s="204">
        <f t="shared" si="9"/>
        <v>0</v>
      </c>
      <c r="BL141" s="18" t="s">
        <v>110</v>
      </c>
      <c r="BM141" s="203" t="s">
        <v>473</v>
      </c>
    </row>
    <row r="142" spans="1:65" s="2" customFormat="1" ht="16.5" customHeight="1">
      <c r="A142" s="35"/>
      <c r="B142" s="36"/>
      <c r="C142" s="192" t="s">
        <v>296</v>
      </c>
      <c r="D142" s="192" t="s">
        <v>241</v>
      </c>
      <c r="E142" s="193" t="s">
        <v>4997</v>
      </c>
      <c r="F142" s="194" t="s">
        <v>4998</v>
      </c>
      <c r="G142" s="195" t="s">
        <v>249</v>
      </c>
      <c r="H142" s="196">
        <v>26</v>
      </c>
      <c r="I142" s="197"/>
      <c r="J142" s="198">
        <f t="shared" si="0"/>
        <v>0</v>
      </c>
      <c r="K142" s="194" t="s">
        <v>1</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110</v>
      </c>
      <c r="AT142" s="203" t="s">
        <v>241</v>
      </c>
      <c r="AU142" s="203" t="s">
        <v>84</v>
      </c>
      <c r="AY142" s="18" t="s">
        <v>239</v>
      </c>
      <c r="BE142" s="204">
        <f t="shared" si="4"/>
        <v>0</v>
      </c>
      <c r="BF142" s="204">
        <f t="shared" si="5"/>
        <v>0</v>
      </c>
      <c r="BG142" s="204">
        <f t="shared" si="6"/>
        <v>0</v>
      </c>
      <c r="BH142" s="204">
        <f t="shared" si="7"/>
        <v>0</v>
      </c>
      <c r="BI142" s="204">
        <f t="shared" si="8"/>
        <v>0</v>
      </c>
      <c r="BJ142" s="18" t="s">
        <v>84</v>
      </c>
      <c r="BK142" s="204">
        <f t="shared" si="9"/>
        <v>0</v>
      </c>
      <c r="BL142" s="18" t="s">
        <v>110</v>
      </c>
      <c r="BM142" s="203" t="s">
        <v>484</v>
      </c>
    </row>
    <row r="143" spans="1:65" s="2" customFormat="1" ht="16.5" customHeight="1">
      <c r="A143" s="35"/>
      <c r="B143" s="36"/>
      <c r="C143" s="192" t="s">
        <v>301</v>
      </c>
      <c r="D143" s="192" t="s">
        <v>241</v>
      </c>
      <c r="E143" s="193" t="s">
        <v>4999</v>
      </c>
      <c r="F143" s="194" t="s">
        <v>5000</v>
      </c>
      <c r="G143" s="195" t="s">
        <v>476</v>
      </c>
      <c r="H143" s="196">
        <v>719</v>
      </c>
      <c r="I143" s="197"/>
      <c r="J143" s="198">
        <f t="shared" si="0"/>
        <v>0</v>
      </c>
      <c r="K143" s="194" t="s">
        <v>1</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110</v>
      </c>
      <c r="AT143" s="203" t="s">
        <v>241</v>
      </c>
      <c r="AU143" s="203" t="s">
        <v>84</v>
      </c>
      <c r="AY143" s="18" t="s">
        <v>239</v>
      </c>
      <c r="BE143" s="204">
        <f t="shared" si="4"/>
        <v>0</v>
      </c>
      <c r="BF143" s="204">
        <f t="shared" si="5"/>
        <v>0</v>
      </c>
      <c r="BG143" s="204">
        <f t="shared" si="6"/>
        <v>0</v>
      </c>
      <c r="BH143" s="204">
        <f t="shared" si="7"/>
        <v>0</v>
      </c>
      <c r="BI143" s="204">
        <f t="shared" si="8"/>
        <v>0</v>
      </c>
      <c r="BJ143" s="18" t="s">
        <v>84</v>
      </c>
      <c r="BK143" s="204">
        <f t="shared" si="9"/>
        <v>0</v>
      </c>
      <c r="BL143" s="18" t="s">
        <v>110</v>
      </c>
      <c r="BM143" s="203" t="s">
        <v>495</v>
      </c>
    </row>
    <row r="144" spans="1:65" s="2" customFormat="1" ht="16.5" customHeight="1">
      <c r="A144" s="35"/>
      <c r="B144" s="36"/>
      <c r="C144" s="192" t="s">
        <v>306</v>
      </c>
      <c r="D144" s="192" t="s">
        <v>241</v>
      </c>
      <c r="E144" s="193" t="s">
        <v>5001</v>
      </c>
      <c r="F144" s="194" t="s">
        <v>5002</v>
      </c>
      <c r="G144" s="195" t="s">
        <v>476</v>
      </c>
      <c r="H144" s="196">
        <v>719</v>
      </c>
      <c r="I144" s="197"/>
      <c r="J144" s="198">
        <f t="shared" si="0"/>
        <v>0</v>
      </c>
      <c r="K144" s="194" t="s">
        <v>1</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110</v>
      </c>
      <c r="AT144" s="203" t="s">
        <v>241</v>
      </c>
      <c r="AU144" s="203" t="s">
        <v>84</v>
      </c>
      <c r="AY144" s="18" t="s">
        <v>239</v>
      </c>
      <c r="BE144" s="204">
        <f t="shared" si="4"/>
        <v>0</v>
      </c>
      <c r="BF144" s="204">
        <f t="shared" si="5"/>
        <v>0</v>
      </c>
      <c r="BG144" s="204">
        <f t="shared" si="6"/>
        <v>0</v>
      </c>
      <c r="BH144" s="204">
        <f t="shared" si="7"/>
        <v>0</v>
      </c>
      <c r="BI144" s="204">
        <f t="shared" si="8"/>
        <v>0</v>
      </c>
      <c r="BJ144" s="18" t="s">
        <v>84</v>
      </c>
      <c r="BK144" s="204">
        <f t="shared" si="9"/>
        <v>0</v>
      </c>
      <c r="BL144" s="18" t="s">
        <v>110</v>
      </c>
      <c r="BM144" s="203" t="s">
        <v>506</v>
      </c>
    </row>
    <row r="145" spans="1:65" s="2" customFormat="1" ht="16.5" customHeight="1">
      <c r="A145" s="35"/>
      <c r="B145" s="36"/>
      <c r="C145" s="192" t="s">
        <v>312</v>
      </c>
      <c r="D145" s="192" t="s">
        <v>241</v>
      </c>
      <c r="E145" s="193" t="s">
        <v>5003</v>
      </c>
      <c r="F145" s="194" t="s">
        <v>5004</v>
      </c>
      <c r="G145" s="195" t="s">
        <v>476</v>
      </c>
      <c r="H145" s="196">
        <v>719</v>
      </c>
      <c r="I145" s="197"/>
      <c r="J145" s="198">
        <f t="shared" si="0"/>
        <v>0</v>
      </c>
      <c r="K145" s="194" t="s">
        <v>1</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110</v>
      </c>
      <c r="AT145" s="203" t="s">
        <v>241</v>
      </c>
      <c r="AU145" s="203" t="s">
        <v>84</v>
      </c>
      <c r="AY145" s="18" t="s">
        <v>239</v>
      </c>
      <c r="BE145" s="204">
        <f t="shared" si="4"/>
        <v>0</v>
      </c>
      <c r="BF145" s="204">
        <f t="shared" si="5"/>
        <v>0</v>
      </c>
      <c r="BG145" s="204">
        <f t="shared" si="6"/>
        <v>0</v>
      </c>
      <c r="BH145" s="204">
        <f t="shared" si="7"/>
        <v>0</v>
      </c>
      <c r="BI145" s="204">
        <f t="shared" si="8"/>
        <v>0</v>
      </c>
      <c r="BJ145" s="18" t="s">
        <v>84</v>
      </c>
      <c r="BK145" s="204">
        <f t="shared" si="9"/>
        <v>0</v>
      </c>
      <c r="BL145" s="18" t="s">
        <v>110</v>
      </c>
      <c r="BM145" s="203" t="s">
        <v>517</v>
      </c>
    </row>
    <row r="146" spans="1:65" s="2" customFormat="1" ht="16.5" customHeight="1">
      <c r="A146" s="35"/>
      <c r="B146" s="36"/>
      <c r="C146" s="192" t="s">
        <v>279</v>
      </c>
      <c r="D146" s="192" t="s">
        <v>241</v>
      </c>
      <c r="E146" s="193" t="s">
        <v>5005</v>
      </c>
      <c r="F146" s="194" t="s">
        <v>5006</v>
      </c>
      <c r="G146" s="195" t="s">
        <v>249</v>
      </c>
      <c r="H146" s="196">
        <v>7</v>
      </c>
      <c r="I146" s="197"/>
      <c r="J146" s="198">
        <f t="shared" si="0"/>
        <v>0</v>
      </c>
      <c r="K146" s="194" t="s">
        <v>1</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110</v>
      </c>
      <c r="AT146" s="203" t="s">
        <v>241</v>
      </c>
      <c r="AU146" s="203" t="s">
        <v>84</v>
      </c>
      <c r="AY146" s="18" t="s">
        <v>239</v>
      </c>
      <c r="BE146" s="204">
        <f t="shared" si="4"/>
        <v>0</v>
      </c>
      <c r="BF146" s="204">
        <f t="shared" si="5"/>
        <v>0</v>
      </c>
      <c r="BG146" s="204">
        <f t="shared" si="6"/>
        <v>0</v>
      </c>
      <c r="BH146" s="204">
        <f t="shared" si="7"/>
        <v>0</v>
      </c>
      <c r="BI146" s="204">
        <f t="shared" si="8"/>
        <v>0</v>
      </c>
      <c r="BJ146" s="18" t="s">
        <v>84</v>
      </c>
      <c r="BK146" s="204">
        <f t="shared" si="9"/>
        <v>0</v>
      </c>
      <c r="BL146" s="18" t="s">
        <v>110</v>
      </c>
      <c r="BM146" s="203" t="s">
        <v>525</v>
      </c>
    </row>
    <row r="147" spans="1:65" s="2" customFormat="1" ht="16.5" customHeight="1">
      <c r="A147" s="35"/>
      <c r="B147" s="36"/>
      <c r="C147" s="192" t="s">
        <v>321</v>
      </c>
      <c r="D147" s="192" t="s">
        <v>241</v>
      </c>
      <c r="E147" s="193" t="s">
        <v>5007</v>
      </c>
      <c r="F147" s="194" t="s">
        <v>5008</v>
      </c>
      <c r="G147" s="195" t="s">
        <v>249</v>
      </c>
      <c r="H147" s="196">
        <v>5</v>
      </c>
      <c r="I147" s="197"/>
      <c r="J147" s="198">
        <f t="shared" si="0"/>
        <v>0</v>
      </c>
      <c r="K147" s="194" t="s">
        <v>1</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110</v>
      </c>
      <c r="AT147" s="203" t="s">
        <v>241</v>
      </c>
      <c r="AU147" s="203" t="s">
        <v>84</v>
      </c>
      <c r="AY147" s="18" t="s">
        <v>239</v>
      </c>
      <c r="BE147" s="204">
        <f t="shared" si="4"/>
        <v>0</v>
      </c>
      <c r="BF147" s="204">
        <f t="shared" si="5"/>
        <v>0</v>
      </c>
      <c r="BG147" s="204">
        <f t="shared" si="6"/>
        <v>0</v>
      </c>
      <c r="BH147" s="204">
        <f t="shared" si="7"/>
        <v>0</v>
      </c>
      <c r="BI147" s="204">
        <f t="shared" si="8"/>
        <v>0</v>
      </c>
      <c r="BJ147" s="18" t="s">
        <v>84</v>
      </c>
      <c r="BK147" s="204">
        <f t="shared" si="9"/>
        <v>0</v>
      </c>
      <c r="BL147" s="18" t="s">
        <v>110</v>
      </c>
      <c r="BM147" s="203" t="s">
        <v>533</v>
      </c>
    </row>
    <row r="148" spans="1:65" s="2" customFormat="1" ht="16.5" customHeight="1">
      <c r="A148" s="35"/>
      <c r="B148" s="36"/>
      <c r="C148" s="192" t="s">
        <v>328</v>
      </c>
      <c r="D148" s="192" t="s">
        <v>241</v>
      </c>
      <c r="E148" s="193" t="s">
        <v>5009</v>
      </c>
      <c r="F148" s="194" t="s">
        <v>5010</v>
      </c>
      <c r="G148" s="195" t="s">
        <v>249</v>
      </c>
      <c r="H148" s="196">
        <v>19</v>
      </c>
      <c r="I148" s="197"/>
      <c r="J148" s="198">
        <f t="shared" si="0"/>
        <v>0</v>
      </c>
      <c r="K148" s="194" t="s">
        <v>1</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110</v>
      </c>
      <c r="AT148" s="203" t="s">
        <v>241</v>
      </c>
      <c r="AU148" s="203" t="s">
        <v>84</v>
      </c>
      <c r="AY148" s="18" t="s">
        <v>239</v>
      </c>
      <c r="BE148" s="204">
        <f t="shared" si="4"/>
        <v>0</v>
      </c>
      <c r="BF148" s="204">
        <f t="shared" si="5"/>
        <v>0</v>
      </c>
      <c r="BG148" s="204">
        <f t="shared" si="6"/>
        <v>0</v>
      </c>
      <c r="BH148" s="204">
        <f t="shared" si="7"/>
        <v>0</v>
      </c>
      <c r="BI148" s="204">
        <f t="shared" si="8"/>
        <v>0</v>
      </c>
      <c r="BJ148" s="18" t="s">
        <v>84</v>
      </c>
      <c r="BK148" s="204">
        <f t="shared" si="9"/>
        <v>0</v>
      </c>
      <c r="BL148" s="18" t="s">
        <v>110</v>
      </c>
      <c r="BM148" s="203" t="s">
        <v>541</v>
      </c>
    </row>
    <row r="149" spans="1:65" s="2" customFormat="1" ht="16.5" customHeight="1">
      <c r="A149" s="35"/>
      <c r="B149" s="36"/>
      <c r="C149" s="192" t="s">
        <v>7</v>
      </c>
      <c r="D149" s="192" t="s">
        <v>241</v>
      </c>
      <c r="E149" s="193" t="s">
        <v>5011</v>
      </c>
      <c r="F149" s="194" t="s">
        <v>5012</v>
      </c>
      <c r="G149" s="195" t="s">
        <v>249</v>
      </c>
      <c r="H149" s="196">
        <v>5</v>
      </c>
      <c r="I149" s="197"/>
      <c r="J149" s="198">
        <f t="shared" si="0"/>
        <v>0</v>
      </c>
      <c r="K149" s="194" t="s">
        <v>1</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110</v>
      </c>
      <c r="AT149" s="203" t="s">
        <v>241</v>
      </c>
      <c r="AU149" s="203" t="s">
        <v>84</v>
      </c>
      <c r="AY149" s="18" t="s">
        <v>239</v>
      </c>
      <c r="BE149" s="204">
        <f t="shared" si="4"/>
        <v>0</v>
      </c>
      <c r="BF149" s="204">
        <f t="shared" si="5"/>
        <v>0</v>
      </c>
      <c r="BG149" s="204">
        <f t="shared" si="6"/>
        <v>0</v>
      </c>
      <c r="BH149" s="204">
        <f t="shared" si="7"/>
        <v>0</v>
      </c>
      <c r="BI149" s="204">
        <f t="shared" si="8"/>
        <v>0</v>
      </c>
      <c r="BJ149" s="18" t="s">
        <v>84</v>
      </c>
      <c r="BK149" s="204">
        <f t="shared" si="9"/>
        <v>0</v>
      </c>
      <c r="BL149" s="18" t="s">
        <v>110</v>
      </c>
      <c r="BM149" s="203" t="s">
        <v>551</v>
      </c>
    </row>
    <row r="150" spans="1:65" s="2" customFormat="1" ht="16.5" customHeight="1">
      <c r="A150" s="35"/>
      <c r="B150" s="36"/>
      <c r="C150" s="192" t="s">
        <v>337</v>
      </c>
      <c r="D150" s="192" t="s">
        <v>241</v>
      </c>
      <c r="E150" s="193" t="s">
        <v>5013</v>
      </c>
      <c r="F150" s="194" t="s">
        <v>5014</v>
      </c>
      <c r="G150" s="195" t="s">
        <v>249</v>
      </c>
      <c r="H150" s="196">
        <v>1</v>
      </c>
      <c r="I150" s="197"/>
      <c r="J150" s="198">
        <f t="shared" si="0"/>
        <v>0</v>
      </c>
      <c r="K150" s="194" t="s">
        <v>1</v>
      </c>
      <c r="L150" s="40"/>
      <c r="M150" s="199" t="s">
        <v>1</v>
      </c>
      <c r="N150" s="200" t="s">
        <v>41</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110</v>
      </c>
      <c r="AT150" s="203" t="s">
        <v>241</v>
      </c>
      <c r="AU150" s="203" t="s">
        <v>84</v>
      </c>
      <c r="AY150" s="18" t="s">
        <v>239</v>
      </c>
      <c r="BE150" s="204">
        <f t="shared" si="4"/>
        <v>0</v>
      </c>
      <c r="BF150" s="204">
        <f t="shared" si="5"/>
        <v>0</v>
      </c>
      <c r="BG150" s="204">
        <f t="shared" si="6"/>
        <v>0</v>
      </c>
      <c r="BH150" s="204">
        <f t="shared" si="7"/>
        <v>0</v>
      </c>
      <c r="BI150" s="204">
        <f t="shared" si="8"/>
        <v>0</v>
      </c>
      <c r="BJ150" s="18" t="s">
        <v>84</v>
      </c>
      <c r="BK150" s="204">
        <f t="shared" si="9"/>
        <v>0</v>
      </c>
      <c r="BL150" s="18" t="s">
        <v>110</v>
      </c>
      <c r="BM150" s="203" t="s">
        <v>561</v>
      </c>
    </row>
    <row r="151" spans="1:65" s="2" customFormat="1" ht="16.5" customHeight="1">
      <c r="A151" s="35"/>
      <c r="B151" s="36"/>
      <c r="C151" s="192" t="s">
        <v>342</v>
      </c>
      <c r="D151" s="192" t="s">
        <v>241</v>
      </c>
      <c r="E151" s="193" t="s">
        <v>5015</v>
      </c>
      <c r="F151" s="194" t="s">
        <v>5016</v>
      </c>
      <c r="G151" s="195" t="s">
        <v>249</v>
      </c>
      <c r="H151" s="196">
        <v>4</v>
      </c>
      <c r="I151" s="197"/>
      <c r="J151" s="198">
        <f t="shared" si="0"/>
        <v>0</v>
      </c>
      <c r="K151" s="194" t="s">
        <v>1</v>
      </c>
      <c r="L151" s="40"/>
      <c r="M151" s="199" t="s">
        <v>1</v>
      </c>
      <c r="N151" s="200" t="s">
        <v>41</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110</v>
      </c>
      <c r="AT151" s="203" t="s">
        <v>241</v>
      </c>
      <c r="AU151" s="203" t="s">
        <v>84</v>
      </c>
      <c r="AY151" s="18" t="s">
        <v>239</v>
      </c>
      <c r="BE151" s="204">
        <f t="shared" si="4"/>
        <v>0</v>
      </c>
      <c r="BF151" s="204">
        <f t="shared" si="5"/>
        <v>0</v>
      </c>
      <c r="BG151" s="204">
        <f t="shared" si="6"/>
        <v>0</v>
      </c>
      <c r="BH151" s="204">
        <f t="shared" si="7"/>
        <v>0</v>
      </c>
      <c r="BI151" s="204">
        <f t="shared" si="8"/>
        <v>0</v>
      </c>
      <c r="BJ151" s="18" t="s">
        <v>84</v>
      </c>
      <c r="BK151" s="204">
        <f t="shared" si="9"/>
        <v>0</v>
      </c>
      <c r="BL151" s="18" t="s">
        <v>110</v>
      </c>
      <c r="BM151" s="203" t="s">
        <v>570</v>
      </c>
    </row>
    <row r="152" spans="1:65" s="2" customFormat="1" ht="16.5" customHeight="1">
      <c r="A152" s="35"/>
      <c r="B152" s="36"/>
      <c r="C152" s="192" t="s">
        <v>463</v>
      </c>
      <c r="D152" s="192" t="s">
        <v>241</v>
      </c>
      <c r="E152" s="193" t="s">
        <v>5017</v>
      </c>
      <c r="F152" s="194" t="s">
        <v>5018</v>
      </c>
      <c r="G152" s="195" t="s">
        <v>249</v>
      </c>
      <c r="H152" s="196">
        <v>4</v>
      </c>
      <c r="I152" s="197"/>
      <c r="J152" s="198">
        <f t="shared" si="0"/>
        <v>0</v>
      </c>
      <c r="K152" s="194" t="s">
        <v>1</v>
      </c>
      <c r="L152" s="40"/>
      <c r="M152" s="199" t="s">
        <v>1</v>
      </c>
      <c r="N152" s="200" t="s">
        <v>41</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110</v>
      </c>
      <c r="AT152" s="203" t="s">
        <v>241</v>
      </c>
      <c r="AU152" s="203" t="s">
        <v>84</v>
      </c>
      <c r="AY152" s="18" t="s">
        <v>239</v>
      </c>
      <c r="BE152" s="204">
        <f t="shared" si="4"/>
        <v>0</v>
      </c>
      <c r="BF152" s="204">
        <f t="shared" si="5"/>
        <v>0</v>
      </c>
      <c r="BG152" s="204">
        <f t="shared" si="6"/>
        <v>0</v>
      </c>
      <c r="BH152" s="204">
        <f t="shared" si="7"/>
        <v>0</v>
      </c>
      <c r="BI152" s="204">
        <f t="shared" si="8"/>
        <v>0</v>
      </c>
      <c r="BJ152" s="18" t="s">
        <v>84</v>
      </c>
      <c r="BK152" s="204">
        <f t="shared" si="9"/>
        <v>0</v>
      </c>
      <c r="BL152" s="18" t="s">
        <v>110</v>
      </c>
      <c r="BM152" s="203" t="s">
        <v>580</v>
      </c>
    </row>
    <row r="153" spans="1:65" s="2" customFormat="1" ht="16.5" customHeight="1">
      <c r="A153" s="35"/>
      <c r="B153" s="36"/>
      <c r="C153" s="192" t="s">
        <v>468</v>
      </c>
      <c r="D153" s="192" t="s">
        <v>241</v>
      </c>
      <c r="E153" s="193" t="s">
        <v>5019</v>
      </c>
      <c r="F153" s="194" t="s">
        <v>5020</v>
      </c>
      <c r="G153" s="195" t="s">
        <v>249</v>
      </c>
      <c r="H153" s="196">
        <v>4</v>
      </c>
      <c r="I153" s="197"/>
      <c r="J153" s="198">
        <f t="shared" si="0"/>
        <v>0</v>
      </c>
      <c r="K153" s="194" t="s">
        <v>1</v>
      </c>
      <c r="L153" s="40"/>
      <c r="M153" s="199" t="s">
        <v>1</v>
      </c>
      <c r="N153" s="200" t="s">
        <v>41</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110</v>
      </c>
      <c r="AT153" s="203" t="s">
        <v>241</v>
      </c>
      <c r="AU153" s="203" t="s">
        <v>84</v>
      </c>
      <c r="AY153" s="18" t="s">
        <v>239</v>
      </c>
      <c r="BE153" s="204">
        <f t="shared" si="4"/>
        <v>0</v>
      </c>
      <c r="BF153" s="204">
        <f t="shared" si="5"/>
        <v>0</v>
      </c>
      <c r="BG153" s="204">
        <f t="shared" si="6"/>
        <v>0</v>
      </c>
      <c r="BH153" s="204">
        <f t="shared" si="7"/>
        <v>0</v>
      </c>
      <c r="BI153" s="204">
        <f t="shared" si="8"/>
        <v>0</v>
      </c>
      <c r="BJ153" s="18" t="s">
        <v>84</v>
      </c>
      <c r="BK153" s="204">
        <f t="shared" si="9"/>
        <v>0</v>
      </c>
      <c r="BL153" s="18" t="s">
        <v>110</v>
      </c>
      <c r="BM153" s="203" t="s">
        <v>591</v>
      </c>
    </row>
    <row r="154" spans="1:65" s="2" customFormat="1" ht="24.2" customHeight="1">
      <c r="A154" s="35"/>
      <c r="B154" s="36"/>
      <c r="C154" s="192" t="s">
        <v>473</v>
      </c>
      <c r="D154" s="192" t="s">
        <v>241</v>
      </c>
      <c r="E154" s="193" t="s">
        <v>5021</v>
      </c>
      <c r="F154" s="194" t="s">
        <v>5022</v>
      </c>
      <c r="G154" s="195" t="s">
        <v>249</v>
      </c>
      <c r="H154" s="196">
        <v>2</v>
      </c>
      <c r="I154" s="197"/>
      <c r="J154" s="198">
        <f t="shared" si="0"/>
        <v>0</v>
      </c>
      <c r="K154" s="194" t="s">
        <v>1</v>
      </c>
      <c r="L154" s="40"/>
      <c r="M154" s="199" t="s">
        <v>1</v>
      </c>
      <c r="N154" s="200" t="s">
        <v>41</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110</v>
      </c>
      <c r="AT154" s="203" t="s">
        <v>241</v>
      </c>
      <c r="AU154" s="203" t="s">
        <v>84</v>
      </c>
      <c r="AY154" s="18" t="s">
        <v>239</v>
      </c>
      <c r="BE154" s="204">
        <f t="shared" si="4"/>
        <v>0</v>
      </c>
      <c r="BF154" s="204">
        <f t="shared" si="5"/>
        <v>0</v>
      </c>
      <c r="BG154" s="204">
        <f t="shared" si="6"/>
        <v>0</v>
      </c>
      <c r="BH154" s="204">
        <f t="shared" si="7"/>
        <v>0</v>
      </c>
      <c r="BI154" s="204">
        <f t="shared" si="8"/>
        <v>0</v>
      </c>
      <c r="BJ154" s="18" t="s">
        <v>84</v>
      </c>
      <c r="BK154" s="204">
        <f t="shared" si="9"/>
        <v>0</v>
      </c>
      <c r="BL154" s="18" t="s">
        <v>110</v>
      </c>
      <c r="BM154" s="203" t="s">
        <v>601</v>
      </c>
    </row>
    <row r="155" spans="1:65" s="2" customFormat="1" ht="24.2" customHeight="1">
      <c r="A155" s="35"/>
      <c r="B155" s="36"/>
      <c r="C155" s="192" t="s">
        <v>479</v>
      </c>
      <c r="D155" s="192" t="s">
        <v>241</v>
      </c>
      <c r="E155" s="193" t="s">
        <v>5023</v>
      </c>
      <c r="F155" s="194" t="s">
        <v>5024</v>
      </c>
      <c r="G155" s="195" t="s">
        <v>249</v>
      </c>
      <c r="H155" s="196">
        <v>2</v>
      </c>
      <c r="I155" s="197"/>
      <c r="J155" s="198">
        <f t="shared" si="0"/>
        <v>0</v>
      </c>
      <c r="K155" s="194" t="s">
        <v>1</v>
      </c>
      <c r="L155" s="40"/>
      <c r="M155" s="199" t="s">
        <v>1</v>
      </c>
      <c r="N155" s="200" t="s">
        <v>41</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110</v>
      </c>
      <c r="AT155" s="203" t="s">
        <v>241</v>
      </c>
      <c r="AU155" s="203" t="s">
        <v>84</v>
      </c>
      <c r="AY155" s="18" t="s">
        <v>239</v>
      </c>
      <c r="BE155" s="204">
        <f t="shared" si="4"/>
        <v>0</v>
      </c>
      <c r="BF155" s="204">
        <f t="shared" si="5"/>
        <v>0</v>
      </c>
      <c r="BG155" s="204">
        <f t="shared" si="6"/>
        <v>0</v>
      </c>
      <c r="BH155" s="204">
        <f t="shared" si="7"/>
        <v>0</v>
      </c>
      <c r="BI155" s="204">
        <f t="shared" si="8"/>
        <v>0</v>
      </c>
      <c r="BJ155" s="18" t="s">
        <v>84</v>
      </c>
      <c r="BK155" s="204">
        <f t="shared" si="9"/>
        <v>0</v>
      </c>
      <c r="BL155" s="18" t="s">
        <v>110</v>
      </c>
      <c r="BM155" s="203" t="s">
        <v>609</v>
      </c>
    </row>
    <row r="156" spans="1:65" s="2" customFormat="1" ht="16.5" customHeight="1">
      <c r="A156" s="35"/>
      <c r="B156" s="36"/>
      <c r="C156" s="192" t="s">
        <v>484</v>
      </c>
      <c r="D156" s="192" t="s">
        <v>241</v>
      </c>
      <c r="E156" s="193" t="s">
        <v>5025</v>
      </c>
      <c r="F156" s="194" t="s">
        <v>5026</v>
      </c>
      <c r="G156" s="195" t="s">
        <v>249</v>
      </c>
      <c r="H156" s="196">
        <v>2</v>
      </c>
      <c r="I156" s="197"/>
      <c r="J156" s="198">
        <f t="shared" si="0"/>
        <v>0</v>
      </c>
      <c r="K156" s="194" t="s">
        <v>1</v>
      </c>
      <c r="L156" s="40"/>
      <c r="M156" s="199" t="s">
        <v>1</v>
      </c>
      <c r="N156" s="200" t="s">
        <v>41</v>
      </c>
      <c r="O156" s="72"/>
      <c r="P156" s="201">
        <f t="shared" si="1"/>
        <v>0</v>
      </c>
      <c r="Q156" s="201">
        <v>0</v>
      </c>
      <c r="R156" s="201">
        <f t="shared" si="2"/>
        <v>0</v>
      </c>
      <c r="S156" s="201">
        <v>0</v>
      </c>
      <c r="T156" s="202">
        <f t="shared" si="3"/>
        <v>0</v>
      </c>
      <c r="U156" s="35"/>
      <c r="V156" s="35"/>
      <c r="W156" s="35"/>
      <c r="X156" s="35"/>
      <c r="Y156" s="35"/>
      <c r="Z156" s="35"/>
      <c r="AA156" s="35"/>
      <c r="AB156" s="35"/>
      <c r="AC156" s="35"/>
      <c r="AD156" s="35"/>
      <c r="AE156" s="35"/>
      <c r="AR156" s="203" t="s">
        <v>110</v>
      </c>
      <c r="AT156" s="203" t="s">
        <v>241</v>
      </c>
      <c r="AU156" s="203" t="s">
        <v>84</v>
      </c>
      <c r="AY156" s="18" t="s">
        <v>239</v>
      </c>
      <c r="BE156" s="204">
        <f t="shared" si="4"/>
        <v>0</v>
      </c>
      <c r="BF156" s="204">
        <f t="shared" si="5"/>
        <v>0</v>
      </c>
      <c r="BG156" s="204">
        <f t="shared" si="6"/>
        <v>0</v>
      </c>
      <c r="BH156" s="204">
        <f t="shared" si="7"/>
        <v>0</v>
      </c>
      <c r="BI156" s="204">
        <f t="shared" si="8"/>
        <v>0</v>
      </c>
      <c r="BJ156" s="18" t="s">
        <v>84</v>
      </c>
      <c r="BK156" s="204">
        <f t="shared" si="9"/>
        <v>0</v>
      </c>
      <c r="BL156" s="18" t="s">
        <v>110</v>
      </c>
      <c r="BM156" s="203" t="s">
        <v>617</v>
      </c>
    </row>
    <row r="157" spans="1:65" s="2" customFormat="1" ht="16.5" customHeight="1">
      <c r="A157" s="35"/>
      <c r="B157" s="36"/>
      <c r="C157" s="192" t="s">
        <v>490</v>
      </c>
      <c r="D157" s="192" t="s">
        <v>241</v>
      </c>
      <c r="E157" s="193" t="s">
        <v>5027</v>
      </c>
      <c r="F157" s="194" t="s">
        <v>5028</v>
      </c>
      <c r="G157" s="195" t="s">
        <v>249</v>
      </c>
      <c r="H157" s="196">
        <v>12</v>
      </c>
      <c r="I157" s="197"/>
      <c r="J157" s="198">
        <f t="shared" si="0"/>
        <v>0</v>
      </c>
      <c r="K157" s="194" t="s">
        <v>1</v>
      </c>
      <c r="L157" s="40"/>
      <c r="M157" s="199" t="s">
        <v>1</v>
      </c>
      <c r="N157" s="200" t="s">
        <v>41</v>
      </c>
      <c r="O157" s="72"/>
      <c r="P157" s="201">
        <f t="shared" si="1"/>
        <v>0</v>
      </c>
      <c r="Q157" s="201">
        <v>0</v>
      </c>
      <c r="R157" s="201">
        <f t="shared" si="2"/>
        <v>0</v>
      </c>
      <c r="S157" s="201">
        <v>0</v>
      </c>
      <c r="T157" s="202">
        <f t="shared" si="3"/>
        <v>0</v>
      </c>
      <c r="U157" s="35"/>
      <c r="V157" s="35"/>
      <c r="W157" s="35"/>
      <c r="X157" s="35"/>
      <c r="Y157" s="35"/>
      <c r="Z157" s="35"/>
      <c r="AA157" s="35"/>
      <c r="AB157" s="35"/>
      <c r="AC157" s="35"/>
      <c r="AD157" s="35"/>
      <c r="AE157" s="35"/>
      <c r="AR157" s="203" t="s">
        <v>110</v>
      </c>
      <c r="AT157" s="203" t="s">
        <v>241</v>
      </c>
      <c r="AU157" s="203" t="s">
        <v>84</v>
      </c>
      <c r="AY157" s="18" t="s">
        <v>239</v>
      </c>
      <c r="BE157" s="204">
        <f t="shared" si="4"/>
        <v>0</v>
      </c>
      <c r="BF157" s="204">
        <f t="shared" si="5"/>
        <v>0</v>
      </c>
      <c r="BG157" s="204">
        <f t="shared" si="6"/>
        <v>0</v>
      </c>
      <c r="BH157" s="204">
        <f t="shared" si="7"/>
        <v>0</v>
      </c>
      <c r="BI157" s="204">
        <f t="shared" si="8"/>
        <v>0</v>
      </c>
      <c r="BJ157" s="18" t="s">
        <v>84</v>
      </c>
      <c r="BK157" s="204">
        <f t="shared" si="9"/>
        <v>0</v>
      </c>
      <c r="BL157" s="18" t="s">
        <v>110</v>
      </c>
      <c r="BM157" s="203" t="s">
        <v>626</v>
      </c>
    </row>
    <row r="158" spans="1:65" s="2" customFormat="1" ht="16.5" customHeight="1">
      <c r="A158" s="35"/>
      <c r="B158" s="36"/>
      <c r="C158" s="192" t="s">
        <v>495</v>
      </c>
      <c r="D158" s="192" t="s">
        <v>241</v>
      </c>
      <c r="E158" s="193" t="s">
        <v>5029</v>
      </c>
      <c r="F158" s="194" t="s">
        <v>5030</v>
      </c>
      <c r="G158" s="195" t="s">
        <v>249</v>
      </c>
      <c r="H158" s="196">
        <v>1</v>
      </c>
      <c r="I158" s="197"/>
      <c r="J158" s="198">
        <f t="shared" si="0"/>
        <v>0</v>
      </c>
      <c r="K158" s="194" t="s">
        <v>1</v>
      </c>
      <c r="L158" s="40"/>
      <c r="M158" s="199" t="s">
        <v>1</v>
      </c>
      <c r="N158" s="200" t="s">
        <v>41</v>
      </c>
      <c r="O158" s="72"/>
      <c r="P158" s="201">
        <f t="shared" si="1"/>
        <v>0</v>
      </c>
      <c r="Q158" s="201">
        <v>0</v>
      </c>
      <c r="R158" s="201">
        <f t="shared" si="2"/>
        <v>0</v>
      </c>
      <c r="S158" s="201">
        <v>0</v>
      </c>
      <c r="T158" s="202">
        <f t="shared" si="3"/>
        <v>0</v>
      </c>
      <c r="U158" s="35"/>
      <c r="V158" s="35"/>
      <c r="W158" s="35"/>
      <c r="X158" s="35"/>
      <c r="Y158" s="35"/>
      <c r="Z158" s="35"/>
      <c r="AA158" s="35"/>
      <c r="AB158" s="35"/>
      <c r="AC158" s="35"/>
      <c r="AD158" s="35"/>
      <c r="AE158" s="35"/>
      <c r="AR158" s="203" t="s">
        <v>110</v>
      </c>
      <c r="AT158" s="203" t="s">
        <v>241</v>
      </c>
      <c r="AU158" s="203" t="s">
        <v>84</v>
      </c>
      <c r="AY158" s="18" t="s">
        <v>239</v>
      </c>
      <c r="BE158" s="204">
        <f t="shared" si="4"/>
        <v>0</v>
      </c>
      <c r="BF158" s="204">
        <f t="shared" si="5"/>
        <v>0</v>
      </c>
      <c r="BG158" s="204">
        <f t="shared" si="6"/>
        <v>0</v>
      </c>
      <c r="BH158" s="204">
        <f t="shared" si="7"/>
        <v>0</v>
      </c>
      <c r="BI158" s="204">
        <f t="shared" si="8"/>
        <v>0</v>
      </c>
      <c r="BJ158" s="18" t="s">
        <v>84</v>
      </c>
      <c r="BK158" s="204">
        <f t="shared" si="9"/>
        <v>0</v>
      </c>
      <c r="BL158" s="18" t="s">
        <v>110</v>
      </c>
      <c r="BM158" s="203" t="s">
        <v>636</v>
      </c>
    </row>
    <row r="159" spans="1:65" s="2" customFormat="1" ht="58.5">
      <c r="A159" s="35"/>
      <c r="B159" s="36"/>
      <c r="C159" s="37"/>
      <c r="D159" s="207" t="s">
        <v>284</v>
      </c>
      <c r="E159" s="37"/>
      <c r="F159" s="216" t="s">
        <v>5031</v>
      </c>
      <c r="G159" s="37"/>
      <c r="H159" s="37"/>
      <c r="I159" s="217"/>
      <c r="J159" s="37"/>
      <c r="K159" s="37"/>
      <c r="L159" s="40"/>
      <c r="M159" s="218"/>
      <c r="N159" s="219"/>
      <c r="O159" s="72"/>
      <c r="P159" s="72"/>
      <c r="Q159" s="72"/>
      <c r="R159" s="72"/>
      <c r="S159" s="72"/>
      <c r="T159" s="73"/>
      <c r="U159" s="35"/>
      <c r="V159" s="35"/>
      <c r="W159" s="35"/>
      <c r="X159" s="35"/>
      <c r="Y159" s="35"/>
      <c r="Z159" s="35"/>
      <c r="AA159" s="35"/>
      <c r="AB159" s="35"/>
      <c r="AC159" s="35"/>
      <c r="AD159" s="35"/>
      <c r="AE159" s="35"/>
      <c r="AT159" s="18" t="s">
        <v>284</v>
      </c>
      <c r="AU159" s="18" t="s">
        <v>84</v>
      </c>
    </row>
    <row r="160" spans="1:65" s="2" customFormat="1" ht="16.5" customHeight="1">
      <c r="A160" s="35"/>
      <c r="B160" s="36"/>
      <c r="C160" s="192" t="s">
        <v>499</v>
      </c>
      <c r="D160" s="192" t="s">
        <v>241</v>
      </c>
      <c r="E160" s="193" t="s">
        <v>5032</v>
      </c>
      <c r="F160" s="194" t="s">
        <v>5033</v>
      </c>
      <c r="G160" s="195" t="s">
        <v>249</v>
      </c>
      <c r="H160" s="196">
        <v>1</v>
      </c>
      <c r="I160" s="197"/>
      <c r="J160" s="198">
        <f>ROUND(I160*H160,2)</f>
        <v>0</v>
      </c>
      <c r="K160" s="194" t="s">
        <v>1</v>
      </c>
      <c r="L160" s="40"/>
      <c r="M160" s="199" t="s">
        <v>1</v>
      </c>
      <c r="N160" s="200" t="s">
        <v>41</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110</v>
      </c>
      <c r="AT160" s="203" t="s">
        <v>241</v>
      </c>
      <c r="AU160" s="203" t="s">
        <v>84</v>
      </c>
      <c r="AY160" s="18" t="s">
        <v>239</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110</v>
      </c>
      <c r="BM160" s="203" t="s">
        <v>646</v>
      </c>
    </row>
    <row r="161" spans="1:65" s="2" customFormat="1" ht="68.25">
      <c r="A161" s="35"/>
      <c r="B161" s="36"/>
      <c r="C161" s="37"/>
      <c r="D161" s="207" t="s">
        <v>284</v>
      </c>
      <c r="E161" s="37"/>
      <c r="F161" s="216" t="s">
        <v>5034</v>
      </c>
      <c r="G161" s="37"/>
      <c r="H161" s="37"/>
      <c r="I161" s="217"/>
      <c r="J161" s="37"/>
      <c r="K161" s="37"/>
      <c r="L161" s="40"/>
      <c r="M161" s="218"/>
      <c r="N161" s="219"/>
      <c r="O161" s="72"/>
      <c r="P161" s="72"/>
      <c r="Q161" s="72"/>
      <c r="R161" s="72"/>
      <c r="S161" s="72"/>
      <c r="T161" s="73"/>
      <c r="U161" s="35"/>
      <c r="V161" s="35"/>
      <c r="W161" s="35"/>
      <c r="X161" s="35"/>
      <c r="Y161" s="35"/>
      <c r="Z161" s="35"/>
      <c r="AA161" s="35"/>
      <c r="AB161" s="35"/>
      <c r="AC161" s="35"/>
      <c r="AD161" s="35"/>
      <c r="AE161" s="35"/>
      <c r="AT161" s="18" t="s">
        <v>284</v>
      </c>
      <c r="AU161" s="18" t="s">
        <v>84</v>
      </c>
    </row>
    <row r="162" spans="1:65" s="2" customFormat="1" ht="16.5" customHeight="1">
      <c r="A162" s="35"/>
      <c r="B162" s="36"/>
      <c r="C162" s="192" t="s">
        <v>506</v>
      </c>
      <c r="D162" s="192" t="s">
        <v>241</v>
      </c>
      <c r="E162" s="193" t="s">
        <v>5035</v>
      </c>
      <c r="F162" s="194" t="s">
        <v>5036</v>
      </c>
      <c r="G162" s="195" t="s">
        <v>249</v>
      </c>
      <c r="H162" s="196">
        <v>1</v>
      </c>
      <c r="I162" s="197"/>
      <c r="J162" s="198">
        <f>ROUND(I162*H162,2)</f>
        <v>0</v>
      </c>
      <c r="K162" s="194" t="s">
        <v>1</v>
      </c>
      <c r="L162" s="40"/>
      <c r="M162" s="199" t="s">
        <v>1</v>
      </c>
      <c r="N162" s="200" t="s">
        <v>41</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110</v>
      </c>
      <c r="AT162" s="203" t="s">
        <v>241</v>
      </c>
      <c r="AU162" s="203" t="s">
        <v>84</v>
      </c>
      <c r="AY162" s="18" t="s">
        <v>239</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110</v>
      </c>
      <c r="BM162" s="203" t="s">
        <v>655</v>
      </c>
    </row>
    <row r="163" spans="1:65" s="2" customFormat="1" ht="78">
      <c r="A163" s="35"/>
      <c r="B163" s="36"/>
      <c r="C163" s="37"/>
      <c r="D163" s="207" t="s">
        <v>284</v>
      </c>
      <c r="E163" s="37"/>
      <c r="F163" s="216" t="s">
        <v>5037</v>
      </c>
      <c r="G163" s="37"/>
      <c r="H163" s="37"/>
      <c r="I163" s="217"/>
      <c r="J163" s="37"/>
      <c r="K163" s="37"/>
      <c r="L163" s="40"/>
      <c r="M163" s="218"/>
      <c r="N163" s="219"/>
      <c r="O163" s="72"/>
      <c r="P163" s="72"/>
      <c r="Q163" s="72"/>
      <c r="R163" s="72"/>
      <c r="S163" s="72"/>
      <c r="T163" s="73"/>
      <c r="U163" s="35"/>
      <c r="V163" s="35"/>
      <c r="W163" s="35"/>
      <c r="X163" s="35"/>
      <c r="Y163" s="35"/>
      <c r="Z163" s="35"/>
      <c r="AA163" s="35"/>
      <c r="AB163" s="35"/>
      <c r="AC163" s="35"/>
      <c r="AD163" s="35"/>
      <c r="AE163" s="35"/>
      <c r="AT163" s="18" t="s">
        <v>284</v>
      </c>
      <c r="AU163" s="18" t="s">
        <v>84</v>
      </c>
    </row>
    <row r="164" spans="1:65" s="2" customFormat="1" ht="16.5" customHeight="1">
      <c r="A164" s="35"/>
      <c r="B164" s="36"/>
      <c r="C164" s="192" t="s">
        <v>513</v>
      </c>
      <c r="D164" s="192" t="s">
        <v>241</v>
      </c>
      <c r="E164" s="193" t="s">
        <v>5038</v>
      </c>
      <c r="F164" s="194" t="s">
        <v>5039</v>
      </c>
      <c r="G164" s="195" t="s">
        <v>249</v>
      </c>
      <c r="H164" s="196">
        <v>1</v>
      </c>
      <c r="I164" s="197"/>
      <c r="J164" s="198">
        <f>ROUND(I164*H164,2)</f>
        <v>0</v>
      </c>
      <c r="K164" s="194" t="s">
        <v>1</v>
      </c>
      <c r="L164" s="40"/>
      <c r="M164" s="199" t="s">
        <v>1</v>
      </c>
      <c r="N164" s="200" t="s">
        <v>41</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110</v>
      </c>
      <c r="AT164" s="203" t="s">
        <v>241</v>
      </c>
      <c r="AU164" s="203" t="s">
        <v>84</v>
      </c>
      <c r="AY164" s="18" t="s">
        <v>239</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110</v>
      </c>
      <c r="BM164" s="203" t="s">
        <v>664</v>
      </c>
    </row>
    <row r="165" spans="1:65" s="2" customFormat="1" ht="78">
      <c r="A165" s="35"/>
      <c r="B165" s="36"/>
      <c r="C165" s="37"/>
      <c r="D165" s="207" t="s">
        <v>284</v>
      </c>
      <c r="E165" s="37"/>
      <c r="F165" s="216" t="s">
        <v>5040</v>
      </c>
      <c r="G165" s="37"/>
      <c r="H165" s="37"/>
      <c r="I165" s="217"/>
      <c r="J165" s="37"/>
      <c r="K165" s="37"/>
      <c r="L165" s="40"/>
      <c r="M165" s="218"/>
      <c r="N165" s="219"/>
      <c r="O165" s="72"/>
      <c r="P165" s="72"/>
      <c r="Q165" s="72"/>
      <c r="R165" s="72"/>
      <c r="S165" s="72"/>
      <c r="T165" s="73"/>
      <c r="U165" s="35"/>
      <c r="V165" s="35"/>
      <c r="W165" s="35"/>
      <c r="X165" s="35"/>
      <c r="Y165" s="35"/>
      <c r="Z165" s="35"/>
      <c r="AA165" s="35"/>
      <c r="AB165" s="35"/>
      <c r="AC165" s="35"/>
      <c r="AD165" s="35"/>
      <c r="AE165" s="35"/>
      <c r="AT165" s="18" t="s">
        <v>284</v>
      </c>
      <c r="AU165" s="18" t="s">
        <v>84</v>
      </c>
    </row>
    <row r="166" spans="1:65" s="12" customFormat="1" ht="25.9" customHeight="1">
      <c r="B166" s="176"/>
      <c r="C166" s="177"/>
      <c r="D166" s="178" t="s">
        <v>75</v>
      </c>
      <c r="E166" s="179" t="s">
        <v>4440</v>
      </c>
      <c r="F166" s="179" t="s">
        <v>5041</v>
      </c>
      <c r="G166" s="177"/>
      <c r="H166" s="177"/>
      <c r="I166" s="180"/>
      <c r="J166" s="181">
        <f>BK166</f>
        <v>0</v>
      </c>
      <c r="K166" s="177"/>
      <c r="L166" s="182"/>
      <c r="M166" s="183"/>
      <c r="N166" s="184"/>
      <c r="O166" s="184"/>
      <c r="P166" s="185">
        <f>SUM(P167:P184)</f>
        <v>0</v>
      </c>
      <c r="Q166" s="184"/>
      <c r="R166" s="185">
        <f>SUM(R167:R184)</f>
        <v>0</v>
      </c>
      <c r="S166" s="184"/>
      <c r="T166" s="186">
        <f>SUM(T167:T184)</f>
        <v>0</v>
      </c>
      <c r="AR166" s="187" t="s">
        <v>84</v>
      </c>
      <c r="AT166" s="188" t="s">
        <v>75</v>
      </c>
      <c r="AU166" s="188" t="s">
        <v>76</v>
      </c>
      <c r="AY166" s="187" t="s">
        <v>239</v>
      </c>
      <c r="BK166" s="189">
        <f>SUM(BK167:BK184)</f>
        <v>0</v>
      </c>
    </row>
    <row r="167" spans="1:65" s="2" customFormat="1" ht="16.5" customHeight="1">
      <c r="A167" s="35"/>
      <c r="B167" s="36"/>
      <c r="C167" s="192" t="s">
        <v>517</v>
      </c>
      <c r="D167" s="192" t="s">
        <v>241</v>
      </c>
      <c r="E167" s="193" t="s">
        <v>5042</v>
      </c>
      <c r="F167" s="194" t="s">
        <v>4975</v>
      </c>
      <c r="G167" s="195" t="s">
        <v>476</v>
      </c>
      <c r="H167" s="196">
        <v>36</v>
      </c>
      <c r="I167" s="197"/>
      <c r="J167" s="198">
        <f t="shared" ref="J167:J184" si="10">ROUND(I167*H167,2)</f>
        <v>0</v>
      </c>
      <c r="K167" s="194" t="s">
        <v>1</v>
      </c>
      <c r="L167" s="40"/>
      <c r="M167" s="199" t="s">
        <v>1</v>
      </c>
      <c r="N167" s="200" t="s">
        <v>41</v>
      </c>
      <c r="O167" s="72"/>
      <c r="P167" s="201">
        <f t="shared" ref="P167:P184" si="11">O167*H167</f>
        <v>0</v>
      </c>
      <c r="Q167" s="201">
        <v>0</v>
      </c>
      <c r="R167" s="201">
        <f t="shared" ref="R167:R184" si="12">Q167*H167</f>
        <v>0</v>
      </c>
      <c r="S167" s="201">
        <v>0</v>
      </c>
      <c r="T167" s="202">
        <f t="shared" ref="T167:T184" si="13">S167*H167</f>
        <v>0</v>
      </c>
      <c r="U167" s="35"/>
      <c r="V167" s="35"/>
      <c r="W167" s="35"/>
      <c r="X167" s="35"/>
      <c r="Y167" s="35"/>
      <c r="Z167" s="35"/>
      <c r="AA167" s="35"/>
      <c r="AB167" s="35"/>
      <c r="AC167" s="35"/>
      <c r="AD167" s="35"/>
      <c r="AE167" s="35"/>
      <c r="AR167" s="203" t="s">
        <v>110</v>
      </c>
      <c r="AT167" s="203" t="s">
        <v>241</v>
      </c>
      <c r="AU167" s="203" t="s">
        <v>84</v>
      </c>
      <c r="AY167" s="18" t="s">
        <v>239</v>
      </c>
      <c r="BE167" s="204">
        <f t="shared" ref="BE167:BE184" si="14">IF(N167="základní",J167,0)</f>
        <v>0</v>
      </c>
      <c r="BF167" s="204">
        <f t="shared" ref="BF167:BF184" si="15">IF(N167="snížená",J167,0)</f>
        <v>0</v>
      </c>
      <c r="BG167" s="204">
        <f t="shared" ref="BG167:BG184" si="16">IF(N167="zákl. přenesená",J167,0)</f>
        <v>0</v>
      </c>
      <c r="BH167" s="204">
        <f t="shared" ref="BH167:BH184" si="17">IF(N167="sníž. přenesená",J167,0)</f>
        <v>0</v>
      </c>
      <c r="BI167" s="204">
        <f t="shared" ref="BI167:BI184" si="18">IF(N167="nulová",J167,0)</f>
        <v>0</v>
      </c>
      <c r="BJ167" s="18" t="s">
        <v>84</v>
      </c>
      <c r="BK167" s="204">
        <f t="shared" ref="BK167:BK184" si="19">ROUND(I167*H167,2)</f>
        <v>0</v>
      </c>
      <c r="BL167" s="18" t="s">
        <v>110</v>
      </c>
      <c r="BM167" s="203" t="s">
        <v>673</v>
      </c>
    </row>
    <row r="168" spans="1:65" s="2" customFormat="1" ht="16.5" customHeight="1">
      <c r="A168" s="35"/>
      <c r="B168" s="36"/>
      <c r="C168" s="192" t="s">
        <v>521</v>
      </c>
      <c r="D168" s="192" t="s">
        <v>241</v>
      </c>
      <c r="E168" s="193" t="s">
        <v>4980</v>
      </c>
      <c r="F168" s="194" t="s">
        <v>4981</v>
      </c>
      <c r="G168" s="195" t="s">
        <v>4982</v>
      </c>
      <c r="H168" s="196">
        <v>400</v>
      </c>
      <c r="I168" s="197"/>
      <c r="J168" s="198">
        <f t="shared" si="10"/>
        <v>0</v>
      </c>
      <c r="K168" s="194" t="s">
        <v>1</v>
      </c>
      <c r="L168" s="40"/>
      <c r="M168" s="199" t="s">
        <v>1</v>
      </c>
      <c r="N168" s="200" t="s">
        <v>41</v>
      </c>
      <c r="O168" s="72"/>
      <c r="P168" s="201">
        <f t="shared" si="11"/>
        <v>0</v>
      </c>
      <c r="Q168" s="201">
        <v>0</v>
      </c>
      <c r="R168" s="201">
        <f t="shared" si="12"/>
        <v>0</v>
      </c>
      <c r="S168" s="201">
        <v>0</v>
      </c>
      <c r="T168" s="202">
        <f t="shared" si="13"/>
        <v>0</v>
      </c>
      <c r="U168" s="35"/>
      <c r="V168" s="35"/>
      <c r="W168" s="35"/>
      <c r="X168" s="35"/>
      <c r="Y168" s="35"/>
      <c r="Z168" s="35"/>
      <c r="AA168" s="35"/>
      <c r="AB168" s="35"/>
      <c r="AC168" s="35"/>
      <c r="AD168" s="35"/>
      <c r="AE168" s="35"/>
      <c r="AR168" s="203" t="s">
        <v>110</v>
      </c>
      <c r="AT168" s="203" t="s">
        <v>241</v>
      </c>
      <c r="AU168" s="203" t="s">
        <v>84</v>
      </c>
      <c r="AY168" s="18" t="s">
        <v>239</v>
      </c>
      <c r="BE168" s="204">
        <f t="shared" si="14"/>
        <v>0</v>
      </c>
      <c r="BF168" s="204">
        <f t="shared" si="15"/>
        <v>0</v>
      </c>
      <c r="BG168" s="204">
        <f t="shared" si="16"/>
        <v>0</v>
      </c>
      <c r="BH168" s="204">
        <f t="shared" si="17"/>
        <v>0</v>
      </c>
      <c r="BI168" s="204">
        <f t="shared" si="18"/>
        <v>0</v>
      </c>
      <c r="BJ168" s="18" t="s">
        <v>84</v>
      </c>
      <c r="BK168" s="204">
        <f t="shared" si="19"/>
        <v>0</v>
      </c>
      <c r="BL168" s="18" t="s">
        <v>110</v>
      </c>
      <c r="BM168" s="203" t="s">
        <v>682</v>
      </c>
    </row>
    <row r="169" spans="1:65" s="2" customFormat="1" ht="16.5" customHeight="1">
      <c r="A169" s="35"/>
      <c r="B169" s="36"/>
      <c r="C169" s="192" t="s">
        <v>525</v>
      </c>
      <c r="D169" s="192" t="s">
        <v>241</v>
      </c>
      <c r="E169" s="193" t="s">
        <v>5043</v>
      </c>
      <c r="F169" s="194" t="s">
        <v>4988</v>
      </c>
      <c r="G169" s="195" t="s">
        <v>249</v>
      </c>
      <c r="H169" s="196">
        <v>5</v>
      </c>
      <c r="I169" s="197"/>
      <c r="J169" s="198">
        <f t="shared" si="10"/>
        <v>0</v>
      </c>
      <c r="K169" s="194" t="s">
        <v>1</v>
      </c>
      <c r="L169" s="40"/>
      <c r="M169" s="199" t="s">
        <v>1</v>
      </c>
      <c r="N169" s="200" t="s">
        <v>41</v>
      </c>
      <c r="O169" s="72"/>
      <c r="P169" s="201">
        <f t="shared" si="11"/>
        <v>0</v>
      </c>
      <c r="Q169" s="201">
        <v>0</v>
      </c>
      <c r="R169" s="201">
        <f t="shared" si="12"/>
        <v>0</v>
      </c>
      <c r="S169" s="201">
        <v>0</v>
      </c>
      <c r="T169" s="202">
        <f t="shared" si="13"/>
        <v>0</v>
      </c>
      <c r="U169" s="35"/>
      <c r="V169" s="35"/>
      <c r="W169" s="35"/>
      <c r="X169" s="35"/>
      <c r="Y169" s="35"/>
      <c r="Z169" s="35"/>
      <c r="AA169" s="35"/>
      <c r="AB169" s="35"/>
      <c r="AC169" s="35"/>
      <c r="AD169" s="35"/>
      <c r="AE169" s="35"/>
      <c r="AR169" s="203" t="s">
        <v>110</v>
      </c>
      <c r="AT169" s="203" t="s">
        <v>241</v>
      </c>
      <c r="AU169" s="203" t="s">
        <v>84</v>
      </c>
      <c r="AY169" s="18" t="s">
        <v>239</v>
      </c>
      <c r="BE169" s="204">
        <f t="shared" si="14"/>
        <v>0</v>
      </c>
      <c r="BF169" s="204">
        <f t="shared" si="15"/>
        <v>0</v>
      </c>
      <c r="BG169" s="204">
        <f t="shared" si="16"/>
        <v>0</v>
      </c>
      <c r="BH169" s="204">
        <f t="shared" si="17"/>
        <v>0</v>
      </c>
      <c r="BI169" s="204">
        <f t="shared" si="18"/>
        <v>0</v>
      </c>
      <c r="BJ169" s="18" t="s">
        <v>84</v>
      </c>
      <c r="BK169" s="204">
        <f t="shared" si="19"/>
        <v>0</v>
      </c>
      <c r="BL169" s="18" t="s">
        <v>110</v>
      </c>
      <c r="BM169" s="203" t="s">
        <v>690</v>
      </c>
    </row>
    <row r="170" spans="1:65" s="2" customFormat="1" ht="16.5" customHeight="1">
      <c r="A170" s="35"/>
      <c r="B170" s="36"/>
      <c r="C170" s="192" t="s">
        <v>529</v>
      </c>
      <c r="D170" s="192" t="s">
        <v>241</v>
      </c>
      <c r="E170" s="193" t="s">
        <v>5044</v>
      </c>
      <c r="F170" s="194" t="s">
        <v>5045</v>
      </c>
      <c r="G170" s="195" t="s">
        <v>249</v>
      </c>
      <c r="H170" s="196">
        <v>39</v>
      </c>
      <c r="I170" s="197"/>
      <c r="J170" s="198">
        <f t="shared" si="10"/>
        <v>0</v>
      </c>
      <c r="K170" s="194" t="s">
        <v>1</v>
      </c>
      <c r="L170" s="40"/>
      <c r="M170" s="199" t="s">
        <v>1</v>
      </c>
      <c r="N170" s="200" t="s">
        <v>41</v>
      </c>
      <c r="O170" s="72"/>
      <c r="P170" s="201">
        <f t="shared" si="11"/>
        <v>0</v>
      </c>
      <c r="Q170" s="201">
        <v>0</v>
      </c>
      <c r="R170" s="201">
        <f t="shared" si="12"/>
        <v>0</v>
      </c>
      <c r="S170" s="201">
        <v>0</v>
      </c>
      <c r="T170" s="202">
        <f t="shared" si="13"/>
        <v>0</v>
      </c>
      <c r="U170" s="35"/>
      <c r="V170" s="35"/>
      <c r="W170" s="35"/>
      <c r="X170" s="35"/>
      <c r="Y170" s="35"/>
      <c r="Z170" s="35"/>
      <c r="AA170" s="35"/>
      <c r="AB170" s="35"/>
      <c r="AC170" s="35"/>
      <c r="AD170" s="35"/>
      <c r="AE170" s="35"/>
      <c r="AR170" s="203" t="s">
        <v>110</v>
      </c>
      <c r="AT170" s="203" t="s">
        <v>241</v>
      </c>
      <c r="AU170" s="203" t="s">
        <v>84</v>
      </c>
      <c r="AY170" s="18" t="s">
        <v>239</v>
      </c>
      <c r="BE170" s="204">
        <f t="shared" si="14"/>
        <v>0</v>
      </c>
      <c r="BF170" s="204">
        <f t="shared" si="15"/>
        <v>0</v>
      </c>
      <c r="BG170" s="204">
        <f t="shared" si="16"/>
        <v>0</v>
      </c>
      <c r="BH170" s="204">
        <f t="shared" si="17"/>
        <v>0</v>
      </c>
      <c r="BI170" s="204">
        <f t="shared" si="18"/>
        <v>0</v>
      </c>
      <c r="BJ170" s="18" t="s">
        <v>84</v>
      </c>
      <c r="BK170" s="204">
        <f t="shared" si="19"/>
        <v>0</v>
      </c>
      <c r="BL170" s="18" t="s">
        <v>110</v>
      </c>
      <c r="BM170" s="203" t="s">
        <v>699</v>
      </c>
    </row>
    <row r="171" spans="1:65" s="2" customFormat="1" ht="16.5" customHeight="1">
      <c r="A171" s="35"/>
      <c r="B171" s="36"/>
      <c r="C171" s="192" t="s">
        <v>533</v>
      </c>
      <c r="D171" s="192" t="s">
        <v>241</v>
      </c>
      <c r="E171" s="193" t="s">
        <v>4993</v>
      </c>
      <c r="F171" s="194" t="s">
        <v>4994</v>
      </c>
      <c r="G171" s="195" t="s">
        <v>249</v>
      </c>
      <c r="H171" s="196">
        <v>30</v>
      </c>
      <c r="I171" s="197"/>
      <c r="J171" s="198">
        <f t="shared" si="10"/>
        <v>0</v>
      </c>
      <c r="K171" s="194" t="s">
        <v>1</v>
      </c>
      <c r="L171" s="40"/>
      <c r="M171" s="199" t="s">
        <v>1</v>
      </c>
      <c r="N171" s="200" t="s">
        <v>41</v>
      </c>
      <c r="O171" s="72"/>
      <c r="P171" s="201">
        <f t="shared" si="11"/>
        <v>0</v>
      </c>
      <c r="Q171" s="201">
        <v>0</v>
      </c>
      <c r="R171" s="201">
        <f t="shared" si="12"/>
        <v>0</v>
      </c>
      <c r="S171" s="201">
        <v>0</v>
      </c>
      <c r="T171" s="202">
        <f t="shared" si="13"/>
        <v>0</v>
      </c>
      <c r="U171" s="35"/>
      <c r="V171" s="35"/>
      <c r="W171" s="35"/>
      <c r="X171" s="35"/>
      <c r="Y171" s="35"/>
      <c r="Z171" s="35"/>
      <c r="AA171" s="35"/>
      <c r="AB171" s="35"/>
      <c r="AC171" s="35"/>
      <c r="AD171" s="35"/>
      <c r="AE171" s="35"/>
      <c r="AR171" s="203" t="s">
        <v>110</v>
      </c>
      <c r="AT171" s="203" t="s">
        <v>241</v>
      </c>
      <c r="AU171" s="203" t="s">
        <v>84</v>
      </c>
      <c r="AY171" s="18" t="s">
        <v>239</v>
      </c>
      <c r="BE171" s="204">
        <f t="shared" si="14"/>
        <v>0</v>
      </c>
      <c r="BF171" s="204">
        <f t="shared" si="15"/>
        <v>0</v>
      </c>
      <c r="BG171" s="204">
        <f t="shared" si="16"/>
        <v>0</v>
      </c>
      <c r="BH171" s="204">
        <f t="shared" si="17"/>
        <v>0</v>
      </c>
      <c r="BI171" s="204">
        <f t="shared" si="18"/>
        <v>0</v>
      </c>
      <c r="BJ171" s="18" t="s">
        <v>84</v>
      </c>
      <c r="BK171" s="204">
        <f t="shared" si="19"/>
        <v>0</v>
      </c>
      <c r="BL171" s="18" t="s">
        <v>110</v>
      </c>
      <c r="BM171" s="203" t="s">
        <v>708</v>
      </c>
    </row>
    <row r="172" spans="1:65" s="2" customFormat="1" ht="16.5" customHeight="1">
      <c r="A172" s="35"/>
      <c r="B172" s="36"/>
      <c r="C172" s="192" t="s">
        <v>537</v>
      </c>
      <c r="D172" s="192" t="s">
        <v>241</v>
      </c>
      <c r="E172" s="193" t="s">
        <v>5046</v>
      </c>
      <c r="F172" s="194" t="s">
        <v>5000</v>
      </c>
      <c r="G172" s="195" t="s">
        <v>476</v>
      </c>
      <c r="H172" s="196">
        <v>36</v>
      </c>
      <c r="I172" s="197"/>
      <c r="J172" s="198">
        <f t="shared" si="10"/>
        <v>0</v>
      </c>
      <c r="K172" s="194" t="s">
        <v>1</v>
      </c>
      <c r="L172" s="40"/>
      <c r="M172" s="199" t="s">
        <v>1</v>
      </c>
      <c r="N172" s="200" t="s">
        <v>41</v>
      </c>
      <c r="O172" s="72"/>
      <c r="P172" s="201">
        <f t="shared" si="11"/>
        <v>0</v>
      </c>
      <c r="Q172" s="201">
        <v>0</v>
      </c>
      <c r="R172" s="201">
        <f t="shared" si="12"/>
        <v>0</v>
      </c>
      <c r="S172" s="201">
        <v>0</v>
      </c>
      <c r="T172" s="202">
        <f t="shared" si="13"/>
        <v>0</v>
      </c>
      <c r="U172" s="35"/>
      <c r="V172" s="35"/>
      <c r="W172" s="35"/>
      <c r="X172" s="35"/>
      <c r="Y172" s="35"/>
      <c r="Z172" s="35"/>
      <c r="AA172" s="35"/>
      <c r="AB172" s="35"/>
      <c r="AC172" s="35"/>
      <c r="AD172" s="35"/>
      <c r="AE172" s="35"/>
      <c r="AR172" s="203" t="s">
        <v>110</v>
      </c>
      <c r="AT172" s="203" t="s">
        <v>241</v>
      </c>
      <c r="AU172" s="203" t="s">
        <v>84</v>
      </c>
      <c r="AY172" s="18" t="s">
        <v>239</v>
      </c>
      <c r="BE172" s="204">
        <f t="shared" si="14"/>
        <v>0</v>
      </c>
      <c r="BF172" s="204">
        <f t="shared" si="15"/>
        <v>0</v>
      </c>
      <c r="BG172" s="204">
        <f t="shared" si="16"/>
        <v>0</v>
      </c>
      <c r="BH172" s="204">
        <f t="shared" si="17"/>
        <v>0</v>
      </c>
      <c r="BI172" s="204">
        <f t="shared" si="18"/>
        <v>0</v>
      </c>
      <c r="BJ172" s="18" t="s">
        <v>84</v>
      </c>
      <c r="BK172" s="204">
        <f t="shared" si="19"/>
        <v>0</v>
      </c>
      <c r="BL172" s="18" t="s">
        <v>110</v>
      </c>
      <c r="BM172" s="203" t="s">
        <v>719</v>
      </c>
    </row>
    <row r="173" spans="1:65" s="2" customFormat="1" ht="16.5" customHeight="1">
      <c r="A173" s="35"/>
      <c r="B173" s="36"/>
      <c r="C173" s="192" t="s">
        <v>541</v>
      </c>
      <c r="D173" s="192" t="s">
        <v>241</v>
      </c>
      <c r="E173" s="193" t="s">
        <v>5047</v>
      </c>
      <c r="F173" s="194" t="s">
        <v>5002</v>
      </c>
      <c r="G173" s="195" t="s">
        <v>476</v>
      </c>
      <c r="H173" s="196">
        <v>36</v>
      </c>
      <c r="I173" s="197"/>
      <c r="J173" s="198">
        <f t="shared" si="10"/>
        <v>0</v>
      </c>
      <c r="K173" s="194" t="s">
        <v>1</v>
      </c>
      <c r="L173" s="40"/>
      <c r="M173" s="199" t="s">
        <v>1</v>
      </c>
      <c r="N173" s="200" t="s">
        <v>41</v>
      </c>
      <c r="O173" s="72"/>
      <c r="P173" s="201">
        <f t="shared" si="11"/>
        <v>0</v>
      </c>
      <c r="Q173" s="201">
        <v>0</v>
      </c>
      <c r="R173" s="201">
        <f t="shared" si="12"/>
        <v>0</v>
      </c>
      <c r="S173" s="201">
        <v>0</v>
      </c>
      <c r="T173" s="202">
        <f t="shared" si="13"/>
        <v>0</v>
      </c>
      <c r="U173" s="35"/>
      <c r="V173" s="35"/>
      <c r="W173" s="35"/>
      <c r="X173" s="35"/>
      <c r="Y173" s="35"/>
      <c r="Z173" s="35"/>
      <c r="AA173" s="35"/>
      <c r="AB173" s="35"/>
      <c r="AC173" s="35"/>
      <c r="AD173" s="35"/>
      <c r="AE173" s="35"/>
      <c r="AR173" s="203" t="s">
        <v>110</v>
      </c>
      <c r="AT173" s="203" t="s">
        <v>241</v>
      </c>
      <c r="AU173" s="203" t="s">
        <v>84</v>
      </c>
      <c r="AY173" s="18" t="s">
        <v>239</v>
      </c>
      <c r="BE173" s="204">
        <f t="shared" si="14"/>
        <v>0</v>
      </c>
      <c r="BF173" s="204">
        <f t="shared" si="15"/>
        <v>0</v>
      </c>
      <c r="BG173" s="204">
        <f t="shared" si="16"/>
        <v>0</v>
      </c>
      <c r="BH173" s="204">
        <f t="shared" si="17"/>
        <v>0</v>
      </c>
      <c r="BI173" s="204">
        <f t="shared" si="18"/>
        <v>0</v>
      </c>
      <c r="BJ173" s="18" t="s">
        <v>84</v>
      </c>
      <c r="BK173" s="204">
        <f t="shared" si="19"/>
        <v>0</v>
      </c>
      <c r="BL173" s="18" t="s">
        <v>110</v>
      </c>
      <c r="BM173" s="203" t="s">
        <v>725</v>
      </c>
    </row>
    <row r="174" spans="1:65" s="2" customFormat="1" ht="16.5" customHeight="1">
      <c r="A174" s="35"/>
      <c r="B174" s="36"/>
      <c r="C174" s="192" t="s">
        <v>546</v>
      </c>
      <c r="D174" s="192" t="s">
        <v>241</v>
      </c>
      <c r="E174" s="193" t="s">
        <v>5003</v>
      </c>
      <c r="F174" s="194" t="s">
        <v>5004</v>
      </c>
      <c r="G174" s="195" t="s">
        <v>476</v>
      </c>
      <c r="H174" s="196">
        <v>36</v>
      </c>
      <c r="I174" s="197"/>
      <c r="J174" s="198">
        <f t="shared" si="10"/>
        <v>0</v>
      </c>
      <c r="K174" s="194" t="s">
        <v>1</v>
      </c>
      <c r="L174" s="40"/>
      <c r="M174" s="199" t="s">
        <v>1</v>
      </c>
      <c r="N174" s="200" t="s">
        <v>41</v>
      </c>
      <c r="O174" s="72"/>
      <c r="P174" s="201">
        <f t="shared" si="11"/>
        <v>0</v>
      </c>
      <c r="Q174" s="201">
        <v>0</v>
      </c>
      <c r="R174" s="201">
        <f t="shared" si="12"/>
        <v>0</v>
      </c>
      <c r="S174" s="201">
        <v>0</v>
      </c>
      <c r="T174" s="202">
        <f t="shared" si="13"/>
        <v>0</v>
      </c>
      <c r="U174" s="35"/>
      <c r="V174" s="35"/>
      <c r="W174" s="35"/>
      <c r="X174" s="35"/>
      <c r="Y174" s="35"/>
      <c r="Z174" s="35"/>
      <c r="AA174" s="35"/>
      <c r="AB174" s="35"/>
      <c r="AC174" s="35"/>
      <c r="AD174" s="35"/>
      <c r="AE174" s="35"/>
      <c r="AR174" s="203" t="s">
        <v>110</v>
      </c>
      <c r="AT174" s="203" t="s">
        <v>241</v>
      </c>
      <c r="AU174" s="203" t="s">
        <v>84</v>
      </c>
      <c r="AY174" s="18" t="s">
        <v>239</v>
      </c>
      <c r="BE174" s="204">
        <f t="shared" si="14"/>
        <v>0</v>
      </c>
      <c r="BF174" s="204">
        <f t="shared" si="15"/>
        <v>0</v>
      </c>
      <c r="BG174" s="204">
        <f t="shared" si="16"/>
        <v>0</v>
      </c>
      <c r="BH174" s="204">
        <f t="shared" si="17"/>
        <v>0</v>
      </c>
      <c r="BI174" s="204">
        <f t="shared" si="18"/>
        <v>0</v>
      </c>
      <c r="BJ174" s="18" t="s">
        <v>84</v>
      </c>
      <c r="BK174" s="204">
        <f t="shared" si="19"/>
        <v>0</v>
      </c>
      <c r="BL174" s="18" t="s">
        <v>110</v>
      </c>
      <c r="BM174" s="203" t="s">
        <v>734</v>
      </c>
    </row>
    <row r="175" spans="1:65" s="2" customFormat="1" ht="16.5" customHeight="1">
      <c r="A175" s="35"/>
      <c r="B175" s="36"/>
      <c r="C175" s="192" t="s">
        <v>551</v>
      </c>
      <c r="D175" s="192" t="s">
        <v>241</v>
      </c>
      <c r="E175" s="193" t="s">
        <v>5048</v>
      </c>
      <c r="F175" s="194" t="s">
        <v>5049</v>
      </c>
      <c r="G175" s="195" t="s">
        <v>249</v>
      </c>
      <c r="H175" s="196">
        <v>1</v>
      </c>
      <c r="I175" s="197"/>
      <c r="J175" s="198">
        <f t="shared" si="10"/>
        <v>0</v>
      </c>
      <c r="K175" s="194" t="s">
        <v>1</v>
      </c>
      <c r="L175" s="40"/>
      <c r="M175" s="199" t="s">
        <v>1</v>
      </c>
      <c r="N175" s="200" t="s">
        <v>41</v>
      </c>
      <c r="O175" s="72"/>
      <c r="P175" s="201">
        <f t="shared" si="11"/>
        <v>0</v>
      </c>
      <c r="Q175" s="201">
        <v>0</v>
      </c>
      <c r="R175" s="201">
        <f t="shared" si="12"/>
        <v>0</v>
      </c>
      <c r="S175" s="201">
        <v>0</v>
      </c>
      <c r="T175" s="202">
        <f t="shared" si="13"/>
        <v>0</v>
      </c>
      <c r="U175" s="35"/>
      <c r="V175" s="35"/>
      <c r="W175" s="35"/>
      <c r="X175" s="35"/>
      <c r="Y175" s="35"/>
      <c r="Z175" s="35"/>
      <c r="AA175" s="35"/>
      <c r="AB175" s="35"/>
      <c r="AC175" s="35"/>
      <c r="AD175" s="35"/>
      <c r="AE175" s="35"/>
      <c r="AR175" s="203" t="s">
        <v>110</v>
      </c>
      <c r="AT175" s="203" t="s">
        <v>241</v>
      </c>
      <c r="AU175" s="203" t="s">
        <v>84</v>
      </c>
      <c r="AY175" s="18" t="s">
        <v>239</v>
      </c>
      <c r="BE175" s="204">
        <f t="shared" si="14"/>
        <v>0</v>
      </c>
      <c r="BF175" s="204">
        <f t="shared" si="15"/>
        <v>0</v>
      </c>
      <c r="BG175" s="204">
        <f t="shared" si="16"/>
        <v>0</v>
      </c>
      <c r="BH175" s="204">
        <f t="shared" si="17"/>
        <v>0</v>
      </c>
      <c r="BI175" s="204">
        <f t="shared" si="18"/>
        <v>0</v>
      </c>
      <c r="BJ175" s="18" t="s">
        <v>84</v>
      </c>
      <c r="BK175" s="204">
        <f t="shared" si="19"/>
        <v>0</v>
      </c>
      <c r="BL175" s="18" t="s">
        <v>110</v>
      </c>
      <c r="BM175" s="203" t="s">
        <v>744</v>
      </c>
    </row>
    <row r="176" spans="1:65" s="2" customFormat="1" ht="33" customHeight="1">
      <c r="A176" s="35"/>
      <c r="B176" s="36"/>
      <c r="C176" s="192" t="s">
        <v>556</v>
      </c>
      <c r="D176" s="192" t="s">
        <v>241</v>
      </c>
      <c r="E176" s="193" t="s">
        <v>5050</v>
      </c>
      <c r="F176" s="194" t="s">
        <v>5051</v>
      </c>
      <c r="G176" s="195" t="s">
        <v>249</v>
      </c>
      <c r="H176" s="196">
        <v>1</v>
      </c>
      <c r="I176" s="197"/>
      <c r="J176" s="198">
        <f t="shared" si="10"/>
        <v>0</v>
      </c>
      <c r="K176" s="194" t="s">
        <v>1</v>
      </c>
      <c r="L176" s="40"/>
      <c r="M176" s="199" t="s">
        <v>1</v>
      </c>
      <c r="N176" s="200" t="s">
        <v>41</v>
      </c>
      <c r="O176" s="72"/>
      <c r="P176" s="201">
        <f t="shared" si="11"/>
        <v>0</v>
      </c>
      <c r="Q176" s="201">
        <v>0</v>
      </c>
      <c r="R176" s="201">
        <f t="shared" si="12"/>
        <v>0</v>
      </c>
      <c r="S176" s="201">
        <v>0</v>
      </c>
      <c r="T176" s="202">
        <f t="shared" si="13"/>
        <v>0</v>
      </c>
      <c r="U176" s="35"/>
      <c r="V176" s="35"/>
      <c r="W176" s="35"/>
      <c r="X176" s="35"/>
      <c r="Y176" s="35"/>
      <c r="Z176" s="35"/>
      <c r="AA176" s="35"/>
      <c r="AB176" s="35"/>
      <c r="AC176" s="35"/>
      <c r="AD176" s="35"/>
      <c r="AE176" s="35"/>
      <c r="AR176" s="203" t="s">
        <v>110</v>
      </c>
      <c r="AT176" s="203" t="s">
        <v>241</v>
      </c>
      <c r="AU176" s="203" t="s">
        <v>84</v>
      </c>
      <c r="AY176" s="18" t="s">
        <v>239</v>
      </c>
      <c r="BE176" s="204">
        <f t="shared" si="14"/>
        <v>0</v>
      </c>
      <c r="BF176" s="204">
        <f t="shared" si="15"/>
        <v>0</v>
      </c>
      <c r="BG176" s="204">
        <f t="shared" si="16"/>
        <v>0</v>
      </c>
      <c r="BH176" s="204">
        <f t="shared" si="17"/>
        <v>0</v>
      </c>
      <c r="BI176" s="204">
        <f t="shared" si="18"/>
        <v>0</v>
      </c>
      <c r="BJ176" s="18" t="s">
        <v>84</v>
      </c>
      <c r="BK176" s="204">
        <f t="shared" si="19"/>
        <v>0</v>
      </c>
      <c r="BL176" s="18" t="s">
        <v>110</v>
      </c>
      <c r="BM176" s="203" t="s">
        <v>752</v>
      </c>
    </row>
    <row r="177" spans="1:65" s="2" customFormat="1" ht="24.2" customHeight="1">
      <c r="A177" s="35"/>
      <c r="B177" s="36"/>
      <c r="C177" s="192" t="s">
        <v>561</v>
      </c>
      <c r="D177" s="192" t="s">
        <v>241</v>
      </c>
      <c r="E177" s="193" t="s">
        <v>5052</v>
      </c>
      <c r="F177" s="194" t="s">
        <v>5053</v>
      </c>
      <c r="G177" s="195" t="s">
        <v>249</v>
      </c>
      <c r="H177" s="196">
        <v>1</v>
      </c>
      <c r="I177" s="197"/>
      <c r="J177" s="198">
        <f t="shared" si="10"/>
        <v>0</v>
      </c>
      <c r="K177" s="194" t="s">
        <v>1</v>
      </c>
      <c r="L177" s="40"/>
      <c r="M177" s="199" t="s">
        <v>1</v>
      </c>
      <c r="N177" s="200" t="s">
        <v>41</v>
      </c>
      <c r="O177" s="72"/>
      <c r="P177" s="201">
        <f t="shared" si="11"/>
        <v>0</v>
      </c>
      <c r="Q177" s="201">
        <v>0</v>
      </c>
      <c r="R177" s="201">
        <f t="shared" si="12"/>
        <v>0</v>
      </c>
      <c r="S177" s="201">
        <v>0</v>
      </c>
      <c r="T177" s="202">
        <f t="shared" si="13"/>
        <v>0</v>
      </c>
      <c r="U177" s="35"/>
      <c r="V177" s="35"/>
      <c r="W177" s="35"/>
      <c r="X177" s="35"/>
      <c r="Y177" s="35"/>
      <c r="Z177" s="35"/>
      <c r="AA177" s="35"/>
      <c r="AB177" s="35"/>
      <c r="AC177" s="35"/>
      <c r="AD177" s="35"/>
      <c r="AE177" s="35"/>
      <c r="AR177" s="203" t="s">
        <v>110</v>
      </c>
      <c r="AT177" s="203" t="s">
        <v>241</v>
      </c>
      <c r="AU177" s="203" t="s">
        <v>84</v>
      </c>
      <c r="AY177" s="18" t="s">
        <v>239</v>
      </c>
      <c r="BE177" s="204">
        <f t="shared" si="14"/>
        <v>0</v>
      </c>
      <c r="BF177" s="204">
        <f t="shared" si="15"/>
        <v>0</v>
      </c>
      <c r="BG177" s="204">
        <f t="shared" si="16"/>
        <v>0</v>
      </c>
      <c r="BH177" s="204">
        <f t="shared" si="17"/>
        <v>0</v>
      </c>
      <c r="BI177" s="204">
        <f t="shared" si="18"/>
        <v>0</v>
      </c>
      <c r="BJ177" s="18" t="s">
        <v>84</v>
      </c>
      <c r="BK177" s="204">
        <f t="shared" si="19"/>
        <v>0</v>
      </c>
      <c r="BL177" s="18" t="s">
        <v>110</v>
      </c>
      <c r="BM177" s="203" t="s">
        <v>761</v>
      </c>
    </row>
    <row r="178" spans="1:65" s="2" customFormat="1" ht="16.5" customHeight="1">
      <c r="A178" s="35"/>
      <c r="B178" s="36"/>
      <c r="C178" s="192" t="s">
        <v>566</v>
      </c>
      <c r="D178" s="192" t="s">
        <v>241</v>
      </c>
      <c r="E178" s="193" t="s">
        <v>5054</v>
      </c>
      <c r="F178" s="194" t="s">
        <v>5055</v>
      </c>
      <c r="G178" s="195" t="s">
        <v>249</v>
      </c>
      <c r="H178" s="196">
        <v>2</v>
      </c>
      <c r="I178" s="197"/>
      <c r="J178" s="198">
        <f t="shared" si="10"/>
        <v>0</v>
      </c>
      <c r="K178" s="194" t="s">
        <v>1</v>
      </c>
      <c r="L178" s="40"/>
      <c r="M178" s="199" t="s">
        <v>1</v>
      </c>
      <c r="N178" s="200" t="s">
        <v>41</v>
      </c>
      <c r="O178" s="72"/>
      <c r="P178" s="201">
        <f t="shared" si="11"/>
        <v>0</v>
      </c>
      <c r="Q178" s="201">
        <v>0</v>
      </c>
      <c r="R178" s="201">
        <f t="shared" si="12"/>
        <v>0</v>
      </c>
      <c r="S178" s="201">
        <v>0</v>
      </c>
      <c r="T178" s="202">
        <f t="shared" si="13"/>
        <v>0</v>
      </c>
      <c r="U178" s="35"/>
      <c r="V178" s="35"/>
      <c r="W178" s="35"/>
      <c r="X178" s="35"/>
      <c r="Y178" s="35"/>
      <c r="Z178" s="35"/>
      <c r="AA178" s="35"/>
      <c r="AB178" s="35"/>
      <c r="AC178" s="35"/>
      <c r="AD178" s="35"/>
      <c r="AE178" s="35"/>
      <c r="AR178" s="203" t="s">
        <v>110</v>
      </c>
      <c r="AT178" s="203" t="s">
        <v>241</v>
      </c>
      <c r="AU178" s="203" t="s">
        <v>84</v>
      </c>
      <c r="AY178" s="18" t="s">
        <v>239</v>
      </c>
      <c r="BE178" s="204">
        <f t="shared" si="14"/>
        <v>0</v>
      </c>
      <c r="BF178" s="204">
        <f t="shared" si="15"/>
        <v>0</v>
      </c>
      <c r="BG178" s="204">
        <f t="shared" si="16"/>
        <v>0</v>
      </c>
      <c r="BH178" s="204">
        <f t="shared" si="17"/>
        <v>0</v>
      </c>
      <c r="BI178" s="204">
        <f t="shared" si="18"/>
        <v>0</v>
      </c>
      <c r="BJ178" s="18" t="s">
        <v>84</v>
      </c>
      <c r="BK178" s="204">
        <f t="shared" si="19"/>
        <v>0</v>
      </c>
      <c r="BL178" s="18" t="s">
        <v>110</v>
      </c>
      <c r="BM178" s="203" t="s">
        <v>770</v>
      </c>
    </row>
    <row r="179" spans="1:65" s="2" customFormat="1" ht="24.2" customHeight="1">
      <c r="A179" s="35"/>
      <c r="B179" s="36"/>
      <c r="C179" s="192" t="s">
        <v>570</v>
      </c>
      <c r="D179" s="192" t="s">
        <v>241</v>
      </c>
      <c r="E179" s="193" t="s">
        <v>5056</v>
      </c>
      <c r="F179" s="194" t="s">
        <v>5057</v>
      </c>
      <c r="G179" s="195" t="s">
        <v>249</v>
      </c>
      <c r="H179" s="196">
        <v>2</v>
      </c>
      <c r="I179" s="197"/>
      <c r="J179" s="198">
        <f t="shared" si="10"/>
        <v>0</v>
      </c>
      <c r="K179" s="194" t="s">
        <v>1</v>
      </c>
      <c r="L179" s="40"/>
      <c r="M179" s="199" t="s">
        <v>1</v>
      </c>
      <c r="N179" s="200" t="s">
        <v>41</v>
      </c>
      <c r="O179" s="72"/>
      <c r="P179" s="201">
        <f t="shared" si="11"/>
        <v>0</v>
      </c>
      <c r="Q179" s="201">
        <v>0</v>
      </c>
      <c r="R179" s="201">
        <f t="shared" si="12"/>
        <v>0</v>
      </c>
      <c r="S179" s="201">
        <v>0</v>
      </c>
      <c r="T179" s="202">
        <f t="shared" si="13"/>
        <v>0</v>
      </c>
      <c r="U179" s="35"/>
      <c r="V179" s="35"/>
      <c r="W179" s="35"/>
      <c r="X179" s="35"/>
      <c r="Y179" s="35"/>
      <c r="Z179" s="35"/>
      <c r="AA179" s="35"/>
      <c r="AB179" s="35"/>
      <c r="AC179" s="35"/>
      <c r="AD179" s="35"/>
      <c r="AE179" s="35"/>
      <c r="AR179" s="203" t="s">
        <v>110</v>
      </c>
      <c r="AT179" s="203" t="s">
        <v>241</v>
      </c>
      <c r="AU179" s="203" t="s">
        <v>84</v>
      </c>
      <c r="AY179" s="18" t="s">
        <v>239</v>
      </c>
      <c r="BE179" s="204">
        <f t="shared" si="14"/>
        <v>0</v>
      </c>
      <c r="BF179" s="204">
        <f t="shared" si="15"/>
        <v>0</v>
      </c>
      <c r="BG179" s="204">
        <f t="shared" si="16"/>
        <v>0</v>
      </c>
      <c r="BH179" s="204">
        <f t="shared" si="17"/>
        <v>0</v>
      </c>
      <c r="BI179" s="204">
        <f t="shared" si="18"/>
        <v>0</v>
      </c>
      <c r="BJ179" s="18" t="s">
        <v>84</v>
      </c>
      <c r="BK179" s="204">
        <f t="shared" si="19"/>
        <v>0</v>
      </c>
      <c r="BL179" s="18" t="s">
        <v>110</v>
      </c>
      <c r="BM179" s="203" t="s">
        <v>781</v>
      </c>
    </row>
    <row r="180" spans="1:65" s="2" customFormat="1" ht="16.5" customHeight="1">
      <c r="A180" s="35"/>
      <c r="B180" s="36"/>
      <c r="C180" s="192" t="s">
        <v>575</v>
      </c>
      <c r="D180" s="192" t="s">
        <v>241</v>
      </c>
      <c r="E180" s="193" t="s">
        <v>5058</v>
      </c>
      <c r="F180" s="194" t="s">
        <v>5059</v>
      </c>
      <c r="G180" s="195" t="s">
        <v>249</v>
      </c>
      <c r="H180" s="196">
        <v>2</v>
      </c>
      <c r="I180" s="197"/>
      <c r="J180" s="198">
        <f t="shared" si="10"/>
        <v>0</v>
      </c>
      <c r="K180" s="194" t="s">
        <v>1</v>
      </c>
      <c r="L180" s="40"/>
      <c r="M180" s="199" t="s">
        <v>1</v>
      </c>
      <c r="N180" s="200" t="s">
        <v>41</v>
      </c>
      <c r="O180" s="72"/>
      <c r="P180" s="201">
        <f t="shared" si="11"/>
        <v>0</v>
      </c>
      <c r="Q180" s="201">
        <v>0</v>
      </c>
      <c r="R180" s="201">
        <f t="shared" si="12"/>
        <v>0</v>
      </c>
      <c r="S180" s="201">
        <v>0</v>
      </c>
      <c r="T180" s="202">
        <f t="shared" si="13"/>
        <v>0</v>
      </c>
      <c r="U180" s="35"/>
      <c r="V180" s="35"/>
      <c r="W180" s="35"/>
      <c r="X180" s="35"/>
      <c r="Y180" s="35"/>
      <c r="Z180" s="35"/>
      <c r="AA180" s="35"/>
      <c r="AB180" s="35"/>
      <c r="AC180" s="35"/>
      <c r="AD180" s="35"/>
      <c r="AE180" s="35"/>
      <c r="AR180" s="203" t="s">
        <v>110</v>
      </c>
      <c r="AT180" s="203" t="s">
        <v>241</v>
      </c>
      <c r="AU180" s="203" t="s">
        <v>84</v>
      </c>
      <c r="AY180" s="18" t="s">
        <v>239</v>
      </c>
      <c r="BE180" s="204">
        <f t="shared" si="14"/>
        <v>0</v>
      </c>
      <c r="BF180" s="204">
        <f t="shared" si="15"/>
        <v>0</v>
      </c>
      <c r="BG180" s="204">
        <f t="shared" si="16"/>
        <v>0</v>
      </c>
      <c r="BH180" s="204">
        <f t="shared" si="17"/>
        <v>0</v>
      </c>
      <c r="BI180" s="204">
        <f t="shared" si="18"/>
        <v>0</v>
      </c>
      <c r="BJ180" s="18" t="s">
        <v>84</v>
      </c>
      <c r="BK180" s="204">
        <f t="shared" si="19"/>
        <v>0</v>
      </c>
      <c r="BL180" s="18" t="s">
        <v>110</v>
      </c>
      <c r="BM180" s="203" t="s">
        <v>789</v>
      </c>
    </row>
    <row r="181" spans="1:65" s="2" customFormat="1" ht="24.2" customHeight="1">
      <c r="A181" s="35"/>
      <c r="B181" s="36"/>
      <c r="C181" s="192" t="s">
        <v>580</v>
      </c>
      <c r="D181" s="192" t="s">
        <v>241</v>
      </c>
      <c r="E181" s="193" t="s">
        <v>5060</v>
      </c>
      <c r="F181" s="194" t="s">
        <v>5061</v>
      </c>
      <c r="G181" s="195" t="s">
        <v>249</v>
      </c>
      <c r="H181" s="196">
        <v>2</v>
      </c>
      <c r="I181" s="197"/>
      <c r="J181" s="198">
        <f t="shared" si="10"/>
        <v>0</v>
      </c>
      <c r="K181" s="194" t="s">
        <v>1</v>
      </c>
      <c r="L181" s="40"/>
      <c r="M181" s="199" t="s">
        <v>1</v>
      </c>
      <c r="N181" s="200" t="s">
        <v>41</v>
      </c>
      <c r="O181" s="72"/>
      <c r="P181" s="201">
        <f t="shared" si="11"/>
        <v>0</v>
      </c>
      <c r="Q181" s="201">
        <v>0</v>
      </c>
      <c r="R181" s="201">
        <f t="shared" si="12"/>
        <v>0</v>
      </c>
      <c r="S181" s="201">
        <v>0</v>
      </c>
      <c r="T181" s="202">
        <f t="shared" si="13"/>
        <v>0</v>
      </c>
      <c r="U181" s="35"/>
      <c r="V181" s="35"/>
      <c r="W181" s="35"/>
      <c r="X181" s="35"/>
      <c r="Y181" s="35"/>
      <c r="Z181" s="35"/>
      <c r="AA181" s="35"/>
      <c r="AB181" s="35"/>
      <c r="AC181" s="35"/>
      <c r="AD181" s="35"/>
      <c r="AE181" s="35"/>
      <c r="AR181" s="203" t="s">
        <v>110</v>
      </c>
      <c r="AT181" s="203" t="s">
        <v>241</v>
      </c>
      <c r="AU181" s="203" t="s">
        <v>84</v>
      </c>
      <c r="AY181" s="18" t="s">
        <v>239</v>
      </c>
      <c r="BE181" s="204">
        <f t="shared" si="14"/>
        <v>0</v>
      </c>
      <c r="BF181" s="204">
        <f t="shared" si="15"/>
        <v>0</v>
      </c>
      <c r="BG181" s="204">
        <f t="shared" si="16"/>
        <v>0</v>
      </c>
      <c r="BH181" s="204">
        <f t="shared" si="17"/>
        <v>0</v>
      </c>
      <c r="BI181" s="204">
        <f t="shared" si="18"/>
        <v>0</v>
      </c>
      <c r="BJ181" s="18" t="s">
        <v>84</v>
      </c>
      <c r="BK181" s="204">
        <f t="shared" si="19"/>
        <v>0</v>
      </c>
      <c r="BL181" s="18" t="s">
        <v>110</v>
      </c>
      <c r="BM181" s="203" t="s">
        <v>794</v>
      </c>
    </row>
    <row r="182" spans="1:65" s="2" customFormat="1" ht="16.5" customHeight="1">
      <c r="A182" s="35"/>
      <c r="B182" s="36"/>
      <c r="C182" s="192" t="s">
        <v>585</v>
      </c>
      <c r="D182" s="192" t="s">
        <v>241</v>
      </c>
      <c r="E182" s="193" t="s">
        <v>5062</v>
      </c>
      <c r="F182" s="194" t="s">
        <v>5063</v>
      </c>
      <c r="G182" s="195" t="s">
        <v>476</v>
      </c>
      <c r="H182" s="196">
        <v>35</v>
      </c>
      <c r="I182" s="197"/>
      <c r="J182" s="198">
        <f t="shared" si="10"/>
        <v>0</v>
      </c>
      <c r="K182" s="194" t="s">
        <v>1</v>
      </c>
      <c r="L182" s="40"/>
      <c r="M182" s="199" t="s">
        <v>1</v>
      </c>
      <c r="N182" s="200" t="s">
        <v>41</v>
      </c>
      <c r="O182" s="72"/>
      <c r="P182" s="201">
        <f t="shared" si="11"/>
        <v>0</v>
      </c>
      <c r="Q182" s="201">
        <v>0</v>
      </c>
      <c r="R182" s="201">
        <f t="shared" si="12"/>
        <v>0</v>
      </c>
      <c r="S182" s="201">
        <v>0</v>
      </c>
      <c r="T182" s="202">
        <f t="shared" si="13"/>
        <v>0</v>
      </c>
      <c r="U182" s="35"/>
      <c r="V182" s="35"/>
      <c r="W182" s="35"/>
      <c r="X182" s="35"/>
      <c r="Y182" s="35"/>
      <c r="Z182" s="35"/>
      <c r="AA182" s="35"/>
      <c r="AB182" s="35"/>
      <c r="AC182" s="35"/>
      <c r="AD182" s="35"/>
      <c r="AE182" s="35"/>
      <c r="AR182" s="203" t="s">
        <v>110</v>
      </c>
      <c r="AT182" s="203" t="s">
        <v>241</v>
      </c>
      <c r="AU182" s="203" t="s">
        <v>84</v>
      </c>
      <c r="AY182" s="18" t="s">
        <v>239</v>
      </c>
      <c r="BE182" s="204">
        <f t="shared" si="14"/>
        <v>0</v>
      </c>
      <c r="BF182" s="204">
        <f t="shared" si="15"/>
        <v>0</v>
      </c>
      <c r="BG182" s="204">
        <f t="shared" si="16"/>
        <v>0</v>
      </c>
      <c r="BH182" s="204">
        <f t="shared" si="17"/>
        <v>0</v>
      </c>
      <c r="BI182" s="204">
        <f t="shared" si="18"/>
        <v>0</v>
      </c>
      <c r="BJ182" s="18" t="s">
        <v>84</v>
      </c>
      <c r="BK182" s="204">
        <f t="shared" si="19"/>
        <v>0</v>
      </c>
      <c r="BL182" s="18" t="s">
        <v>110</v>
      </c>
      <c r="BM182" s="203" t="s">
        <v>802</v>
      </c>
    </row>
    <row r="183" spans="1:65" s="2" customFormat="1" ht="16.5" customHeight="1">
      <c r="A183" s="35"/>
      <c r="B183" s="36"/>
      <c r="C183" s="192" t="s">
        <v>591</v>
      </c>
      <c r="D183" s="192" t="s">
        <v>241</v>
      </c>
      <c r="E183" s="193" t="s">
        <v>5064</v>
      </c>
      <c r="F183" s="194" t="s">
        <v>5065</v>
      </c>
      <c r="G183" s="195" t="s">
        <v>476</v>
      </c>
      <c r="H183" s="196">
        <v>112</v>
      </c>
      <c r="I183" s="197"/>
      <c r="J183" s="198">
        <f t="shared" si="10"/>
        <v>0</v>
      </c>
      <c r="K183" s="194" t="s">
        <v>1</v>
      </c>
      <c r="L183" s="40"/>
      <c r="M183" s="199" t="s">
        <v>1</v>
      </c>
      <c r="N183" s="200" t="s">
        <v>41</v>
      </c>
      <c r="O183" s="72"/>
      <c r="P183" s="201">
        <f t="shared" si="11"/>
        <v>0</v>
      </c>
      <c r="Q183" s="201">
        <v>0</v>
      </c>
      <c r="R183" s="201">
        <f t="shared" si="12"/>
        <v>0</v>
      </c>
      <c r="S183" s="201">
        <v>0</v>
      </c>
      <c r="T183" s="202">
        <f t="shared" si="13"/>
        <v>0</v>
      </c>
      <c r="U183" s="35"/>
      <c r="V183" s="35"/>
      <c r="W183" s="35"/>
      <c r="X183" s="35"/>
      <c r="Y183" s="35"/>
      <c r="Z183" s="35"/>
      <c r="AA183" s="35"/>
      <c r="AB183" s="35"/>
      <c r="AC183" s="35"/>
      <c r="AD183" s="35"/>
      <c r="AE183" s="35"/>
      <c r="AR183" s="203" t="s">
        <v>110</v>
      </c>
      <c r="AT183" s="203" t="s">
        <v>241</v>
      </c>
      <c r="AU183" s="203" t="s">
        <v>84</v>
      </c>
      <c r="AY183" s="18" t="s">
        <v>239</v>
      </c>
      <c r="BE183" s="204">
        <f t="shared" si="14"/>
        <v>0</v>
      </c>
      <c r="BF183" s="204">
        <f t="shared" si="15"/>
        <v>0</v>
      </c>
      <c r="BG183" s="204">
        <f t="shared" si="16"/>
        <v>0</v>
      </c>
      <c r="BH183" s="204">
        <f t="shared" si="17"/>
        <v>0</v>
      </c>
      <c r="BI183" s="204">
        <f t="shared" si="18"/>
        <v>0</v>
      </c>
      <c r="BJ183" s="18" t="s">
        <v>84</v>
      </c>
      <c r="BK183" s="204">
        <f t="shared" si="19"/>
        <v>0</v>
      </c>
      <c r="BL183" s="18" t="s">
        <v>110</v>
      </c>
      <c r="BM183" s="203" t="s">
        <v>806</v>
      </c>
    </row>
    <row r="184" spans="1:65" s="2" customFormat="1" ht="16.5" customHeight="1">
      <c r="A184" s="35"/>
      <c r="B184" s="36"/>
      <c r="C184" s="192" t="s">
        <v>596</v>
      </c>
      <c r="D184" s="192" t="s">
        <v>241</v>
      </c>
      <c r="E184" s="193" t="s">
        <v>5066</v>
      </c>
      <c r="F184" s="194" t="s">
        <v>5067</v>
      </c>
      <c r="G184" s="195" t="s">
        <v>249</v>
      </c>
      <c r="H184" s="196">
        <v>5</v>
      </c>
      <c r="I184" s="197"/>
      <c r="J184" s="198">
        <f t="shared" si="10"/>
        <v>0</v>
      </c>
      <c r="K184" s="194" t="s">
        <v>1</v>
      </c>
      <c r="L184" s="40"/>
      <c r="M184" s="199" t="s">
        <v>1</v>
      </c>
      <c r="N184" s="200" t="s">
        <v>41</v>
      </c>
      <c r="O184" s="72"/>
      <c r="P184" s="201">
        <f t="shared" si="11"/>
        <v>0</v>
      </c>
      <c r="Q184" s="201">
        <v>0</v>
      </c>
      <c r="R184" s="201">
        <f t="shared" si="12"/>
        <v>0</v>
      </c>
      <c r="S184" s="201">
        <v>0</v>
      </c>
      <c r="T184" s="202">
        <f t="shared" si="13"/>
        <v>0</v>
      </c>
      <c r="U184" s="35"/>
      <c r="V184" s="35"/>
      <c r="W184" s="35"/>
      <c r="X184" s="35"/>
      <c r="Y184" s="35"/>
      <c r="Z184" s="35"/>
      <c r="AA184" s="35"/>
      <c r="AB184" s="35"/>
      <c r="AC184" s="35"/>
      <c r="AD184" s="35"/>
      <c r="AE184" s="35"/>
      <c r="AR184" s="203" t="s">
        <v>110</v>
      </c>
      <c r="AT184" s="203" t="s">
        <v>241</v>
      </c>
      <c r="AU184" s="203" t="s">
        <v>84</v>
      </c>
      <c r="AY184" s="18" t="s">
        <v>239</v>
      </c>
      <c r="BE184" s="204">
        <f t="shared" si="14"/>
        <v>0</v>
      </c>
      <c r="BF184" s="204">
        <f t="shared" si="15"/>
        <v>0</v>
      </c>
      <c r="BG184" s="204">
        <f t="shared" si="16"/>
        <v>0</v>
      </c>
      <c r="BH184" s="204">
        <f t="shared" si="17"/>
        <v>0</v>
      </c>
      <c r="BI184" s="204">
        <f t="shared" si="18"/>
        <v>0</v>
      </c>
      <c r="BJ184" s="18" t="s">
        <v>84</v>
      </c>
      <c r="BK184" s="204">
        <f t="shared" si="19"/>
        <v>0</v>
      </c>
      <c r="BL184" s="18" t="s">
        <v>110</v>
      </c>
      <c r="BM184" s="203" t="s">
        <v>815</v>
      </c>
    </row>
    <row r="185" spans="1:65" s="12" customFormat="1" ht="25.9" customHeight="1">
      <c r="B185" s="176"/>
      <c r="C185" s="177"/>
      <c r="D185" s="178" t="s">
        <v>75</v>
      </c>
      <c r="E185" s="179" t="s">
        <v>4460</v>
      </c>
      <c r="F185" s="179" t="s">
        <v>5068</v>
      </c>
      <c r="G185" s="177"/>
      <c r="H185" s="177"/>
      <c r="I185" s="180"/>
      <c r="J185" s="181">
        <f>BK185</f>
        <v>0</v>
      </c>
      <c r="K185" s="177"/>
      <c r="L185" s="182"/>
      <c r="M185" s="183"/>
      <c r="N185" s="184"/>
      <c r="O185" s="184"/>
      <c r="P185" s="185">
        <f>SUM(P186:P188)</f>
        <v>0</v>
      </c>
      <c r="Q185" s="184"/>
      <c r="R185" s="185">
        <f>SUM(R186:R188)</f>
        <v>0</v>
      </c>
      <c r="S185" s="184"/>
      <c r="T185" s="186">
        <f>SUM(T186:T188)</f>
        <v>0</v>
      </c>
      <c r="AR185" s="187" t="s">
        <v>84</v>
      </c>
      <c r="AT185" s="188" t="s">
        <v>75</v>
      </c>
      <c r="AU185" s="188" t="s">
        <v>76</v>
      </c>
      <c r="AY185" s="187" t="s">
        <v>239</v>
      </c>
      <c r="BK185" s="189">
        <f>SUM(BK186:BK188)</f>
        <v>0</v>
      </c>
    </row>
    <row r="186" spans="1:65" s="2" customFormat="1" ht="16.5" customHeight="1">
      <c r="A186" s="35"/>
      <c r="B186" s="36"/>
      <c r="C186" s="192" t="s">
        <v>601</v>
      </c>
      <c r="D186" s="192" t="s">
        <v>241</v>
      </c>
      <c r="E186" s="193" t="s">
        <v>5069</v>
      </c>
      <c r="F186" s="194" t="s">
        <v>5070</v>
      </c>
      <c r="G186" s="195" t="s">
        <v>249</v>
      </c>
      <c r="H186" s="196">
        <v>1</v>
      </c>
      <c r="I186" s="197"/>
      <c r="J186" s="198">
        <f>ROUND(I186*H186,2)</f>
        <v>0</v>
      </c>
      <c r="K186" s="194" t="s">
        <v>1</v>
      </c>
      <c r="L186" s="40"/>
      <c r="M186" s="199" t="s">
        <v>1</v>
      </c>
      <c r="N186" s="200" t="s">
        <v>41</v>
      </c>
      <c r="O186" s="72"/>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110</v>
      </c>
      <c r="AT186" s="203" t="s">
        <v>241</v>
      </c>
      <c r="AU186" s="203" t="s">
        <v>84</v>
      </c>
      <c r="AY186" s="18" t="s">
        <v>239</v>
      </c>
      <c r="BE186" s="204">
        <f>IF(N186="základní",J186,0)</f>
        <v>0</v>
      </c>
      <c r="BF186" s="204">
        <f>IF(N186="snížená",J186,0)</f>
        <v>0</v>
      </c>
      <c r="BG186" s="204">
        <f>IF(N186="zákl. přenesená",J186,0)</f>
        <v>0</v>
      </c>
      <c r="BH186" s="204">
        <f>IF(N186="sníž. přenesená",J186,0)</f>
        <v>0</v>
      </c>
      <c r="BI186" s="204">
        <f>IF(N186="nulová",J186,0)</f>
        <v>0</v>
      </c>
      <c r="BJ186" s="18" t="s">
        <v>84</v>
      </c>
      <c r="BK186" s="204">
        <f>ROUND(I186*H186,2)</f>
        <v>0</v>
      </c>
      <c r="BL186" s="18" t="s">
        <v>110</v>
      </c>
      <c r="BM186" s="203" t="s">
        <v>852</v>
      </c>
    </row>
    <row r="187" spans="1:65" s="2" customFormat="1" ht="16.5" customHeight="1">
      <c r="A187" s="35"/>
      <c r="B187" s="36"/>
      <c r="C187" s="192" t="s">
        <v>605</v>
      </c>
      <c r="D187" s="192" t="s">
        <v>241</v>
      </c>
      <c r="E187" s="193" t="s">
        <v>5071</v>
      </c>
      <c r="F187" s="194" t="s">
        <v>5072</v>
      </c>
      <c r="G187" s="195" t="s">
        <v>249</v>
      </c>
      <c r="H187" s="196">
        <v>1</v>
      </c>
      <c r="I187" s="197"/>
      <c r="J187" s="198">
        <f>ROUND(I187*H187,2)</f>
        <v>0</v>
      </c>
      <c r="K187" s="194" t="s">
        <v>1</v>
      </c>
      <c r="L187" s="40"/>
      <c r="M187" s="199" t="s">
        <v>1</v>
      </c>
      <c r="N187" s="200" t="s">
        <v>41</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110</v>
      </c>
      <c r="AT187" s="203" t="s">
        <v>241</v>
      </c>
      <c r="AU187" s="203" t="s">
        <v>84</v>
      </c>
      <c r="AY187" s="18" t="s">
        <v>239</v>
      </c>
      <c r="BE187" s="204">
        <f>IF(N187="základní",J187,0)</f>
        <v>0</v>
      </c>
      <c r="BF187" s="204">
        <f>IF(N187="snížená",J187,0)</f>
        <v>0</v>
      </c>
      <c r="BG187" s="204">
        <f>IF(N187="zákl. přenesená",J187,0)</f>
        <v>0</v>
      </c>
      <c r="BH187" s="204">
        <f>IF(N187="sníž. přenesená",J187,0)</f>
        <v>0</v>
      </c>
      <c r="BI187" s="204">
        <f>IF(N187="nulová",J187,0)</f>
        <v>0</v>
      </c>
      <c r="BJ187" s="18" t="s">
        <v>84</v>
      </c>
      <c r="BK187" s="204">
        <f>ROUND(I187*H187,2)</f>
        <v>0</v>
      </c>
      <c r="BL187" s="18" t="s">
        <v>110</v>
      </c>
      <c r="BM187" s="203" t="s">
        <v>861</v>
      </c>
    </row>
    <row r="188" spans="1:65" s="2" customFormat="1" ht="16.5" customHeight="1">
      <c r="A188" s="35"/>
      <c r="B188" s="36"/>
      <c r="C188" s="192" t="s">
        <v>609</v>
      </c>
      <c r="D188" s="192" t="s">
        <v>241</v>
      </c>
      <c r="E188" s="193" t="s">
        <v>5073</v>
      </c>
      <c r="F188" s="194" t="s">
        <v>5074</v>
      </c>
      <c r="G188" s="195" t="s">
        <v>249</v>
      </c>
      <c r="H188" s="196">
        <v>1</v>
      </c>
      <c r="I188" s="197"/>
      <c r="J188" s="198">
        <f>ROUND(I188*H188,2)</f>
        <v>0</v>
      </c>
      <c r="K188" s="194" t="s">
        <v>1</v>
      </c>
      <c r="L188" s="40"/>
      <c r="M188" s="220" t="s">
        <v>1</v>
      </c>
      <c r="N188" s="221" t="s">
        <v>41</v>
      </c>
      <c r="O188" s="222"/>
      <c r="P188" s="223">
        <f>O188*H188</f>
        <v>0</v>
      </c>
      <c r="Q188" s="223">
        <v>0</v>
      </c>
      <c r="R188" s="223">
        <f>Q188*H188</f>
        <v>0</v>
      </c>
      <c r="S188" s="223">
        <v>0</v>
      </c>
      <c r="T188" s="224">
        <f>S188*H188</f>
        <v>0</v>
      </c>
      <c r="U188" s="35"/>
      <c r="V188" s="35"/>
      <c r="W188" s="35"/>
      <c r="X188" s="35"/>
      <c r="Y188" s="35"/>
      <c r="Z188" s="35"/>
      <c r="AA188" s="35"/>
      <c r="AB188" s="35"/>
      <c r="AC188" s="35"/>
      <c r="AD188" s="35"/>
      <c r="AE188" s="35"/>
      <c r="AR188" s="203" t="s">
        <v>110</v>
      </c>
      <c r="AT188" s="203" t="s">
        <v>241</v>
      </c>
      <c r="AU188" s="203" t="s">
        <v>84</v>
      </c>
      <c r="AY188" s="18" t="s">
        <v>239</v>
      </c>
      <c r="BE188" s="204">
        <f>IF(N188="základní",J188,0)</f>
        <v>0</v>
      </c>
      <c r="BF188" s="204">
        <f>IF(N188="snížená",J188,0)</f>
        <v>0</v>
      </c>
      <c r="BG188" s="204">
        <f>IF(N188="zákl. přenesená",J188,0)</f>
        <v>0</v>
      </c>
      <c r="BH188" s="204">
        <f>IF(N188="sníž. přenesená",J188,0)</f>
        <v>0</v>
      </c>
      <c r="BI188" s="204">
        <f>IF(N188="nulová",J188,0)</f>
        <v>0</v>
      </c>
      <c r="BJ188" s="18" t="s">
        <v>84</v>
      </c>
      <c r="BK188" s="204">
        <f>ROUND(I188*H188,2)</f>
        <v>0</v>
      </c>
      <c r="BL188" s="18" t="s">
        <v>110</v>
      </c>
      <c r="BM188" s="203" t="s">
        <v>870</v>
      </c>
    </row>
    <row r="189" spans="1:65" s="2" customFormat="1" ht="6.95" customHeight="1">
      <c r="A189" s="35"/>
      <c r="B189" s="55"/>
      <c r="C189" s="56"/>
      <c r="D189" s="56"/>
      <c r="E189" s="56"/>
      <c r="F189" s="56"/>
      <c r="G189" s="56"/>
      <c r="H189" s="56"/>
      <c r="I189" s="56"/>
      <c r="J189" s="56"/>
      <c r="K189" s="56"/>
      <c r="L189" s="40"/>
      <c r="M189" s="35"/>
      <c r="O189" s="35"/>
      <c r="P189" s="35"/>
      <c r="Q189" s="35"/>
      <c r="R189" s="35"/>
      <c r="S189" s="35"/>
      <c r="T189" s="35"/>
      <c r="U189" s="35"/>
      <c r="V189" s="35"/>
      <c r="W189" s="35"/>
      <c r="X189" s="35"/>
      <c r="Y189" s="35"/>
      <c r="Z189" s="35"/>
      <c r="AA189" s="35"/>
      <c r="AB189" s="35"/>
      <c r="AC189" s="35"/>
      <c r="AD189" s="35"/>
      <c r="AE189" s="35"/>
    </row>
  </sheetData>
  <sheetProtection algorithmName="SHA-512" hashValue="1tvkVwfN5u4v1n/Mj1D9SxaJKETiBSM4HnjtXAkpxIIw7xZUspo/A4K+vXbhVx3ATdczzz1nbQlUDMRi6vcOag==" saltValue="LCRu2QXjwz9YL0xEgdiViJwFV/frCtg+2fcVauTkOejC69mNhlrMVuxM+fCdUvw73udyO+MQFhYLoAL2wfL60A==" spinCount="100000" sheet="1" objects="1" scenarios="1" formatColumns="0" formatRows="0" autoFilter="0"/>
  <autoFilter ref="C126:K188" xr:uid="{00000000-0009-0000-0000-00001B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5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175</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5075</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3245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5076</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1</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ROUND(J125,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ROUND((SUM(BE125:BE158)),  2)</f>
        <v>0</v>
      </c>
      <c r="G37" s="35"/>
      <c r="H37" s="35"/>
      <c r="I37" s="131">
        <v>0.21</v>
      </c>
      <c r="J37" s="130">
        <f>ROUND(((SUM(BE125:BE158))*I37),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ROUND((SUM(BF125:BF158)),  2)</f>
        <v>0</v>
      </c>
      <c r="G38" s="35"/>
      <c r="H38" s="35"/>
      <c r="I38" s="131">
        <v>0.12</v>
      </c>
      <c r="J38" s="130">
        <f>ROUND(((SUM(BF125:BF158))*I38),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ROUND((SUM(BG125:BG158)),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ROUND((SUM(BH125:BH158)),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ROUND((SUM(BI125:BI158)),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5075</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3245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 xml:space="preserve">1 - Pracovní linky </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5077</v>
      </c>
      <c r="E101" s="157"/>
      <c r="F101" s="157"/>
      <c r="G101" s="157"/>
      <c r="H101" s="157"/>
      <c r="I101" s="157"/>
      <c r="J101" s="158">
        <f>J126</f>
        <v>0</v>
      </c>
      <c r="K101" s="155"/>
      <c r="L101" s="159"/>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224</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30" t="str">
        <f>E7</f>
        <v>NEMOCNICE TGM HODONÍN – VÝSTAVBA PAVILONU URGENTNÍHO PŘÍJMU ETAPA II.</v>
      </c>
      <c r="F111" s="331"/>
      <c r="G111" s="331"/>
      <c r="H111" s="331"/>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210</v>
      </c>
      <c r="D112" s="23"/>
      <c r="E112" s="23"/>
      <c r="F112" s="23"/>
      <c r="G112" s="23"/>
      <c r="H112" s="23"/>
      <c r="I112" s="23"/>
      <c r="J112" s="23"/>
      <c r="K112" s="23"/>
      <c r="L112" s="21"/>
    </row>
    <row r="113" spans="1:65" s="1" customFormat="1" ht="16.5" customHeight="1">
      <c r="B113" s="22"/>
      <c r="C113" s="23"/>
      <c r="D113" s="23"/>
      <c r="E113" s="330" t="s">
        <v>346</v>
      </c>
      <c r="F113" s="281"/>
      <c r="G113" s="281"/>
      <c r="H113" s="281"/>
      <c r="I113" s="23"/>
      <c r="J113" s="23"/>
      <c r="K113" s="23"/>
      <c r="L113" s="21"/>
    </row>
    <row r="114" spans="1:65" s="1" customFormat="1" ht="12" customHeight="1">
      <c r="B114" s="22"/>
      <c r="C114" s="30" t="s">
        <v>347</v>
      </c>
      <c r="D114" s="23"/>
      <c r="E114" s="23"/>
      <c r="F114" s="23"/>
      <c r="G114" s="23"/>
      <c r="H114" s="23"/>
      <c r="I114" s="23"/>
      <c r="J114" s="23"/>
      <c r="K114" s="23"/>
      <c r="L114" s="21"/>
    </row>
    <row r="115" spans="1:65" s="2" customFormat="1" ht="16.5" customHeight="1">
      <c r="A115" s="35"/>
      <c r="B115" s="36"/>
      <c r="C115" s="37"/>
      <c r="D115" s="37"/>
      <c r="E115" s="334" t="s">
        <v>5075</v>
      </c>
      <c r="F115" s="332"/>
      <c r="G115" s="332"/>
      <c r="H115" s="332"/>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3245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03" t="str">
        <f>E13</f>
        <v xml:space="preserve">1 - Pracovní linky </v>
      </c>
      <c r="F117" s="332"/>
      <c r="G117" s="332"/>
      <c r="H117" s="332"/>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 xml:space="preserve"> </v>
      </c>
      <c r="G119" s="37"/>
      <c r="H119" s="37"/>
      <c r="I119" s="30" t="s">
        <v>22</v>
      </c>
      <c r="J119" s="67" t="str">
        <f>IF(J16="","",J16)</f>
        <v>23. 6. 2025</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E19</f>
        <v>NEMOCNICE TGM HODONÍN, p.o.</v>
      </c>
      <c r="G121" s="37"/>
      <c r="H121" s="37"/>
      <c r="I121" s="30" t="s">
        <v>30</v>
      </c>
      <c r="J121" s="33" t="str">
        <f>E25</f>
        <v>KANIA a.s.</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IF(E22="","",E22)</f>
        <v>Vyplň údaj</v>
      </c>
      <c r="G122" s="37"/>
      <c r="H122" s="37"/>
      <c r="I122" s="30" t="s">
        <v>33</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225</v>
      </c>
      <c r="D124" s="168" t="s">
        <v>61</v>
      </c>
      <c r="E124" s="168" t="s">
        <v>57</v>
      </c>
      <c r="F124" s="168" t="s">
        <v>58</v>
      </c>
      <c r="G124" s="168" t="s">
        <v>226</v>
      </c>
      <c r="H124" s="168" t="s">
        <v>227</v>
      </c>
      <c r="I124" s="168" t="s">
        <v>228</v>
      </c>
      <c r="J124" s="168" t="s">
        <v>214</v>
      </c>
      <c r="K124" s="169" t="s">
        <v>229</v>
      </c>
      <c r="L124" s="170"/>
      <c r="M124" s="76" t="s">
        <v>1</v>
      </c>
      <c r="N124" s="77" t="s">
        <v>40</v>
      </c>
      <c r="O124" s="77" t="s">
        <v>230</v>
      </c>
      <c r="P124" s="77" t="s">
        <v>231</v>
      </c>
      <c r="Q124" s="77" t="s">
        <v>232</v>
      </c>
      <c r="R124" s="77" t="s">
        <v>233</v>
      </c>
      <c r="S124" s="77" t="s">
        <v>234</v>
      </c>
      <c r="T124" s="78" t="s">
        <v>235</v>
      </c>
      <c r="U124" s="165"/>
      <c r="V124" s="165"/>
      <c r="W124" s="165"/>
      <c r="X124" s="165"/>
      <c r="Y124" s="165"/>
      <c r="Z124" s="165"/>
      <c r="AA124" s="165"/>
      <c r="AB124" s="165"/>
      <c r="AC124" s="165"/>
      <c r="AD124" s="165"/>
      <c r="AE124" s="165"/>
    </row>
    <row r="125" spans="1:65" s="2" customFormat="1" ht="22.9" customHeight="1">
      <c r="A125" s="35"/>
      <c r="B125" s="36"/>
      <c r="C125" s="83" t="s">
        <v>236</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75</v>
      </c>
      <c r="AU125" s="18" t="s">
        <v>216</v>
      </c>
      <c r="BK125" s="175">
        <f>BK126</f>
        <v>0</v>
      </c>
    </row>
    <row r="126" spans="1:65" s="12" customFormat="1" ht="25.9" customHeight="1">
      <c r="B126" s="176"/>
      <c r="C126" s="177"/>
      <c r="D126" s="178" t="s">
        <v>75</v>
      </c>
      <c r="E126" s="179" t="s">
        <v>5078</v>
      </c>
      <c r="F126" s="179" t="s">
        <v>5079</v>
      </c>
      <c r="G126" s="177"/>
      <c r="H126" s="177"/>
      <c r="I126" s="180"/>
      <c r="J126" s="181">
        <f>BK126</f>
        <v>0</v>
      </c>
      <c r="K126" s="177"/>
      <c r="L126" s="182"/>
      <c r="M126" s="183"/>
      <c r="N126" s="184"/>
      <c r="O126" s="184"/>
      <c r="P126" s="185">
        <f>SUM(P127:P158)</f>
        <v>0</v>
      </c>
      <c r="Q126" s="184"/>
      <c r="R126" s="185">
        <f>SUM(R127:R158)</f>
        <v>0</v>
      </c>
      <c r="S126" s="184"/>
      <c r="T126" s="186">
        <f>SUM(T127:T158)</f>
        <v>0</v>
      </c>
      <c r="AR126" s="187" t="s">
        <v>84</v>
      </c>
      <c r="AT126" s="188" t="s">
        <v>75</v>
      </c>
      <c r="AU126" s="188" t="s">
        <v>76</v>
      </c>
      <c r="AY126" s="187" t="s">
        <v>239</v>
      </c>
      <c r="BK126" s="189">
        <f>SUM(BK127:BK158)</f>
        <v>0</v>
      </c>
    </row>
    <row r="127" spans="1:65" s="2" customFormat="1" ht="16.5" customHeight="1">
      <c r="A127" s="35"/>
      <c r="B127" s="36"/>
      <c r="C127" s="192" t="s">
        <v>84</v>
      </c>
      <c r="D127" s="192" t="s">
        <v>241</v>
      </c>
      <c r="E127" s="193" t="s">
        <v>5080</v>
      </c>
      <c r="F127" s="194" t="s">
        <v>5081</v>
      </c>
      <c r="G127" s="195" t="s">
        <v>249</v>
      </c>
      <c r="H127" s="196">
        <v>2</v>
      </c>
      <c r="I127" s="197"/>
      <c r="J127" s="198">
        <f>ROUND(I127*H127,2)</f>
        <v>0</v>
      </c>
      <c r="K127" s="194" t="s">
        <v>277</v>
      </c>
      <c r="L127" s="40"/>
      <c r="M127" s="199" t="s">
        <v>1</v>
      </c>
      <c r="N127" s="200" t="s">
        <v>41</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110</v>
      </c>
      <c r="AT127" s="203" t="s">
        <v>241</v>
      </c>
      <c r="AU127" s="203" t="s">
        <v>84</v>
      </c>
      <c r="AY127" s="18" t="s">
        <v>239</v>
      </c>
      <c r="BE127" s="204">
        <f>IF(N127="základní",J127,0)</f>
        <v>0</v>
      </c>
      <c r="BF127" s="204">
        <f>IF(N127="snížená",J127,0)</f>
        <v>0</v>
      </c>
      <c r="BG127" s="204">
        <f>IF(N127="zákl. přenesená",J127,0)</f>
        <v>0</v>
      </c>
      <c r="BH127" s="204">
        <f>IF(N127="sníž. přenesená",J127,0)</f>
        <v>0</v>
      </c>
      <c r="BI127" s="204">
        <f>IF(N127="nulová",J127,0)</f>
        <v>0</v>
      </c>
      <c r="BJ127" s="18" t="s">
        <v>84</v>
      </c>
      <c r="BK127" s="204">
        <f>ROUND(I127*H127,2)</f>
        <v>0</v>
      </c>
      <c r="BL127" s="18" t="s">
        <v>110</v>
      </c>
      <c r="BM127" s="203" t="s">
        <v>822</v>
      </c>
    </row>
    <row r="128" spans="1:65" s="2" customFormat="1" ht="19.5">
      <c r="A128" s="35"/>
      <c r="B128" s="36"/>
      <c r="C128" s="37"/>
      <c r="D128" s="207" t="s">
        <v>284</v>
      </c>
      <c r="E128" s="37"/>
      <c r="F128" s="216" t="s">
        <v>5082</v>
      </c>
      <c r="G128" s="37"/>
      <c r="H128" s="37"/>
      <c r="I128" s="217"/>
      <c r="J128" s="37"/>
      <c r="K128" s="37"/>
      <c r="L128" s="40"/>
      <c r="M128" s="218"/>
      <c r="N128" s="219"/>
      <c r="O128" s="72"/>
      <c r="P128" s="72"/>
      <c r="Q128" s="72"/>
      <c r="R128" s="72"/>
      <c r="S128" s="72"/>
      <c r="T128" s="73"/>
      <c r="U128" s="35"/>
      <c r="V128" s="35"/>
      <c r="W128" s="35"/>
      <c r="X128" s="35"/>
      <c r="Y128" s="35"/>
      <c r="Z128" s="35"/>
      <c r="AA128" s="35"/>
      <c r="AB128" s="35"/>
      <c r="AC128" s="35"/>
      <c r="AD128" s="35"/>
      <c r="AE128" s="35"/>
      <c r="AT128" s="18" t="s">
        <v>284</v>
      </c>
      <c r="AU128" s="18" t="s">
        <v>84</v>
      </c>
    </row>
    <row r="129" spans="1:65" s="2" customFormat="1" ht="16.5" customHeight="1">
      <c r="A129" s="35"/>
      <c r="B129" s="36"/>
      <c r="C129" s="192" t="s">
        <v>86</v>
      </c>
      <c r="D129" s="192" t="s">
        <v>241</v>
      </c>
      <c r="E129" s="193" t="s">
        <v>5083</v>
      </c>
      <c r="F129" s="194" t="s">
        <v>5081</v>
      </c>
      <c r="G129" s="195" t="s">
        <v>249</v>
      </c>
      <c r="H129" s="196">
        <v>2</v>
      </c>
      <c r="I129" s="197"/>
      <c r="J129" s="198">
        <f>ROUND(I129*H129,2)</f>
        <v>0</v>
      </c>
      <c r="K129" s="194" t="s">
        <v>277</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110</v>
      </c>
      <c r="AT129" s="203" t="s">
        <v>241</v>
      </c>
      <c r="AU129" s="203" t="s">
        <v>84</v>
      </c>
      <c r="AY129" s="18" t="s">
        <v>239</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110</v>
      </c>
      <c r="BM129" s="203" t="s">
        <v>833</v>
      </c>
    </row>
    <row r="130" spans="1:65" s="2" customFormat="1" ht="19.5">
      <c r="A130" s="35"/>
      <c r="B130" s="36"/>
      <c r="C130" s="37"/>
      <c r="D130" s="207" t="s">
        <v>284</v>
      </c>
      <c r="E130" s="37"/>
      <c r="F130" s="216" t="s">
        <v>5082</v>
      </c>
      <c r="G130" s="37"/>
      <c r="H130" s="37"/>
      <c r="I130" s="217"/>
      <c r="J130" s="37"/>
      <c r="K130" s="37"/>
      <c r="L130" s="40"/>
      <c r="M130" s="218"/>
      <c r="N130" s="219"/>
      <c r="O130" s="72"/>
      <c r="P130" s="72"/>
      <c r="Q130" s="72"/>
      <c r="R130" s="72"/>
      <c r="S130" s="72"/>
      <c r="T130" s="73"/>
      <c r="U130" s="35"/>
      <c r="V130" s="35"/>
      <c r="W130" s="35"/>
      <c r="X130" s="35"/>
      <c r="Y130" s="35"/>
      <c r="Z130" s="35"/>
      <c r="AA130" s="35"/>
      <c r="AB130" s="35"/>
      <c r="AC130" s="35"/>
      <c r="AD130" s="35"/>
      <c r="AE130" s="35"/>
      <c r="AT130" s="18" t="s">
        <v>284</v>
      </c>
      <c r="AU130" s="18" t="s">
        <v>84</v>
      </c>
    </row>
    <row r="131" spans="1:65" s="2" customFormat="1" ht="16.5" customHeight="1">
      <c r="A131" s="35"/>
      <c r="B131" s="36"/>
      <c r="C131" s="192" t="s">
        <v>108</v>
      </c>
      <c r="D131" s="192" t="s">
        <v>241</v>
      </c>
      <c r="E131" s="193" t="s">
        <v>5084</v>
      </c>
      <c r="F131" s="194" t="s">
        <v>5085</v>
      </c>
      <c r="G131" s="195" t="s">
        <v>249</v>
      </c>
      <c r="H131" s="196">
        <v>1</v>
      </c>
      <c r="I131" s="197"/>
      <c r="J131" s="198">
        <f>ROUND(I131*H131,2)</f>
        <v>0</v>
      </c>
      <c r="K131" s="194" t="s">
        <v>277</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110</v>
      </c>
      <c r="AT131" s="203" t="s">
        <v>241</v>
      </c>
      <c r="AU131" s="203" t="s">
        <v>84</v>
      </c>
      <c r="AY131" s="18" t="s">
        <v>239</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110</v>
      </c>
      <c r="BM131" s="203" t="s">
        <v>844</v>
      </c>
    </row>
    <row r="132" spans="1:65" s="2" customFormat="1" ht="19.5">
      <c r="A132" s="35"/>
      <c r="B132" s="36"/>
      <c r="C132" s="37"/>
      <c r="D132" s="207" t="s">
        <v>284</v>
      </c>
      <c r="E132" s="37"/>
      <c r="F132" s="216" t="s">
        <v>5082</v>
      </c>
      <c r="G132" s="37"/>
      <c r="H132" s="37"/>
      <c r="I132" s="217"/>
      <c r="J132" s="37"/>
      <c r="K132" s="37"/>
      <c r="L132" s="40"/>
      <c r="M132" s="218"/>
      <c r="N132" s="219"/>
      <c r="O132" s="72"/>
      <c r="P132" s="72"/>
      <c r="Q132" s="72"/>
      <c r="R132" s="72"/>
      <c r="S132" s="72"/>
      <c r="T132" s="73"/>
      <c r="U132" s="35"/>
      <c r="V132" s="35"/>
      <c r="W132" s="35"/>
      <c r="X132" s="35"/>
      <c r="Y132" s="35"/>
      <c r="Z132" s="35"/>
      <c r="AA132" s="35"/>
      <c r="AB132" s="35"/>
      <c r="AC132" s="35"/>
      <c r="AD132" s="35"/>
      <c r="AE132" s="35"/>
      <c r="AT132" s="18" t="s">
        <v>284</v>
      </c>
      <c r="AU132" s="18" t="s">
        <v>84</v>
      </c>
    </row>
    <row r="133" spans="1:65" s="2" customFormat="1" ht="16.5" customHeight="1">
      <c r="A133" s="35"/>
      <c r="B133" s="36"/>
      <c r="C133" s="192" t="s">
        <v>110</v>
      </c>
      <c r="D133" s="192" t="s">
        <v>241</v>
      </c>
      <c r="E133" s="193" t="s">
        <v>5086</v>
      </c>
      <c r="F133" s="194" t="s">
        <v>5087</v>
      </c>
      <c r="G133" s="195" t="s">
        <v>249</v>
      </c>
      <c r="H133" s="196">
        <v>1</v>
      </c>
      <c r="I133" s="197"/>
      <c r="J133" s="198">
        <f>ROUND(I133*H133,2)</f>
        <v>0</v>
      </c>
      <c r="K133" s="194" t="s">
        <v>277</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110</v>
      </c>
      <c r="AT133" s="203" t="s">
        <v>241</v>
      </c>
      <c r="AU133" s="203" t="s">
        <v>84</v>
      </c>
      <c r="AY133" s="18" t="s">
        <v>239</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110</v>
      </c>
      <c r="BM133" s="203" t="s">
        <v>852</v>
      </c>
    </row>
    <row r="134" spans="1:65" s="2" customFormat="1" ht="19.5">
      <c r="A134" s="35"/>
      <c r="B134" s="36"/>
      <c r="C134" s="37"/>
      <c r="D134" s="207" t="s">
        <v>284</v>
      </c>
      <c r="E134" s="37"/>
      <c r="F134" s="216" t="s">
        <v>5082</v>
      </c>
      <c r="G134" s="37"/>
      <c r="H134" s="37"/>
      <c r="I134" s="217"/>
      <c r="J134" s="37"/>
      <c r="K134" s="37"/>
      <c r="L134" s="40"/>
      <c r="M134" s="218"/>
      <c r="N134" s="219"/>
      <c r="O134" s="72"/>
      <c r="P134" s="72"/>
      <c r="Q134" s="72"/>
      <c r="R134" s="72"/>
      <c r="S134" s="72"/>
      <c r="T134" s="73"/>
      <c r="U134" s="35"/>
      <c r="V134" s="35"/>
      <c r="W134" s="35"/>
      <c r="X134" s="35"/>
      <c r="Y134" s="35"/>
      <c r="Z134" s="35"/>
      <c r="AA134" s="35"/>
      <c r="AB134" s="35"/>
      <c r="AC134" s="35"/>
      <c r="AD134" s="35"/>
      <c r="AE134" s="35"/>
      <c r="AT134" s="18" t="s">
        <v>284</v>
      </c>
      <c r="AU134" s="18" t="s">
        <v>84</v>
      </c>
    </row>
    <row r="135" spans="1:65" s="2" customFormat="1" ht="16.5" customHeight="1">
      <c r="A135" s="35"/>
      <c r="B135" s="36"/>
      <c r="C135" s="192" t="s">
        <v>134</v>
      </c>
      <c r="D135" s="192" t="s">
        <v>241</v>
      </c>
      <c r="E135" s="193" t="s">
        <v>5088</v>
      </c>
      <c r="F135" s="194" t="s">
        <v>5089</v>
      </c>
      <c r="G135" s="195" t="s">
        <v>249</v>
      </c>
      <c r="H135" s="196">
        <v>1</v>
      </c>
      <c r="I135" s="197"/>
      <c r="J135" s="198">
        <f>ROUND(I135*H135,2)</f>
        <v>0</v>
      </c>
      <c r="K135" s="194" t="s">
        <v>277</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110</v>
      </c>
      <c r="AT135" s="203" t="s">
        <v>241</v>
      </c>
      <c r="AU135" s="203" t="s">
        <v>84</v>
      </c>
      <c r="AY135" s="18" t="s">
        <v>239</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110</v>
      </c>
      <c r="BM135" s="203" t="s">
        <v>861</v>
      </c>
    </row>
    <row r="136" spans="1:65" s="2" customFormat="1" ht="19.5">
      <c r="A136" s="35"/>
      <c r="B136" s="36"/>
      <c r="C136" s="37"/>
      <c r="D136" s="207" t="s">
        <v>284</v>
      </c>
      <c r="E136" s="37"/>
      <c r="F136" s="216" t="s">
        <v>5082</v>
      </c>
      <c r="G136" s="37"/>
      <c r="H136" s="37"/>
      <c r="I136" s="217"/>
      <c r="J136" s="37"/>
      <c r="K136" s="37"/>
      <c r="L136" s="40"/>
      <c r="M136" s="218"/>
      <c r="N136" s="219"/>
      <c r="O136" s="72"/>
      <c r="P136" s="72"/>
      <c r="Q136" s="72"/>
      <c r="R136" s="72"/>
      <c r="S136" s="72"/>
      <c r="T136" s="73"/>
      <c r="U136" s="35"/>
      <c r="V136" s="35"/>
      <c r="W136" s="35"/>
      <c r="X136" s="35"/>
      <c r="Y136" s="35"/>
      <c r="Z136" s="35"/>
      <c r="AA136" s="35"/>
      <c r="AB136" s="35"/>
      <c r="AC136" s="35"/>
      <c r="AD136" s="35"/>
      <c r="AE136" s="35"/>
      <c r="AT136" s="18" t="s">
        <v>284</v>
      </c>
      <c r="AU136" s="18" t="s">
        <v>84</v>
      </c>
    </row>
    <row r="137" spans="1:65" s="2" customFormat="1" ht="16.5" customHeight="1">
      <c r="A137" s="35"/>
      <c r="B137" s="36"/>
      <c r="C137" s="192" t="s">
        <v>150</v>
      </c>
      <c r="D137" s="192" t="s">
        <v>241</v>
      </c>
      <c r="E137" s="193" t="s">
        <v>5090</v>
      </c>
      <c r="F137" s="194" t="s">
        <v>5091</v>
      </c>
      <c r="G137" s="195" t="s">
        <v>249</v>
      </c>
      <c r="H137" s="196">
        <v>1</v>
      </c>
      <c r="I137" s="197"/>
      <c r="J137" s="198">
        <f>ROUND(I137*H137,2)</f>
        <v>0</v>
      </c>
      <c r="K137" s="194" t="s">
        <v>277</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110</v>
      </c>
      <c r="AT137" s="203" t="s">
        <v>241</v>
      </c>
      <c r="AU137" s="203" t="s">
        <v>84</v>
      </c>
      <c r="AY137" s="18" t="s">
        <v>239</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110</v>
      </c>
      <c r="BM137" s="203" t="s">
        <v>870</v>
      </c>
    </row>
    <row r="138" spans="1:65" s="2" customFormat="1" ht="19.5">
      <c r="A138" s="35"/>
      <c r="B138" s="36"/>
      <c r="C138" s="37"/>
      <c r="D138" s="207" t="s">
        <v>284</v>
      </c>
      <c r="E138" s="37"/>
      <c r="F138" s="216" t="s">
        <v>5082</v>
      </c>
      <c r="G138" s="37"/>
      <c r="H138" s="37"/>
      <c r="I138" s="217"/>
      <c r="J138" s="37"/>
      <c r="K138" s="37"/>
      <c r="L138" s="40"/>
      <c r="M138" s="218"/>
      <c r="N138" s="219"/>
      <c r="O138" s="72"/>
      <c r="P138" s="72"/>
      <c r="Q138" s="72"/>
      <c r="R138" s="72"/>
      <c r="S138" s="72"/>
      <c r="T138" s="73"/>
      <c r="U138" s="35"/>
      <c r="V138" s="35"/>
      <c r="W138" s="35"/>
      <c r="X138" s="35"/>
      <c r="Y138" s="35"/>
      <c r="Z138" s="35"/>
      <c r="AA138" s="35"/>
      <c r="AB138" s="35"/>
      <c r="AC138" s="35"/>
      <c r="AD138" s="35"/>
      <c r="AE138" s="35"/>
      <c r="AT138" s="18" t="s">
        <v>284</v>
      </c>
      <c r="AU138" s="18" t="s">
        <v>84</v>
      </c>
    </row>
    <row r="139" spans="1:65" s="2" customFormat="1" ht="16.5" customHeight="1">
      <c r="A139" s="35"/>
      <c r="B139" s="36"/>
      <c r="C139" s="192" t="s">
        <v>153</v>
      </c>
      <c r="D139" s="192" t="s">
        <v>241</v>
      </c>
      <c r="E139" s="193" t="s">
        <v>5092</v>
      </c>
      <c r="F139" s="194" t="s">
        <v>5093</v>
      </c>
      <c r="G139" s="195" t="s">
        <v>249</v>
      </c>
      <c r="H139" s="196">
        <v>1</v>
      </c>
      <c r="I139" s="197"/>
      <c r="J139" s="198">
        <f>ROUND(I139*H139,2)</f>
        <v>0</v>
      </c>
      <c r="K139" s="194" t="s">
        <v>277</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110</v>
      </c>
      <c r="AT139" s="203" t="s">
        <v>241</v>
      </c>
      <c r="AU139" s="203" t="s">
        <v>84</v>
      </c>
      <c r="AY139" s="18" t="s">
        <v>239</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110</v>
      </c>
      <c r="BM139" s="203" t="s">
        <v>880</v>
      </c>
    </row>
    <row r="140" spans="1:65" s="2" customFormat="1" ht="19.5">
      <c r="A140" s="35"/>
      <c r="B140" s="36"/>
      <c r="C140" s="37"/>
      <c r="D140" s="207" t="s">
        <v>284</v>
      </c>
      <c r="E140" s="37"/>
      <c r="F140" s="216" t="s">
        <v>5082</v>
      </c>
      <c r="G140" s="37"/>
      <c r="H140" s="37"/>
      <c r="I140" s="217"/>
      <c r="J140" s="37"/>
      <c r="K140" s="37"/>
      <c r="L140" s="40"/>
      <c r="M140" s="218"/>
      <c r="N140" s="219"/>
      <c r="O140" s="72"/>
      <c r="P140" s="72"/>
      <c r="Q140" s="72"/>
      <c r="R140" s="72"/>
      <c r="S140" s="72"/>
      <c r="T140" s="73"/>
      <c r="U140" s="35"/>
      <c r="V140" s="35"/>
      <c r="W140" s="35"/>
      <c r="X140" s="35"/>
      <c r="Y140" s="35"/>
      <c r="Z140" s="35"/>
      <c r="AA140" s="35"/>
      <c r="AB140" s="35"/>
      <c r="AC140" s="35"/>
      <c r="AD140" s="35"/>
      <c r="AE140" s="35"/>
      <c r="AT140" s="18" t="s">
        <v>284</v>
      </c>
      <c r="AU140" s="18" t="s">
        <v>84</v>
      </c>
    </row>
    <row r="141" spans="1:65" s="2" customFormat="1" ht="33" customHeight="1">
      <c r="A141" s="35"/>
      <c r="B141" s="36"/>
      <c r="C141" s="192" t="s">
        <v>156</v>
      </c>
      <c r="D141" s="192" t="s">
        <v>241</v>
      </c>
      <c r="E141" s="193" t="s">
        <v>5094</v>
      </c>
      <c r="F141" s="194" t="s">
        <v>5095</v>
      </c>
      <c r="G141" s="195" t="s">
        <v>249</v>
      </c>
      <c r="H141" s="196">
        <v>1</v>
      </c>
      <c r="I141" s="197"/>
      <c r="J141" s="198">
        <f>ROUND(I141*H141,2)</f>
        <v>0</v>
      </c>
      <c r="K141" s="194" t="s">
        <v>277</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110</v>
      </c>
      <c r="AT141" s="203" t="s">
        <v>241</v>
      </c>
      <c r="AU141" s="203" t="s">
        <v>84</v>
      </c>
      <c r="AY141" s="18" t="s">
        <v>239</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110</v>
      </c>
      <c r="BM141" s="203" t="s">
        <v>889</v>
      </c>
    </row>
    <row r="142" spans="1:65" s="2" customFormat="1" ht="19.5">
      <c r="A142" s="35"/>
      <c r="B142" s="36"/>
      <c r="C142" s="37"/>
      <c r="D142" s="207" t="s">
        <v>284</v>
      </c>
      <c r="E142" s="37"/>
      <c r="F142" s="216" t="s">
        <v>5082</v>
      </c>
      <c r="G142" s="37"/>
      <c r="H142" s="37"/>
      <c r="I142" s="217"/>
      <c r="J142" s="37"/>
      <c r="K142" s="37"/>
      <c r="L142" s="40"/>
      <c r="M142" s="218"/>
      <c r="N142" s="219"/>
      <c r="O142" s="72"/>
      <c r="P142" s="72"/>
      <c r="Q142" s="72"/>
      <c r="R142" s="72"/>
      <c r="S142" s="72"/>
      <c r="T142" s="73"/>
      <c r="U142" s="35"/>
      <c r="V142" s="35"/>
      <c r="W142" s="35"/>
      <c r="X142" s="35"/>
      <c r="Y142" s="35"/>
      <c r="Z142" s="35"/>
      <c r="AA142" s="35"/>
      <c r="AB142" s="35"/>
      <c r="AC142" s="35"/>
      <c r="AD142" s="35"/>
      <c r="AE142" s="35"/>
      <c r="AT142" s="18" t="s">
        <v>284</v>
      </c>
      <c r="AU142" s="18" t="s">
        <v>84</v>
      </c>
    </row>
    <row r="143" spans="1:65" s="2" customFormat="1" ht="33" customHeight="1">
      <c r="A143" s="35"/>
      <c r="B143" s="36"/>
      <c r="C143" s="192" t="s">
        <v>159</v>
      </c>
      <c r="D143" s="192" t="s">
        <v>241</v>
      </c>
      <c r="E143" s="193" t="s">
        <v>5096</v>
      </c>
      <c r="F143" s="194" t="s">
        <v>5097</v>
      </c>
      <c r="G143" s="195" t="s">
        <v>249</v>
      </c>
      <c r="H143" s="196">
        <v>1</v>
      </c>
      <c r="I143" s="197"/>
      <c r="J143" s="198">
        <f>ROUND(I143*H143,2)</f>
        <v>0</v>
      </c>
      <c r="K143" s="194" t="s">
        <v>277</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110</v>
      </c>
      <c r="AT143" s="203" t="s">
        <v>241</v>
      </c>
      <c r="AU143" s="203" t="s">
        <v>84</v>
      </c>
      <c r="AY143" s="18" t="s">
        <v>239</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110</v>
      </c>
      <c r="BM143" s="203" t="s">
        <v>898</v>
      </c>
    </row>
    <row r="144" spans="1:65" s="2" customFormat="1" ht="19.5">
      <c r="A144" s="35"/>
      <c r="B144" s="36"/>
      <c r="C144" s="37"/>
      <c r="D144" s="207" t="s">
        <v>284</v>
      </c>
      <c r="E144" s="37"/>
      <c r="F144" s="216" t="s">
        <v>5082</v>
      </c>
      <c r="G144" s="37"/>
      <c r="H144" s="37"/>
      <c r="I144" s="217"/>
      <c r="J144" s="37"/>
      <c r="K144" s="37"/>
      <c r="L144" s="40"/>
      <c r="M144" s="218"/>
      <c r="N144" s="219"/>
      <c r="O144" s="72"/>
      <c r="P144" s="72"/>
      <c r="Q144" s="72"/>
      <c r="R144" s="72"/>
      <c r="S144" s="72"/>
      <c r="T144" s="73"/>
      <c r="U144" s="35"/>
      <c r="V144" s="35"/>
      <c r="W144" s="35"/>
      <c r="X144" s="35"/>
      <c r="Y144" s="35"/>
      <c r="Z144" s="35"/>
      <c r="AA144" s="35"/>
      <c r="AB144" s="35"/>
      <c r="AC144" s="35"/>
      <c r="AD144" s="35"/>
      <c r="AE144" s="35"/>
      <c r="AT144" s="18" t="s">
        <v>284</v>
      </c>
      <c r="AU144" s="18" t="s">
        <v>84</v>
      </c>
    </row>
    <row r="145" spans="1:65" s="2" customFormat="1" ht="33" customHeight="1">
      <c r="A145" s="35"/>
      <c r="B145" s="36"/>
      <c r="C145" s="192" t="s">
        <v>162</v>
      </c>
      <c r="D145" s="192" t="s">
        <v>241</v>
      </c>
      <c r="E145" s="193" t="s">
        <v>5098</v>
      </c>
      <c r="F145" s="194" t="s">
        <v>5099</v>
      </c>
      <c r="G145" s="195" t="s">
        <v>249</v>
      </c>
      <c r="H145" s="196">
        <v>1</v>
      </c>
      <c r="I145" s="197"/>
      <c r="J145" s="198">
        <f>ROUND(I145*H145,2)</f>
        <v>0</v>
      </c>
      <c r="K145" s="194" t="s">
        <v>277</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110</v>
      </c>
      <c r="AT145" s="203" t="s">
        <v>241</v>
      </c>
      <c r="AU145" s="203" t="s">
        <v>84</v>
      </c>
      <c r="AY145" s="18" t="s">
        <v>239</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110</v>
      </c>
      <c r="BM145" s="203" t="s">
        <v>913</v>
      </c>
    </row>
    <row r="146" spans="1:65" s="2" customFormat="1" ht="19.5">
      <c r="A146" s="35"/>
      <c r="B146" s="36"/>
      <c r="C146" s="37"/>
      <c r="D146" s="207" t="s">
        <v>284</v>
      </c>
      <c r="E146" s="37"/>
      <c r="F146" s="216" t="s">
        <v>5082</v>
      </c>
      <c r="G146" s="37"/>
      <c r="H146" s="37"/>
      <c r="I146" s="217"/>
      <c r="J146" s="37"/>
      <c r="K146" s="37"/>
      <c r="L146" s="40"/>
      <c r="M146" s="218"/>
      <c r="N146" s="219"/>
      <c r="O146" s="72"/>
      <c r="P146" s="72"/>
      <c r="Q146" s="72"/>
      <c r="R146" s="72"/>
      <c r="S146" s="72"/>
      <c r="T146" s="73"/>
      <c r="U146" s="35"/>
      <c r="V146" s="35"/>
      <c r="W146" s="35"/>
      <c r="X146" s="35"/>
      <c r="Y146" s="35"/>
      <c r="Z146" s="35"/>
      <c r="AA146" s="35"/>
      <c r="AB146" s="35"/>
      <c r="AC146" s="35"/>
      <c r="AD146" s="35"/>
      <c r="AE146" s="35"/>
      <c r="AT146" s="18" t="s">
        <v>284</v>
      </c>
      <c r="AU146" s="18" t="s">
        <v>84</v>
      </c>
    </row>
    <row r="147" spans="1:65" s="2" customFormat="1" ht="33" customHeight="1">
      <c r="A147" s="35"/>
      <c r="B147" s="36"/>
      <c r="C147" s="192" t="s">
        <v>165</v>
      </c>
      <c r="D147" s="192" t="s">
        <v>241</v>
      </c>
      <c r="E147" s="193" t="s">
        <v>5100</v>
      </c>
      <c r="F147" s="194" t="s">
        <v>5101</v>
      </c>
      <c r="G147" s="195" t="s">
        <v>249</v>
      </c>
      <c r="H147" s="196">
        <v>1</v>
      </c>
      <c r="I147" s="197"/>
      <c r="J147" s="198">
        <f>ROUND(I147*H147,2)</f>
        <v>0</v>
      </c>
      <c r="K147" s="194" t="s">
        <v>277</v>
      </c>
      <c r="L147" s="40"/>
      <c r="M147" s="199" t="s">
        <v>1</v>
      </c>
      <c r="N147" s="200" t="s">
        <v>41</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110</v>
      </c>
      <c r="AT147" s="203" t="s">
        <v>241</v>
      </c>
      <c r="AU147" s="203" t="s">
        <v>84</v>
      </c>
      <c r="AY147" s="18" t="s">
        <v>239</v>
      </c>
      <c r="BE147" s="204">
        <f>IF(N147="základní",J147,0)</f>
        <v>0</v>
      </c>
      <c r="BF147" s="204">
        <f>IF(N147="snížená",J147,0)</f>
        <v>0</v>
      </c>
      <c r="BG147" s="204">
        <f>IF(N147="zákl. přenesená",J147,0)</f>
        <v>0</v>
      </c>
      <c r="BH147" s="204">
        <f>IF(N147="sníž. přenesená",J147,0)</f>
        <v>0</v>
      </c>
      <c r="BI147" s="204">
        <f>IF(N147="nulová",J147,0)</f>
        <v>0</v>
      </c>
      <c r="BJ147" s="18" t="s">
        <v>84</v>
      </c>
      <c r="BK147" s="204">
        <f>ROUND(I147*H147,2)</f>
        <v>0</v>
      </c>
      <c r="BL147" s="18" t="s">
        <v>110</v>
      </c>
      <c r="BM147" s="203" t="s">
        <v>924</v>
      </c>
    </row>
    <row r="148" spans="1:65" s="2" customFormat="1" ht="19.5">
      <c r="A148" s="35"/>
      <c r="B148" s="36"/>
      <c r="C148" s="37"/>
      <c r="D148" s="207" t="s">
        <v>284</v>
      </c>
      <c r="E148" s="37"/>
      <c r="F148" s="216" t="s">
        <v>5082</v>
      </c>
      <c r="G148" s="37"/>
      <c r="H148" s="37"/>
      <c r="I148" s="217"/>
      <c r="J148" s="37"/>
      <c r="K148" s="37"/>
      <c r="L148" s="40"/>
      <c r="M148" s="218"/>
      <c r="N148" s="219"/>
      <c r="O148" s="72"/>
      <c r="P148" s="72"/>
      <c r="Q148" s="72"/>
      <c r="R148" s="72"/>
      <c r="S148" s="72"/>
      <c r="T148" s="73"/>
      <c r="U148" s="35"/>
      <c r="V148" s="35"/>
      <c r="W148" s="35"/>
      <c r="X148" s="35"/>
      <c r="Y148" s="35"/>
      <c r="Z148" s="35"/>
      <c r="AA148" s="35"/>
      <c r="AB148" s="35"/>
      <c r="AC148" s="35"/>
      <c r="AD148" s="35"/>
      <c r="AE148" s="35"/>
      <c r="AT148" s="18" t="s">
        <v>284</v>
      </c>
      <c r="AU148" s="18" t="s">
        <v>84</v>
      </c>
    </row>
    <row r="149" spans="1:65" s="2" customFormat="1" ht="33" customHeight="1">
      <c r="A149" s="35"/>
      <c r="B149" s="36"/>
      <c r="C149" s="192" t="s">
        <v>8</v>
      </c>
      <c r="D149" s="192" t="s">
        <v>241</v>
      </c>
      <c r="E149" s="193" t="s">
        <v>5102</v>
      </c>
      <c r="F149" s="194" t="s">
        <v>5103</v>
      </c>
      <c r="G149" s="195" t="s">
        <v>249</v>
      </c>
      <c r="H149" s="196">
        <v>1</v>
      </c>
      <c r="I149" s="197"/>
      <c r="J149" s="198">
        <f>ROUND(I149*H149,2)</f>
        <v>0</v>
      </c>
      <c r="K149" s="194" t="s">
        <v>277</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110</v>
      </c>
      <c r="AT149" s="203" t="s">
        <v>241</v>
      </c>
      <c r="AU149" s="203" t="s">
        <v>84</v>
      </c>
      <c r="AY149" s="18" t="s">
        <v>239</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110</v>
      </c>
      <c r="BM149" s="203" t="s">
        <v>940</v>
      </c>
    </row>
    <row r="150" spans="1:65" s="2" customFormat="1" ht="19.5">
      <c r="A150" s="35"/>
      <c r="B150" s="36"/>
      <c r="C150" s="37"/>
      <c r="D150" s="207" t="s">
        <v>284</v>
      </c>
      <c r="E150" s="37"/>
      <c r="F150" s="216" t="s">
        <v>5082</v>
      </c>
      <c r="G150" s="37"/>
      <c r="H150" s="37"/>
      <c r="I150" s="217"/>
      <c r="J150" s="37"/>
      <c r="K150" s="37"/>
      <c r="L150" s="40"/>
      <c r="M150" s="218"/>
      <c r="N150" s="219"/>
      <c r="O150" s="72"/>
      <c r="P150" s="72"/>
      <c r="Q150" s="72"/>
      <c r="R150" s="72"/>
      <c r="S150" s="72"/>
      <c r="T150" s="73"/>
      <c r="U150" s="35"/>
      <c r="V150" s="35"/>
      <c r="W150" s="35"/>
      <c r="X150" s="35"/>
      <c r="Y150" s="35"/>
      <c r="Z150" s="35"/>
      <c r="AA150" s="35"/>
      <c r="AB150" s="35"/>
      <c r="AC150" s="35"/>
      <c r="AD150" s="35"/>
      <c r="AE150" s="35"/>
      <c r="AT150" s="18" t="s">
        <v>284</v>
      </c>
      <c r="AU150" s="18" t="s">
        <v>84</v>
      </c>
    </row>
    <row r="151" spans="1:65" s="2" customFormat="1" ht="33" customHeight="1">
      <c r="A151" s="35"/>
      <c r="B151" s="36"/>
      <c r="C151" s="192" t="s">
        <v>292</v>
      </c>
      <c r="D151" s="192" t="s">
        <v>241</v>
      </c>
      <c r="E151" s="193" t="s">
        <v>5104</v>
      </c>
      <c r="F151" s="194" t="s">
        <v>5105</v>
      </c>
      <c r="G151" s="195" t="s">
        <v>249</v>
      </c>
      <c r="H151" s="196">
        <v>1</v>
      </c>
      <c r="I151" s="197"/>
      <c r="J151" s="198">
        <f>ROUND(I151*H151,2)</f>
        <v>0</v>
      </c>
      <c r="K151" s="194" t="s">
        <v>277</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110</v>
      </c>
      <c r="AT151" s="203" t="s">
        <v>241</v>
      </c>
      <c r="AU151" s="203" t="s">
        <v>84</v>
      </c>
      <c r="AY151" s="18" t="s">
        <v>239</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110</v>
      </c>
      <c r="BM151" s="203" t="s">
        <v>949</v>
      </c>
    </row>
    <row r="152" spans="1:65" s="2" customFormat="1" ht="19.5">
      <c r="A152" s="35"/>
      <c r="B152" s="36"/>
      <c r="C152" s="37"/>
      <c r="D152" s="207" t="s">
        <v>284</v>
      </c>
      <c r="E152" s="37"/>
      <c r="F152" s="216" t="s">
        <v>5082</v>
      </c>
      <c r="G152" s="37"/>
      <c r="H152" s="37"/>
      <c r="I152" s="217"/>
      <c r="J152" s="37"/>
      <c r="K152" s="37"/>
      <c r="L152" s="40"/>
      <c r="M152" s="218"/>
      <c r="N152" s="219"/>
      <c r="O152" s="72"/>
      <c r="P152" s="72"/>
      <c r="Q152" s="72"/>
      <c r="R152" s="72"/>
      <c r="S152" s="72"/>
      <c r="T152" s="73"/>
      <c r="U152" s="35"/>
      <c r="V152" s="35"/>
      <c r="W152" s="35"/>
      <c r="X152" s="35"/>
      <c r="Y152" s="35"/>
      <c r="Z152" s="35"/>
      <c r="AA152" s="35"/>
      <c r="AB152" s="35"/>
      <c r="AC152" s="35"/>
      <c r="AD152" s="35"/>
      <c r="AE152" s="35"/>
      <c r="AT152" s="18" t="s">
        <v>284</v>
      </c>
      <c r="AU152" s="18" t="s">
        <v>84</v>
      </c>
    </row>
    <row r="153" spans="1:65" s="2" customFormat="1" ht="33" customHeight="1">
      <c r="A153" s="35"/>
      <c r="B153" s="36"/>
      <c r="C153" s="192" t="s">
        <v>296</v>
      </c>
      <c r="D153" s="192" t="s">
        <v>241</v>
      </c>
      <c r="E153" s="193" t="s">
        <v>5106</v>
      </c>
      <c r="F153" s="194" t="s">
        <v>5107</v>
      </c>
      <c r="G153" s="195" t="s">
        <v>249</v>
      </c>
      <c r="H153" s="196">
        <v>1</v>
      </c>
      <c r="I153" s="197"/>
      <c r="J153" s="198">
        <f>ROUND(I153*H153,2)</f>
        <v>0</v>
      </c>
      <c r="K153" s="194" t="s">
        <v>277</v>
      </c>
      <c r="L153" s="40"/>
      <c r="M153" s="199" t="s">
        <v>1</v>
      </c>
      <c r="N153" s="200" t="s">
        <v>41</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110</v>
      </c>
      <c r="AT153" s="203" t="s">
        <v>241</v>
      </c>
      <c r="AU153" s="203" t="s">
        <v>84</v>
      </c>
      <c r="AY153" s="18" t="s">
        <v>239</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110</v>
      </c>
      <c r="BM153" s="203" t="s">
        <v>957</v>
      </c>
    </row>
    <row r="154" spans="1:65" s="2" customFormat="1" ht="19.5">
      <c r="A154" s="35"/>
      <c r="B154" s="36"/>
      <c r="C154" s="37"/>
      <c r="D154" s="207" t="s">
        <v>284</v>
      </c>
      <c r="E154" s="37"/>
      <c r="F154" s="216" t="s">
        <v>5082</v>
      </c>
      <c r="G154" s="37"/>
      <c r="H154" s="37"/>
      <c r="I154" s="217"/>
      <c r="J154" s="37"/>
      <c r="K154" s="37"/>
      <c r="L154" s="40"/>
      <c r="M154" s="218"/>
      <c r="N154" s="219"/>
      <c r="O154" s="72"/>
      <c r="P154" s="72"/>
      <c r="Q154" s="72"/>
      <c r="R154" s="72"/>
      <c r="S154" s="72"/>
      <c r="T154" s="73"/>
      <c r="U154" s="35"/>
      <c r="V154" s="35"/>
      <c r="W154" s="35"/>
      <c r="X154" s="35"/>
      <c r="Y154" s="35"/>
      <c r="Z154" s="35"/>
      <c r="AA154" s="35"/>
      <c r="AB154" s="35"/>
      <c r="AC154" s="35"/>
      <c r="AD154" s="35"/>
      <c r="AE154" s="35"/>
      <c r="AT154" s="18" t="s">
        <v>284</v>
      </c>
      <c r="AU154" s="18" t="s">
        <v>84</v>
      </c>
    </row>
    <row r="155" spans="1:65" s="2" customFormat="1" ht="33" customHeight="1">
      <c r="A155" s="35"/>
      <c r="B155" s="36"/>
      <c r="C155" s="192" t="s">
        <v>301</v>
      </c>
      <c r="D155" s="192" t="s">
        <v>241</v>
      </c>
      <c r="E155" s="193" t="s">
        <v>5108</v>
      </c>
      <c r="F155" s="194" t="s">
        <v>5109</v>
      </c>
      <c r="G155" s="195" t="s">
        <v>249</v>
      </c>
      <c r="H155" s="196">
        <v>1</v>
      </c>
      <c r="I155" s="197"/>
      <c r="J155" s="198">
        <f>ROUND(I155*H155,2)</f>
        <v>0</v>
      </c>
      <c r="K155" s="194" t="s">
        <v>277</v>
      </c>
      <c r="L155" s="40"/>
      <c r="M155" s="199" t="s">
        <v>1</v>
      </c>
      <c r="N155" s="200" t="s">
        <v>41</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110</v>
      </c>
      <c r="AT155" s="203" t="s">
        <v>241</v>
      </c>
      <c r="AU155" s="203" t="s">
        <v>84</v>
      </c>
      <c r="AY155" s="18" t="s">
        <v>239</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110</v>
      </c>
      <c r="BM155" s="203" t="s">
        <v>966</v>
      </c>
    </row>
    <row r="156" spans="1:65" s="2" customFormat="1" ht="19.5">
      <c r="A156" s="35"/>
      <c r="B156" s="36"/>
      <c r="C156" s="37"/>
      <c r="D156" s="207" t="s">
        <v>284</v>
      </c>
      <c r="E156" s="37"/>
      <c r="F156" s="216" t="s">
        <v>5082</v>
      </c>
      <c r="G156" s="37"/>
      <c r="H156" s="37"/>
      <c r="I156" s="217"/>
      <c r="J156" s="37"/>
      <c r="K156" s="37"/>
      <c r="L156" s="40"/>
      <c r="M156" s="218"/>
      <c r="N156" s="219"/>
      <c r="O156" s="72"/>
      <c r="P156" s="72"/>
      <c r="Q156" s="72"/>
      <c r="R156" s="72"/>
      <c r="S156" s="72"/>
      <c r="T156" s="73"/>
      <c r="U156" s="35"/>
      <c r="V156" s="35"/>
      <c r="W156" s="35"/>
      <c r="X156" s="35"/>
      <c r="Y156" s="35"/>
      <c r="Z156" s="35"/>
      <c r="AA156" s="35"/>
      <c r="AB156" s="35"/>
      <c r="AC156" s="35"/>
      <c r="AD156" s="35"/>
      <c r="AE156" s="35"/>
      <c r="AT156" s="18" t="s">
        <v>284</v>
      </c>
      <c r="AU156" s="18" t="s">
        <v>84</v>
      </c>
    </row>
    <row r="157" spans="1:65" s="2" customFormat="1" ht="33" customHeight="1">
      <c r="A157" s="35"/>
      <c r="B157" s="36"/>
      <c r="C157" s="192" t="s">
        <v>306</v>
      </c>
      <c r="D157" s="192" t="s">
        <v>241</v>
      </c>
      <c r="E157" s="193" t="s">
        <v>5110</v>
      </c>
      <c r="F157" s="194" t="s">
        <v>5109</v>
      </c>
      <c r="G157" s="195" t="s">
        <v>249</v>
      </c>
      <c r="H157" s="196">
        <v>1</v>
      </c>
      <c r="I157" s="197"/>
      <c r="J157" s="198">
        <f>ROUND(I157*H157,2)</f>
        <v>0</v>
      </c>
      <c r="K157" s="194" t="s">
        <v>277</v>
      </c>
      <c r="L157" s="40"/>
      <c r="M157" s="199" t="s">
        <v>1</v>
      </c>
      <c r="N157" s="200" t="s">
        <v>41</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110</v>
      </c>
      <c r="AT157" s="203" t="s">
        <v>241</v>
      </c>
      <c r="AU157" s="203" t="s">
        <v>84</v>
      </c>
      <c r="AY157" s="18" t="s">
        <v>239</v>
      </c>
      <c r="BE157" s="204">
        <f>IF(N157="základní",J157,0)</f>
        <v>0</v>
      </c>
      <c r="BF157" s="204">
        <f>IF(N157="snížená",J157,0)</f>
        <v>0</v>
      </c>
      <c r="BG157" s="204">
        <f>IF(N157="zákl. přenesená",J157,0)</f>
        <v>0</v>
      </c>
      <c r="BH157" s="204">
        <f>IF(N157="sníž. přenesená",J157,0)</f>
        <v>0</v>
      </c>
      <c r="BI157" s="204">
        <f>IF(N157="nulová",J157,0)</f>
        <v>0</v>
      </c>
      <c r="BJ157" s="18" t="s">
        <v>84</v>
      </c>
      <c r="BK157" s="204">
        <f>ROUND(I157*H157,2)</f>
        <v>0</v>
      </c>
      <c r="BL157" s="18" t="s">
        <v>110</v>
      </c>
      <c r="BM157" s="203" t="s">
        <v>973</v>
      </c>
    </row>
    <row r="158" spans="1:65" s="2" customFormat="1" ht="19.5">
      <c r="A158" s="35"/>
      <c r="B158" s="36"/>
      <c r="C158" s="37"/>
      <c r="D158" s="207" t="s">
        <v>284</v>
      </c>
      <c r="E158" s="37"/>
      <c r="F158" s="216" t="s">
        <v>5082</v>
      </c>
      <c r="G158" s="37"/>
      <c r="H158" s="37"/>
      <c r="I158" s="217"/>
      <c r="J158" s="37"/>
      <c r="K158" s="37"/>
      <c r="L158" s="40"/>
      <c r="M158" s="269"/>
      <c r="N158" s="270"/>
      <c r="O158" s="222"/>
      <c r="P158" s="222"/>
      <c r="Q158" s="222"/>
      <c r="R158" s="222"/>
      <c r="S158" s="222"/>
      <c r="T158" s="271"/>
      <c r="U158" s="35"/>
      <c r="V158" s="35"/>
      <c r="W158" s="35"/>
      <c r="X158" s="35"/>
      <c r="Y158" s="35"/>
      <c r="Z158" s="35"/>
      <c r="AA158" s="35"/>
      <c r="AB158" s="35"/>
      <c r="AC158" s="35"/>
      <c r="AD158" s="35"/>
      <c r="AE158" s="35"/>
      <c r="AT158" s="18" t="s">
        <v>284</v>
      </c>
      <c r="AU158" s="18" t="s">
        <v>84</v>
      </c>
    </row>
    <row r="159" spans="1:65" s="2" customFormat="1" ht="6.95" customHeight="1">
      <c r="A159" s="35"/>
      <c r="B159" s="55"/>
      <c r="C159" s="56"/>
      <c r="D159" s="56"/>
      <c r="E159" s="56"/>
      <c r="F159" s="56"/>
      <c r="G159" s="56"/>
      <c r="H159" s="56"/>
      <c r="I159" s="56"/>
      <c r="J159" s="56"/>
      <c r="K159" s="56"/>
      <c r="L159" s="40"/>
      <c r="M159" s="35"/>
      <c r="O159" s="35"/>
      <c r="P159" s="35"/>
      <c r="Q159" s="35"/>
      <c r="R159" s="35"/>
      <c r="S159" s="35"/>
      <c r="T159" s="35"/>
      <c r="U159" s="35"/>
      <c r="V159" s="35"/>
      <c r="W159" s="35"/>
      <c r="X159" s="35"/>
      <c r="Y159" s="35"/>
      <c r="Z159" s="35"/>
      <c r="AA159" s="35"/>
      <c r="AB159" s="35"/>
      <c r="AC159" s="35"/>
      <c r="AD159" s="35"/>
      <c r="AE159" s="35"/>
    </row>
  </sheetData>
  <sheetProtection algorithmName="SHA-512" hashValue="+cxWrU+uSyKAOu/A4QAl20rL38asaovx7x8ZIRo0eCx6iZ+hptFZkFRqSJNtDghFvR+qzXp5QhG2ak/b0WdLRQ==" saltValue="7C7rQM4XA9h70TK6TXSZBX88SiirPvjBLmekd7HPr7d9liszTvNUBJqLiK1F/GQkiEBn95WseLyEii+cTPj3Zg==" spinCount="100000" sheet="1" objects="1" scenarios="1" formatColumns="0" formatRows="0" autoFilter="0"/>
  <autoFilter ref="C124:K158" xr:uid="{00000000-0009-0000-0000-00001C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28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176</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346</v>
      </c>
      <c r="F9" s="296"/>
      <c r="G9" s="296"/>
      <c r="H9" s="296"/>
      <c r="L9" s="21"/>
    </row>
    <row r="10" spans="1:46" s="1" customFormat="1" ht="12" customHeight="1">
      <c r="B10" s="21"/>
      <c r="D10" s="120" t="s">
        <v>347</v>
      </c>
      <c r="L10" s="21"/>
    </row>
    <row r="11" spans="1:46" s="2" customFormat="1" ht="16.5" customHeight="1">
      <c r="A11" s="35"/>
      <c r="B11" s="40"/>
      <c r="C11" s="35"/>
      <c r="D11" s="35"/>
      <c r="E11" s="333" t="s">
        <v>5075</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3245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5111</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1</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ROUND(J130,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ROUND((SUM(BE130:BE280)),  2)</f>
        <v>0</v>
      </c>
      <c r="G37" s="35"/>
      <c r="H37" s="35"/>
      <c r="I37" s="131">
        <v>0.21</v>
      </c>
      <c r="J37" s="130">
        <f>ROUND(((SUM(BE130:BE280))*I37),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ROUND((SUM(BF130:BF280)),  2)</f>
        <v>0</v>
      </c>
      <c r="G38" s="35"/>
      <c r="H38" s="35"/>
      <c r="I38" s="131">
        <v>0.12</v>
      </c>
      <c r="J38" s="130">
        <f>ROUND(((SUM(BF130:BF280))*I38),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ROUND((SUM(BG130:BG280)),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ROUND((SUM(BH130:BH280)),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ROUND((SUM(BI130:BI280)),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346</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5075</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3245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2 - Interiér</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J130</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5112</v>
      </c>
      <c r="E101" s="157"/>
      <c r="F101" s="157"/>
      <c r="G101" s="157"/>
      <c r="H101" s="157"/>
      <c r="I101" s="157"/>
      <c r="J101" s="158">
        <f>J131</f>
        <v>0</v>
      </c>
      <c r="K101" s="155"/>
      <c r="L101" s="159"/>
    </row>
    <row r="102" spans="1:47" s="9" customFormat="1" ht="24.95" customHeight="1">
      <c r="B102" s="154"/>
      <c r="C102" s="155"/>
      <c r="D102" s="156" t="s">
        <v>5113</v>
      </c>
      <c r="E102" s="157"/>
      <c r="F102" s="157"/>
      <c r="G102" s="157"/>
      <c r="H102" s="157"/>
      <c r="I102" s="157"/>
      <c r="J102" s="158">
        <f>J164</f>
        <v>0</v>
      </c>
      <c r="K102" s="155"/>
      <c r="L102" s="159"/>
    </row>
    <row r="103" spans="1:47" s="9" customFormat="1" ht="24.95" customHeight="1">
      <c r="B103" s="154"/>
      <c r="C103" s="155"/>
      <c r="D103" s="156" t="s">
        <v>5114</v>
      </c>
      <c r="E103" s="157"/>
      <c r="F103" s="157"/>
      <c r="G103" s="157"/>
      <c r="H103" s="157"/>
      <c r="I103" s="157"/>
      <c r="J103" s="158">
        <f>J179</f>
        <v>0</v>
      </c>
      <c r="K103" s="155"/>
      <c r="L103" s="159"/>
    </row>
    <row r="104" spans="1:47" s="9" customFormat="1" ht="24.95" customHeight="1">
      <c r="B104" s="154"/>
      <c r="C104" s="155"/>
      <c r="D104" s="156" t="s">
        <v>5115</v>
      </c>
      <c r="E104" s="157"/>
      <c r="F104" s="157"/>
      <c r="G104" s="157"/>
      <c r="H104" s="157"/>
      <c r="I104" s="157"/>
      <c r="J104" s="158">
        <f>J210</f>
        <v>0</v>
      </c>
      <c r="K104" s="155"/>
      <c r="L104" s="159"/>
    </row>
    <row r="105" spans="1:47" s="9" customFormat="1" ht="24.95" customHeight="1">
      <c r="B105" s="154"/>
      <c r="C105" s="155"/>
      <c r="D105" s="156" t="s">
        <v>5116</v>
      </c>
      <c r="E105" s="157"/>
      <c r="F105" s="157"/>
      <c r="G105" s="157"/>
      <c r="H105" s="157"/>
      <c r="I105" s="157"/>
      <c r="J105" s="158">
        <f>J229</f>
        <v>0</v>
      </c>
      <c r="K105" s="155"/>
      <c r="L105" s="159"/>
    </row>
    <row r="106" spans="1:47" s="9" customFormat="1" ht="24.95" customHeight="1">
      <c r="B106" s="154"/>
      <c r="C106" s="155"/>
      <c r="D106" s="156" t="s">
        <v>5077</v>
      </c>
      <c r="E106" s="157"/>
      <c r="F106" s="157"/>
      <c r="G106" s="157"/>
      <c r="H106" s="157"/>
      <c r="I106" s="157"/>
      <c r="J106" s="158">
        <f>J238</f>
        <v>0</v>
      </c>
      <c r="K106" s="155"/>
      <c r="L106" s="159"/>
    </row>
    <row r="107" spans="1:47"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47" s="2"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31" s="2" customFormat="1" ht="24.95" customHeight="1">
      <c r="A113" s="35"/>
      <c r="B113" s="36"/>
      <c r="C113" s="24" t="s">
        <v>224</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16.5" customHeight="1">
      <c r="A116" s="35"/>
      <c r="B116" s="36"/>
      <c r="C116" s="37"/>
      <c r="D116" s="37"/>
      <c r="E116" s="330" t="str">
        <f>E7</f>
        <v>NEMOCNICE TGM HODONÍN – VÝSTAVBA PAVILONU URGENTNÍHO PŘÍJMU ETAPA II.</v>
      </c>
      <c r="F116" s="331"/>
      <c r="G116" s="331"/>
      <c r="H116" s="331"/>
      <c r="I116" s="37"/>
      <c r="J116" s="37"/>
      <c r="K116" s="37"/>
      <c r="L116" s="52"/>
      <c r="S116" s="35"/>
      <c r="T116" s="35"/>
      <c r="U116" s="35"/>
      <c r="V116" s="35"/>
      <c r="W116" s="35"/>
      <c r="X116" s="35"/>
      <c r="Y116" s="35"/>
      <c r="Z116" s="35"/>
      <c r="AA116" s="35"/>
      <c r="AB116" s="35"/>
      <c r="AC116" s="35"/>
      <c r="AD116" s="35"/>
      <c r="AE116" s="35"/>
    </row>
    <row r="117" spans="1:31" s="1" customFormat="1" ht="12" customHeight="1">
      <c r="B117" s="22"/>
      <c r="C117" s="30" t="s">
        <v>210</v>
      </c>
      <c r="D117" s="23"/>
      <c r="E117" s="23"/>
      <c r="F117" s="23"/>
      <c r="G117" s="23"/>
      <c r="H117" s="23"/>
      <c r="I117" s="23"/>
      <c r="J117" s="23"/>
      <c r="K117" s="23"/>
      <c r="L117" s="21"/>
    </row>
    <row r="118" spans="1:31" s="1" customFormat="1" ht="16.5" customHeight="1">
      <c r="B118" s="22"/>
      <c r="C118" s="23"/>
      <c r="D118" s="23"/>
      <c r="E118" s="330" t="s">
        <v>346</v>
      </c>
      <c r="F118" s="281"/>
      <c r="G118" s="281"/>
      <c r="H118" s="281"/>
      <c r="I118" s="23"/>
      <c r="J118" s="23"/>
      <c r="K118" s="23"/>
      <c r="L118" s="21"/>
    </row>
    <row r="119" spans="1:31" s="1" customFormat="1" ht="12" customHeight="1">
      <c r="B119" s="22"/>
      <c r="C119" s="30" t="s">
        <v>347</v>
      </c>
      <c r="D119" s="23"/>
      <c r="E119" s="23"/>
      <c r="F119" s="23"/>
      <c r="G119" s="23"/>
      <c r="H119" s="23"/>
      <c r="I119" s="23"/>
      <c r="J119" s="23"/>
      <c r="K119" s="23"/>
      <c r="L119" s="21"/>
    </row>
    <row r="120" spans="1:31" s="2" customFormat="1" ht="16.5" customHeight="1">
      <c r="A120" s="35"/>
      <c r="B120" s="36"/>
      <c r="C120" s="37"/>
      <c r="D120" s="37"/>
      <c r="E120" s="334" t="s">
        <v>5075</v>
      </c>
      <c r="F120" s="332"/>
      <c r="G120" s="332"/>
      <c r="H120" s="332"/>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3245</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303" t="str">
        <f>E13</f>
        <v>2 - Interiér</v>
      </c>
      <c r="F122" s="332"/>
      <c r="G122" s="332"/>
      <c r="H122" s="332"/>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F16</f>
        <v xml:space="preserve"> </v>
      </c>
      <c r="G124" s="37"/>
      <c r="H124" s="37"/>
      <c r="I124" s="30" t="s">
        <v>22</v>
      </c>
      <c r="J124" s="67" t="str">
        <f>IF(J16="","",J16)</f>
        <v>23. 6. 2025</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24</v>
      </c>
      <c r="D126" s="37"/>
      <c r="E126" s="37"/>
      <c r="F126" s="28" t="str">
        <f>E19</f>
        <v>NEMOCNICE TGM HODONÍN, p.o.</v>
      </c>
      <c r="G126" s="37"/>
      <c r="H126" s="37"/>
      <c r="I126" s="30" t="s">
        <v>30</v>
      </c>
      <c r="J126" s="33" t="str">
        <f>E25</f>
        <v>KANIA a.s.</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28</v>
      </c>
      <c r="D127" s="37"/>
      <c r="E127" s="37"/>
      <c r="F127" s="28" t="str">
        <f>IF(E22="","",E22)</f>
        <v>Vyplň údaj</v>
      </c>
      <c r="G127" s="37"/>
      <c r="H127" s="37"/>
      <c r="I127" s="30" t="s">
        <v>33</v>
      </c>
      <c r="J127" s="33" t="str">
        <f>E28</f>
        <v xml:space="preserve"> </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1" customFormat="1" ht="29.25" customHeight="1">
      <c r="A129" s="165"/>
      <c r="B129" s="166"/>
      <c r="C129" s="167" t="s">
        <v>225</v>
      </c>
      <c r="D129" s="168" t="s">
        <v>61</v>
      </c>
      <c r="E129" s="168" t="s">
        <v>57</v>
      </c>
      <c r="F129" s="168" t="s">
        <v>58</v>
      </c>
      <c r="G129" s="168" t="s">
        <v>226</v>
      </c>
      <c r="H129" s="168" t="s">
        <v>227</v>
      </c>
      <c r="I129" s="168" t="s">
        <v>228</v>
      </c>
      <c r="J129" s="168" t="s">
        <v>214</v>
      </c>
      <c r="K129" s="169" t="s">
        <v>229</v>
      </c>
      <c r="L129" s="170"/>
      <c r="M129" s="76" t="s">
        <v>1</v>
      </c>
      <c r="N129" s="77" t="s">
        <v>40</v>
      </c>
      <c r="O129" s="77" t="s">
        <v>230</v>
      </c>
      <c r="P129" s="77" t="s">
        <v>231</v>
      </c>
      <c r="Q129" s="77" t="s">
        <v>232</v>
      </c>
      <c r="R129" s="77" t="s">
        <v>233</v>
      </c>
      <c r="S129" s="77" t="s">
        <v>234</v>
      </c>
      <c r="T129" s="78" t="s">
        <v>235</v>
      </c>
      <c r="U129" s="165"/>
      <c r="V129" s="165"/>
      <c r="W129" s="165"/>
      <c r="X129" s="165"/>
      <c r="Y129" s="165"/>
      <c r="Z129" s="165"/>
      <c r="AA129" s="165"/>
      <c r="AB129" s="165"/>
      <c r="AC129" s="165"/>
      <c r="AD129" s="165"/>
      <c r="AE129" s="165"/>
    </row>
    <row r="130" spans="1:65" s="2" customFormat="1" ht="22.9" customHeight="1">
      <c r="A130" s="35"/>
      <c r="B130" s="36"/>
      <c r="C130" s="83" t="s">
        <v>236</v>
      </c>
      <c r="D130" s="37"/>
      <c r="E130" s="37"/>
      <c r="F130" s="37"/>
      <c r="G130" s="37"/>
      <c r="H130" s="37"/>
      <c r="I130" s="37"/>
      <c r="J130" s="171">
        <f>BK130</f>
        <v>0</v>
      </c>
      <c r="K130" s="37"/>
      <c r="L130" s="40"/>
      <c r="M130" s="79"/>
      <c r="N130" s="172"/>
      <c r="O130" s="80"/>
      <c r="P130" s="173">
        <f>P131+P164+P179+P210+P229+P238</f>
        <v>0</v>
      </c>
      <c r="Q130" s="80"/>
      <c r="R130" s="173">
        <f>R131+R164+R179+R210+R229+R238</f>
        <v>0</v>
      </c>
      <c r="S130" s="80"/>
      <c r="T130" s="174">
        <f>T131+T164+T179+T210+T229+T238</f>
        <v>0</v>
      </c>
      <c r="U130" s="35"/>
      <c r="V130" s="35"/>
      <c r="W130" s="35"/>
      <c r="X130" s="35"/>
      <c r="Y130" s="35"/>
      <c r="Z130" s="35"/>
      <c r="AA130" s="35"/>
      <c r="AB130" s="35"/>
      <c r="AC130" s="35"/>
      <c r="AD130" s="35"/>
      <c r="AE130" s="35"/>
      <c r="AT130" s="18" t="s">
        <v>75</v>
      </c>
      <c r="AU130" s="18" t="s">
        <v>216</v>
      </c>
      <c r="BK130" s="175">
        <f>BK131+BK164+BK179+BK210+BK229+BK238</f>
        <v>0</v>
      </c>
    </row>
    <row r="131" spans="1:65" s="12" customFormat="1" ht="25.9" customHeight="1">
      <c r="B131" s="176"/>
      <c r="C131" s="177"/>
      <c r="D131" s="178" t="s">
        <v>75</v>
      </c>
      <c r="E131" s="179" t="s">
        <v>4224</v>
      </c>
      <c r="F131" s="179" t="s">
        <v>5117</v>
      </c>
      <c r="G131" s="177"/>
      <c r="H131" s="177"/>
      <c r="I131" s="180"/>
      <c r="J131" s="181">
        <f>BK131</f>
        <v>0</v>
      </c>
      <c r="K131" s="177"/>
      <c r="L131" s="182"/>
      <c r="M131" s="183"/>
      <c r="N131" s="184"/>
      <c r="O131" s="184"/>
      <c r="P131" s="185">
        <f>SUM(P132:P163)</f>
        <v>0</v>
      </c>
      <c r="Q131" s="184"/>
      <c r="R131" s="185">
        <f>SUM(R132:R163)</f>
        <v>0</v>
      </c>
      <c r="S131" s="184"/>
      <c r="T131" s="186">
        <f>SUM(T132:T163)</f>
        <v>0</v>
      </c>
      <c r="AR131" s="187" t="s">
        <v>84</v>
      </c>
      <c r="AT131" s="188" t="s">
        <v>75</v>
      </c>
      <c r="AU131" s="188" t="s">
        <v>76</v>
      </c>
      <c r="AY131" s="187" t="s">
        <v>239</v>
      </c>
      <c r="BK131" s="189">
        <f>SUM(BK132:BK163)</f>
        <v>0</v>
      </c>
    </row>
    <row r="132" spans="1:65" s="2" customFormat="1" ht="33" customHeight="1">
      <c r="A132" s="35"/>
      <c r="B132" s="36"/>
      <c r="C132" s="192" t="s">
        <v>84</v>
      </c>
      <c r="D132" s="192" t="s">
        <v>241</v>
      </c>
      <c r="E132" s="193" t="s">
        <v>5118</v>
      </c>
      <c r="F132" s="194" t="s">
        <v>5119</v>
      </c>
      <c r="G132" s="195" t="s">
        <v>249</v>
      </c>
      <c r="H132" s="196">
        <v>19</v>
      </c>
      <c r="I132" s="197"/>
      <c r="J132" s="198">
        <f>ROUND(I132*H132,2)</f>
        <v>0</v>
      </c>
      <c r="K132" s="194" t="s">
        <v>277</v>
      </c>
      <c r="L132" s="40"/>
      <c r="M132" s="199" t="s">
        <v>1</v>
      </c>
      <c r="N132" s="200" t="s">
        <v>41</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110</v>
      </c>
      <c r="AT132" s="203" t="s">
        <v>241</v>
      </c>
      <c r="AU132" s="203" t="s">
        <v>84</v>
      </c>
      <c r="AY132" s="18" t="s">
        <v>239</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110</v>
      </c>
      <c r="BM132" s="203" t="s">
        <v>86</v>
      </c>
    </row>
    <row r="133" spans="1:65" s="2" customFormat="1" ht="19.5">
      <c r="A133" s="35"/>
      <c r="B133" s="36"/>
      <c r="C133" s="37"/>
      <c r="D133" s="207" t="s">
        <v>284</v>
      </c>
      <c r="E133" s="37"/>
      <c r="F133" s="216" t="s">
        <v>5120</v>
      </c>
      <c r="G133" s="37"/>
      <c r="H133" s="37"/>
      <c r="I133" s="217"/>
      <c r="J133" s="37"/>
      <c r="K133" s="37"/>
      <c r="L133" s="40"/>
      <c r="M133" s="218"/>
      <c r="N133" s="219"/>
      <c r="O133" s="72"/>
      <c r="P133" s="72"/>
      <c r="Q133" s="72"/>
      <c r="R133" s="72"/>
      <c r="S133" s="72"/>
      <c r="T133" s="73"/>
      <c r="U133" s="35"/>
      <c r="V133" s="35"/>
      <c r="W133" s="35"/>
      <c r="X133" s="35"/>
      <c r="Y133" s="35"/>
      <c r="Z133" s="35"/>
      <c r="AA133" s="35"/>
      <c r="AB133" s="35"/>
      <c r="AC133" s="35"/>
      <c r="AD133" s="35"/>
      <c r="AE133" s="35"/>
      <c r="AT133" s="18" t="s">
        <v>284</v>
      </c>
      <c r="AU133" s="18" t="s">
        <v>84</v>
      </c>
    </row>
    <row r="134" spans="1:65" s="2" customFormat="1" ht="44.25" customHeight="1">
      <c r="A134" s="35"/>
      <c r="B134" s="36"/>
      <c r="C134" s="192" t="s">
        <v>86</v>
      </c>
      <c r="D134" s="192" t="s">
        <v>241</v>
      </c>
      <c r="E134" s="193" t="s">
        <v>5121</v>
      </c>
      <c r="F134" s="194" t="s">
        <v>5122</v>
      </c>
      <c r="G134" s="195" t="s">
        <v>249</v>
      </c>
      <c r="H134" s="196">
        <v>10</v>
      </c>
      <c r="I134" s="197"/>
      <c r="J134" s="198">
        <f>ROUND(I134*H134,2)</f>
        <v>0</v>
      </c>
      <c r="K134" s="194" t="s">
        <v>277</v>
      </c>
      <c r="L134" s="40"/>
      <c r="M134" s="199" t="s">
        <v>1</v>
      </c>
      <c r="N134" s="200" t="s">
        <v>41</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110</v>
      </c>
      <c r="AT134" s="203" t="s">
        <v>241</v>
      </c>
      <c r="AU134" s="203" t="s">
        <v>84</v>
      </c>
      <c r="AY134" s="18" t="s">
        <v>239</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110</v>
      </c>
      <c r="BM134" s="203" t="s">
        <v>110</v>
      </c>
    </row>
    <row r="135" spans="1:65" s="2" customFormat="1" ht="19.5">
      <c r="A135" s="35"/>
      <c r="B135" s="36"/>
      <c r="C135" s="37"/>
      <c r="D135" s="207" t="s">
        <v>284</v>
      </c>
      <c r="E135" s="37"/>
      <c r="F135" s="216" t="s">
        <v>5123</v>
      </c>
      <c r="G135" s="37"/>
      <c r="H135" s="37"/>
      <c r="I135" s="217"/>
      <c r="J135" s="37"/>
      <c r="K135" s="37"/>
      <c r="L135" s="40"/>
      <c r="M135" s="218"/>
      <c r="N135" s="219"/>
      <c r="O135" s="72"/>
      <c r="P135" s="72"/>
      <c r="Q135" s="72"/>
      <c r="R135" s="72"/>
      <c r="S135" s="72"/>
      <c r="T135" s="73"/>
      <c r="U135" s="35"/>
      <c r="V135" s="35"/>
      <c r="W135" s="35"/>
      <c r="X135" s="35"/>
      <c r="Y135" s="35"/>
      <c r="Z135" s="35"/>
      <c r="AA135" s="35"/>
      <c r="AB135" s="35"/>
      <c r="AC135" s="35"/>
      <c r="AD135" s="35"/>
      <c r="AE135" s="35"/>
      <c r="AT135" s="18" t="s">
        <v>284</v>
      </c>
      <c r="AU135" s="18" t="s">
        <v>84</v>
      </c>
    </row>
    <row r="136" spans="1:65" s="2" customFormat="1" ht="44.25" customHeight="1">
      <c r="A136" s="35"/>
      <c r="B136" s="36"/>
      <c r="C136" s="192" t="s">
        <v>108</v>
      </c>
      <c r="D136" s="192" t="s">
        <v>241</v>
      </c>
      <c r="E136" s="193" t="s">
        <v>5124</v>
      </c>
      <c r="F136" s="194" t="s">
        <v>5125</v>
      </c>
      <c r="G136" s="195" t="s">
        <v>249</v>
      </c>
      <c r="H136" s="196">
        <v>4</v>
      </c>
      <c r="I136" s="197"/>
      <c r="J136" s="198">
        <f>ROUND(I136*H136,2)</f>
        <v>0</v>
      </c>
      <c r="K136" s="194" t="s">
        <v>277</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110</v>
      </c>
      <c r="AT136" s="203" t="s">
        <v>241</v>
      </c>
      <c r="AU136" s="203" t="s">
        <v>84</v>
      </c>
      <c r="AY136" s="18" t="s">
        <v>239</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110</v>
      </c>
      <c r="BM136" s="203" t="s">
        <v>150</v>
      </c>
    </row>
    <row r="137" spans="1:65" s="2" customFormat="1" ht="19.5">
      <c r="A137" s="35"/>
      <c r="B137" s="36"/>
      <c r="C137" s="37"/>
      <c r="D137" s="207" t="s">
        <v>284</v>
      </c>
      <c r="E137" s="37"/>
      <c r="F137" s="216" t="s">
        <v>5126</v>
      </c>
      <c r="G137" s="37"/>
      <c r="H137" s="37"/>
      <c r="I137" s="217"/>
      <c r="J137" s="37"/>
      <c r="K137" s="37"/>
      <c r="L137" s="40"/>
      <c r="M137" s="218"/>
      <c r="N137" s="219"/>
      <c r="O137" s="72"/>
      <c r="P137" s="72"/>
      <c r="Q137" s="72"/>
      <c r="R137" s="72"/>
      <c r="S137" s="72"/>
      <c r="T137" s="73"/>
      <c r="U137" s="35"/>
      <c r="V137" s="35"/>
      <c r="W137" s="35"/>
      <c r="X137" s="35"/>
      <c r="Y137" s="35"/>
      <c r="Z137" s="35"/>
      <c r="AA137" s="35"/>
      <c r="AB137" s="35"/>
      <c r="AC137" s="35"/>
      <c r="AD137" s="35"/>
      <c r="AE137" s="35"/>
      <c r="AT137" s="18" t="s">
        <v>284</v>
      </c>
      <c r="AU137" s="18" t="s">
        <v>84</v>
      </c>
    </row>
    <row r="138" spans="1:65" s="2" customFormat="1" ht="44.25" customHeight="1">
      <c r="A138" s="35"/>
      <c r="B138" s="36"/>
      <c r="C138" s="192" t="s">
        <v>110</v>
      </c>
      <c r="D138" s="192" t="s">
        <v>241</v>
      </c>
      <c r="E138" s="193" t="s">
        <v>5127</v>
      </c>
      <c r="F138" s="194" t="s">
        <v>5128</v>
      </c>
      <c r="G138" s="195" t="s">
        <v>249</v>
      </c>
      <c r="H138" s="196">
        <v>10</v>
      </c>
      <c r="I138" s="197"/>
      <c r="J138" s="198">
        <f>ROUND(I138*H138,2)</f>
        <v>0</v>
      </c>
      <c r="K138" s="194" t="s">
        <v>277</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110</v>
      </c>
      <c r="AT138" s="203" t="s">
        <v>241</v>
      </c>
      <c r="AU138" s="203" t="s">
        <v>84</v>
      </c>
      <c r="AY138" s="18" t="s">
        <v>239</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110</v>
      </c>
      <c r="BM138" s="203" t="s">
        <v>156</v>
      </c>
    </row>
    <row r="139" spans="1:65" s="2" customFormat="1" ht="19.5">
      <c r="A139" s="35"/>
      <c r="B139" s="36"/>
      <c r="C139" s="37"/>
      <c r="D139" s="207" t="s">
        <v>284</v>
      </c>
      <c r="E139" s="37"/>
      <c r="F139" s="216" t="s">
        <v>5129</v>
      </c>
      <c r="G139" s="37"/>
      <c r="H139" s="37"/>
      <c r="I139" s="217"/>
      <c r="J139" s="37"/>
      <c r="K139" s="37"/>
      <c r="L139" s="40"/>
      <c r="M139" s="218"/>
      <c r="N139" s="219"/>
      <c r="O139" s="72"/>
      <c r="P139" s="72"/>
      <c r="Q139" s="72"/>
      <c r="R139" s="72"/>
      <c r="S139" s="72"/>
      <c r="T139" s="73"/>
      <c r="U139" s="35"/>
      <c r="V139" s="35"/>
      <c r="W139" s="35"/>
      <c r="X139" s="35"/>
      <c r="Y139" s="35"/>
      <c r="Z139" s="35"/>
      <c r="AA139" s="35"/>
      <c r="AB139" s="35"/>
      <c r="AC139" s="35"/>
      <c r="AD139" s="35"/>
      <c r="AE139" s="35"/>
      <c r="AT139" s="18" t="s">
        <v>284</v>
      </c>
      <c r="AU139" s="18" t="s">
        <v>84</v>
      </c>
    </row>
    <row r="140" spans="1:65" s="2" customFormat="1" ht="44.25" customHeight="1">
      <c r="A140" s="35"/>
      <c r="B140" s="36"/>
      <c r="C140" s="192" t="s">
        <v>134</v>
      </c>
      <c r="D140" s="192" t="s">
        <v>241</v>
      </c>
      <c r="E140" s="193" t="s">
        <v>5130</v>
      </c>
      <c r="F140" s="194" t="s">
        <v>5131</v>
      </c>
      <c r="G140" s="195" t="s">
        <v>249</v>
      </c>
      <c r="H140" s="196">
        <v>14</v>
      </c>
      <c r="I140" s="197"/>
      <c r="J140" s="198">
        <f>ROUND(I140*H140,2)</f>
        <v>0</v>
      </c>
      <c r="K140" s="194" t="s">
        <v>277</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110</v>
      </c>
      <c r="AT140" s="203" t="s">
        <v>241</v>
      </c>
      <c r="AU140" s="203" t="s">
        <v>84</v>
      </c>
      <c r="AY140" s="18" t="s">
        <v>239</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110</v>
      </c>
      <c r="BM140" s="203" t="s">
        <v>162</v>
      </c>
    </row>
    <row r="141" spans="1:65" s="2" customFormat="1" ht="19.5">
      <c r="A141" s="35"/>
      <c r="B141" s="36"/>
      <c r="C141" s="37"/>
      <c r="D141" s="207" t="s">
        <v>284</v>
      </c>
      <c r="E141" s="37"/>
      <c r="F141" s="216" t="s">
        <v>5132</v>
      </c>
      <c r="G141" s="37"/>
      <c r="H141" s="37"/>
      <c r="I141" s="217"/>
      <c r="J141" s="37"/>
      <c r="K141" s="37"/>
      <c r="L141" s="40"/>
      <c r="M141" s="218"/>
      <c r="N141" s="219"/>
      <c r="O141" s="72"/>
      <c r="P141" s="72"/>
      <c r="Q141" s="72"/>
      <c r="R141" s="72"/>
      <c r="S141" s="72"/>
      <c r="T141" s="73"/>
      <c r="U141" s="35"/>
      <c r="V141" s="35"/>
      <c r="W141" s="35"/>
      <c r="X141" s="35"/>
      <c r="Y141" s="35"/>
      <c r="Z141" s="35"/>
      <c r="AA141" s="35"/>
      <c r="AB141" s="35"/>
      <c r="AC141" s="35"/>
      <c r="AD141" s="35"/>
      <c r="AE141" s="35"/>
      <c r="AT141" s="18" t="s">
        <v>284</v>
      </c>
      <c r="AU141" s="18" t="s">
        <v>84</v>
      </c>
    </row>
    <row r="142" spans="1:65" s="2" customFormat="1" ht="44.25" customHeight="1">
      <c r="A142" s="35"/>
      <c r="B142" s="36"/>
      <c r="C142" s="192" t="s">
        <v>150</v>
      </c>
      <c r="D142" s="192" t="s">
        <v>241</v>
      </c>
      <c r="E142" s="193" t="s">
        <v>5133</v>
      </c>
      <c r="F142" s="194" t="s">
        <v>5134</v>
      </c>
      <c r="G142" s="195" t="s">
        <v>249</v>
      </c>
      <c r="H142" s="196">
        <v>14</v>
      </c>
      <c r="I142" s="197"/>
      <c r="J142" s="198">
        <f>ROUND(I142*H142,2)</f>
        <v>0</v>
      </c>
      <c r="K142" s="194" t="s">
        <v>277</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110</v>
      </c>
      <c r="AT142" s="203" t="s">
        <v>241</v>
      </c>
      <c r="AU142" s="203" t="s">
        <v>84</v>
      </c>
      <c r="AY142" s="18" t="s">
        <v>239</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110</v>
      </c>
      <c r="BM142" s="203" t="s">
        <v>8</v>
      </c>
    </row>
    <row r="143" spans="1:65" s="2" customFormat="1" ht="19.5">
      <c r="A143" s="35"/>
      <c r="B143" s="36"/>
      <c r="C143" s="37"/>
      <c r="D143" s="207" t="s">
        <v>284</v>
      </c>
      <c r="E143" s="37"/>
      <c r="F143" s="216" t="s">
        <v>5132</v>
      </c>
      <c r="G143" s="37"/>
      <c r="H143" s="37"/>
      <c r="I143" s="217"/>
      <c r="J143" s="37"/>
      <c r="K143" s="37"/>
      <c r="L143" s="40"/>
      <c r="M143" s="218"/>
      <c r="N143" s="219"/>
      <c r="O143" s="72"/>
      <c r="P143" s="72"/>
      <c r="Q143" s="72"/>
      <c r="R143" s="72"/>
      <c r="S143" s="72"/>
      <c r="T143" s="73"/>
      <c r="U143" s="35"/>
      <c r="V143" s="35"/>
      <c r="W143" s="35"/>
      <c r="X143" s="35"/>
      <c r="Y143" s="35"/>
      <c r="Z143" s="35"/>
      <c r="AA143" s="35"/>
      <c r="AB143" s="35"/>
      <c r="AC143" s="35"/>
      <c r="AD143" s="35"/>
      <c r="AE143" s="35"/>
      <c r="AT143" s="18" t="s">
        <v>284</v>
      </c>
      <c r="AU143" s="18" t="s">
        <v>84</v>
      </c>
    </row>
    <row r="144" spans="1:65" s="2" customFormat="1" ht="44.25" customHeight="1">
      <c r="A144" s="35"/>
      <c r="B144" s="36"/>
      <c r="C144" s="192" t="s">
        <v>153</v>
      </c>
      <c r="D144" s="192" t="s">
        <v>241</v>
      </c>
      <c r="E144" s="193" t="s">
        <v>5135</v>
      </c>
      <c r="F144" s="194" t="s">
        <v>5136</v>
      </c>
      <c r="G144" s="195" t="s">
        <v>249</v>
      </c>
      <c r="H144" s="196">
        <v>28</v>
      </c>
      <c r="I144" s="197"/>
      <c r="J144" s="198">
        <f>ROUND(I144*H144,2)</f>
        <v>0</v>
      </c>
      <c r="K144" s="194" t="s">
        <v>277</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110</v>
      </c>
      <c r="AT144" s="203" t="s">
        <v>241</v>
      </c>
      <c r="AU144" s="203" t="s">
        <v>84</v>
      </c>
      <c r="AY144" s="18" t="s">
        <v>239</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110</v>
      </c>
      <c r="BM144" s="203" t="s">
        <v>296</v>
      </c>
    </row>
    <row r="145" spans="1:65" s="2" customFormat="1" ht="19.5">
      <c r="A145" s="35"/>
      <c r="B145" s="36"/>
      <c r="C145" s="37"/>
      <c r="D145" s="207" t="s">
        <v>284</v>
      </c>
      <c r="E145" s="37"/>
      <c r="F145" s="216" t="s">
        <v>5137</v>
      </c>
      <c r="G145" s="37"/>
      <c r="H145" s="37"/>
      <c r="I145" s="217"/>
      <c r="J145" s="37"/>
      <c r="K145" s="37"/>
      <c r="L145" s="40"/>
      <c r="M145" s="218"/>
      <c r="N145" s="219"/>
      <c r="O145" s="72"/>
      <c r="P145" s="72"/>
      <c r="Q145" s="72"/>
      <c r="R145" s="72"/>
      <c r="S145" s="72"/>
      <c r="T145" s="73"/>
      <c r="U145" s="35"/>
      <c r="V145" s="35"/>
      <c r="W145" s="35"/>
      <c r="X145" s="35"/>
      <c r="Y145" s="35"/>
      <c r="Z145" s="35"/>
      <c r="AA145" s="35"/>
      <c r="AB145" s="35"/>
      <c r="AC145" s="35"/>
      <c r="AD145" s="35"/>
      <c r="AE145" s="35"/>
      <c r="AT145" s="18" t="s">
        <v>284</v>
      </c>
      <c r="AU145" s="18" t="s">
        <v>84</v>
      </c>
    </row>
    <row r="146" spans="1:65" s="2" customFormat="1" ht="33" customHeight="1">
      <c r="A146" s="35"/>
      <c r="B146" s="36"/>
      <c r="C146" s="192" t="s">
        <v>156</v>
      </c>
      <c r="D146" s="192" t="s">
        <v>241</v>
      </c>
      <c r="E146" s="193" t="s">
        <v>5138</v>
      </c>
      <c r="F146" s="194" t="s">
        <v>5139</v>
      </c>
      <c r="G146" s="195" t="s">
        <v>249</v>
      </c>
      <c r="H146" s="196">
        <v>2</v>
      </c>
      <c r="I146" s="197"/>
      <c r="J146" s="198">
        <f>ROUND(I146*H146,2)</f>
        <v>0</v>
      </c>
      <c r="K146" s="194" t="s">
        <v>277</v>
      </c>
      <c r="L146" s="40"/>
      <c r="M146" s="199" t="s">
        <v>1</v>
      </c>
      <c r="N146" s="200" t="s">
        <v>41</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110</v>
      </c>
      <c r="AT146" s="203" t="s">
        <v>241</v>
      </c>
      <c r="AU146" s="203" t="s">
        <v>84</v>
      </c>
      <c r="AY146" s="18" t="s">
        <v>239</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110</v>
      </c>
      <c r="BM146" s="203" t="s">
        <v>306</v>
      </c>
    </row>
    <row r="147" spans="1:65" s="2" customFormat="1" ht="19.5">
      <c r="A147" s="35"/>
      <c r="B147" s="36"/>
      <c r="C147" s="37"/>
      <c r="D147" s="207" t="s">
        <v>284</v>
      </c>
      <c r="E147" s="37"/>
      <c r="F147" s="216" t="s">
        <v>5140</v>
      </c>
      <c r="G147" s="37"/>
      <c r="H147" s="37"/>
      <c r="I147" s="217"/>
      <c r="J147" s="37"/>
      <c r="K147" s="37"/>
      <c r="L147" s="40"/>
      <c r="M147" s="218"/>
      <c r="N147" s="219"/>
      <c r="O147" s="72"/>
      <c r="P147" s="72"/>
      <c r="Q147" s="72"/>
      <c r="R147" s="72"/>
      <c r="S147" s="72"/>
      <c r="T147" s="73"/>
      <c r="U147" s="35"/>
      <c r="V147" s="35"/>
      <c r="W147" s="35"/>
      <c r="X147" s="35"/>
      <c r="Y147" s="35"/>
      <c r="Z147" s="35"/>
      <c r="AA147" s="35"/>
      <c r="AB147" s="35"/>
      <c r="AC147" s="35"/>
      <c r="AD147" s="35"/>
      <c r="AE147" s="35"/>
      <c r="AT147" s="18" t="s">
        <v>284</v>
      </c>
      <c r="AU147" s="18" t="s">
        <v>84</v>
      </c>
    </row>
    <row r="148" spans="1:65" s="2" customFormat="1" ht="44.25" customHeight="1">
      <c r="A148" s="35"/>
      <c r="B148" s="36"/>
      <c r="C148" s="192" t="s">
        <v>159</v>
      </c>
      <c r="D148" s="192" t="s">
        <v>241</v>
      </c>
      <c r="E148" s="193" t="s">
        <v>5141</v>
      </c>
      <c r="F148" s="194" t="s">
        <v>5142</v>
      </c>
      <c r="G148" s="195" t="s">
        <v>249</v>
      </c>
      <c r="H148" s="196">
        <v>10</v>
      </c>
      <c r="I148" s="197"/>
      <c r="J148" s="198">
        <f>ROUND(I148*H148,2)</f>
        <v>0</v>
      </c>
      <c r="K148" s="194" t="s">
        <v>277</v>
      </c>
      <c r="L148" s="40"/>
      <c r="M148" s="199" t="s">
        <v>1</v>
      </c>
      <c r="N148" s="200" t="s">
        <v>41</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110</v>
      </c>
      <c r="AT148" s="203" t="s">
        <v>241</v>
      </c>
      <c r="AU148" s="203" t="s">
        <v>84</v>
      </c>
      <c r="AY148" s="18" t="s">
        <v>239</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110</v>
      </c>
      <c r="BM148" s="203" t="s">
        <v>279</v>
      </c>
    </row>
    <row r="149" spans="1:65" s="2" customFormat="1" ht="19.5">
      <c r="A149" s="35"/>
      <c r="B149" s="36"/>
      <c r="C149" s="37"/>
      <c r="D149" s="207" t="s">
        <v>284</v>
      </c>
      <c r="E149" s="37"/>
      <c r="F149" s="216" t="s">
        <v>5143</v>
      </c>
      <c r="G149" s="37"/>
      <c r="H149" s="37"/>
      <c r="I149" s="217"/>
      <c r="J149" s="37"/>
      <c r="K149" s="37"/>
      <c r="L149" s="40"/>
      <c r="M149" s="218"/>
      <c r="N149" s="219"/>
      <c r="O149" s="72"/>
      <c r="P149" s="72"/>
      <c r="Q149" s="72"/>
      <c r="R149" s="72"/>
      <c r="S149" s="72"/>
      <c r="T149" s="73"/>
      <c r="U149" s="35"/>
      <c r="V149" s="35"/>
      <c r="W149" s="35"/>
      <c r="X149" s="35"/>
      <c r="Y149" s="35"/>
      <c r="Z149" s="35"/>
      <c r="AA149" s="35"/>
      <c r="AB149" s="35"/>
      <c r="AC149" s="35"/>
      <c r="AD149" s="35"/>
      <c r="AE149" s="35"/>
      <c r="AT149" s="18" t="s">
        <v>284</v>
      </c>
      <c r="AU149" s="18" t="s">
        <v>84</v>
      </c>
    </row>
    <row r="150" spans="1:65" s="2" customFormat="1" ht="44.25" customHeight="1">
      <c r="A150" s="35"/>
      <c r="B150" s="36"/>
      <c r="C150" s="192" t="s">
        <v>162</v>
      </c>
      <c r="D150" s="192" t="s">
        <v>241</v>
      </c>
      <c r="E150" s="193" t="s">
        <v>5144</v>
      </c>
      <c r="F150" s="194" t="s">
        <v>5145</v>
      </c>
      <c r="G150" s="195" t="s">
        <v>249</v>
      </c>
      <c r="H150" s="196">
        <v>10</v>
      </c>
      <c r="I150" s="197"/>
      <c r="J150" s="198">
        <f>ROUND(I150*H150,2)</f>
        <v>0</v>
      </c>
      <c r="K150" s="194" t="s">
        <v>277</v>
      </c>
      <c r="L150" s="40"/>
      <c r="M150" s="199" t="s">
        <v>1</v>
      </c>
      <c r="N150" s="200" t="s">
        <v>41</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110</v>
      </c>
      <c r="AT150" s="203" t="s">
        <v>241</v>
      </c>
      <c r="AU150" s="203" t="s">
        <v>84</v>
      </c>
      <c r="AY150" s="18" t="s">
        <v>239</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110</v>
      </c>
      <c r="BM150" s="203" t="s">
        <v>328</v>
      </c>
    </row>
    <row r="151" spans="1:65" s="2" customFormat="1" ht="19.5">
      <c r="A151" s="35"/>
      <c r="B151" s="36"/>
      <c r="C151" s="37"/>
      <c r="D151" s="207" t="s">
        <v>284</v>
      </c>
      <c r="E151" s="37"/>
      <c r="F151" s="216" t="s">
        <v>5146</v>
      </c>
      <c r="G151" s="37"/>
      <c r="H151" s="37"/>
      <c r="I151" s="217"/>
      <c r="J151" s="37"/>
      <c r="K151" s="37"/>
      <c r="L151" s="40"/>
      <c r="M151" s="218"/>
      <c r="N151" s="219"/>
      <c r="O151" s="72"/>
      <c r="P151" s="72"/>
      <c r="Q151" s="72"/>
      <c r="R151" s="72"/>
      <c r="S151" s="72"/>
      <c r="T151" s="73"/>
      <c r="U151" s="35"/>
      <c r="V151" s="35"/>
      <c r="W151" s="35"/>
      <c r="X151" s="35"/>
      <c r="Y151" s="35"/>
      <c r="Z151" s="35"/>
      <c r="AA151" s="35"/>
      <c r="AB151" s="35"/>
      <c r="AC151" s="35"/>
      <c r="AD151" s="35"/>
      <c r="AE151" s="35"/>
      <c r="AT151" s="18" t="s">
        <v>284</v>
      </c>
      <c r="AU151" s="18" t="s">
        <v>84</v>
      </c>
    </row>
    <row r="152" spans="1:65" s="2" customFormat="1" ht="44.25" customHeight="1">
      <c r="A152" s="35"/>
      <c r="B152" s="36"/>
      <c r="C152" s="192" t="s">
        <v>165</v>
      </c>
      <c r="D152" s="192" t="s">
        <v>241</v>
      </c>
      <c r="E152" s="193" t="s">
        <v>5147</v>
      </c>
      <c r="F152" s="194" t="s">
        <v>5148</v>
      </c>
      <c r="G152" s="195" t="s">
        <v>249</v>
      </c>
      <c r="H152" s="196">
        <v>12</v>
      </c>
      <c r="I152" s="197"/>
      <c r="J152" s="198">
        <f>ROUND(I152*H152,2)</f>
        <v>0</v>
      </c>
      <c r="K152" s="194" t="s">
        <v>277</v>
      </c>
      <c r="L152" s="40"/>
      <c r="M152" s="199" t="s">
        <v>1</v>
      </c>
      <c r="N152" s="200" t="s">
        <v>41</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110</v>
      </c>
      <c r="AT152" s="203" t="s">
        <v>241</v>
      </c>
      <c r="AU152" s="203" t="s">
        <v>84</v>
      </c>
      <c r="AY152" s="18" t="s">
        <v>239</v>
      </c>
      <c r="BE152" s="204">
        <f>IF(N152="základní",J152,0)</f>
        <v>0</v>
      </c>
      <c r="BF152" s="204">
        <f>IF(N152="snížená",J152,0)</f>
        <v>0</v>
      </c>
      <c r="BG152" s="204">
        <f>IF(N152="zákl. přenesená",J152,0)</f>
        <v>0</v>
      </c>
      <c r="BH152" s="204">
        <f>IF(N152="sníž. přenesená",J152,0)</f>
        <v>0</v>
      </c>
      <c r="BI152" s="204">
        <f>IF(N152="nulová",J152,0)</f>
        <v>0</v>
      </c>
      <c r="BJ152" s="18" t="s">
        <v>84</v>
      </c>
      <c r="BK152" s="204">
        <f>ROUND(I152*H152,2)</f>
        <v>0</v>
      </c>
      <c r="BL152" s="18" t="s">
        <v>110</v>
      </c>
      <c r="BM152" s="203" t="s">
        <v>337</v>
      </c>
    </row>
    <row r="153" spans="1:65" s="2" customFormat="1" ht="19.5">
      <c r="A153" s="35"/>
      <c r="B153" s="36"/>
      <c r="C153" s="37"/>
      <c r="D153" s="207" t="s">
        <v>284</v>
      </c>
      <c r="E153" s="37"/>
      <c r="F153" s="216" t="s">
        <v>5149</v>
      </c>
      <c r="G153" s="37"/>
      <c r="H153" s="37"/>
      <c r="I153" s="217"/>
      <c r="J153" s="37"/>
      <c r="K153" s="37"/>
      <c r="L153" s="40"/>
      <c r="M153" s="218"/>
      <c r="N153" s="219"/>
      <c r="O153" s="72"/>
      <c r="P153" s="72"/>
      <c r="Q153" s="72"/>
      <c r="R153" s="72"/>
      <c r="S153" s="72"/>
      <c r="T153" s="73"/>
      <c r="U153" s="35"/>
      <c r="V153" s="35"/>
      <c r="W153" s="35"/>
      <c r="X153" s="35"/>
      <c r="Y153" s="35"/>
      <c r="Z153" s="35"/>
      <c r="AA153" s="35"/>
      <c r="AB153" s="35"/>
      <c r="AC153" s="35"/>
      <c r="AD153" s="35"/>
      <c r="AE153" s="35"/>
      <c r="AT153" s="18" t="s">
        <v>284</v>
      </c>
      <c r="AU153" s="18" t="s">
        <v>84</v>
      </c>
    </row>
    <row r="154" spans="1:65" s="2" customFormat="1" ht="44.25" customHeight="1">
      <c r="A154" s="35"/>
      <c r="B154" s="36"/>
      <c r="C154" s="192" t="s">
        <v>8</v>
      </c>
      <c r="D154" s="192" t="s">
        <v>241</v>
      </c>
      <c r="E154" s="193" t="s">
        <v>5150</v>
      </c>
      <c r="F154" s="194" t="s">
        <v>5151</v>
      </c>
      <c r="G154" s="195" t="s">
        <v>249</v>
      </c>
      <c r="H154" s="196">
        <v>7</v>
      </c>
      <c r="I154" s="197"/>
      <c r="J154" s="198">
        <f>ROUND(I154*H154,2)</f>
        <v>0</v>
      </c>
      <c r="K154" s="194" t="s">
        <v>277</v>
      </c>
      <c r="L154" s="40"/>
      <c r="M154" s="199" t="s">
        <v>1</v>
      </c>
      <c r="N154" s="200" t="s">
        <v>41</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110</v>
      </c>
      <c r="AT154" s="203" t="s">
        <v>241</v>
      </c>
      <c r="AU154" s="203" t="s">
        <v>84</v>
      </c>
      <c r="AY154" s="18" t="s">
        <v>239</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110</v>
      </c>
      <c r="BM154" s="203" t="s">
        <v>463</v>
      </c>
    </row>
    <row r="155" spans="1:65" s="2" customFormat="1" ht="19.5">
      <c r="A155" s="35"/>
      <c r="B155" s="36"/>
      <c r="C155" s="37"/>
      <c r="D155" s="207" t="s">
        <v>284</v>
      </c>
      <c r="E155" s="37"/>
      <c r="F155" s="216" t="s">
        <v>5152</v>
      </c>
      <c r="G155" s="37"/>
      <c r="H155" s="37"/>
      <c r="I155" s="217"/>
      <c r="J155" s="37"/>
      <c r="K155" s="37"/>
      <c r="L155" s="40"/>
      <c r="M155" s="218"/>
      <c r="N155" s="219"/>
      <c r="O155" s="72"/>
      <c r="P155" s="72"/>
      <c r="Q155" s="72"/>
      <c r="R155" s="72"/>
      <c r="S155" s="72"/>
      <c r="T155" s="73"/>
      <c r="U155" s="35"/>
      <c r="V155" s="35"/>
      <c r="W155" s="35"/>
      <c r="X155" s="35"/>
      <c r="Y155" s="35"/>
      <c r="Z155" s="35"/>
      <c r="AA155" s="35"/>
      <c r="AB155" s="35"/>
      <c r="AC155" s="35"/>
      <c r="AD155" s="35"/>
      <c r="AE155" s="35"/>
      <c r="AT155" s="18" t="s">
        <v>284</v>
      </c>
      <c r="AU155" s="18" t="s">
        <v>84</v>
      </c>
    </row>
    <row r="156" spans="1:65" s="2" customFormat="1" ht="44.25" customHeight="1">
      <c r="A156" s="35"/>
      <c r="B156" s="36"/>
      <c r="C156" s="192" t="s">
        <v>292</v>
      </c>
      <c r="D156" s="192" t="s">
        <v>241</v>
      </c>
      <c r="E156" s="193" t="s">
        <v>5153</v>
      </c>
      <c r="F156" s="194" t="s">
        <v>5154</v>
      </c>
      <c r="G156" s="195" t="s">
        <v>249</v>
      </c>
      <c r="H156" s="196">
        <v>4</v>
      </c>
      <c r="I156" s="197"/>
      <c r="J156" s="198">
        <f>ROUND(I156*H156,2)</f>
        <v>0</v>
      </c>
      <c r="K156" s="194" t="s">
        <v>277</v>
      </c>
      <c r="L156" s="40"/>
      <c r="M156" s="199" t="s">
        <v>1</v>
      </c>
      <c r="N156" s="200" t="s">
        <v>41</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110</v>
      </c>
      <c r="AT156" s="203" t="s">
        <v>241</v>
      </c>
      <c r="AU156" s="203" t="s">
        <v>84</v>
      </c>
      <c r="AY156" s="18" t="s">
        <v>239</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110</v>
      </c>
      <c r="BM156" s="203" t="s">
        <v>473</v>
      </c>
    </row>
    <row r="157" spans="1:65" s="2" customFormat="1" ht="19.5">
      <c r="A157" s="35"/>
      <c r="B157" s="36"/>
      <c r="C157" s="37"/>
      <c r="D157" s="207" t="s">
        <v>284</v>
      </c>
      <c r="E157" s="37"/>
      <c r="F157" s="216" t="s">
        <v>5155</v>
      </c>
      <c r="G157" s="37"/>
      <c r="H157" s="37"/>
      <c r="I157" s="217"/>
      <c r="J157" s="37"/>
      <c r="K157" s="37"/>
      <c r="L157" s="40"/>
      <c r="M157" s="218"/>
      <c r="N157" s="219"/>
      <c r="O157" s="72"/>
      <c r="P157" s="72"/>
      <c r="Q157" s="72"/>
      <c r="R157" s="72"/>
      <c r="S157" s="72"/>
      <c r="T157" s="73"/>
      <c r="U157" s="35"/>
      <c r="V157" s="35"/>
      <c r="W157" s="35"/>
      <c r="X157" s="35"/>
      <c r="Y157" s="35"/>
      <c r="Z157" s="35"/>
      <c r="AA157" s="35"/>
      <c r="AB157" s="35"/>
      <c r="AC157" s="35"/>
      <c r="AD157" s="35"/>
      <c r="AE157" s="35"/>
      <c r="AT157" s="18" t="s">
        <v>284</v>
      </c>
      <c r="AU157" s="18" t="s">
        <v>84</v>
      </c>
    </row>
    <row r="158" spans="1:65" s="2" customFormat="1" ht="44.25" customHeight="1">
      <c r="A158" s="35"/>
      <c r="B158" s="36"/>
      <c r="C158" s="192" t="s">
        <v>296</v>
      </c>
      <c r="D158" s="192" t="s">
        <v>241</v>
      </c>
      <c r="E158" s="193" t="s">
        <v>5156</v>
      </c>
      <c r="F158" s="194" t="s">
        <v>5157</v>
      </c>
      <c r="G158" s="195" t="s">
        <v>249</v>
      </c>
      <c r="H158" s="196">
        <v>3</v>
      </c>
      <c r="I158" s="197"/>
      <c r="J158" s="198">
        <f>ROUND(I158*H158,2)</f>
        <v>0</v>
      </c>
      <c r="K158" s="194" t="s">
        <v>277</v>
      </c>
      <c r="L158" s="40"/>
      <c r="M158" s="199" t="s">
        <v>1</v>
      </c>
      <c r="N158" s="200" t="s">
        <v>41</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110</v>
      </c>
      <c r="AT158" s="203" t="s">
        <v>241</v>
      </c>
      <c r="AU158" s="203" t="s">
        <v>84</v>
      </c>
      <c r="AY158" s="18" t="s">
        <v>239</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110</v>
      </c>
      <c r="BM158" s="203" t="s">
        <v>484</v>
      </c>
    </row>
    <row r="159" spans="1:65" s="2" customFormat="1" ht="19.5">
      <c r="A159" s="35"/>
      <c r="B159" s="36"/>
      <c r="C159" s="37"/>
      <c r="D159" s="207" t="s">
        <v>284</v>
      </c>
      <c r="E159" s="37"/>
      <c r="F159" s="216" t="s">
        <v>5158</v>
      </c>
      <c r="G159" s="37"/>
      <c r="H159" s="37"/>
      <c r="I159" s="217"/>
      <c r="J159" s="37"/>
      <c r="K159" s="37"/>
      <c r="L159" s="40"/>
      <c r="M159" s="218"/>
      <c r="N159" s="219"/>
      <c r="O159" s="72"/>
      <c r="P159" s="72"/>
      <c r="Q159" s="72"/>
      <c r="R159" s="72"/>
      <c r="S159" s="72"/>
      <c r="T159" s="73"/>
      <c r="U159" s="35"/>
      <c r="V159" s="35"/>
      <c r="W159" s="35"/>
      <c r="X159" s="35"/>
      <c r="Y159" s="35"/>
      <c r="Z159" s="35"/>
      <c r="AA159" s="35"/>
      <c r="AB159" s="35"/>
      <c r="AC159" s="35"/>
      <c r="AD159" s="35"/>
      <c r="AE159" s="35"/>
      <c r="AT159" s="18" t="s">
        <v>284</v>
      </c>
      <c r="AU159" s="18" t="s">
        <v>84</v>
      </c>
    </row>
    <row r="160" spans="1:65" s="2" customFormat="1" ht="44.25" customHeight="1">
      <c r="A160" s="35"/>
      <c r="B160" s="36"/>
      <c r="C160" s="192" t="s">
        <v>301</v>
      </c>
      <c r="D160" s="192" t="s">
        <v>241</v>
      </c>
      <c r="E160" s="193" t="s">
        <v>5159</v>
      </c>
      <c r="F160" s="194" t="s">
        <v>5160</v>
      </c>
      <c r="G160" s="195" t="s">
        <v>249</v>
      </c>
      <c r="H160" s="196">
        <v>2</v>
      </c>
      <c r="I160" s="197"/>
      <c r="J160" s="198">
        <f>ROUND(I160*H160,2)</f>
        <v>0</v>
      </c>
      <c r="K160" s="194" t="s">
        <v>277</v>
      </c>
      <c r="L160" s="40"/>
      <c r="M160" s="199" t="s">
        <v>1</v>
      </c>
      <c r="N160" s="200" t="s">
        <v>41</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110</v>
      </c>
      <c r="AT160" s="203" t="s">
        <v>241</v>
      </c>
      <c r="AU160" s="203" t="s">
        <v>84</v>
      </c>
      <c r="AY160" s="18" t="s">
        <v>239</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110</v>
      </c>
      <c r="BM160" s="203" t="s">
        <v>495</v>
      </c>
    </row>
    <row r="161" spans="1:65" s="2" customFormat="1" ht="19.5">
      <c r="A161" s="35"/>
      <c r="B161" s="36"/>
      <c r="C161" s="37"/>
      <c r="D161" s="207" t="s">
        <v>284</v>
      </c>
      <c r="E161" s="37"/>
      <c r="F161" s="216" t="s">
        <v>5161</v>
      </c>
      <c r="G161" s="37"/>
      <c r="H161" s="37"/>
      <c r="I161" s="217"/>
      <c r="J161" s="37"/>
      <c r="K161" s="37"/>
      <c r="L161" s="40"/>
      <c r="M161" s="218"/>
      <c r="N161" s="219"/>
      <c r="O161" s="72"/>
      <c r="P161" s="72"/>
      <c r="Q161" s="72"/>
      <c r="R161" s="72"/>
      <c r="S161" s="72"/>
      <c r="T161" s="73"/>
      <c r="U161" s="35"/>
      <c r="V161" s="35"/>
      <c r="W161" s="35"/>
      <c r="X161" s="35"/>
      <c r="Y161" s="35"/>
      <c r="Z161" s="35"/>
      <c r="AA161" s="35"/>
      <c r="AB161" s="35"/>
      <c r="AC161" s="35"/>
      <c r="AD161" s="35"/>
      <c r="AE161" s="35"/>
      <c r="AT161" s="18" t="s">
        <v>284</v>
      </c>
      <c r="AU161" s="18" t="s">
        <v>84</v>
      </c>
    </row>
    <row r="162" spans="1:65" s="2" customFormat="1" ht="33" customHeight="1">
      <c r="A162" s="35"/>
      <c r="B162" s="36"/>
      <c r="C162" s="192" t="s">
        <v>306</v>
      </c>
      <c r="D162" s="192" t="s">
        <v>241</v>
      </c>
      <c r="E162" s="193" t="s">
        <v>5162</v>
      </c>
      <c r="F162" s="194" t="s">
        <v>5163</v>
      </c>
      <c r="G162" s="195" t="s">
        <v>249</v>
      </c>
      <c r="H162" s="196">
        <v>1</v>
      </c>
      <c r="I162" s="197"/>
      <c r="J162" s="198">
        <f>ROUND(I162*H162,2)</f>
        <v>0</v>
      </c>
      <c r="K162" s="194" t="s">
        <v>277</v>
      </c>
      <c r="L162" s="40"/>
      <c r="M162" s="199" t="s">
        <v>1</v>
      </c>
      <c r="N162" s="200" t="s">
        <v>41</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110</v>
      </c>
      <c r="AT162" s="203" t="s">
        <v>241</v>
      </c>
      <c r="AU162" s="203" t="s">
        <v>84</v>
      </c>
      <c r="AY162" s="18" t="s">
        <v>239</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110</v>
      </c>
      <c r="BM162" s="203" t="s">
        <v>506</v>
      </c>
    </row>
    <row r="163" spans="1:65" s="2" customFormat="1" ht="19.5">
      <c r="A163" s="35"/>
      <c r="B163" s="36"/>
      <c r="C163" s="37"/>
      <c r="D163" s="207" t="s">
        <v>284</v>
      </c>
      <c r="E163" s="37"/>
      <c r="F163" s="216" t="s">
        <v>5164</v>
      </c>
      <c r="G163" s="37"/>
      <c r="H163" s="37"/>
      <c r="I163" s="217"/>
      <c r="J163" s="37"/>
      <c r="K163" s="37"/>
      <c r="L163" s="40"/>
      <c r="M163" s="218"/>
      <c r="N163" s="219"/>
      <c r="O163" s="72"/>
      <c r="P163" s="72"/>
      <c r="Q163" s="72"/>
      <c r="R163" s="72"/>
      <c r="S163" s="72"/>
      <c r="T163" s="73"/>
      <c r="U163" s="35"/>
      <c r="V163" s="35"/>
      <c r="W163" s="35"/>
      <c r="X163" s="35"/>
      <c r="Y163" s="35"/>
      <c r="Z163" s="35"/>
      <c r="AA163" s="35"/>
      <c r="AB163" s="35"/>
      <c r="AC163" s="35"/>
      <c r="AD163" s="35"/>
      <c r="AE163" s="35"/>
      <c r="AT163" s="18" t="s">
        <v>284</v>
      </c>
      <c r="AU163" s="18" t="s">
        <v>84</v>
      </c>
    </row>
    <row r="164" spans="1:65" s="12" customFormat="1" ht="25.9" customHeight="1">
      <c r="B164" s="176"/>
      <c r="C164" s="177"/>
      <c r="D164" s="178" t="s">
        <v>75</v>
      </c>
      <c r="E164" s="179" t="s">
        <v>4440</v>
      </c>
      <c r="F164" s="179" t="s">
        <v>5165</v>
      </c>
      <c r="G164" s="177"/>
      <c r="H164" s="177"/>
      <c r="I164" s="180"/>
      <c r="J164" s="181">
        <f>BK164</f>
        <v>0</v>
      </c>
      <c r="K164" s="177"/>
      <c r="L164" s="182"/>
      <c r="M164" s="183"/>
      <c r="N164" s="184"/>
      <c r="O164" s="184"/>
      <c r="P164" s="185">
        <f>SUM(P165:P178)</f>
        <v>0</v>
      </c>
      <c r="Q164" s="184"/>
      <c r="R164" s="185">
        <f>SUM(R165:R178)</f>
        <v>0</v>
      </c>
      <c r="S164" s="184"/>
      <c r="T164" s="186">
        <f>SUM(T165:T178)</f>
        <v>0</v>
      </c>
      <c r="AR164" s="187" t="s">
        <v>84</v>
      </c>
      <c r="AT164" s="188" t="s">
        <v>75</v>
      </c>
      <c r="AU164" s="188" t="s">
        <v>76</v>
      </c>
      <c r="AY164" s="187" t="s">
        <v>239</v>
      </c>
      <c r="BK164" s="189">
        <f>SUM(BK165:BK178)</f>
        <v>0</v>
      </c>
    </row>
    <row r="165" spans="1:65" s="2" customFormat="1" ht="37.9" customHeight="1">
      <c r="A165" s="35"/>
      <c r="B165" s="36"/>
      <c r="C165" s="192" t="s">
        <v>312</v>
      </c>
      <c r="D165" s="192" t="s">
        <v>241</v>
      </c>
      <c r="E165" s="193" t="s">
        <v>5166</v>
      </c>
      <c r="F165" s="194" t="s">
        <v>5167</v>
      </c>
      <c r="G165" s="195" t="s">
        <v>249</v>
      </c>
      <c r="H165" s="196">
        <v>22</v>
      </c>
      <c r="I165" s="197"/>
      <c r="J165" s="198">
        <f>ROUND(I165*H165,2)</f>
        <v>0</v>
      </c>
      <c r="K165" s="194" t="s">
        <v>277</v>
      </c>
      <c r="L165" s="40"/>
      <c r="M165" s="199" t="s">
        <v>1</v>
      </c>
      <c r="N165" s="200" t="s">
        <v>41</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110</v>
      </c>
      <c r="AT165" s="203" t="s">
        <v>241</v>
      </c>
      <c r="AU165" s="203" t="s">
        <v>84</v>
      </c>
      <c r="AY165" s="18" t="s">
        <v>239</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110</v>
      </c>
      <c r="BM165" s="203" t="s">
        <v>517</v>
      </c>
    </row>
    <row r="166" spans="1:65" s="2" customFormat="1" ht="19.5">
      <c r="A166" s="35"/>
      <c r="B166" s="36"/>
      <c r="C166" s="37"/>
      <c r="D166" s="207" t="s">
        <v>284</v>
      </c>
      <c r="E166" s="37"/>
      <c r="F166" s="216" t="s">
        <v>5168</v>
      </c>
      <c r="G166" s="37"/>
      <c r="H166" s="37"/>
      <c r="I166" s="217"/>
      <c r="J166" s="37"/>
      <c r="K166" s="37"/>
      <c r="L166" s="40"/>
      <c r="M166" s="218"/>
      <c r="N166" s="219"/>
      <c r="O166" s="72"/>
      <c r="P166" s="72"/>
      <c r="Q166" s="72"/>
      <c r="R166" s="72"/>
      <c r="S166" s="72"/>
      <c r="T166" s="73"/>
      <c r="U166" s="35"/>
      <c r="V166" s="35"/>
      <c r="W166" s="35"/>
      <c r="X166" s="35"/>
      <c r="Y166" s="35"/>
      <c r="Z166" s="35"/>
      <c r="AA166" s="35"/>
      <c r="AB166" s="35"/>
      <c r="AC166" s="35"/>
      <c r="AD166" s="35"/>
      <c r="AE166" s="35"/>
      <c r="AT166" s="18" t="s">
        <v>284</v>
      </c>
      <c r="AU166" s="18" t="s">
        <v>84</v>
      </c>
    </row>
    <row r="167" spans="1:65" s="2" customFormat="1" ht="37.9" customHeight="1">
      <c r="A167" s="35"/>
      <c r="B167" s="36"/>
      <c r="C167" s="192" t="s">
        <v>279</v>
      </c>
      <c r="D167" s="192" t="s">
        <v>241</v>
      </c>
      <c r="E167" s="193" t="s">
        <v>5169</v>
      </c>
      <c r="F167" s="194" t="s">
        <v>5170</v>
      </c>
      <c r="G167" s="195" t="s">
        <v>249</v>
      </c>
      <c r="H167" s="196">
        <v>1</v>
      </c>
      <c r="I167" s="197"/>
      <c r="J167" s="198">
        <f>ROUND(I167*H167,2)</f>
        <v>0</v>
      </c>
      <c r="K167" s="194" t="s">
        <v>277</v>
      </c>
      <c r="L167" s="40"/>
      <c r="M167" s="199" t="s">
        <v>1</v>
      </c>
      <c r="N167" s="200" t="s">
        <v>41</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110</v>
      </c>
      <c r="AT167" s="203" t="s">
        <v>241</v>
      </c>
      <c r="AU167" s="203" t="s">
        <v>84</v>
      </c>
      <c r="AY167" s="18" t="s">
        <v>239</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110</v>
      </c>
      <c r="BM167" s="203" t="s">
        <v>525</v>
      </c>
    </row>
    <row r="168" spans="1:65" s="2" customFormat="1" ht="19.5">
      <c r="A168" s="35"/>
      <c r="B168" s="36"/>
      <c r="C168" s="37"/>
      <c r="D168" s="207" t="s">
        <v>284</v>
      </c>
      <c r="E168" s="37"/>
      <c r="F168" s="216" t="s">
        <v>5171</v>
      </c>
      <c r="G168" s="37"/>
      <c r="H168" s="37"/>
      <c r="I168" s="217"/>
      <c r="J168" s="37"/>
      <c r="K168" s="37"/>
      <c r="L168" s="40"/>
      <c r="M168" s="218"/>
      <c r="N168" s="219"/>
      <c r="O168" s="72"/>
      <c r="P168" s="72"/>
      <c r="Q168" s="72"/>
      <c r="R168" s="72"/>
      <c r="S168" s="72"/>
      <c r="T168" s="73"/>
      <c r="U168" s="35"/>
      <c r="V168" s="35"/>
      <c r="W168" s="35"/>
      <c r="X168" s="35"/>
      <c r="Y168" s="35"/>
      <c r="Z168" s="35"/>
      <c r="AA168" s="35"/>
      <c r="AB168" s="35"/>
      <c r="AC168" s="35"/>
      <c r="AD168" s="35"/>
      <c r="AE168" s="35"/>
      <c r="AT168" s="18" t="s">
        <v>284</v>
      </c>
      <c r="AU168" s="18" t="s">
        <v>84</v>
      </c>
    </row>
    <row r="169" spans="1:65" s="2" customFormat="1" ht="37.9" customHeight="1">
      <c r="A169" s="35"/>
      <c r="B169" s="36"/>
      <c r="C169" s="192" t="s">
        <v>321</v>
      </c>
      <c r="D169" s="192" t="s">
        <v>241</v>
      </c>
      <c r="E169" s="193" t="s">
        <v>5172</v>
      </c>
      <c r="F169" s="194" t="s">
        <v>5173</v>
      </c>
      <c r="G169" s="195" t="s">
        <v>249</v>
      </c>
      <c r="H169" s="196">
        <v>1</v>
      </c>
      <c r="I169" s="197"/>
      <c r="J169" s="198">
        <f>ROUND(I169*H169,2)</f>
        <v>0</v>
      </c>
      <c r="K169" s="194" t="s">
        <v>277</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110</v>
      </c>
      <c r="AT169" s="203" t="s">
        <v>241</v>
      </c>
      <c r="AU169" s="203" t="s">
        <v>84</v>
      </c>
      <c r="AY169" s="18" t="s">
        <v>239</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110</v>
      </c>
      <c r="BM169" s="203" t="s">
        <v>533</v>
      </c>
    </row>
    <row r="170" spans="1:65" s="2" customFormat="1" ht="19.5">
      <c r="A170" s="35"/>
      <c r="B170" s="36"/>
      <c r="C170" s="37"/>
      <c r="D170" s="207" t="s">
        <v>284</v>
      </c>
      <c r="E170" s="37"/>
      <c r="F170" s="216" t="s">
        <v>5174</v>
      </c>
      <c r="G170" s="37"/>
      <c r="H170" s="37"/>
      <c r="I170" s="217"/>
      <c r="J170" s="37"/>
      <c r="K170" s="37"/>
      <c r="L170" s="40"/>
      <c r="M170" s="218"/>
      <c r="N170" s="219"/>
      <c r="O170" s="72"/>
      <c r="P170" s="72"/>
      <c r="Q170" s="72"/>
      <c r="R170" s="72"/>
      <c r="S170" s="72"/>
      <c r="T170" s="73"/>
      <c r="U170" s="35"/>
      <c r="V170" s="35"/>
      <c r="W170" s="35"/>
      <c r="X170" s="35"/>
      <c r="Y170" s="35"/>
      <c r="Z170" s="35"/>
      <c r="AA170" s="35"/>
      <c r="AB170" s="35"/>
      <c r="AC170" s="35"/>
      <c r="AD170" s="35"/>
      <c r="AE170" s="35"/>
      <c r="AT170" s="18" t="s">
        <v>284</v>
      </c>
      <c r="AU170" s="18" t="s">
        <v>84</v>
      </c>
    </row>
    <row r="171" spans="1:65" s="2" customFormat="1" ht="37.9" customHeight="1">
      <c r="A171" s="35"/>
      <c r="B171" s="36"/>
      <c r="C171" s="192" t="s">
        <v>328</v>
      </c>
      <c r="D171" s="192" t="s">
        <v>241</v>
      </c>
      <c r="E171" s="193" t="s">
        <v>5175</v>
      </c>
      <c r="F171" s="194" t="s">
        <v>5176</v>
      </c>
      <c r="G171" s="195" t="s">
        <v>249</v>
      </c>
      <c r="H171" s="196">
        <v>1</v>
      </c>
      <c r="I171" s="197"/>
      <c r="J171" s="198">
        <f>ROUND(I171*H171,2)</f>
        <v>0</v>
      </c>
      <c r="K171" s="194" t="s">
        <v>277</v>
      </c>
      <c r="L171" s="40"/>
      <c r="M171" s="199" t="s">
        <v>1</v>
      </c>
      <c r="N171" s="200" t="s">
        <v>41</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110</v>
      </c>
      <c r="AT171" s="203" t="s">
        <v>241</v>
      </c>
      <c r="AU171" s="203" t="s">
        <v>84</v>
      </c>
      <c r="AY171" s="18" t="s">
        <v>239</v>
      </c>
      <c r="BE171" s="204">
        <f>IF(N171="základní",J171,0)</f>
        <v>0</v>
      </c>
      <c r="BF171" s="204">
        <f>IF(N171="snížená",J171,0)</f>
        <v>0</v>
      </c>
      <c r="BG171" s="204">
        <f>IF(N171="zákl. přenesená",J171,0)</f>
        <v>0</v>
      </c>
      <c r="BH171" s="204">
        <f>IF(N171="sníž. přenesená",J171,0)</f>
        <v>0</v>
      </c>
      <c r="BI171" s="204">
        <f>IF(N171="nulová",J171,0)</f>
        <v>0</v>
      </c>
      <c r="BJ171" s="18" t="s">
        <v>84</v>
      </c>
      <c r="BK171" s="204">
        <f>ROUND(I171*H171,2)</f>
        <v>0</v>
      </c>
      <c r="BL171" s="18" t="s">
        <v>110</v>
      </c>
      <c r="BM171" s="203" t="s">
        <v>541</v>
      </c>
    </row>
    <row r="172" spans="1:65" s="2" customFormat="1" ht="19.5">
      <c r="A172" s="35"/>
      <c r="B172" s="36"/>
      <c r="C172" s="37"/>
      <c r="D172" s="207" t="s">
        <v>284</v>
      </c>
      <c r="E172" s="37"/>
      <c r="F172" s="216" t="s">
        <v>5177</v>
      </c>
      <c r="G172" s="37"/>
      <c r="H172" s="37"/>
      <c r="I172" s="217"/>
      <c r="J172" s="37"/>
      <c r="K172" s="37"/>
      <c r="L172" s="40"/>
      <c r="M172" s="218"/>
      <c r="N172" s="219"/>
      <c r="O172" s="72"/>
      <c r="P172" s="72"/>
      <c r="Q172" s="72"/>
      <c r="R172" s="72"/>
      <c r="S172" s="72"/>
      <c r="T172" s="73"/>
      <c r="U172" s="35"/>
      <c r="V172" s="35"/>
      <c r="W172" s="35"/>
      <c r="X172" s="35"/>
      <c r="Y172" s="35"/>
      <c r="Z172" s="35"/>
      <c r="AA172" s="35"/>
      <c r="AB172" s="35"/>
      <c r="AC172" s="35"/>
      <c r="AD172" s="35"/>
      <c r="AE172" s="35"/>
      <c r="AT172" s="18" t="s">
        <v>284</v>
      </c>
      <c r="AU172" s="18" t="s">
        <v>84</v>
      </c>
    </row>
    <row r="173" spans="1:65" s="2" customFormat="1" ht="37.9" customHeight="1">
      <c r="A173" s="35"/>
      <c r="B173" s="36"/>
      <c r="C173" s="192" t="s">
        <v>7</v>
      </c>
      <c r="D173" s="192" t="s">
        <v>241</v>
      </c>
      <c r="E173" s="193" t="s">
        <v>5178</v>
      </c>
      <c r="F173" s="194" t="s">
        <v>5179</v>
      </c>
      <c r="G173" s="195" t="s">
        <v>249</v>
      </c>
      <c r="H173" s="196">
        <v>2</v>
      </c>
      <c r="I173" s="197"/>
      <c r="J173" s="198">
        <f>ROUND(I173*H173,2)</f>
        <v>0</v>
      </c>
      <c r="K173" s="194" t="s">
        <v>277</v>
      </c>
      <c r="L173" s="40"/>
      <c r="M173" s="199" t="s">
        <v>1</v>
      </c>
      <c r="N173" s="200" t="s">
        <v>41</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110</v>
      </c>
      <c r="AT173" s="203" t="s">
        <v>241</v>
      </c>
      <c r="AU173" s="203" t="s">
        <v>84</v>
      </c>
      <c r="AY173" s="18" t="s">
        <v>239</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110</v>
      </c>
      <c r="BM173" s="203" t="s">
        <v>551</v>
      </c>
    </row>
    <row r="174" spans="1:65" s="2" customFormat="1" ht="19.5">
      <c r="A174" s="35"/>
      <c r="B174" s="36"/>
      <c r="C174" s="37"/>
      <c r="D174" s="207" t="s">
        <v>284</v>
      </c>
      <c r="E174" s="37"/>
      <c r="F174" s="216" t="s">
        <v>5180</v>
      </c>
      <c r="G174" s="37"/>
      <c r="H174" s="37"/>
      <c r="I174" s="217"/>
      <c r="J174" s="37"/>
      <c r="K174" s="37"/>
      <c r="L174" s="40"/>
      <c r="M174" s="218"/>
      <c r="N174" s="219"/>
      <c r="O174" s="72"/>
      <c r="P174" s="72"/>
      <c r="Q174" s="72"/>
      <c r="R174" s="72"/>
      <c r="S174" s="72"/>
      <c r="T174" s="73"/>
      <c r="U174" s="35"/>
      <c r="V174" s="35"/>
      <c r="W174" s="35"/>
      <c r="X174" s="35"/>
      <c r="Y174" s="35"/>
      <c r="Z174" s="35"/>
      <c r="AA174" s="35"/>
      <c r="AB174" s="35"/>
      <c r="AC174" s="35"/>
      <c r="AD174" s="35"/>
      <c r="AE174" s="35"/>
      <c r="AT174" s="18" t="s">
        <v>284</v>
      </c>
      <c r="AU174" s="18" t="s">
        <v>84</v>
      </c>
    </row>
    <row r="175" spans="1:65" s="2" customFormat="1" ht="24.2" customHeight="1">
      <c r="A175" s="35"/>
      <c r="B175" s="36"/>
      <c r="C175" s="192" t="s">
        <v>337</v>
      </c>
      <c r="D175" s="192" t="s">
        <v>241</v>
      </c>
      <c r="E175" s="193" t="s">
        <v>5181</v>
      </c>
      <c r="F175" s="194" t="s">
        <v>5182</v>
      </c>
      <c r="G175" s="195" t="s">
        <v>249</v>
      </c>
      <c r="H175" s="196">
        <v>1</v>
      </c>
      <c r="I175" s="197"/>
      <c r="J175" s="198">
        <f>ROUND(I175*H175,2)</f>
        <v>0</v>
      </c>
      <c r="K175" s="194" t="s">
        <v>277</v>
      </c>
      <c r="L175" s="40"/>
      <c r="M175" s="199" t="s">
        <v>1</v>
      </c>
      <c r="N175" s="200" t="s">
        <v>41</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110</v>
      </c>
      <c r="AT175" s="203" t="s">
        <v>241</v>
      </c>
      <c r="AU175" s="203" t="s">
        <v>84</v>
      </c>
      <c r="AY175" s="18" t="s">
        <v>239</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110</v>
      </c>
      <c r="BM175" s="203" t="s">
        <v>561</v>
      </c>
    </row>
    <row r="176" spans="1:65" s="2" customFormat="1" ht="19.5">
      <c r="A176" s="35"/>
      <c r="B176" s="36"/>
      <c r="C176" s="37"/>
      <c r="D176" s="207" t="s">
        <v>284</v>
      </c>
      <c r="E176" s="37"/>
      <c r="F176" s="216" t="s">
        <v>5183</v>
      </c>
      <c r="G176" s="37"/>
      <c r="H176" s="37"/>
      <c r="I176" s="217"/>
      <c r="J176" s="37"/>
      <c r="K176" s="37"/>
      <c r="L176" s="40"/>
      <c r="M176" s="218"/>
      <c r="N176" s="219"/>
      <c r="O176" s="72"/>
      <c r="P176" s="72"/>
      <c r="Q176" s="72"/>
      <c r="R176" s="72"/>
      <c r="S176" s="72"/>
      <c r="T176" s="73"/>
      <c r="U176" s="35"/>
      <c r="V176" s="35"/>
      <c r="W176" s="35"/>
      <c r="X176" s="35"/>
      <c r="Y176" s="35"/>
      <c r="Z176" s="35"/>
      <c r="AA176" s="35"/>
      <c r="AB176" s="35"/>
      <c r="AC176" s="35"/>
      <c r="AD176" s="35"/>
      <c r="AE176" s="35"/>
      <c r="AT176" s="18" t="s">
        <v>284</v>
      </c>
      <c r="AU176" s="18" t="s">
        <v>84</v>
      </c>
    </row>
    <row r="177" spans="1:65" s="2" customFormat="1" ht="24.2" customHeight="1">
      <c r="A177" s="35"/>
      <c r="B177" s="36"/>
      <c r="C177" s="192" t="s">
        <v>342</v>
      </c>
      <c r="D177" s="192" t="s">
        <v>241</v>
      </c>
      <c r="E177" s="193" t="s">
        <v>5184</v>
      </c>
      <c r="F177" s="194" t="s">
        <v>5185</v>
      </c>
      <c r="G177" s="195" t="s">
        <v>249</v>
      </c>
      <c r="H177" s="196">
        <v>2</v>
      </c>
      <c r="I177" s="197"/>
      <c r="J177" s="198">
        <f>ROUND(I177*H177,2)</f>
        <v>0</v>
      </c>
      <c r="K177" s="194" t="s">
        <v>277</v>
      </c>
      <c r="L177" s="40"/>
      <c r="M177" s="199" t="s">
        <v>1</v>
      </c>
      <c r="N177" s="200" t="s">
        <v>41</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110</v>
      </c>
      <c r="AT177" s="203" t="s">
        <v>241</v>
      </c>
      <c r="AU177" s="203" t="s">
        <v>84</v>
      </c>
      <c r="AY177" s="18" t="s">
        <v>239</v>
      </c>
      <c r="BE177" s="204">
        <f>IF(N177="základní",J177,0)</f>
        <v>0</v>
      </c>
      <c r="BF177" s="204">
        <f>IF(N177="snížená",J177,0)</f>
        <v>0</v>
      </c>
      <c r="BG177" s="204">
        <f>IF(N177="zákl. přenesená",J177,0)</f>
        <v>0</v>
      </c>
      <c r="BH177" s="204">
        <f>IF(N177="sníž. přenesená",J177,0)</f>
        <v>0</v>
      </c>
      <c r="BI177" s="204">
        <f>IF(N177="nulová",J177,0)</f>
        <v>0</v>
      </c>
      <c r="BJ177" s="18" t="s">
        <v>84</v>
      </c>
      <c r="BK177" s="204">
        <f>ROUND(I177*H177,2)</f>
        <v>0</v>
      </c>
      <c r="BL177" s="18" t="s">
        <v>110</v>
      </c>
      <c r="BM177" s="203" t="s">
        <v>570</v>
      </c>
    </row>
    <row r="178" spans="1:65" s="2" customFormat="1" ht="19.5">
      <c r="A178" s="35"/>
      <c r="B178" s="36"/>
      <c r="C178" s="37"/>
      <c r="D178" s="207" t="s">
        <v>284</v>
      </c>
      <c r="E178" s="37"/>
      <c r="F178" s="216" t="s">
        <v>5186</v>
      </c>
      <c r="G178" s="37"/>
      <c r="H178" s="37"/>
      <c r="I178" s="217"/>
      <c r="J178" s="37"/>
      <c r="K178" s="37"/>
      <c r="L178" s="40"/>
      <c r="M178" s="218"/>
      <c r="N178" s="219"/>
      <c r="O178" s="72"/>
      <c r="P178" s="72"/>
      <c r="Q178" s="72"/>
      <c r="R178" s="72"/>
      <c r="S178" s="72"/>
      <c r="T178" s="73"/>
      <c r="U178" s="35"/>
      <c r="V178" s="35"/>
      <c r="W178" s="35"/>
      <c r="X178" s="35"/>
      <c r="Y178" s="35"/>
      <c r="Z178" s="35"/>
      <c r="AA178" s="35"/>
      <c r="AB178" s="35"/>
      <c r="AC178" s="35"/>
      <c r="AD178" s="35"/>
      <c r="AE178" s="35"/>
      <c r="AT178" s="18" t="s">
        <v>284</v>
      </c>
      <c r="AU178" s="18" t="s">
        <v>84</v>
      </c>
    </row>
    <row r="179" spans="1:65" s="12" customFormat="1" ht="25.9" customHeight="1">
      <c r="B179" s="176"/>
      <c r="C179" s="177"/>
      <c r="D179" s="178" t="s">
        <v>75</v>
      </c>
      <c r="E179" s="179" t="s">
        <v>4460</v>
      </c>
      <c r="F179" s="179" t="s">
        <v>5187</v>
      </c>
      <c r="G179" s="177"/>
      <c r="H179" s="177"/>
      <c r="I179" s="180"/>
      <c r="J179" s="181">
        <f>BK179</f>
        <v>0</v>
      </c>
      <c r="K179" s="177"/>
      <c r="L179" s="182"/>
      <c r="M179" s="183"/>
      <c r="N179" s="184"/>
      <c r="O179" s="184"/>
      <c r="P179" s="185">
        <f>SUM(P180:P209)</f>
        <v>0</v>
      </c>
      <c r="Q179" s="184"/>
      <c r="R179" s="185">
        <f>SUM(R180:R209)</f>
        <v>0</v>
      </c>
      <c r="S179" s="184"/>
      <c r="T179" s="186">
        <f>SUM(T180:T209)</f>
        <v>0</v>
      </c>
      <c r="AR179" s="187" t="s">
        <v>84</v>
      </c>
      <c r="AT179" s="188" t="s">
        <v>75</v>
      </c>
      <c r="AU179" s="188" t="s">
        <v>76</v>
      </c>
      <c r="AY179" s="187" t="s">
        <v>239</v>
      </c>
      <c r="BK179" s="189">
        <f>SUM(BK180:BK209)</f>
        <v>0</v>
      </c>
    </row>
    <row r="180" spans="1:65" s="2" customFormat="1" ht="37.9" customHeight="1">
      <c r="A180" s="35"/>
      <c r="B180" s="36"/>
      <c r="C180" s="192" t="s">
        <v>463</v>
      </c>
      <c r="D180" s="192" t="s">
        <v>241</v>
      </c>
      <c r="E180" s="193" t="s">
        <v>5188</v>
      </c>
      <c r="F180" s="194" t="s">
        <v>5189</v>
      </c>
      <c r="G180" s="195" t="s">
        <v>249</v>
      </c>
      <c r="H180" s="196">
        <v>21</v>
      </c>
      <c r="I180" s="197"/>
      <c r="J180" s="198">
        <f>ROUND(I180*H180,2)</f>
        <v>0</v>
      </c>
      <c r="K180" s="194" t="s">
        <v>277</v>
      </c>
      <c r="L180" s="40"/>
      <c r="M180" s="199" t="s">
        <v>1</v>
      </c>
      <c r="N180" s="200" t="s">
        <v>41</v>
      </c>
      <c r="O180" s="72"/>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110</v>
      </c>
      <c r="AT180" s="203" t="s">
        <v>241</v>
      </c>
      <c r="AU180" s="203" t="s">
        <v>84</v>
      </c>
      <c r="AY180" s="18" t="s">
        <v>239</v>
      </c>
      <c r="BE180" s="204">
        <f>IF(N180="základní",J180,0)</f>
        <v>0</v>
      </c>
      <c r="BF180" s="204">
        <f>IF(N180="snížená",J180,0)</f>
        <v>0</v>
      </c>
      <c r="BG180" s="204">
        <f>IF(N180="zákl. přenesená",J180,0)</f>
        <v>0</v>
      </c>
      <c r="BH180" s="204">
        <f>IF(N180="sníž. přenesená",J180,0)</f>
        <v>0</v>
      </c>
      <c r="BI180" s="204">
        <f>IF(N180="nulová",J180,0)</f>
        <v>0</v>
      </c>
      <c r="BJ180" s="18" t="s">
        <v>84</v>
      </c>
      <c r="BK180" s="204">
        <f>ROUND(I180*H180,2)</f>
        <v>0</v>
      </c>
      <c r="BL180" s="18" t="s">
        <v>110</v>
      </c>
      <c r="BM180" s="203" t="s">
        <v>580</v>
      </c>
    </row>
    <row r="181" spans="1:65" s="2" customFormat="1" ht="19.5">
      <c r="A181" s="35"/>
      <c r="B181" s="36"/>
      <c r="C181" s="37"/>
      <c r="D181" s="207" t="s">
        <v>284</v>
      </c>
      <c r="E181" s="37"/>
      <c r="F181" s="216" t="s">
        <v>5190</v>
      </c>
      <c r="G181" s="37"/>
      <c r="H181" s="37"/>
      <c r="I181" s="217"/>
      <c r="J181" s="37"/>
      <c r="K181" s="37"/>
      <c r="L181" s="40"/>
      <c r="M181" s="218"/>
      <c r="N181" s="219"/>
      <c r="O181" s="72"/>
      <c r="P181" s="72"/>
      <c r="Q181" s="72"/>
      <c r="R181" s="72"/>
      <c r="S181" s="72"/>
      <c r="T181" s="73"/>
      <c r="U181" s="35"/>
      <c r="V181" s="35"/>
      <c r="W181" s="35"/>
      <c r="X181" s="35"/>
      <c r="Y181" s="35"/>
      <c r="Z181" s="35"/>
      <c r="AA181" s="35"/>
      <c r="AB181" s="35"/>
      <c r="AC181" s="35"/>
      <c r="AD181" s="35"/>
      <c r="AE181" s="35"/>
      <c r="AT181" s="18" t="s">
        <v>284</v>
      </c>
      <c r="AU181" s="18" t="s">
        <v>84</v>
      </c>
    </row>
    <row r="182" spans="1:65" s="2" customFormat="1" ht="37.9" customHeight="1">
      <c r="A182" s="35"/>
      <c r="B182" s="36"/>
      <c r="C182" s="192" t="s">
        <v>468</v>
      </c>
      <c r="D182" s="192" t="s">
        <v>241</v>
      </c>
      <c r="E182" s="193" t="s">
        <v>5191</v>
      </c>
      <c r="F182" s="194" t="s">
        <v>5189</v>
      </c>
      <c r="G182" s="195" t="s">
        <v>249</v>
      </c>
      <c r="H182" s="196">
        <v>15</v>
      </c>
      <c r="I182" s="197"/>
      <c r="J182" s="198">
        <f>ROUND(I182*H182,2)</f>
        <v>0</v>
      </c>
      <c r="K182" s="194" t="s">
        <v>277</v>
      </c>
      <c r="L182" s="40"/>
      <c r="M182" s="199" t="s">
        <v>1</v>
      </c>
      <c r="N182" s="200" t="s">
        <v>41</v>
      </c>
      <c r="O182" s="72"/>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110</v>
      </c>
      <c r="AT182" s="203" t="s">
        <v>241</v>
      </c>
      <c r="AU182" s="203" t="s">
        <v>84</v>
      </c>
      <c r="AY182" s="18" t="s">
        <v>239</v>
      </c>
      <c r="BE182" s="204">
        <f>IF(N182="základní",J182,0)</f>
        <v>0</v>
      </c>
      <c r="BF182" s="204">
        <f>IF(N182="snížená",J182,0)</f>
        <v>0</v>
      </c>
      <c r="BG182" s="204">
        <f>IF(N182="zákl. přenesená",J182,0)</f>
        <v>0</v>
      </c>
      <c r="BH182" s="204">
        <f>IF(N182="sníž. přenesená",J182,0)</f>
        <v>0</v>
      </c>
      <c r="BI182" s="204">
        <f>IF(N182="nulová",J182,0)</f>
        <v>0</v>
      </c>
      <c r="BJ182" s="18" t="s">
        <v>84</v>
      </c>
      <c r="BK182" s="204">
        <f>ROUND(I182*H182,2)</f>
        <v>0</v>
      </c>
      <c r="BL182" s="18" t="s">
        <v>110</v>
      </c>
      <c r="BM182" s="203" t="s">
        <v>591</v>
      </c>
    </row>
    <row r="183" spans="1:65" s="2" customFormat="1" ht="19.5">
      <c r="A183" s="35"/>
      <c r="B183" s="36"/>
      <c r="C183" s="37"/>
      <c r="D183" s="207" t="s">
        <v>284</v>
      </c>
      <c r="E183" s="37"/>
      <c r="F183" s="216" t="s">
        <v>5192</v>
      </c>
      <c r="G183" s="37"/>
      <c r="H183" s="37"/>
      <c r="I183" s="217"/>
      <c r="J183" s="37"/>
      <c r="K183" s="37"/>
      <c r="L183" s="40"/>
      <c r="M183" s="218"/>
      <c r="N183" s="219"/>
      <c r="O183" s="72"/>
      <c r="P183" s="72"/>
      <c r="Q183" s="72"/>
      <c r="R183" s="72"/>
      <c r="S183" s="72"/>
      <c r="T183" s="73"/>
      <c r="U183" s="35"/>
      <c r="V183" s="35"/>
      <c r="W183" s="35"/>
      <c r="X183" s="35"/>
      <c r="Y183" s="35"/>
      <c r="Z183" s="35"/>
      <c r="AA183" s="35"/>
      <c r="AB183" s="35"/>
      <c r="AC183" s="35"/>
      <c r="AD183" s="35"/>
      <c r="AE183" s="35"/>
      <c r="AT183" s="18" t="s">
        <v>284</v>
      </c>
      <c r="AU183" s="18" t="s">
        <v>84</v>
      </c>
    </row>
    <row r="184" spans="1:65" s="2" customFormat="1" ht="37.9" customHeight="1">
      <c r="A184" s="35"/>
      <c r="B184" s="36"/>
      <c r="C184" s="192" t="s">
        <v>473</v>
      </c>
      <c r="D184" s="192" t="s">
        <v>241</v>
      </c>
      <c r="E184" s="193" t="s">
        <v>5193</v>
      </c>
      <c r="F184" s="194" t="s">
        <v>5189</v>
      </c>
      <c r="G184" s="195" t="s">
        <v>249</v>
      </c>
      <c r="H184" s="196">
        <v>25</v>
      </c>
      <c r="I184" s="197"/>
      <c r="J184" s="198">
        <f>ROUND(I184*H184,2)</f>
        <v>0</v>
      </c>
      <c r="K184" s="194" t="s">
        <v>277</v>
      </c>
      <c r="L184" s="40"/>
      <c r="M184" s="199" t="s">
        <v>1</v>
      </c>
      <c r="N184" s="200" t="s">
        <v>41</v>
      </c>
      <c r="O184" s="72"/>
      <c r="P184" s="201">
        <f>O184*H184</f>
        <v>0</v>
      </c>
      <c r="Q184" s="201">
        <v>0</v>
      </c>
      <c r="R184" s="201">
        <f>Q184*H184</f>
        <v>0</v>
      </c>
      <c r="S184" s="201">
        <v>0</v>
      </c>
      <c r="T184" s="202">
        <f>S184*H184</f>
        <v>0</v>
      </c>
      <c r="U184" s="35"/>
      <c r="V184" s="35"/>
      <c r="W184" s="35"/>
      <c r="X184" s="35"/>
      <c r="Y184" s="35"/>
      <c r="Z184" s="35"/>
      <c r="AA184" s="35"/>
      <c r="AB184" s="35"/>
      <c r="AC184" s="35"/>
      <c r="AD184" s="35"/>
      <c r="AE184" s="35"/>
      <c r="AR184" s="203" t="s">
        <v>110</v>
      </c>
      <c r="AT184" s="203" t="s">
        <v>241</v>
      </c>
      <c r="AU184" s="203" t="s">
        <v>84</v>
      </c>
      <c r="AY184" s="18" t="s">
        <v>239</v>
      </c>
      <c r="BE184" s="204">
        <f>IF(N184="základní",J184,0)</f>
        <v>0</v>
      </c>
      <c r="BF184" s="204">
        <f>IF(N184="snížená",J184,0)</f>
        <v>0</v>
      </c>
      <c r="BG184" s="204">
        <f>IF(N184="zákl. přenesená",J184,0)</f>
        <v>0</v>
      </c>
      <c r="BH184" s="204">
        <f>IF(N184="sníž. přenesená",J184,0)</f>
        <v>0</v>
      </c>
      <c r="BI184" s="204">
        <f>IF(N184="nulová",J184,0)</f>
        <v>0</v>
      </c>
      <c r="BJ184" s="18" t="s">
        <v>84</v>
      </c>
      <c r="BK184" s="204">
        <f>ROUND(I184*H184,2)</f>
        <v>0</v>
      </c>
      <c r="BL184" s="18" t="s">
        <v>110</v>
      </c>
      <c r="BM184" s="203" t="s">
        <v>601</v>
      </c>
    </row>
    <row r="185" spans="1:65" s="2" customFormat="1" ht="19.5">
      <c r="A185" s="35"/>
      <c r="B185" s="36"/>
      <c r="C185" s="37"/>
      <c r="D185" s="207" t="s">
        <v>284</v>
      </c>
      <c r="E185" s="37"/>
      <c r="F185" s="216" t="s">
        <v>5194</v>
      </c>
      <c r="G185" s="37"/>
      <c r="H185" s="37"/>
      <c r="I185" s="217"/>
      <c r="J185" s="37"/>
      <c r="K185" s="37"/>
      <c r="L185" s="40"/>
      <c r="M185" s="218"/>
      <c r="N185" s="219"/>
      <c r="O185" s="72"/>
      <c r="P185" s="72"/>
      <c r="Q185" s="72"/>
      <c r="R185" s="72"/>
      <c r="S185" s="72"/>
      <c r="T185" s="73"/>
      <c r="U185" s="35"/>
      <c r="V185" s="35"/>
      <c r="W185" s="35"/>
      <c r="X185" s="35"/>
      <c r="Y185" s="35"/>
      <c r="Z185" s="35"/>
      <c r="AA185" s="35"/>
      <c r="AB185" s="35"/>
      <c r="AC185" s="35"/>
      <c r="AD185" s="35"/>
      <c r="AE185" s="35"/>
      <c r="AT185" s="18" t="s">
        <v>284</v>
      </c>
      <c r="AU185" s="18" t="s">
        <v>84</v>
      </c>
    </row>
    <row r="186" spans="1:65" s="2" customFormat="1" ht="37.9" customHeight="1">
      <c r="A186" s="35"/>
      <c r="B186" s="36"/>
      <c r="C186" s="192" t="s">
        <v>479</v>
      </c>
      <c r="D186" s="192" t="s">
        <v>241</v>
      </c>
      <c r="E186" s="193" t="s">
        <v>5195</v>
      </c>
      <c r="F186" s="194" t="s">
        <v>5189</v>
      </c>
      <c r="G186" s="195" t="s">
        <v>249</v>
      </c>
      <c r="H186" s="196">
        <v>7</v>
      </c>
      <c r="I186" s="197"/>
      <c r="J186" s="198">
        <f>ROUND(I186*H186,2)</f>
        <v>0</v>
      </c>
      <c r="K186" s="194" t="s">
        <v>277</v>
      </c>
      <c r="L186" s="40"/>
      <c r="M186" s="199" t="s">
        <v>1</v>
      </c>
      <c r="N186" s="200" t="s">
        <v>41</v>
      </c>
      <c r="O186" s="72"/>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110</v>
      </c>
      <c r="AT186" s="203" t="s">
        <v>241</v>
      </c>
      <c r="AU186" s="203" t="s">
        <v>84</v>
      </c>
      <c r="AY186" s="18" t="s">
        <v>239</v>
      </c>
      <c r="BE186" s="204">
        <f>IF(N186="základní",J186,0)</f>
        <v>0</v>
      </c>
      <c r="BF186" s="204">
        <f>IF(N186="snížená",J186,0)</f>
        <v>0</v>
      </c>
      <c r="BG186" s="204">
        <f>IF(N186="zákl. přenesená",J186,0)</f>
        <v>0</v>
      </c>
      <c r="BH186" s="204">
        <f>IF(N186="sníž. přenesená",J186,0)</f>
        <v>0</v>
      </c>
      <c r="BI186" s="204">
        <f>IF(N186="nulová",J186,0)</f>
        <v>0</v>
      </c>
      <c r="BJ186" s="18" t="s">
        <v>84</v>
      </c>
      <c r="BK186" s="204">
        <f>ROUND(I186*H186,2)</f>
        <v>0</v>
      </c>
      <c r="BL186" s="18" t="s">
        <v>110</v>
      </c>
      <c r="BM186" s="203" t="s">
        <v>609</v>
      </c>
    </row>
    <row r="187" spans="1:65" s="2" customFormat="1" ht="19.5">
      <c r="A187" s="35"/>
      <c r="B187" s="36"/>
      <c r="C187" s="37"/>
      <c r="D187" s="207" t="s">
        <v>284</v>
      </c>
      <c r="E187" s="37"/>
      <c r="F187" s="216" t="s">
        <v>5196</v>
      </c>
      <c r="G187" s="37"/>
      <c r="H187" s="37"/>
      <c r="I187" s="217"/>
      <c r="J187" s="37"/>
      <c r="K187" s="37"/>
      <c r="L187" s="40"/>
      <c r="M187" s="218"/>
      <c r="N187" s="219"/>
      <c r="O187" s="72"/>
      <c r="P187" s="72"/>
      <c r="Q187" s="72"/>
      <c r="R187" s="72"/>
      <c r="S187" s="72"/>
      <c r="T187" s="73"/>
      <c r="U187" s="35"/>
      <c r="V187" s="35"/>
      <c r="W187" s="35"/>
      <c r="X187" s="35"/>
      <c r="Y187" s="35"/>
      <c r="Z187" s="35"/>
      <c r="AA187" s="35"/>
      <c r="AB187" s="35"/>
      <c r="AC187" s="35"/>
      <c r="AD187" s="35"/>
      <c r="AE187" s="35"/>
      <c r="AT187" s="18" t="s">
        <v>284</v>
      </c>
      <c r="AU187" s="18" t="s">
        <v>84</v>
      </c>
    </row>
    <row r="188" spans="1:65" s="2" customFormat="1" ht="37.9" customHeight="1">
      <c r="A188" s="35"/>
      <c r="B188" s="36"/>
      <c r="C188" s="192" t="s">
        <v>484</v>
      </c>
      <c r="D188" s="192" t="s">
        <v>241</v>
      </c>
      <c r="E188" s="193" t="s">
        <v>5197</v>
      </c>
      <c r="F188" s="194" t="s">
        <v>5189</v>
      </c>
      <c r="G188" s="195" t="s">
        <v>249</v>
      </c>
      <c r="H188" s="196">
        <v>4</v>
      </c>
      <c r="I188" s="197"/>
      <c r="J188" s="198">
        <f>ROUND(I188*H188,2)</f>
        <v>0</v>
      </c>
      <c r="K188" s="194" t="s">
        <v>277</v>
      </c>
      <c r="L188" s="40"/>
      <c r="M188" s="199" t="s">
        <v>1</v>
      </c>
      <c r="N188" s="200" t="s">
        <v>41</v>
      </c>
      <c r="O188" s="72"/>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110</v>
      </c>
      <c r="AT188" s="203" t="s">
        <v>241</v>
      </c>
      <c r="AU188" s="203" t="s">
        <v>84</v>
      </c>
      <c r="AY188" s="18" t="s">
        <v>239</v>
      </c>
      <c r="BE188" s="204">
        <f>IF(N188="základní",J188,0)</f>
        <v>0</v>
      </c>
      <c r="BF188" s="204">
        <f>IF(N188="snížená",J188,0)</f>
        <v>0</v>
      </c>
      <c r="BG188" s="204">
        <f>IF(N188="zákl. přenesená",J188,0)</f>
        <v>0</v>
      </c>
      <c r="BH188" s="204">
        <f>IF(N188="sníž. přenesená",J188,0)</f>
        <v>0</v>
      </c>
      <c r="BI188" s="204">
        <f>IF(N188="nulová",J188,0)</f>
        <v>0</v>
      </c>
      <c r="BJ188" s="18" t="s">
        <v>84</v>
      </c>
      <c r="BK188" s="204">
        <f>ROUND(I188*H188,2)</f>
        <v>0</v>
      </c>
      <c r="BL188" s="18" t="s">
        <v>110</v>
      </c>
      <c r="BM188" s="203" t="s">
        <v>617</v>
      </c>
    </row>
    <row r="189" spans="1:65" s="2" customFormat="1" ht="19.5">
      <c r="A189" s="35"/>
      <c r="B189" s="36"/>
      <c r="C189" s="37"/>
      <c r="D189" s="207" t="s">
        <v>284</v>
      </c>
      <c r="E189" s="37"/>
      <c r="F189" s="216" t="s">
        <v>5198</v>
      </c>
      <c r="G189" s="37"/>
      <c r="H189" s="37"/>
      <c r="I189" s="217"/>
      <c r="J189" s="37"/>
      <c r="K189" s="37"/>
      <c r="L189" s="40"/>
      <c r="M189" s="218"/>
      <c r="N189" s="219"/>
      <c r="O189" s="72"/>
      <c r="P189" s="72"/>
      <c r="Q189" s="72"/>
      <c r="R189" s="72"/>
      <c r="S189" s="72"/>
      <c r="T189" s="73"/>
      <c r="U189" s="35"/>
      <c r="V189" s="35"/>
      <c r="W189" s="35"/>
      <c r="X189" s="35"/>
      <c r="Y189" s="35"/>
      <c r="Z189" s="35"/>
      <c r="AA189" s="35"/>
      <c r="AB189" s="35"/>
      <c r="AC189" s="35"/>
      <c r="AD189" s="35"/>
      <c r="AE189" s="35"/>
      <c r="AT189" s="18" t="s">
        <v>284</v>
      </c>
      <c r="AU189" s="18" t="s">
        <v>84</v>
      </c>
    </row>
    <row r="190" spans="1:65" s="2" customFormat="1" ht="37.9" customHeight="1">
      <c r="A190" s="35"/>
      <c r="B190" s="36"/>
      <c r="C190" s="192" t="s">
        <v>490</v>
      </c>
      <c r="D190" s="192" t="s">
        <v>241</v>
      </c>
      <c r="E190" s="193" t="s">
        <v>5199</v>
      </c>
      <c r="F190" s="194" t="s">
        <v>5200</v>
      </c>
      <c r="G190" s="195" t="s">
        <v>249</v>
      </c>
      <c r="H190" s="196">
        <v>8</v>
      </c>
      <c r="I190" s="197"/>
      <c r="J190" s="198">
        <f>ROUND(I190*H190,2)</f>
        <v>0</v>
      </c>
      <c r="K190" s="194" t="s">
        <v>277</v>
      </c>
      <c r="L190" s="40"/>
      <c r="M190" s="199" t="s">
        <v>1</v>
      </c>
      <c r="N190" s="200" t="s">
        <v>41</v>
      </c>
      <c r="O190" s="72"/>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110</v>
      </c>
      <c r="AT190" s="203" t="s">
        <v>241</v>
      </c>
      <c r="AU190" s="203" t="s">
        <v>84</v>
      </c>
      <c r="AY190" s="18" t="s">
        <v>239</v>
      </c>
      <c r="BE190" s="204">
        <f>IF(N190="základní",J190,0)</f>
        <v>0</v>
      </c>
      <c r="BF190" s="204">
        <f>IF(N190="snížená",J190,0)</f>
        <v>0</v>
      </c>
      <c r="BG190" s="204">
        <f>IF(N190="zákl. přenesená",J190,0)</f>
        <v>0</v>
      </c>
      <c r="BH190" s="204">
        <f>IF(N190="sníž. přenesená",J190,0)</f>
        <v>0</v>
      </c>
      <c r="BI190" s="204">
        <f>IF(N190="nulová",J190,0)</f>
        <v>0</v>
      </c>
      <c r="BJ190" s="18" t="s">
        <v>84</v>
      </c>
      <c r="BK190" s="204">
        <f>ROUND(I190*H190,2)</f>
        <v>0</v>
      </c>
      <c r="BL190" s="18" t="s">
        <v>110</v>
      </c>
      <c r="BM190" s="203" t="s">
        <v>626</v>
      </c>
    </row>
    <row r="191" spans="1:65" s="2" customFormat="1" ht="19.5">
      <c r="A191" s="35"/>
      <c r="B191" s="36"/>
      <c r="C191" s="37"/>
      <c r="D191" s="207" t="s">
        <v>284</v>
      </c>
      <c r="E191" s="37"/>
      <c r="F191" s="216" t="s">
        <v>5201</v>
      </c>
      <c r="G191" s="37"/>
      <c r="H191" s="37"/>
      <c r="I191" s="217"/>
      <c r="J191" s="37"/>
      <c r="K191" s="37"/>
      <c r="L191" s="40"/>
      <c r="M191" s="218"/>
      <c r="N191" s="219"/>
      <c r="O191" s="72"/>
      <c r="P191" s="72"/>
      <c r="Q191" s="72"/>
      <c r="R191" s="72"/>
      <c r="S191" s="72"/>
      <c r="T191" s="73"/>
      <c r="U191" s="35"/>
      <c r="V191" s="35"/>
      <c r="W191" s="35"/>
      <c r="X191" s="35"/>
      <c r="Y191" s="35"/>
      <c r="Z191" s="35"/>
      <c r="AA191" s="35"/>
      <c r="AB191" s="35"/>
      <c r="AC191" s="35"/>
      <c r="AD191" s="35"/>
      <c r="AE191" s="35"/>
      <c r="AT191" s="18" t="s">
        <v>284</v>
      </c>
      <c r="AU191" s="18" t="s">
        <v>84</v>
      </c>
    </row>
    <row r="192" spans="1:65" s="2" customFormat="1" ht="37.9" customHeight="1">
      <c r="A192" s="35"/>
      <c r="B192" s="36"/>
      <c r="C192" s="192" t="s">
        <v>495</v>
      </c>
      <c r="D192" s="192" t="s">
        <v>241</v>
      </c>
      <c r="E192" s="193" t="s">
        <v>5202</v>
      </c>
      <c r="F192" s="194" t="s">
        <v>5203</v>
      </c>
      <c r="G192" s="195" t="s">
        <v>249</v>
      </c>
      <c r="H192" s="196">
        <v>10</v>
      </c>
      <c r="I192" s="197"/>
      <c r="J192" s="198">
        <f>ROUND(I192*H192,2)</f>
        <v>0</v>
      </c>
      <c r="K192" s="194" t="s">
        <v>277</v>
      </c>
      <c r="L192" s="40"/>
      <c r="M192" s="199" t="s">
        <v>1</v>
      </c>
      <c r="N192" s="200" t="s">
        <v>41</v>
      </c>
      <c r="O192" s="72"/>
      <c r="P192" s="201">
        <f>O192*H192</f>
        <v>0</v>
      </c>
      <c r="Q192" s="201">
        <v>0</v>
      </c>
      <c r="R192" s="201">
        <f>Q192*H192</f>
        <v>0</v>
      </c>
      <c r="S192" s="201">
        <v>0</v>
      </c>
      <c r="T192" s="202">
        <f>S192*H192</f>
        <v>0</v>
      </c>
      <c r="U192" s="35"/>
      <c r="V192" s="35"/>
      <c r="W192" s="35"/>
      <c r="X192" s="35"/>
      <c r="Y192" s="35"/>
      <c r="Z192" s="35"/>
      <c r="AA192" s="35"/>
      <c r="AB192" s="35"/>
      <c r="AC192" s="35"/>
      <c r="AD192" s="35"/>
      <c r="AE192" s="35"/>
      <c r="AR192" s="203" t="s">
        <v>110</v>
      </c>
      <c r="AT192" s="203" t="s">
        <v>241</v>
      </c>
      <c r="AU192" s="203" t="s">
        <v>84</v>
      </c>
      <c r="AY192" s="18" t="s">
        <v>239</v>
      </c>
      <c r="BE192" s="204">
        <f>IF(N192="základní",J192,0)</f>
        <v>0</v>
      </c>
      <c r="BF192" s="204">
        <f>IF(N192="snížená",J192,0)</f>
        <v>0</v>
      </c>
      <c r="BG192" s="204">
        <f>IF(N192="zákl. přenesená",J192,0)</f>
        <v>0</v>
      </c>
      <c r="BH192" s="204">
        <f>IF(N192="sníž. přenesená",J192,0)</f>
        <v>0</v>
      </c>
      <c r="BI192" s="204">
        <f>IF(N192="nulová",J192,0)</f>
        <v>0</v>
      </c>
      <c r="BJ192" s="18" t="s">
        <v>84</v>
      </c>
      <c r="BK192" s="204">
        <f>ROUND(I192*H192,2)</f>
        <v>0</v>
      </c>
      <c r="BL192" s="18" t="s">
        <v>110</v>
      </c>
      <c r="BM192" s="203" t="s">
        <v>636</v>
      </c>
    </row>
    <row r="193" spans="1:65" s="2" customFormat="1" ht="19.5">
      <c r="A193" s="35"/>
      <c r="B193" s="36"/>
      <c r="C193" s="37"/>
      <c r="D193" s="207" t="s">
        <v>284</v>
      </c>
      <c r="E193" s="37"/>
      <c r="F193" s="216" t="s">
        <v>5204</v>
      </c>
      <c r="G193" s="37"/>
      <c r="H193" s="37"/>
      <c r="I193" s="217"/>
      <c r="J193" s="37"/>
      <c r="K193" s="37"/>
      <c r="L193" s="40"/>
      <c r="M193" s="218"/>
      <c r="N193" s="219"/>
      <c r="O193" s="72"/>
      <c r="P193" s="72"/>
      <c r="Q193" s="72"/>
      <c r="R193" s="72"/>
      <c r="S193" s="72"/>
      <c r="T193" s="73"/>
      <c r="U193" s="35"/>
      <c r="V193" s="35"/>
      <c r="W193" s="35"/>
      <c r="X193" s="35"/>
      <c r="Y193" s="35"/>
      <c r="Z193" s="35"/>
      <c r="AA193" s="35"/>
      <c r="AB193" s="35"/>
      <c r="AC193" s="35"/>
      <c r="AD193" s="35"/>
      <c r="AE193" s="35"/>
      <c r="AT193" s="18" t="s">
        <v>284</v>
      </c>
      <c r="AU193" s="18" t="s">
        <v>84</v>
      </c>
    </row>
    <row r="194" spans="1:65" s="2" customFormat="1" ht="37.9" customHeight="1">
      <c r="A194" s="35"/>
      <c r="B194" s="36"/>
      <c r="C194" s="192" t="s">
        <v>499</v>
      </c>
      <c r="D194" s="192" t="s">
        <v>241</v>
      </c>
      <c r="E194" s="193" t="s">
        <v>5205</v>
      </c>
      <c r="F194" s="194" t="s">
        <v>5206</v>
      </c>
      <c r="G194" s="195" t="s">
        <v>249</v>
      </c>
      <c r="H194" s="196">
        <v>6</v>
      </c>
      <c r="I194" s="197"/>
      <c r="J194" s="198">
        <f>ROUND(I194*H194,2)</f>
        <v>0</v>
      </c>
      <c r="K194" s="194" t="s">
        <v>277</v>
      </c>
      <c r="L194" s="40"/>
      <c r="M194" s="199" t="s">
        <v>1</v>
      </c>
      <c r="N194" s="200" t="s">
        <v>41</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110</v>
      </c>
      <c r="AT194" s="203" t="s">
        <v>241</v>
      </c>
      <c r="AU194" s="203" t="s">
        <v>84</v>
      </c>
      <c r="AY194" s="18" t="s">
        <v>239</v>
      </c>
      <c r="BE194" s="204">
        <f>IF(N194="základní",J194,0)</f>
        <v>0</v>
      </c>
      <c r="BF194" s="204">
        <f>IF(N194="snížená",J194,0)</f>
        <v>0</v>
      </c>
      <c r="BG194" s="204">
        <f>IF(N194="zákl. přenesená",J194,0)</f>
        <v>0</v>
      </c>
      <c r="BH194" s="204">
        <f>IF(N194="sníž. přenesená",J194,0)</f>
        <v>0</v>
      </c>
      <c r="BI194" s="204">
        <f>IF(N194="nulová",J194,0)</f>
        <v>0</v>
      </c>
      <c r="BJ194" s="18" t="s">
        <v>84</v>
      </c>
      <c r="BK194" s="204">
        <f>ROUND(I194*H194,2)</f>
        <v>0</v>
      </c>
      <c r="BL194" s="18" t="s">
        <v>110</v>
      </c>
      <c r="BM194" s="203" t="s">
        <v>646</v>
      </c>
    </row>
    <row r="195" spans="1:65" s="2" customFormat="1" ht="19.5">
      <c r="A195" s="35"/>
      <c r="B195" s="36"/>
      <c r="C195" s="37"/>
      <c r="D195" s="207" t="s">
        <v>284</v>
      </c>
      <c r="E195" s="37"/>
      <c r="F195" s="216" t="s">
        <v>5207</v>
      </c>
      <c r="G195" s="37"/>
      <c r="H195" s="37"/>
      <c r="I195" s="217"/>
      <c r="J195" s="37"/>
      <c r="K195" s="37"/>
      <c r="L195" s="40"/>
      <c r="M195" s="218"/>
      <c r="N195" s="219"/>
      <c r="O195" s="72"/>
      <c r="P195" s="72"/>
      <c r="Q195" s="72"/>
      <c r="R195" s="72"/>
      <c r="S195" s="72"/>
      <c r="T195" s="73"/>
      <c r="U195" s="35"/>
      <c r="V195" s="35"/>
      <c r="W195" s="35"/>
      <c r="X195" s="35"/>
      <c r="Y195" s="35"/>
      <c r="Z195" s="35"/>
      <c r="AA195" s="35"/>
      <c r="AB195" s="35"/>
      <c r="AC195" s="35"/>
      <c r="AD195" s="35"/>
      <c r="AE195" s="35"/>
      <c r="AT195" s="18" t="s">
        <v>284</v>
      </c>
      <c r="AU195" s="18" t="s">
        <v>84</v>
      </c>
    </row>
    <row r="196" spans="1:65" s="2" customFormat="1" ht="24.2" customHeight="1">
      <c r="A196" s="35"/>
      <c r="B196" s="36"/>
      <c r="C196" s="192" t="s">
        <v>506</v>
      </c>
      <c r="D196" s="192" t="s">
        <v>241</v>
      </c>
      <c r="E196" s="193" t="s">
        <v>5208</v>
      </c>
      <c r="F196" s="194" t="s">
        <v>5209</v>
      </c>
      <c r="G196" s="195" t="s">
        <v>249</v>
      </c>
      <c r="H196" s="196">
        <v>0</v>
      </c>
      <c r="I196" s="197"/>
      <c r="J196" s="198">
        <f>ROUND(I196*H196,2)</f>
        <v>0</v>
      </c>
      <c r="K196" s="194" t="s">
        <v>277</v>
      </c>
      <c r="L196" s="40"/>
      <c r="M196" s="199" t="s">
        <v>1</v>
      </c>
      <c r="N196" s="200" t="s">
        <v>41</v>
      </c>
      <c r="O196" s="72"/>
      <c r="P196" s="201">
        <f>O196*H196</f>
        <v>0</v>
      </c>
      <c r="Q196" s="201">
        <v>0</v>
      </c>
      <c r="R196" s="201">
        <f>Q196*H196</f>
        <v>0</v>
      </c>
      <c r="S196" s="201">
        <v>0</v>
      </c>
      <c r="T196" s="202">
        <f>S196*H196</f>
        <v>0</v>
      </c>
      <c r="U196" s="35"/>
      <c r="V196" s="35"/>
      <c r="W196" s="35"/>
      <c r="X196" s="35"/>
      <c r="Y196" s="35"/>
      <c r="Z196" s="35"/>
      <c r="AA196" s="35"/>
      <c r="AB196" s="35"/>
      <c r="AC196" s="35"/>
      <c r="AD196" s="35"/>
      <c r="AE196" s="35"/>
      <c r="AR196" s="203" t="s">
        <v>110</v>
      </c>
      <c r="AT196" s="203" t="s">
        <v>241</v>
      </c>
      <c r="AU196" s="203" t="s">
        <v>84</v>
      </c>
      <c r="AY196" s="18" t="s">
        <v>239</v>
      </c>
      <c r="BE196" s="204">
        <f>IF(N196="základní",J196,0)</f>
        <v>0</v>
      </c>
      <c r="BF196" s="204">
        <f>IF(N196="snížená",J196,0)</f>
        <v>0</v>
      </c>
      <c r="BG196" s="204">
        <f>IF(N196="zákl. přenesená",J196,0)</f>
        <v>0</v>
      </c>
      <c r="BH196" s="204">
        <f>IF(N196="sníž. přenesená",J196,0)</f>
        <v>0</v>
      </c>
      <c r="BI196" s="204">
        <f>IF(N196="nulová",J196,0)</f>
        <v>0</v>
      </c>
      <c r="BJ196" s="18" t="s">
        <v>84</v>
      </c>
      <c r="BK196" s="204">
        <f>ROUND(I196*H196,2)</f>
        <v>0</v>
      </c>
      <c r="BL196" s="18" t="s">
        <v>110</v>
      </c>
      <c r="BM196" s="203" t="s">
        <v>655</v>
      </c>
    </row>
    <row r="197" spans="1:65" s="2" customFormat="1" ht="19.5">
      <c r="A197" s="35"/>
      <c r="B197" s="36"/>
      <c r="C197" s="37"/>
      <c r="D197" s="207" t="s">
        <v>284</v>
      </c>
      <c r="E197" s="37"/>
      <c r="F197" s="216" t="s">
        <v>5201</v>
      </c>
      <c r="G197" s="37"/>
      <c r="H197" s="37"/>
      <c r="I197" s="217"/>
      <c r="J197" s="37"/>
      <c r="K197" s="37"/>
      <c r="L197" s="40"/>
      <c r="M197" s="218"/>
      <c r="N197" s="219"/>
      <c r="O197" s="72"/>
      <c r="P197" s="72"/>
      <c r="Q197" s="72"/>
      <c r="R197" s="72"/>
      <c r="S197" s="72"/>
      <c r="T197" s="73"/>
      <c r="U197" s="35"/>
      <c r="V197" s="35"/>
      <c r="W197" s="35"/>
      <c r="X197" s="35"/>
      <c r="Y197" s="35"/>
      <c r="Z197" s="35"/>
      <c r="AA197" s="35"/>
      <c r="AB197" s="35"/>
      <c r="AC197" s="35"/>
      <c r="AD197" s="35"/>
      <c r="AE197" s="35"/>
      <c r="AT197" s="18" t="s">
        <v>284</v>
      </c>
      <c r="AU197" s="18" t="s">
        <v>84</v>
      </c>
    </row>
    <row r="198" spans="1:65" s="2" customFormat="1" ht="44.25" customHeight="1">
      <c r="A198" s="35"/>
      <c r="B198" s="36"/>
      <c r="C198" s="192" t="s">
        <v>513</v>
      </c>
      <c r="D198" s="192" t="s">
        <v>241</v>
      </c>
      <c r="E198" s="193" t="s">
        <v>5210</v>
      </c>
      <c r="F198" s="194" t="s">
        <v>5211</v>
      </c>
      <c r="G198" s="195" t="s">
        <v>249</v>
      </c>
      <c r="H198" s="196">
        <v>1</v>
      </c>
      <c r="I198" s="197"/>
      <c r="J198" s="198">
        <f>ROUND(I198*H198,2)</f>
        <v>0</v>
      </c>
      <c r="K198" s="194" t="s">
        <v>277</v>
      </c>
      <c r="L198" s="40"/>
      <c r="M198" s="199" t="s">
        <v>1</v>
      </c>
      <c r="N198" s="200" t="s">
        <v>41</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110</v>
      </c>
      <c r="AT198" s="203" t="s">
        <v>241</v>
      </c>
      <c r="AU198" s="203" t="s">
        <v>84</v>
      </c>
      <c r="AY198" s="18" t="s">
        <v>239</v>
      </c>
      <c r="BE198" s="204">
        <f>IF(N198="základní",J198,0)</f>
        <v>0</v>
      </c>
      <c r="BF198" s="204">
        <f>IF(N198="snížená",J198,0)</f>
        <v>0</v>
      </c>
      <c r="BG198" s="204">
        <f>IF(N198="zákl. přenesená",J198,0)</f>
        <v>0</v>
      </c>
      <c r="BH198" s="204">
        <f>IF(N198="sníž. přenesená",J198,0)</f>
        <v>0</v>
      </c>
      <c r="BI198" s="204">
        <f>IF(N198="nulová",J198,0)</f>
        <v>0</v>
      </c>
      <c r="BJ198" s="18" t="s">
        <v>84</v>
      </c>
      <c r="BK198" s="204">
        <f>ROUND(I198*H198,2)</f>
        <v>0</v>
      </c>
      <c r="BL198" s="18" t="s">
        <v>110</v>
      </c>
      <c r="BM198" s="203" t="s">
        <v>664</v>
      </c>
    </row>
    <row r="199" spans="1:65" s="2" customFormat="1" ht="19.5">
      <c r="A199" s="35"/>
      <c r="B199" s="36"/>
      <c r="C199" s="37"/>
      <c r="D199" s="207" t="s">
        <v>284</v>
      </c>
      <c r="E199" s="37"/>
      <c r="F199" s="216" t="s">
        <v>5212</v>
      </c>
      <c r="G199" s="37"/>
      <c r="H199" s="37"/>
      <c r="I199" s="217"/>
      <c r="J199" s="37"/>
      <c r="K199" s="37"/>
      <c r="L199" s="40"/>
      <c r="M199" s="218"/>
      <c r="N199" s="219"/>
      <c r="O199" s="72"/>
      <c r="P199" s="72"/>
      <c r="Q199" s="72"/>
      <c r="R199" s="72"/>
      <c r="S199" s="72"/>
      <c r="T199" s="73"/>
      <c r="U199" s="35"/>
      <c r="V199" s="35"/>
      <c r="W199" s="35"/>
      <c r="X199" s="35"/>
      <c r="Y199" s="35"/>
      <c r="Z199" s="35"/>
      <c r="AA199" s="35"/>
      <c r="AB199" s="35"/>
      <c r="AC199" s="35"/>
      <c r="AD199" s="35"/>
      <c r="AE199" s="35"/>
      <c r="AT199" s="18" t="s">
        <v>284</v>
      </c>
      <c r="AU199" s="18" t="s">
        <v>84</v>
      </c>
    </row>
    <row r="200" spans="1:65" s="2" customFormat="1" ht="37.9" customHeight="1">
      <c r="A200" s="35"/>
      <c r="B200" s="36"/>
      <c r="C200" s="192" t="s">
        <v>517</v>
      </c>
      <c r="D200" s="192" t="s">
        <v>241</v>
      </c>
      <c r="E200" s="193" t="s">
        <v>5213</v>
      </c>
      <c r="F200" s="194" t="s">
        <v>5214</v>
      </c>
      <c r="G200" s="195" t="s">
        <v>249</v>
      </c>
      <c r="H200" s="196">
        <v>7</v>
      </c>
      <c r="I200" s="197"/>
      <c r="J200" s="198">
        <f>ROUND(I200*H200,2)</f>
        <v>0</v>
      </c>
      <c r="K200" s="194" t="s">
        <v>277</v>
      </c>
      <c r="L200" s="40"/>
      <c r="M200" s="199" t="s">
        <v>1</v>
      </c>
      <c r="N200" s="200" t="s">
        <v>41</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110</v>
      </c>
      <c r="AT200" s="203" t="s">
        <v>241</v>
      </c>
      <c r="AU200" s="203" t="s">
        <v>84</v>
      </c>
      <c r="AY200" s="18" t="s">
        <v>239</v>
      </c>
      <c r="BE200" s="204">
        <f>IF(N200="základní",J200,0)</f>
        <v>0</v>
      </c>
      <c r="BF200" s="204">
        <f>IF(N200="snížená",J200,0)</f>
        <v>0</v>
      </c>
      <c r="BG200" s="204">
        <f>IF(N200="zákl. přenesená",J200,0)</f>
        <v>0</v>
      </c>
      <c r="BH200" s="204">
        <f>IF(N200="sníž. přenesená",J200,0)</f>
        <v>0</v>
      </c>
      <c r="BI200" s="204">
        <f>IF(N200="nulová",J200,0)</f>
        <v>0</v>
      </c>
      <c r="BJ200" s="18" t="s">
        <v>84</v>
      </c>
      <c r="BK200" s="204">
        <f>ROUND(I200*H200,2)</f>
        <v>0</v>
      </c>
      <c r="BL200" s="18" t="s">
        <v>110</v>
      </c>
      <c r="BM200" s="203" t="s">
        <v>673</v>
      </c>
    </row>
    <row r="201" spans="1:65" s="2" customFormat="1" ht="19.5">
      <c r="A201" s="35"/>
      <c r="B201" s="36"/>
      <c r="C201" s="37"/>
      <c r="D201" s="207" t="s">
        <v>284</v>
      </c>
      <c r="E201" s="37"/>
      <c r="F201" s="216" t="s">
        <v>5215</v>
      </c>
      <c r="G201" s="37"/>
      <c r="H201" s="37"/>
      <c r="I201" s="217"/>
      <c r="J201" s="37"/>
      <c r="K201" s="37"/>
      <c r="L201" s="40"/>
      <c r="M201" s="218"/>
      <c r="N201" s="219"/>
      <c r="O201" s="72"/>
      <c r="P201" s="72"/>
      <c r="Q201" s="72"/>
      <c r="R201" s="72"/>
      <c r="S201" s="72"/>
      <c r="T201" s="73"/>
      <c r="U201" s="35"/>
      <c r="V201" s="35"/>
      <c r="W201" s="35"/>
      <c r="X201" s="35"/>
      <c r="Y201" s="35"/>
      <c r="Z201" s="35"/>
      <c r="AA201" s="35"/>
      <c r="AB201" s="35"/>
      <c r="AC201" s="35"/>
      <c r="AD201" s="35"/>
      <c r="AE201" s="35"/>
      <c r="AT201" s="18" t="s">
        <v>284</v>
      </c>
      <c r="AU201" s="18" t="s">
        <v>84</v>
      </c>
    </row>
    <row r="202" spans="1:65" s="2" customFormat="1" ht="44.25" customHeight="1">
      <c r="A202" s="35"/>
      <c r="B202" s="36"/>
      <c r="C202" s="192" t="s">
        <v>521</v>
      </c>
      <c r="D202" s="192" t="s">
        <v>241</v>
      </c>
      <c r="E202" s="193" t="s">
        <v>5216</v>
      </c>
      <c r="F202" s="194" t="s">
        <v>5217</v>
      </c>
      <c r="G202" s="195" t="s">
        <v>249</v>
      </c>
      <c r="H202" s="196">
        <v>1</v>
      </c>
      <c r="I202" s="197"/>
      <c r="J202" s="198">
        <f>ROUND(I202*H202,2)</f>
        <v>0</v>
      </c>
      <c r="K202" s="194" t="s">
        <v>277</v>
      </c>
      <c r="L202" s="40"/>
      <c r="M202" s="199" t="s">
        <v>1</v>
      </c>
      <c r="N202" s="200" t="s">
        <v>41</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110</v>
      </c>
      <c r="AT202" s="203" t="s">
        <v>241</v>
      </c>
      <c r="AU202" s="203" t="s">
        <v>84</v>
      </c>
      <c r="AY202" s="18" t="s">
        <v>239</v>
      </c>
      <c r="BE202" s="204">
        <f>IF(N202="základní",J202,0)</f>
        <v>0</v>
      </c>
      <c r="BF202" s="204">
        <f>IF(N202="snížená",J202,0)</f>
        <v>0</v>
      </c>
      <c r="BG202" s="204">
        <f>IF(N202="zákl. přenesená",J202,0)</f>
        <v>0</v>
      </c>
      <c r="BH202" s="204">
        <f>IF(N202="sníž. přenesená",J202,0)</f>
        <v>0</v>
      </c>
      <c r="BI202" s="204">
        <f>IF(N202="nulová",J202,0)</f>
        <v>0</v>
      </c>
      <c r="BJ202" s="18" t="s">
        <v>84</v>
      </c>
      <c r="BK202" s="204">
        <f>ROUND(I202*H202,2)</f>
        <v>0</v>
      </c>
      <c r="BL202" s="18" t="s">
        <v>110</v>
      </c>
      <c r="BM202" s="203" t="s">
        <v>682</v>
      </c>
    </row>
    <row r="203" spans="1:65" s="2" customFormat="1" ht="19.5">
      <c r="A203" s="35"/>
      <c r="B203" s="36"/>
      <c r="C203" s="37"/>
      <c r="D203" s="207" t="s">
        <v>284</v>
      </c>
      <c r="E203" s="37"/>
      <c r="F203" s="216" t="s">
        <v>5218</v>
      </c>
      <c r="G203" s="37"/>
      <c r="H203" s="37"/>
      <c r="I203" s="217"/>
      <c r="J203" s="37"/>
      <c r="K203" s="37"/>
      <c r="L203" s="40"/>
      <c r="M203" s="218"/>
      <c r="N203" s="219"/>
      <c r="O203" s="72"/>
      <c r="P203" s="72"/>
      <c r="Q203" s="72"/>
      <c r="R203" s="72"/>
      <c r="S203" s="72"/>
      <c r="T203" s="73"/>
      <c r="U203" s="35"/>
      <c r="V203" s="35"/>
      <c r="W203" s="35"/>
      <c r="X203" s="35"/>
      <c r="Y203" s="35"/>
      <c r="Z203" s="35"/>
      <c r="AA203" s="35"/>
      <c r="AB203" s="35"/>
      <c r="AC203" s="35"/>
      <c r="AD203" s="35"/>
      <c r="AE203" s="35"/>
      <c r="AT203" s="18" t="s">
        <v>284</v>
      </c>
      <c r="AU203" s="18" t="s">
        <v>84</v>
      </c>
    </row>
    <row r="204" spans="1:65" s="2" customFormat="1" ht="44.25" customHeight="1">
      <c r="A204" s="35"/>
      <c r="B204" s="36"/>
      <c r="C204" s="192" t="s">
        <v>525</v>
      </c>
      <c r="D204" s="192" t="s">
        <v>241</v>
      </c>
      <c r="E204" s="193" t="s">
        <v>5219</v>
      </c>
      <c r="F204" s="194" t="s">
        <v>5217</v>
      </c>
      <c r="G204" s="195" t="s">
        <v>249</v>
      </c>
      <c r="H204" s="196">
        <v>1</v>
      </c>
      <c r="I204" s="197"/>
      <c r="J204" s="198">
        <f>ROUND(I204*H204,2)</f>
        <v>0</v>
      </c>
      <c r="K204" s="194" t="s">
        <v>277</v>
      </c>
      <c r="L204" s="40"/>
      <c r="M204" s="199" t="s">
        <v>1</v>
      </c>
      <c r="N204" s="200" t="s">
        <v>41</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110</v>
      </c>
      <c r="AT204" s="203" t="s">
        <v>241</v>
      </c>
      <c r="AU204" s="203" t="s">
        <v>84</v>
      </c>
      <c r="AY204" s="18" t="s">
        <v>239</v>
      </c>
      <c r="BE204" s="204">
        <f>IF(N204="základní",J204,0)</f>
        <v>0</v>
      </c>
      <c r="BF204" s="204">
        <f>IF(N204="snížená",J204,0)</f>
        <v>0</v>
      </c>
      <c r="BG204" s="204">
        <f>IF(N204="zákl. přenesená",J204,0)</f>
        <v>0</v>
      </c>
      <c r="BH204" s="204">
        <f>IF(N204="sníž. přenesená",J204,0)</f>
        <v>0</v>
      </c>
      <c r="BI204" s="204">
        <f>IF(N204="nulová",J204,0)</f>
        <v>0</v>
      </c>
      <c r="BJ204" s="18" t="s">
        <v>84</v>
      </c>
      <c r="BK204" s="204">
        <f>ROUND(I204*H204,2)</f>
        <v>0</v>
      </c>
      <c r="BL204" s="18" t="s">
        <v>110</v>
      </c>
      <c r="BM204" s="203" t="s">
        <v>690</v>
      </c>
    </row>
    <row r="205" spans="1:65" s="2" customFormat="1" ht="19.5">
      <c r="A205" s="35"/>
      <c r="B205" s="36"/>
      <c r="C205" s="37"/>
      <c r="D205" s="207" t="s">
        <v>284</v>
      </c>
      <c r="E205" s="37"/>
      <c r="F205" s="216" t="s">
        <v>5220</v>
      </c>
      <c r="G205" s="37"/>
      <c r="H205" s="37"/>
      <c r="I205" s="217"/>
      <c r="J205" s="37"/>
      <c r="K205" s="37"/>
      <c r="L205" s="40"/>
      <c r="M205" s="218"/>
      <c r="N205" s="219"/>
      <c r="O205" s="72"/>
      <c r="P205" s="72"/>
      <c r="Q205" s="72"/>
      <c r="R205" s="72"/>
      <c r="S205" s="72"/>
      <c r="T205" s="73"/>
      <c r="U205" s="35"/>
      <c r="V205" s="35"/>
      <c r="W205" s="35"/>
      <c r="X205" s="35"/>
      <c r="Y205" s="35"/>
      <c r="Z205" s="35"/>
      <c r="AA205" s="35"/>
      <c r="AB205" s="35"/>
      <c r="AC205" s="35"/>
      <c r="AD205" s="35"/>
      <c r="AE205" s="35"/>
      <c r="AT205" s="18" t="s">
        <v>284</v>
      </c>
      <c r="AU205" s="18" t="s">
        <v>84</v>
      </c>
    </row>
    <row r="206" spans="1:65" s="2" customFormat="1" ht="37.9" customHeight="1">
      <c r="A206" s="35"/>
      <c r="B206" s="36"/>
      <c r="C206" s="192" t="s">
        <v>529</v>
      </c>
      <c r="D206" s="192" t="s">
        <v>241</v>
      </c>
      <c r="E206" s="193" t="s">
        <v>5221</v>
      </c>
      <c r="F206" s="194" t="s">
        <v>5222</v>
      </c>
      <c r="G206" s="195" t="s">
        <v>249</v>
      </c>
      <c r="H206" s="196">
        <v>28</v>
      </c>
      <c r="I206" s="197"/>
      <c r="J206" s="198">
        <f>ROUND(I206*H206,2)</f>
        <v>0</v>
      </c>
      <c r="K206" s="194" t="s">
        <v>277</v>
      </c>
      <c r="L206" s="40"/>
      <c r="M206" s="199" t="s">
        <v>1</v>
      </c>
      <c r="N206" s="200" t="s">
        <v>41</v>
      </c>
      <c r="O206" s="72"/>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110</v>
      </c>
      <c r="AT206" s="203" t="s">
        <v>241</v>
      </c>
      <c r="AU206" s="203" t="s">
        <v>84</v>
      </c>
      <c r="AY206" s="18" t="s">
        <v>239</v>
      </c>
      <c r="BE206" s="204">
        <f>IF(N206="základní",J206,0)</f>
        <v>0</v>
      </c>
      <c r="BF206" s="204">
        <f>IF(N206="snížená",J206,0)</f>
        <v>0</v>
      </c>
      <c r="BG206" s="204">
        <f>IF(N206="zákl. přenesená",J206,0)</f>
        <v>0</v>
      </c>
      <c r="BH206" s="204">
        <f>IF(N206="sníž. přenesená",J206,0)</f>
        <v>0</v>
      </c>
      <c r="BI206" s="204">
        <f>IF(N206="nulová",J206,0)</f>
        <v>0</v>
      </c>
      <c r="BJ206" s="18" t="s">
        <v>84</v>
      </c>
      <c r="BK206" s="204">
        <f>ROUND(I206*H206,2)</f>
        <v>0</v>
      </c>
      <c r="BL206" s="18" t="s">
        <v>110</v>
      </c>
      <c r="BM206" s="203" t="s">
        <v>699</v>
      </c>
    </row>
    <row r="207" spans="1:65" s="2" customFormat="1" ht="19.5">
      <c r="A207" s="35"/>
      <c r="B207" s="36"/>
      <c r="C207" s="37"/>
      <c r="D207" s="207" t="s">
        <v>284</v>
      </c>
      <c r="E207" s="37"/>
      <c r="F207" s="216" t="s">
        <v>5223</v>
      </c>
      <c r="G207" s="37"/>
      <c r="H207" s="37"/>
      <c r="I207" s="217"/>
      <c r="J207" s="37"/>
      <c r="K207" s="37"/>
      <c r="L207" s="40"/>
      <c r="M207" s="218"/>
      <c r="N207" s="219"/>
      <c r="O207" s="72"/>
      <c r="P207" s="72"/>
      <c r="Q207" s="72"/>
      <c r="R207" s="72"/>
      <c r="S207" s="72"/>
      <c r="T207" s="73"/>
      <c r="U207" s="35"/>
      <c r="V207" s="35"/>
      <c r="W207" s="35"/>
      <c r="X207" s="35"/>
      <c r="Y207" s="35"/>
      <c r="Z207" s="35"/>
      <c r="AA207" s="35"/>
      <c r="AB207" s="35"/>
      <c r="AC207" s="35"/>
      <c r="AD207" s="35"/>
      <c r="AE207" s="35"/>
      <c r="AT207" s="18" t="s">
        <v>284</v>
      </c>
      <c r="AU207" s="18" t="s">
        <v>84</v>
      </c>
    </row>
    <row r="208" spans="1:65" s="2" customFormat="1" ht="37.9" customHeight="1">
      <c r="A208" s="35"/>
      <c r="B208" s="36"/>
      <c r="C208" s="192" t="s">
        <v>533</v>
      </c>
      <c r="D208" s="192" t="s">
        <v>241</v>
      </c>
      <c r="E208" s="193" t="s">
        <v>5224</v>
      </c>
      <c r="F208" s="194" t="s">
        <v>5225</v>
      </c>
      <c r="G208" s="195" t="s">
        <v>249</v>
      </c>
      <c r="H208" s="196">
        <v>2</v>
      </c>
      <c r="I208" s="197"/>
      <c r="J208" s="198">
        <f>ROUND(I208*H208,2)</f>
        <v>0</v>
      </c>
      <c r="K208" s="194" t="s">
        <v>277</v>
      </c>
      <c r="L208" s="40"/>
      <c r="M208" s="199" t="s">
        <v>1</v>
      </c>
      <c r="N208" s="200" t="s">
        <v>41</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110</v>
      </c>
      <c r="AT208" s="203" t="s">
        <v>241</v>
      </c>
      <c r="AU208" s="203" t="s">
        <v>84</v>
      </c>
      <c r="AY208" s="18" t="s">
        <v>239</v>
      </c>
      <c r="BE208" s="204">
        <f>IF(N208="základní",J208,0)</f>
        <v>0</v>
      </c>
      <c r="BF208" s="204">
        <f>IF(N208="snížená",J208,0)</f>
        <v>0</v>
      </c>
      <c r="BG208" s="204">
        <f>IF(N208="zákl. přenesená",J208,0)</f>
        <v>0</v>
      </c>
      <c r="BH208" s="204">
        <f>IF(N208="sníž. přenesená",J208,0)</f>
        <v>0</v>
      </c>
      <c r="BI208" s="204">
        <f>IF(N208="nulová",J208,0)</f>
        <v>0</v>
      </c>
      <c r="BJ208" s="18" t="s">
        <v>84</v>
      </c>
      <c r="BK208" s="204">
        <f>ROUND(I208*H208,2)</f>
        <v>0</v>
      </c>
      <c r="BL208" s="18" t="s">
        <v>110</v>
      </c>
      <c r="BM208" s="203" t="s">
        <v>708</v>
      </c>
    </row>
    <row r="209" spans="1:65" s="2" customFormat="1" ht="19.5">
      <c r="A209" s="35"/>
      <c r="B209" s="36"/>
      <c r="C209" s="37"/>
      <c r="D209" s="207" t="s">
        <v>284</v>
      </c>
      <c r="E209" s="37"/>
      <c r="F209" s="216" t="s">
        <v>5226</v>
      </c>
      <c r="G209" s="37"/>
      <c r="H209" s="37"/>
      <c r="I209" s="217"/>
      <c r="J209" s="37"/>
      <c r="K209" s="37"/>
      <c r="L209" s="40"/>
      <c r="M209" s="218"/>
      <c r="N209" s="219"/>
      <c r="O209" s="72"/>
      <c r="P209" s="72"/>
      <c r="Q209" s="72"/>
      <c r="R209" s="72"/>
      <c r="S209" s="72"/>
      <c r="T209" s="73"/>
      <c r="U209" s="35"/>
      <c r="V209" s="35"/>
      <c r="W209" s="35"/>
      <c r="X209" s="35"/>
      <c r="Y209" s="35"/>
      <c r="Z209" s="35"/>
      <c r="AA209" s="35"/>
      <c r="AB209" s="35"/>
      <c r="AC209" s="35"/>
      <c r="AD209" s="35"/>
      <c r="AE209" s="35"/>
      <c r="AT209" s="18" t="s">
        <v>284</v>
      </c>
      <c r="AU209" s="18" t="s">
        <v>84</v>
      </c>
    </row>
    <row r="210" spans="1:65" s="12" customFormat="1" ht="25.9" customHeight="1">
      <c r="B210" s="176"/>
      <c r="C210" s="177"/>
      <c r="D210" s="178" t="s">
        <v>75</v>
      </c>
      <c r="E210" s="179" t="s">
        <v>4487</v>
      </c>
      <c r="F210" s="179" t="s">
        <v>5227</v>
      </c>
      <c r="G210" s="177"/>
      <c r="H210" s="177"/>
      <c r="I210" s="180"/>
      <c r="J210" s="181">
        <f>BK210</f>
        <v>0</v>
      </c>
      <c r="K210" s="177"/>
      <c r="L210" s="182"/>
      <c r="M210" s="183"/>
      <c r="N210" s="184"/>
      <c r="O210" s="184"/>
      <c r="P210" s="185">
        <f>SUM(P211:P228)</f>
        <v>0</v>
      </c>
      <c r="Q210" s="184"/>
      <c r="R210" s="185">
        <f>SUM(R211:R228)</f>
        <v>0</v>
      </c>
      <c r="S210" s="184"/>
      <c r="T210" s="186">
        <f>SUM(T211:T228)</f>
        <v>0</v>
      </c>
      <c r="AR210" s="187" t="s">
        <v>84</v>
      </c>
      <c r="AT210" s="188" t="s">
        <v>75</v>
      </c>
      <c r="AU210" s="188" t="s">
        <v>76</v>
      </c>
      <c r="AY210" s="187" t="s">
        <v>239</v>
      </c>
      <c r="BK210" s="189">
        <f>SUM(BK211:BK228)</f>
        <v>0</v>
      </c>
    </row>
    <row r="211" spans="1:65" s="2" customFormat="1" ht="37.9" customHeight="1">
      <c r="A211" s="35"/>
      <c r="B211" s="36"/>
      <c r="C211" s="192" t="s">
        <v>537</v>
      </c>
      <c r="D211" s="192" t="s">
        <v>241</v>
      </c>
      <c r="E211" s="193" t="s">
        <v>5228</v>
      </c>
      <c r="F211" s="194" t="s">
        <v>5229</v>
      </c>
      <c r="G211" s="195" t="s">
        <v>249</v>
      </c>
      <c r="H211" s="196">
        <v>28</v>
      </c>
      <c r="I211" s="197"/>
      <c r="J211" s="198">
        <f>ROUND(I211*H211,2)</f>
        <v>0</v>
      </c>
      <c r="K211" s="194" t="s">
        <v>277</v>
      </c>
      <c r="L211" s="40"/>
      <c r="M211" s="199" t="s">
        <v>1</v>
      </c>
      <c r="N211" s="200" t="s">
        <v>41</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110</v>
      </c>
      <c r="AT211" s="203" t="s">
        <v>241</v>
      </c>
      <c r="AU211" s="203" t="s">
        <v>84</v>
      </c>
      <c r="AY211" s="18" t="s">
        <v>239</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110</v>
      </c>
      <c r="BM211" s="203" t="s">
        <v>719</v>
      </c>
    </row>
    <row r="212" spans="1:65" s="2" customFormat="1" ht="19.5">
      <c r="A212" s="35"/>
      <c r="B212" s="36"/>
      <c r="C212" s="37"/>
      <c r="D212" s="207" t="s">
        <v>284</v>
      </c>
      <c r="E212" s="37"/>
      <c r="F212" s="216" t="s">
        <v>5230</v>
      </c>
      <c r="G212" s="37"/>
      <c r="H212" s="37"/>
      <c r="I212" s="217"/>
      <c r="J212" s="37"/>
      <c r="K212" s="37"/>
      <c r="L212" s="40"/>
      <c r="M212" s="218"/>
      <c r="N212" s="219"/>
      <c r="O212" s="72"/>
      <c r="P212" s="72"/>
      <c r="Q212" s="72"/>
      <c r="R212" s="72"/>
      <c r="S212" s="72"/>
      <c r="T212" s="73"/>
      <c r="U212" s="35"/>
      <c r="V212" s="35"/>
      <c r="W212" s="35"/>
      <c r="X212" s="35"/>
      <c r="Y212" s="35"/>
      <c r="Z212" s="35"/>
      <c r="AA212" s="35"/>
      <c r="AB212" s="35"/>
      <c r="AC212" s="35"/>
      <c r="AD212" s="35"/>
      <c r="AE212" s="35"/>
      <c r="AT212" s="18" t="s">
        <v>284</v>
      </c>
      <c r="AU212" s="18" t="s">
        <v>84</v>
      </c>
    </row>
    <row r="213" spans="1:65" s="2" customFormat="1" ht="33" customHeight="1">
      <c r="A213" s="35"/>
      <c r="B213" s="36"/>
      <c r="C213" s="192" t="s">
        <v>541</v>
      </c>
      <c r="D213" s="192" t="s">
        <v>241</v>
      </c>
      <c r="E213" s="193" t="s">
        <v>5231</v>
      </c>
      <c r="F213" s="194" t="s">
        <v>5232</v>
      </c>
      <c r="G213" s="195" t="s">
        <v>249</v>
      </c>
      <c r="H213" s="196">
        <v>25</v>
      </c>
      <c r="I213" s="197"/>
      <c r="J213" s="198">
        <f>ROUND(I213*H213,2)</f>
        <v>0</v>
      </c>
      <c r="K213" s="194" t="s">
        <v>277</v>
      </c>
      <c r="L213" s="40"/>
      <c r="M213" s="199" t="s">
        <v>1</v>
      </c>
      <c r="N213" s="200" t="s">
        <v>41</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110</v>
      </c>
      <c r="AT213" s="203" t="s">
        <v>241</v>
      </c>
      <c r="AU213" s="203" t="s">
        <v>84</v>
      </c>
      <c r="AY213" s="18" t="s">
        <v>239</v>
      </c>
      <c r="BE213" s="204">
        <f>IF(N213="základní",J213,0)</f>
        <v>0</v>
      </c>
      <c r="BF213" s="204">
        <f>IF(N213="snížená",J213,0)</f>
        <v>0</v>
      </c>
      <c r="BG213" s="204">
        <f>IF(N213="zákl. přenesená",J213,0)</f>
        <v>0</v>
      </c>
      <c r="BH213" s="204">
        <f>IF(N213="sníž. přenesená",J213,0)</f>
        <v>0</v>
      </c>
      <c r="BI213" s="204">
        <f>IF(N213="nulová",J213,0)</f>
        <v>0</v>
      </c>
      <c r="BJ213" s="18" t="s">
        <v>84</v>
      </c>
      <c r="BK213" s="204">
        <f>ROUND(I213*H213,2)</f>
        <v>0</v>
      </c>
      <c r="BL213" s="18" t="s">
        <v>110</v>
      </c>
      <c r="BM213" s="203" t="s">
        <v>725</v>
      </c>
    </row>
    <row r="214" spans="1:65" s="2" customFormat="1" ht="19.5">
      <c r="A214" s="35"/>
      <c r="B214" s="36"/>
      <c r="C214" s="37"/>
      <c r="D214" s="207" t="s">
        <v>284</v>
      </c>
      <c r="E214" s="37"/>
      <c r="F214" s="216" t="s">
        <v>5233</v>
      </c>
      <c r="G214" s="37"/>
      <c r="H214" s="37"/>
      <c r="I214" s="217"/>
      <c r="J214" s="37"/>
      <c r="K214" s="37"/>
      <c r="L214" s="40"/>
      <c r="M214" s="218"/>
      <c r="N214" s="219"/>
      <c r="O214" s="72"/>
      <c r="P214" s="72"/>
      <c r="Q214" s="72"/>
      <c r="R214" s="72"/>
      <c r="S214" s="72"/>
      <c r="T214" s="73"/>
      <c r="U214" s="35"/>
      <c r="V214" s="35"/>
      <c r="W214" s="35"/>
      <c r="X214" s="35"/>
      <c r="Y214" s="35"/>
      <c r="Z214" s="35"/>
      <c r="AA214" s="35"/>
      <c r="AB214" s="35"/>
      <c r="AC214" s="35"/>
      <c r="AD214" s="35"/>
      <c r="AE214" s="35"/>
      <c r="AT214" s="18" t="s">
        <v>284</v>
      </c>
      <c r="AU214" s="18" t="s">
        <v>84</v>
      </c>
    </row>
    <row r="215" spans="1:65" s="2" customFormat="1" ht="33" customHeight="1">
      <c r="A215" s="35"/>
      <c r="B215" s="36"/>
      <c r="C215" s="192" t="s">
        <v>546</v>
      </c>
      <c r="D215" s="192" t="s">
        <v>241</v>
      </c>
      <c r="E215" s="193" t="s">
        <v>5234</v>
      </c>
      <c r="F215" s="194" t="s">
        <v>5235</v>
      </c>
      <c r="G215" s="195" t="s">
        <v>249</v>
      </c>
      <c r="H215" s="196">
        <v>5</v>
      </c>
      <c r="I215" s="197"/>
      <c r="J215" s="198">
        <f>ROUND(I215*H215,2)</f>
        <v>0</v>
      </c>
      <c r="K215" s="194" t="s">
        <v>277</v>
      </c>
      <c r="L215" s="40"/>
      <c r="M215" s="199" t="s">
        <v>1</v>
      </c>
      <c r="N215" s="200" t="s">
        <v>41</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110</v>
      </c>
      <c r="AT215" s="203" t="s">
        <v>241</v>
      </c>
      <c r="AU215" s="203" t="s">
        <v>84</v>
      </c>
      <c r="AY215" s="18" t="s">
        <v>239</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110</v>
      </c>
      <c r="BM215" s="203" t="s">
        <v>734</v>
      </c>
    </row>
    <row r="216" spans="1:65" s="2" customFormat="1" ht="19.5">
      <c r="A216" s="35"/>
      <c r="B216" s="36"/>
      <c r="C216" s="37"/>
      <c r="D216" s="207" t="s">
        <v>284</v>
      </c>
      <c r="E216" s="37"/>
      <c r="F216" s="216" t="s">
        <v>5236</v>
      </c>
      <c r="G216" s="37"/>
      <c r="H216" s="37"/>
      <c r="I216" s="217"/>
      <c r="J216" s="37"/>
      <c r="K216" s="37"/>
      <c r="L216" s="40"/>
      <c r="M216" s="218"/>
      <c r="N216" s="219"/>
      <c r="O216" s="72"/>
      <c r="P216" s="72"/>
      <c r="Q216" s="72"/>
      <c r="R216" s="72"/>
      <c r="S216" s="72"/>
      <c r="T216" s="73"/>
      <c r="U216" s="35"/>
      <c r="V216" s="35"/>
      <c r="W216" s="35"/>
      <c r="X216" s="35"/>
      <c r="Y216" s="35"/>
      <c r="Z216" s="35"/>
      <c r="AA216" s="35"/>
      <c r="AB216" s="35"/>
      <c r="AC216" s="35"/>
      <c r="AD216" s="35"/>
      <c r="AE216" s="35"/>
      <c r="AT216" s="18" t="s">
        <v>284</v>
      </c>
      <c r="AU216" s="18" t="s">
        <v>84</v>
      </c>
    </row>
    <row r="217" spans="1:65" s="2" customFormat="1" ht="24.2" customHeight="1">
      <c r="A217" s="35"/>
      <c r="B217" s="36"/>
      <c r="C217" s="192" t="s">
        <v>551</v>
      </c>
      <c r="D217" s="192" t="s">
        <v>241</v>
      </c>
      <c r="E217" s="193" t="s">
        <v>5237</v>
      </c>
      <c r="F217" s="194" t="s">
        <v>5238</v>
      </c>
      <c r="G217" s="195" t="s">
        <v>249</v>
      </c>
      <c r="H217" s="196">
        <v>9</v>
      </c>
      <c r="I217" s="197"/>
      <c r="J217" s="198">
        <f>ROUND(I217*H217,2)</f>
        <v>0</v>
      </c>
      <c r="K217" s="194" t="s">
        <v>277</v>
      </c>
      <c r="L217" s="40"/>
      <c r="M217" s="199" t="s">
        <v>1</v>
      </c>
      <c r="N217" s="200" t="s">
        <v>41</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110</v>
      </c>
      <c r="AT217" s="203" t="s">
        <v>241</v>
      </c>
      <c r="AU217" s="203" t="s">
        <v>84</v>
      </c>
      <c r="AY217" s="18" t="s">
        <v>239</v>
      </c>
      <c r="BE217" s="204">
        <f>IF(N217="základní",J217,0)</f>
        <v>0</v>
      </c>
      <c r="BF217" s="204">
        <f>IF(N217="snížená",J217,0)</f>
        <v>0</v>
      </c>
      <c r="BG217" s="204">
        <f>IF(N217="zákl. přenesená",J217,0)</f>
        <v>0</v>
      </c>
      <c r="BH217" s="204">
        <f>IF(N217="sníž. přenesená",J217,0)</f>
        <v>0</v>
      </c>
      <c r="BI217" s="204">
        <f>IF(N217="nulová",J217,0)</f>
        <v>0</v>
      </c>
      <c r="BJ217" s="18" t="s">
        <v>84</v>
      </c>
      <c r="BK217" s="204">
        <f>ROUND(I217*H217,2)</f>
        <v>0</v>
      </c>
      <c r="BL217" s="18" t="s">
        <v>110</v>
      </c>
      <c r="BM217" s="203" t="s">
        <v>744</v>
      </c>
    </row>
    <row r="218" spans="1:65" s="2" customFormat="1" ht="19.5">
      <c r="A218" s="35"/>
      <c r="B218" s="36"/>
      <c r="C218" s="37"/>
      <c r="D218" s="207" t="s">
        <v>284</v>
      </c>
      <c r="E218" s="37"/>
      <c r="F218" s="216" t="s">
        <v>5239</v>
      </c>
      <c r="G218" s="37"/>
      <c r="H218" s="37"/>
      <c r="I218" s="217"/>
      <c r="J218" s="37"/>
      <c r="K218" s="37"/>
      <c r="L218" s="40"/>
      <c r="M218" s="218"/>
      <c r="N218" s="219"/>
      <c r="O218" s="72"/>
      <c r="P218" s="72"/>
      <c r="Q218" s="72"/>
      <c r="R218" s="72"/>
      <c r="S218" s="72"/>
      <c r="T218" s="73"/>
      <c r="U218" s="35"/>
      <c r="V218" s="35"/>
      <c r="W218" s="35"/>
      <c r="X218" s="35"/>
      <c r="Y218" s="35"/>
      <c r="Z218" s="35"/>
      <c r="AA218" s="35"/>
      <c r="AB218" s="35"/>
      <c r="AC218" s="35"/>
      <c r="AD218" s="35"/>
      <c r="AE218" s="35"/>
      <c r="AT218" s="18" t="s">
        <v>284</v>
      </c>
      <c r="AU218" s="18" t="s">
        <v>84</v>
      </c>
    </row>
    <row r="219" spans="1:65" s="2" customFormat="1" ht="24.2" customHeight="1">
      <c r="A219" s="35"/>
      <c r="B219" s="36"/>
      <c r="C219" s="192" t="s">
        <v>556</v>
      </c>
      <c r="D219" s="192" t="s">
        <v>241</v>
      </c>
      <c r="E219" s="193" t="s">
        <v>5240</v>
      </c>
      <c r="F219" s="194" t="s">
        <v>5241</v>
      </c>
      <c r="G219" s="195" t="s">
        <v>249</v>
      </c>
      <c r="H219" s="196">
        <v>2</v>
      </c>
      <c r="I219" s="197"/>
      <c r="J219" s="198">
        <f>ROUND(I219*H219,2)</f>
        <v>0</v>
      </c>
      <c r="K219" s="194" t="s">
        <v>277</v>
      </c>
      <c r="L219" s="40"/>
      <c r="M219" s="199" t="s">
        <v>1</v>
      </c>
      <c r="N219" s="200" t="s">
        <v>41</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110</v>
      </c>
      <c r="AT219" s="203" t="s">
        <v>241</v>
      </c>
      <c r="AU219" s="203" t="s">
        <v>84</v>
      </c>
      <c r="AY219" s="18" t="s">
        <v>239</v>
      </c>
      <c r="BE219" s="204">
        <f>IF(N219="základní",J219,0)</f>
        <v>0</v>
      </c>
      <c r="BF219" s="204">
        <f>IF(N219="snížená",J219,0)</f>
        <v>0</v>
      </c>
      <c r="BG219" s="204">
        <f>IF(N219="zákl. přenesená",J219,0)</f>
        <v>0</v>
      </c>
      <c r="BH219" s="204">
        <f>IF(N219="sníž. přenesená",J219,0)</f>
        <v>0</v>
      </c>
      <c r="BI219" s="204">
        <f>IF(N219="nulová",J219,0)</f>
        <v>0</v>
      </c>
      <c r="BJ219" s="18" t="s">
        <v>84</v>
      </c>
      <c r="BK219" s="204">
        <f>ROUND(I219*H219,2)</f>
        <v>0</v>
      </c>
      <c r="BL219" s="18" t="s">
        <v>110</v>
      </c>
      <c r="BM219" s="203" t="s">
        <v>752</v>
      </c>
    </row>
    <row r="220" spans="1:65" s="2" customFormat="1" ht="19.5">
      <c r="A220" s="35"/>
      <c r="B220" s="36"/>
      <c r="C220" s="37"/>
      <c r="D220" s="207" t="s">
        <v>284</v>
      </c>
      <c r="E220" s="37"/>
      <c r="F220" s="216" t="s">
        <v>5242</v>
      </c>
      <c r="G220" s="37"/>
      <c r="H220" s="37"/>
      <c r="I220" s="217"/>
      <c r="J220" s="37"/>
      <c r="K220" s="37"/>
      <c r="L220" s="40"/>
      <c r="M220" s="218"/>
      <c r="N220" s="219"/>
      <c r="O220" s="72"/>
      <c r="P220" s="72"/>
      <c r="Q220" s="72"/>
      <c r="R220" s="72"/>
      <c r="S220" s="72"/>
      <c r="T220" s="73"/>
      <c r="U220" s="35"/>
      <c r="V220" s="35"/>
      <c r="W220" s="35"/>
      <c r="X220" s="35"/>
      <c r="Y220" s="35"/>
      <c r="Z220" s="35"/>
      <c r="AA220" s="35"/>
      <c r="AB220" s="35"/>
      <c r="AC220" s="35"/>
      <c r="AD220" s="35"/>
      <c r="AE220" s="35"/>
      <c r="AT220" s="18" t="s">
        <v>284</v>
      </c>
      <c r="AU220" s="18" t="s">
        <v>84</v>
      </c>
    </row>
    <row r="221" spans="1:65" s="2" customFormat="1" ht="33" customHeight="1">
      <c r="A221" s="35"/>
      <c r="B221" s="36"/>
      <c r="C221" s="192" t="s">
        <v>561</v>
      </c>
      <c r="D221" s="192" t="s">
        <v>241</v>
      </c>
      <c r="E221" s="193" t="s">
        <v>5243</v>
      </c>
      <c r="F221" s="194" t="s">
        <v>5244</v>
      </c>
      <c r="G221" s="195" t="s">
        <v>249</v>
      </c>
      <c r="H221" s="196">
        <v>1</v>
      </c>
      <c r="I221" s="197"/>
      <c r="J221" s="198">
        <f>ROUND(I221*H221,2)</f>
        <v>0</v>
      </c>
      <c r="K221" s="194" t="s">
        <v>277</v>
      </c>
      <c r="L221" s="40"/>
      <c r="M221" s="199" t="s">
        <v>1</v>
      </c>
      <c r="N221" s="200" t="s">
        <v>41</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110</v>
      </c>
      <c r="AT221" s="203" t="s">
        <v>241</v>
      </c>
      <c r="AU221" s="203" t="s">
        <v>84</v>
      </c>
      <c r="AY221" s="18" t="s">
        <v>239</v>
      </c>
      <c r="BE221" s="204">
        <f>IF(N221="základní",J221,0)</f>
        <v>0</v>
      </c>
      <c r="BF221" s="204">
        <f>IF(N221="snížená",J221,0)</f>
        <v>0</v>
      </c>
      <c r="BG221" s="204">
        <f>IF(N221="zákl. přenesená",J221,0)</f>
        <v>0</v>
      </c>
      <c r="BH221" s="204">
        <f>IF(N221="sníž. přenesená",J221,0)</f>
        <v>0</v>
      </c>
      <c r="BI221" s="204">
        <f>IF(N221="nulová",J221,0)</f>
        <v>0</v>
      </c>
      <c r="BJ221" s="18" t="s">
        <v>84</v>
      </c>
      <c r="BK221" s="204">
        <f>ROUND(I221*H221,2)</f>
        <v>0</v>
      </c>
      <c r="BL221" s="18" t="s">
        <v>110</v>
      </c>
      <c r="BM221" s="203" t="s">
        <v>761</v>
      </c>
    </row>
    <row r="222" spans="1:65" s="2" customFormat="1" ht="19.5">
      <c r="A222" s="35"/>
      <c r="B222" s="36"/>
      <c r="C222" s="37"/>
      <c r="D222" s="207" t="s">
        <v>284</v>
      </c>
      <c r="E222" s="37"/>
      <c r="F222" s="216" t="s">
        <v>5245</v>
      </c>
      <c r="G222" s="37"/>
      <c r="H222" s="37"/>
      <c r="I222" s="217"/>
      <c r="J222" s="37"/>
      <c r="K222" s="37"/>
      <c r="L222" s="40"/>
      <c r="M222" s="218"/>
      <c r="N222" s="219"/>
      <c r="O222" s="72"/>
      <c r="P222" s="72"/>
      <c r="Q222" s="72"/>
      <c r="R222" s="72"/>
      <c r="S222" s="72"/>
      <c r="T222" s="73"/>
      <c r="U222" s="35"/>
      <c r="V222" s="35"/>
      <c r="W222" s="35"/>
      <c r="X222" s="35"/>
      <c r="Y222" s="35"/>
      <c r="Z222" s="35"/>
      <c r="AA222" s="35"/>
      <c r="AB222" s="35"/>
      <c r="AC222" s="35"/>
      <c r="AD222" s="35"/>
      <c r="AE222" s="35"/>
      <c r="AT222" s="18" t="s">
        <v>284</v>
      </c>
      <c r="AU222" s="18" t="s">
        <v>84</v>
      </c>
    </row>
    <row r="223" spans="1:65" s="2" customFormat="1" ht="33" customHeight="1">
      <c r="A223" s="35"/>
      <c r="B223" s="36"/>
      <c r="C223" s="192" t="s">
        <v>566</v>
      </c>
      <c r="D223" s="192" t="s">
        <v>241</v>
      </c>
      <c r="E223" s="193" t="s">
        <v>5246</v>
      </c>
      <c r="F223" s="194" t="s">
        <v>5247</v>
      </c>
      <c r="G223" s="195" t="s">
        <v>249</v>
      </c>
      <c r="H223" s="196">
        <v>8</v>
      </c>
      <c r="I223" s="197"/>
      <c r="J223" s="198">
        <f>ROUND(I223*H223,2)</f>
        <v>0</v>
      </c>
      <c r="K223" s="194" t="s">
        <v>277</v>
      </c>
      <c r="L223" s="40"/>
      <c r="M223" s="199" t="s">
        <v>1</v>
      </c>
      <c r="N223" s="200" t="s">
        <v>41</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110</v>
      </c>
      <c r="AT223" s="203" t="s">
        <v>241</v>
      </c>
      <c r="AU223" s="203" t="s">
        <v>84</v>
      </c>
      <c r="AY223" s="18" t="s">
        <v>239</v>
      </c>
      <c r="BE223" s="204">
        <f>IF(N223="základní",J223,0)</f>
        <v>0</v>
      </c>
      <c r="BF223" s="204">
        <f>IF(N223="snížená",J223,0)</f>
        <v>0</v>
      </c>
      <c r="BG223" s="204">
        <f>IF(N223="zákl. přenesená",J223,0)</f>
        <v>0</v>
      </c>
      <c r="BH223" s="204">
        <f>IF(N223="sníž. přenesená",J223,0)</f>
        <v>0</v>
      </c>
      <c r="BI223" s="204">
        <f>IF(N223="nulová",J223,0)</f>
        <v>0</v>
      </c>
      <c r="BJ223" s="18" t="s">
        <v>84</v>
      </c>
      <c r="BK223" s="204">
        <f>ROUND(I223*H223,2)</f>
        <v>0</v>
      </c>
      <c r="BL223" s="18" t="s">
        <v>110</v>
      </c>
      <c r="BM223" s="203" t="s">
        <v>770</v>
      </c>
    </row>
    <row r="224" spans="1:65" s="2" customFormat="1" ht="19.5">
      <c r="A224" s="35"/>
      <c r="B224" s="36"/>
      <c r="C224" s="37"/>
      <c r="D224" s="207" t="s">
        <v>284</v>
      </c>
      <c r="E224" s="37"/>
      <c r="F224" s="216" t="s">
        <v>5248</v>
      </c>
      <c r="G224" s="37"/>
      <c r="H224" s="37"/>
      <c r="I224" s="217"/>
      <c r="J224" s="37"/>
      <c r="K224" s="37"/>
      <c r="L224" s="40"/>
      <c r="M224" s="218"/>
      <c r="N224" s="219"/>
      <c r="O224" s="72"/>
      <c r="P224" s="72"/>
      <c r="Q224" s="72"/>
      <c r="R224" s="72"/>
      <c r="S224" s="72"/>
      <c r="T224" s="73"/>
      <c r="U224" s="35"/>
      <c r="V224" s="35"/>
      <c r="W224" s="35"/>
      <c r="X224" s="35"/>
      <c r="Y224" s="35"/>
      <c r="Z224" s="35"/>
      <c r="AA224" s="35"/>
      <c r="AB224" s="35"/>
      <c r="AC224" s="35"/>
      <c r="AD224" s="35"/>
      <c r="AE224" s="35"/>
      <c r="AT224" s="18" t="s">
        <v>284</v>
      </c>
      <c r="AU224" s="18" t="s">
        <v>84</v>
      </c>
    </row>
    <row r="225" spans="1:65" s="2" customFormat="1" ht="33" customHeight="1">
      <c r="A225" s="35"/>
      <c r="B225" s="36"/>
      <c r="C225" s="192" t="s">
        <v>570</v>
      </c>
      <c r="D225" s="192" t="s">
        <v>241</v>
      </c>
      <c r="E225" s="193" t="s">
        <v>5249</v>
      </c>
      <c r="F225" s="194" t="s">
        <v>5250</v>
      </c>
      <c r="G225" s="195" t="s">
        <v>249</v>
      </c>
      <c r="H225" s="196">
        <v>10</v>
      </c>
      <c r="I225" s="197"/>
      <c r="J225" s="198">
        <f>ROUND(I225*H225,2)</f>
        <v>0</v>
      </c>
      <c r="K225" s="194" t="s">
        <v>277</v>
      </c>
      <c r="L225" s="40"/>
      <c r="M225" s="199" t="s">
        <v>1</v>
      </c>
      <c r="N225" s="200" t="s">
        <v>41</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110</v>
      </c>
      <c r="AT225" s="203" t="s">
        <v>241</v>
      </c>
      <c r="AU225" s="203" t="s">
        <v>84</v>
      </c>
      <c r="AY225" s="18" t="s">
        <v>239</v>
      </c>
      <c r="BE225" s="204">
        <f>IF(N225="základní",J225,0)</f>
        <v>0</v>
      </c>
      <c r="BF225" s="204">
        <f>IF(N225="snížená",J225,0)</f>
        <v>0</v>
      </c>
      <c r="BG225" s="204">
        <f>IF(N225="zákl. přenesená",J225,0)</f>
        <v>0</v>
      </c>
      <c r="BH225" s="204">
        <f>IF(N225="sníž. přenesená",J225,0)</f>
        <v>0</v>
      </c>
      <c r="BI225" s="204">
        <f>IF(N225="nulová",J225,0)</f>
        <v>0</v>
      </c>
      <c r="BJ225" s="18" t="s">
        <v>84</v>
      </c>
      <c r="BK225" s="204">
        <f>ROUND(I225*H225,2)</f>
        <v>0</v>
      </c>
      <c r="BL225" s="18" t="s">
        <v>110</v>
      </c>
      <c r="BM225" s="203" t="s">
        <v>781</v>
      </c>
    </row>
    <row r="226" spans="1:65" s="2" customFormat="1" ht="19.5">
      <c r="A226" s="35"/>
      <c r="B226" s="36"/>
      <c r="C226" s="37"/>
      <c r="D226" s="207" t="s">
        <v>284</v>
      </c>
      <c r="E226" s="37"/>
      <c r="F226" s="216" t="s">
        <v>5251</v>
      </c>
      <c r="G226" s="37"/>
      <c r="H226" s="37"/>
      <c r="I226" s="217"/>
      <c r="J226" s="37"/>
      <c r="K226" s="37"/>
      <c r="L226" s="40"/>
      <c r="M226" s="218"/>
      <c r="N226" s="219"/>
      <c r="O226" s="72"/>
      <c r="P226" s="72"/>
      <c r="Q226" s="72"/>
      <c r="R226" s="72"/>
      <c r="S226" s="72"/>
      <c r="T226" s="73"/>
      <c r="U226" s="35"/>
      <c r="V226" s="35"/>
      <c r="W226" s="35"/>
      <c r="X226" s="35"/>
      <c r="Y226" s="35"/>
      <c r="Z226" s="35"/>
      <c r="AA226" s="35"/>
      <c r="AB226" s="35"/>
      <c r="AC226" s="35"/>
      <c r="AD226" s="35"/>
      <c r="AE226" s="35"/>
      <c r="AT226" s="18" t="s">
        <v>284</v>
      </c>
      <c r="AU226" s="18" t="s">
        <v>84</v>
      </c>
    </row>
    <row r="227" spans="1:65" s="2" customFormat="1" ht="37.9" customHeight="1">
      <c r="A227" s="35"/>
      <c r="B227" s="36"/>
      <c r="C227" s="192" t="s">
        <v>575</v>
      </c>
      <c r="D227" s="192" t="s">
        <v>241</v>
      </c>
      <c r="E227" s="193" t="s">
        <v>5252</v>
      </c>
      <c r="F227" s="194" t="s">
        <v>5253</v>
      </c>
      <c r="G227" s="195" t="s">
        <v>249</v>
      </c>
      <c r="H227" s="196">
        <v>3</v>
      </c>
      <c r="I227" s="197"/>
      <c r="J227" s="198">
        <f>ROUND(I227*H227,2)</f>
        <v>0</v>
      </c>
      <c r="K227" s="194" t="s">
        <v>277</v>
      </c>
      <c r="L227" s="40"/>
      <c r="M227" s="199" t="s">
        <v>1</v>
      </c>
      <c r="N227" s="200" t="s">
        <v>41</v>
      </c>
      <c r="O227" s="72"/>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110</v>
      </c>
      <c r="AT227" s="203" t="s">
        <v>241</v>
      </c>
      <c r="AU227" s="203" t="s">
        <v>84</v>
      </c>
      <c r="AY227" s="18" t="s">
        <v>239</v>
      </c>
      <c r="BE227" s="204">
        <f>IF(N227="základní",J227,0)</f>
        <v>0</v>
      </c>
      <c r="BF227" s="204">
        <f>IF(N227="snížená",J227,0)</f>
        <v>0</v>
      </c>
      <c r="BG227" s="204">
        <f>IF(N227="zákl. přenesená",J227,0)</f>
        <v>0</v>
      </c>
      <c r="BH227" s="204">
        <f>IF(N227="sníž. přenesená",J227,0)</f>
        <v>0</v>
      </c>
      <c r="BI227" s="204">
        <f>IF(N227="nulová",J227,0)</f>
        <v>0</v>
      </c>
      <c r="BJ227" s="18" t="s">
        <v>84</v>
      </c>
      <c r="BK227" s="204">
        <f>ROUND(I227*H227,2)</f>
        <v>0</v>
      </c>
      <c r="BL227" s="18" t="s">
        <v>110</v>
      </c>
      <c r="BM227" s="203" t="s">
        <v>789</v>
      </c>
    </row>
    <row r="228" spans="1:65" s="2" customFormat="1" ht="19.5">
      <c r="A228" s="35"/>
      <c r="B228" s="36"/>
      <c r="C228" s="37"/>
      <c r="D228" s="207" t="s">
        <v>284</v>
      </c>
      <c r="E228" s="37"/>
      <c r="F228" s="216" t="s">
        <v>5254</v>
      </c>
      <c r="G228" s="37"/>
      <c r="H228" s="37"/>
      <c r="I228" s="217"/>
      <c r="J228" s="37"/>
      <c r="K228" s="37"/>
      <c r="L228" s="40"/>
      <c r="M228" s="218"/>
      <c r="N228" s="219"/>
      <c r="O228" s="72"/>
      <c r="P228" s="72"/>
      <c r="Q228" s="72"/>
      <c r="R228" s="72"/>
      <c r="S228" s="72"/>
      <c r="T228" s="73"/>
      <c r="U228" s="35"/>
      <c r="V228" s="35"/>
      <c r="W228" s="35"/>
      <c r="X228" s="35"/>
      <c r="Y228" s="35"/>
      <c r="Z228" s="35"/>
      <c r="AA228" s="35"/>
      <c r="AB228" s="35"/>
      <c r="AC228" s="35"/>
      <c r="AD228" s="35"/>
      <c r="AE228" s="35"/>
      <c r="AT228" s="18" t="s">
        <v>284</v>
      </c>
      <c r="AU228" s="18" t="s">
        <v>84</v>
      </c>
    </row>
    <row r="229" spans="1:65" s="12" customFormat="1" ht="25.9" customHeight="1">
      <c r="B229" s="176"/>
      <c r="C229" s="177"/>
      <c r="D229" s="178" t="s">
        <v>75</v>
      </c>
      <c r="E229" s="179" t="s">
        <v>4501</v>
      </c>
      <c r="F229" s="179" t="s">
        <v>5255</v>
      </c>
      <c r="G229" s="177"/>
      <c r="H229" s="177"/>
      <c r="I229" s="180"/>
      <c r="J229" s="181">
        <f>BK229</f>
        <v>0</v>
      </c>
      <c r="K229" s="177"/>
      <c r="L229" s="182"/>
      <c r="M229" s="183"/>
      <c r="N229" s="184"/>
      <c r="O229" s="184"/>
      <c r="P229" s="185">
        <f>SUM(P230:P237)</f>
        <v>0</v>
      </c>
      <c r="Q229" s="184"/>
      <c r="R229" s="185">
        <f>SUM(R230:R237)</f>
        <v>0</v>
      </c>
      <c r="S229" s="184"/>
      <c r="T229" s="186">
        <f>SUM(T230:T237)</f>
        <v>0</v>
      </c>
      <c r="AR229" s="187" t="s">
        <v>84</v>
      </c>
      <c r="AT229" s="188" t="s">
        <v>75</v>
      </c>
      <c r="AU229" s="188" t="s">
        <v>76</v>
      </c>
      <c r="AY229" s="187" t="s">
        <v>239</v>
      </c>
      <c r="BK229" s="189">
        <f>SUM(BK230:BK237)</f>
        <v>0</v>
      </c>
    </row>
    <row r="230" spans="1:65" s="2" customFormat="1" ht="33" customHeight="1">
      <c r="A230" s="35"/>
      <c r="B230" s="36"/>
      <c r="C230" s="192" t="s">
        <v>580</v>
      </c>
      <c r="D230" s="192" t="s">
        <v>241</v>
      </c>
      <c r="E230" s="193" t="s">
        <v>5256</v>
      </c>
      <c r="F230" s="194" t="s">
        <v>5257</v>
      </c>
      <c r="G230" s="195" t="s">
        <v>249</v>
      </c>
      <c r="H230" s="196">
        <v>1</v>
      </c>
      <c r="I230" s="197"/>
      <c r="J230" s="198">
        <f>ROUND(I230*H230,2)</f>
        <v>0</v>
      </c>
      <c r="K230" s="194" t="s">
        <v>277</v>
      </c>
      <c r="L230" s="40"/>
      <c r="M230" s="199" t="s">
        <v>1</v>
      </c>
      <c r="N230" s="200" t="s">
        <v>41</v>
      </c>
      <c r="O230" s="72"/>
      <c r="P230" s="201">
        <f>O230*H230</f>
        <v>0</v>
      </c>
      <c r="Q230" s="201">
        <v>0</v>
      </c>
      <c r="R230" s="201">
        <f>Q230*H230</f>
        <v>0</v>
      </c>
      <c r="S230" s="201">
        <v>0</v>
      </c>
      <c r="T230" s="202">
        <f>S230*H230</f>
        <v>0</v>
      </c>
      <c r="U230" s="35"/>
      <c r="V230" s="35"/>
      <c r="W230" s="35"/>
      <c r="X230" s="35"/>
      <c r="Y230" s="35"/>
      <c r="Z230" s="35"/>
      <c r="AA230" s="35"/>
      <c r="AB230" s="35"/>
      <c r="AC230" s="35"/>
      <c r="AD230" s="35"/>
      <c r="AE230" s="35"/>
      <c r="AR230" s="203" t="s">
        <v>110</v>
      </c>
      <c r="AT230" s="203" t="s">
        <v>241</v>
      </c>
      <c r="AU230" s="203" t="s">
        <v>84</v>
      </c>
      <c r="AY230" s="18" t="s">
        <v>239</v>
      </c>
      <c r="BE230" s="204">
        <f>IF(N230="základní",J230,0)</f>
        <v>0</v>
      </c>
      <c r="BF230" s="204">
        <f>IF(N230="snížená",J230,0)</f>
        <v>0</v>
      </c>
      <c r="BG230" s="204">
        <f>IF(N230="zákl. přenesená",J230,0)</f>
        <v>0</v>
      </c>
      <c r="BH230" s="204">
        <f>IF(N230="sníž. přenesená",J230,0)</f>
        <v>0</v>
      </c>
      <c r="BI230" s="204">
        <f>IF(N230="nulová",J230,0)</f>
        <v>0</v>
      </c>
      <c r="BJ230" s="18" t="s">
        <v>84</v>
      </c>
      <c r="BK230" s="204">
        <f>ROUND(I230*H230,2)</f>
        <v>0</v>
      </c>
      <c r="BL230" s="18" t="s">
        <v>110</v>
      </c>
      <c r="BM230" s="203" t="s">
        <v>794</v>
      </c>
    </row>
    <row r="231" spans="1:65" s="2" customFormat="1" ht="19.5">
      <c r="A231" s="35"/>
      <c r="B231" s="36"/>
      <c r="C231" s="37"/>
      <c r="D231" s="207" t="s">
        <v>284</v>
      </c>
      <c r="E231" s="37"/>
      <c r="F231" s="216" t="s">
        <v>5258</v>
      </c>
      <c r="G231" s="37"/>
      <c r="H231" s="37"/>
      <c r="I231" s="217"/>
      <c r="J231" s="37"/>
      <c r="K231" s="37"/>
      <c r="L231" s="40"/>
      <c r="M231" s="218"/>
      <c r="N231" s="219"/>
      <c r="O231" s="72"/>
      <c r="P231" s="72"/>
      <c r="Q231" s="72"/>
      <c r="R231" s="72"/>
      <c r="S231" s="72"/>
      <c r="T231" s="73"/>
      <c r="U231" s="35"/>
      <c r="V231" s="35"/>
      <c r="W231" s="35"/>
      <c r="X231" s="35"/>
      <c r="Y231" s="35"/>
      <c r="Z231" s="35"/>
      <c r="AA231" s="35"/>
      <c r="AB231" s="35"/>
      <c r="AC231" s="35"/>
      <c r="AD231" s="35"/>
      <c r="AE231" s="35"/>
      <c r="AT231" s="18" t="s">
        <v>284</v>
      </c>
      <c r="AU231" s="18" t="s">
        <v>84</v>
      </c>
    </row>
    <row r="232" spans="1:65" s="2" customFormat="1" ht="24.2" customHeight="1">
      <c r="A232" s="35"/>
      <c r="B232" s="36"/>
      <c r="C232" s="192" t="s">
        <v>585</v>
      </c>
      <c r="D232" s="192" t="s">
        <v>241</v>
      </c>
      <c r="E232" s="193" t="s">
        <v>5259</v>
      </c>
      <c r="F232" s="194" t="s">
        <v>5260</v>
      </c>
      <c r="G232" s="195" t="s">
        <v>249</v>
      </c>
      <c r="H232" s="196">
        <v>1</v>
      </c>
      <c r="I232" s="197"/>
      <c r="J232" s="198">
        <f>ROUND(I232*H232,2)</f>
        <v>0</v>
      </c>
      <c r="K232" s="194" t="s">
        <v>277</v>
      </c>
      <c r="L232" s="40"/>
      <c r="M232" s="199" t="s">
        <v>1</v>
      </c>
      <c r="N232" s="200" t="s">
        <v>41</v>
      </c>
      <c r="O232" s="72"/>
      <c r="P232" s="201">
        <f>O232*H232</f>
        <v>0</v>
      </c>
      <c r="Q232" s="201">
        <v>0</v>
      </c>
      <c r="R232" s="201">
        <f>Q232*H232</f>
        <v>0</v>
      </c>
      <c r="S232" s="201">
        <v>0</v>
      </c>
      <c r="T232" s="202">
        <f>S232*H232</f>
        <v>0</v>
      </c>
      <c r="U232" s="35"/>
      <c r="V232" s="35"/>
      <c r="W232" s="35"/>
      <c r="X232" s="35"/>
      <c r="Y232" s="35"/>
      <c r="Z232" s="35"/>
      <c r="AA232" s="35"/>
      <c r="AB232" s="35"/>
      <c r="AC232" s="35"/>
      <c r="AD232" s="35"/>
      <c r="AE232" s="35"/>
      <c r="AR232" s="203" t="s">
        <v>110</v>
      </c>
      <c r="AT232" s="203" t="s">
        <v>241</v>
      </c>
      <c r="AU232" s="203" t="s">
        <v>84</v>
      </c>
      <c r="AY232" s="18" t="s">
        <v>239</v>
      </c>
      <c r="BE232" s="204">
        <f>IF(N232="základní",J232,0)</f>
        <v>0</v>
      </c>
      <c r="BF232" s="204">
        <f>IF(N232="snížená",J232,0)</f>
        <v>0</v>
      </c>
      <c r="BG232" s="204">
        <f>IF(N232="zákl. přenesená",J232,0)</f>
        <v>0</v>
      </c>
      <c r="BH232" s="204">
        <f>IF(N232="sníž. přenesená",J232,0)</f>
        <v>0</v>
      </c>
      <c r="BI232" s="204">
        <f>IF(N232="nulová",J232,0)</f>
        <v>0</v>
      </c>
      <c r="BJ232" s="18" t="s">
        <v>84</v>
      </c>
      <c r="BK232" s="204">
        <f>ROUND(I232*H232,2)</f>
        <v>0</v>
      </c>
      <c r="BL232" s="18" t="s">
        <v>110</v>
      </c>
      <c r="BM232" s="203" t="s">
        <v>802</v>
      </c>
    </row>
    <row r="233" spans="1:65" s="2" customFormat="1" ht="19.5">
      <c r="A233" s="35"/>
      <c r="B233" s="36"/>
      <c r="C233" s="37"/>
      <c r="D233" s="207" t="s">
        <v>284</v>
      </c>
      <c r="E233" s="37"/>
      <c r="F233" s="216" t="s">
        <v>5261</v>
      </c>
      <c r="G233" s="37"/>
      <c r="H233" s="37"/>
      <c r="I233" s="217"/>
      <c r="J233" s="37"/>
      <c r="K233" s="37"/>
      <c r="L233" s="40"/>
      <c r="M233" s="218"/>
      <c r="N233" s="219"/>
      <c r="O233" s="72"/>
      <c r="P233" s="72"/>
      <c r="Q233" s="72"/>
      <c r="R233" s="72"/>
      <c r="S233" s="72"/>
      <c r="T233" s="73"/>
      <c r="U233" s="35"/>
      <c r="V233" s="35"/>
      <c r="W233" s="35"/>
      <c r="X233" s="35"/>
      <c r="Y233" s="35"/>
      <c r="Z233" s="35"/>
      <c r="AA233" s="35"/>
      <c r="AB233" s="35"/>
      <c r="AC233" s="35"/>
      <c r="AD233" s="35"/>
      <c r="AE233" s="35"/>
      <c r="AT233" s="18" t="s">
        <v>284</v>
      </c>
      <c r="AU233" s="18" t="s">
        <v>84</v>
      </c>
    </row>
    <row r="234" spans="1:65" s="2" customFormat="1" ht="37.9" customHeight="1">
      <c r="A234" s="35"/>
      <c r="B234" s="36"/>
      <c r="C234" s="192" t="s">
        <v>591</v>
      </c>
      <c r="D234" s="192" t="s">
        <v>241</v>
      </c>
      <c r="E234" s="193" t="s">
        <v>5262</v>
      </c>
      <c r="F234" s="194" t="s">
        <v>5263</v>
      </c>
      <c r="G234" s="195" t="s">
        <v>249</v>
      </c>
      <c r="H234" s="196">
        <v>11</v>
      </c>
      <c r="I234" s="197"/>
      <c r="J234" s="198">
        <f>ROUND(I234*H234,2)</f>
        <v>0</v>
      </c>
      <c r="K234" s="194" t="s">
        <v>277</v>
      </c>
      <c r="L234" s="40"/>
      <c r="M234" s="199" t="s">
        <v>1</v>
      </c>
      <c r="N234" s="200" t="s">
        <v>41</v>
      </c>
      <c r="O234" s="72"/>
      <c r="P234" s="201">
        <f>O234*H234</f>
        <v>0</v>
      </c>
      <c r="Q234" s="201">
        <v>0</v>
      </c>
      <c r="R234" s="201">
        <f>Q234*H234</f>
        <v>0</v>
      </c>
      <c r="S234" s="201">
        <v>0</v>
      </c>
      <c r="T234" s="202">
        <f>S234*H234</f>
        <v>0</v>
      </c>
      <c r="U234" s="35"/>
      <c r="V234" s="35"/>
      <c r="W234" s="35"/>
      <c r="X234" s="35"/>
      <c r="Y234" s="35"/>
      <c r="Z234" s="35"/>
      <c r="AA234" s="35"/>
      <c r="AB234" s="35"/>
      <c r="AC234" s="35"/>
      <c r="AD234" s="35"/>
      <c r="AE234" s="35"/>
      <c r="AR234" s="203" t="s">
        <v>110</v>
      </c>
      <c r="AT234" s="203" t="s">
        <v>241</v>
      </c>
      <c r="AU234" s="203" t="s">
        <v>84</v>
      </c>
      <c r="AY234" s="18" t="s">
        <v>239</v>
      </c>
      <c r="BE234" s="204">
        <f>IF(N234="základní",J234,0)</f>
        <v>0</v>
      </c>
      <c r="BF234" s="204">
        <f>IF(N234="snížená",J234,0)</f>
        <v>0</v>
      </c>
      <c r="BG234" s="204">
        <f>IF(N234="zákl. přenesená",J234,0)</f>
        <v>0</v>
      </c>
      <c r="BH234" s="204">
        <f>IF(N234="sníž. přenesená",J234,0)</f>
        <v>0</v>
      </c>
      <c r="BI234" s="204">
        <f>IF(N234="nulová",J234,0)</f>
        <v>0</v>
      </c>
      <c r="BJ234" s="18" t="s">
        <v>84</v>
      </c>
      <c r="BK234" s="204">
        <f>ROUND(I234*H234,2)</f>
        <v>0</v>
      </c>
      <c r="BL234" s="18" t="s">
        <v>110</v>
      </c>
      <c r="BM234" s="203" t="s">
        <v>806</v>
      </c>
    </row>
    <row r="235" spans="1:65" s="2" customFormat="1" ht="19.5">
      <c r="A235" s="35"/>
      <c r="B235" s="36"/>
      <c r="C235" s="37"/>
      <c r="D235" s="207" t="s">
        <v>284</v>
      </c>
      <c r="E235" s="37"/>
      <c r="F235" s="216" t="s">
        <v>5264</v>
      </c>
      <c r="G235" s="37"/>
      <c r="H235" s="37"/>
      <c r="I235" s="217"/>
      <c r="J235" s="37"/>
      <c r="K235" s="37"/>
      <c r="L235" s="40"/>
      <c r="M235" s="218"/>
      <c r="N235" s="219"/>
      <c r="O235" s="72"/>
      <c r="P235" s="72"/>
      <c r="Q235" s="72"/>
      <c r="R235" s="72"/>
      <c r="S235" s="72"/>
      <c r="T235" s="73"/>
      <c r="U235" s="35"/>
      <c r="V235" s="35"/>
      <c r="W235" s="35"/>
      <c r="X235" s="35"/>
      <c r="Y235" s="35"/>
      <c r="Z235" s="35"/>
      <c r="AA235" s="35"/>
      <c r="AB235" s="35"/>
      <c r="AC235" s="35"/>
      <c r="AD235" s="35"/>
      <c r="AE235" s="35"/>
      <c r="AT235" s="18" t="s">
        <v>284</v>
      </c>
      <c r="AU235" s="18" t="s">
        <v>84</v>
      </c>
    </row>
    <row r="236" spans="1:65" s="2" customFormat="1" ht="33" customHeight="1">
      <c r="A236" s="35"/>
      <c r="B236" s="36"/>
      <c r="C236" s="192" t="s">
        <v>596</v>
      </c>
      <c r="D236" s="192" t="s">
        <v>241</v>
      </c>
      <c r="E236" s="193" t="s">
        <v>5265</v>
      </c>
      <c r="F236" s="194" t="s">
        <v>5266</v>
      </c>
      <c r="G236" s="195" t="s">
        <v>249</v>
      </c>
      <c r="H236" s="196">
        <v>2</v>
      </c>
      <c r="I236" s="197"/>
      <c r="J236" s="198">
        <f>ROUND(I236*H236,2)</f>
        <v>0</v>
      </c>
      <c r="K236" s="194" t="s">
        <v>277</v>
      </c>
      <c r="L236" s="40"/>
      <c r="M236" s="199" t="s">
        <v>1</v>
      </c>
      <c r="N236" s="200" t="s">
        <v>41</v>
      </c>
      <c r="O236" s="72"/>
      <c r="P236" s="201">
        <f>O236*H236</f>
        <v>0</v>
      </c>
      <c r="Q236" s="201">
        <v>0</v>
      </c>
      <c r="R236" s="201">
        <f>Q236*H236</f>
        <v>0</v>
      </c>
      <c r="S236" s="201">
        <v>0</v>
      </c>
      <c r="T236" s="202">
        <f>S236*H236</f>
        <v>0</v>
      </c>
      <c r="U236" s="35"/>
      <c r="V236" s="35"/>
      <c r="W236" s="35"/>
      <c r="X236" s="35"/>
      <c r="Y236" s="35"/>
      <c r="Z236" s="35"/>
      <c r="AA236" s="35"/>
      <c r="AB236" s="35"/>
      <c r="AC236" s="35"/>
      <c r="AD236" s="35"/>
      <c r="AE236" s="35"/>
      <c r="AR236" s="203" t="s">
        <v>110</v>
      </c>
      <c r="AT236" s="203" t="s">
        <v>241</v>
      </c>
      <c r="AU236" s="203" t="s">
        <v>84</v>
      </c>
      <c r="AY236" s="18" t="s">
        <v>239</v>
      </c>
      <c r="BE236" s="204">
        <f>IF(N236="základní",J236,0)</f>
        <v>0</v>
      </c>
      <c r="BF236" s="204">
        <f>IF(N236="snížená",J236,0)</f>
        <v>0</v>
      </c>
      <c r="BG236" s="204">
        <f>IF(N236="zákl. přenesená",J236,0)</f>
        <v>0</v>
      </c>
      <c r="BH236" s="204">
        <f>IF(N236="sníž. přenesená",J236,0)</f>
        <v>0</v>
      </c>
      <c r="BI236" s="204">
        <f>IF(N236="nulová",J236,0)</f>
        <v>0</v>
      </c>
      <c r="BJ236" s="18" t="s">
        <v>84</v>
      </c>
      <c r="BK236" s="204">
        <f>ROUND(I236*H236,2)</f>
        <v>0</v>
      </c>
      <c r="BL236" s="18" t="s">
        <v>110</v>
      </c>
      <c r="BM236" s="203" t="s">
        <v>815</v>
      </c>
    </row>
    <row r="237" spans="1:65" s="2" customFormat="1" ht="19.5">
      <c r="A237" s="35"/>
      <c r="B237" s="36"/>
      <c r="C237" s="37"/>
      <c r="D237" s="207" t="s">
        <v>284</v>
      </c>
      <c r="E237" s="37"/>
      <c r="F237" s="216" t="s">
        <v>5267</v>
      </c>
      <c r="G237" s="37"/>
      <c r="H237" s="37"/>
      <c r="I237" s="217"/>
      <c r="J237" s="37"/>
      <c r="K237" s="37"/>
      <c r="L237" s="40"/>
      <c r="M237" s="218"/>
      <c r="N237" s="219"/>
      <c r="O237" s="72"/>
      <c r="P237" s="72"/>
      <c r="Q237" s="72"/>
      <c r="R237" s="72"/>
      <c r="S237" s="72"/>
      <c r="T237" s="73"/>
      <c r="U237" s="35"/>
      <c r="V237" s="35"/>
      <c r="W237" s="35"/>
      <c r="X237" s="35"/>
      <c r="Y237" s="35"/>
      <c r="Z237" s="35"/>
      <c r="AA237" s="35"/>
      <c r="AB237" s="35"/>
      <c r="AC237" s="35"/>
      <c r="AD237" s="35"/>
      <c r="AE237" s="35"/>
      <c r="AT237" s="18" t="s">
        <v>284</v>
      </c>
      <c r="AU237" s="18" t="s">
        <v>84</v>
      </c>
    </row>
    <row r="238" spans="1:65" s="12" customFormat="1" ht="25.9" customHeight="1">
      <c r="B238" s="176"/>
      <c r="C238" s="177"/>
      <c r="D238" s="178" t="s">
        <v>75</v>
      </c>
      <c r="E238" s="179" t="s">
        <v>5078</v>
      </c>
      <c r="F238" s="179" t="s">
        <v>5079</v>
      </c>
      <c r="G238" s="177"/>
      <c r="H238" s="177"/>
      <c r="I238" s="180"/>
      <c r="J238" s="181">
        <f>BK238</f>
        <v>0</v>
      </c>
      <c r="K238" s="177"/>
      <c r="L238" s="182"/>
      <c r="M238" s="183"/>
      <c r="N238" s="184"/>
      <c r="O238" s="184"/>
      <c r="P238" s="185">
        <f>SUM(P239:P280)</f>
        <v>0</v>
      </c>
      <c r="Q238" s="184"/>
      <c r="R238" s="185">
        <f>SUM(R239:R280)</f>
        <v>0</v>
      </c>
      <c r="S238" s="184"/>
      <c r="T238" s="186">
        <f>SUM(T239:T280)</f>
        <v>0</v>
      </c>
      <c r="AR238" s="187" t="s">
        <v>84</v>
      </c>
      <c r="AT238" s="188" t="s">
        <v>75</v>
      </c>
      <c r="AU238" s="188" t="s">
        <v>76</v>
      </c>
      <c r="AY238" s="187" t="s">
        <v>239</v>
      </c>
      <c r="BK238" s="189">
        <f>SUM(BK239:BK280)</f>
        <v>0</v>
      </c>
    </row>
    <row r="239" spans="1:65" s="2" customFormat="1" ht="16.5" customHeight="1">
      <c r="A239" s="35"/>
      <c r="B239" s="36"/>
      <c r="C239" s="192" t="s">
        <v>601</v>
      </c>
      <c r="D239" s="192" t="s">
        <v>241</v>
      </c>
      <c r="E239" s="193" t="s">
        <v>5268</v>
      </c>
      <c r="F239" s="194" t="s">
        <v>5269</v>
      </c>
      <c r="G239" s="195" t="s">
        <v>249</v>
      </c>
      <c r="H239" s="196">
        <v>2</v>
      </c>
      <c r="I239" s="197"/>
      <c r="J239" s="198">
        <f>ROUND(I239*H239,2)</f>
        <v>0</v>
      </c>
      <c r="K239" s="194" t="s">
        <v>277</v>
      </c>
      <c r="L239" s="40"/>
      <c r="M239" s="199" t="s">
        <v>1</v>
      </c>
      <c r="N239" s="200" t="s">
        <v>41</v>
      </c>
      <c r="O239" s="72"/>
      <c r="P239" s="201">
        <f>O239*H239</f>
        <v>0</v>
      </c>
      <c r="Q239" s="201">
        <v>0</v>
      </c>
      <c r="R239" s="201">
        <f>Q239*H239</f>
        <v>0</v>
      </c>
      <c r="S239" s="201">
        <v>0</v>
      </c>
      <c r="T239" s="202">
        <f>S239*H239</f>
        <v>0</v>
      </c>
      <c r="U239" s="35"/>
      <c r="V239" s="35"/>
      <c r="W239" s="35"/>
      <c r="X239" s="35"/>
      <c r="Y239" s="35"/>
      <c r="Z239" s="35"/>
      <c r="AA239" s="35"/>
      <c r="AB239" s="35"/>
      <c r="AC239" s="35"/>
      <c r="AD239" s="35"/>
      <c r="AE239" s="35"/>
      <c r="AR239" s="203" t="s">
        <v>110</v>
      </c>
      <c r="AT239" s="203" t="s">
        <v>241</v>
      </c>
      <c r="AU239" s="203" t="s">
        <v>84</v>
      </c>
      <c r="AY239" s="18" t="s">
        <v>239</v>
      </c>
      <c r="BE239" s="204">
        <f>IF(N239="základní",J239,0)</f>
        <v>0</v>
      </c>
      <c r="BF239" s="204">
        <f>IF(N239="snížená",J239,0)</f>
        <v>0</v>
      </c>
      <c r="BG239" s="204">
        <f>IF(N239="zákl. přenesená",J239,0)</f>
        <v>0</v>
      </c>
      <c r="BH239" s="204">
        <f>IF(N239="sníž. přenesená",J239,0)</f>
        <v>0</v>
      </c>
      <c r="BI239" s="204">
        <f>IF(N239="nulová",J239,0)</f>
        <v>0</v>
      </c>
      <c r="BJ239" s="18" t="s">
        <v>84</v>
      </c>
      <c r="BK239" s="204">
        <f>ROUND(I239*H239,2)</f>
        <v>0</v>
      </c>
      <c r="BL239" s="18" t="s">
        <v>110</v>
      </c>
      <c r="BM239" s="203" t="s">
        <v>979</v>
      </c>
    </row>
    <row r="240" spans="1:65" s="2" customFormat="1" ht="19.5">
      <c r="A240" s="35"/>
      <c r="B240" s="36"/>
      <c r="C240" s="37"/>
      <c r="D240" s="207" t="s">
        <v>284</v>
      </c>
      <c r="E240" s="37"/>
      <c r="F240" s="216" t="s">
        <v>5082</v>
      </c>
      <c r="G240" s="37"/>
      <c r="H240" s="37"/>
      <c r="I240" s="217"/>
      <c r="J240" s="37"/>
      <c r="K240" s="37"/>
      <c r="L240" s="40"/>
      <c r="M240" s="218"/>
      <c r="N240" s="219"/>
      <c r="O240" s="72"/>
      <c r="P240" s="72"/>
      <c r="Q240" s="72"/>
      <c r="R240" s="72"/>
      <c r="S240" s="72"/>
      <c r="T240" s="73"/>
      <c r="U240" s="35"/>
      <c r="V240" s="35"/>
      <c r="W240" s="35"/>
      <c r="X240" s="35"/>
      <c r="Y240" s="35"/>
      <c r="Z240" s="35"/>
      <c r="AA240" s="35"/>
      <c r="AB240" s="35"/>
      <c r="AC240" s="35"/>
      <c r="AD240" s="35"/>
      <c r="AE240" s="35"/>
      <c r="AT240" s="18" t="s">
        <v>284</v>
      </c>
      <c r="AU240" s="18" t="s">
        <v>84</v>
      </c>
    </row>
    <row r="241" spans="1:65" s="2" customFormat="1" ht="16.5" customHeight="1">
      <c r="A241" s="35"/>
      <c r="B241" s="36"/>
      <c r="C241" s="192" t="s">
        <v>605</v>
      </c>
      <c r="D241" s="192" t="s">
        <v>241</v>
      </c>
      <c r="E241" s="193" t="s">
        <v>5270</v>
      </c>
      <c r="F241" s="194" t="s">
        <v>5271</v>
      </c>
      <c r="G241" s="195" t="s">
        <v>249</v>
      </c>
      <c r="H241" s="196">
        <v>2</v>
      </c>
      <c r="I241" s="197"/>
      <c r="J241" s="198">
        <f>ROUND(I241*H241,2)</f>
        <v>0</v>
      </c>
      <c r="K241" s="194" t="s">
        <v>277</v>
      </c>
      <c r="L241" s="40"/>
      <c r="M241" s="199" t="s">
        <v>1</v>
      </c>
      <c r="N241" s="200" t="s">
        <v>41</v>
      </c>
      <c r="O241" s="72"/>
      <c r="P241" s="201">
        <f>O241*H241</f>
        <v>0</v>
      </c>
      <c r="Q241" s="201">
        <v>0</v>
      </c>
      <c r="R241" s="201">
        <f>Q241*H241</f>
        <v>0</v>
      </c>
      <c r="S241" s="201">
        <v>0</v>
      </c>
      <c r="T241" s="202">
        <f>S241*H241</f>
        <v>0</v>
      </c>
      <c r="U241" s="35"/>
      <c r="V241" s="35"/>
      <c r="W241" s="35"/>
      <c r="X241" s="35"/>
      <c r="Y241" s="35"/>
      <c r="Z241" s="35"/>
      <c r="AA241" s="35"/>
      <c r="AB241" s="35"/>
      <c r="AC241" s="35"/>
      <c r="AD241" s="35"/>
      <c r="AE241" s="35"/>
      <c r="AR241" s="203" t="s">
        <v>110</v>
      </c>
      <c r="AT241" s="203" t="s">
        <v>241</v>
      </c>
      <c r="AU241" s="203" t="s">
        <v>84</v>
      </c>
      <c r="AY241" s="18" t="s">
        <v>239</v>
      </c>
      <c r="BE241" s="204">
        <f>IF(N241="základní",J241,0)</f>
        <v>0</v>
      </c>
      <c r="BF241" s="204">
        <f>IF(N241="snížená",J241,0)</f>
        <v>0</v>
      </c>
      <c r="BG241" s="204">
        <f>IF(N241="zákl. přenesená",J241,0)</f>
        <v>0</v>
      </c>
      <c r="BH241" s="204">
        <f>IF(N241="sníž. přenesená",J241,0)</f>
        <v>0</v>
      </c>
      <c r="BI241" s="204">
        <f>IF(N241="nulová",J241,0)</f>
        <v>0</v>
      </c>
      <c r="BJ241" s="18" t="s">
        <v>84</v>
      </c>
      <c r="BK241" s="204">
        <f>ROUND(I241*H241,2)</f>
        <v>0</v>
      </c>
      <c r="BL241" s="18" t="s">
        <v>110</v>
      </c>
      <c r="BM241" s="203" t="s">
        <v>988</v>
      </c>
    </row>
    <row r="242" spans="1:65" s="2" customFormat="1" ht="19.5">
      <c r="A242" s="35"/>
      <c r="B242" s="36"/>
      <c r="C242" s="37"/>
      <c r="D242" s="207" t="s">
        <v>284</v>
      </c>
      <c r="E242" s="37"/>
      <c r="F242" s="216" t="s">
        <v>5082</v>
      </c>
      <c r="G242" s="37"/>
      <c r="H242" s="37"/>
      <c r="I242" s="217"/>
      <c r="J242" s="37"/>
      <c r="K242" s="37"/>
      <c r="L242" s="40"/>
      <c r="M242" s="218"/>
      <c r="N242" s="219"/>
      <c r="O242" s="72"/>
      <c r="P242" s="72"/>
      <c r="Q242" s="72"/>
      <c r="R242" s="72"/>
      <c r="S242" s="72"/>
      <c r="T242" s="73"/>
      <c r="U242" s="35"/>
      <c r="V242" s="35"/>
      <c r="W242" s="35"/>
      <c r="X242" s="35"/>
      <c r="Y242" s="35"/>
      <c r="Z242" s="35"/>
      <c r="AA242" s="35"/>
      <c r="AB242" s="35"/>
      <c r="AC242" s="35"/>
      <c r="AD242" s="35"/>
      <c r="AE242" s="35"/>
      <c r="AT242" s="18" t="s">
        <v>284</v>
      </c>
      <c r="AU242" s="18" t="s">
        <v>84</v>
      </c>
    </row>
    <row r="243" spans="1:65" s="2" customFormat="1" ht="16.5" customHeight="1">
      <c r="A243" s="35"/>
      <c r="B243" s="36"/>
      <c r="C243" s="192" t="s">
        <v>609</v>
      </c>
      <c r="D243" s="192" t="s">
        <v>241</v>
      </c>
      <c r="E243" s="193" t="s">
        <v>5272</v>
      </c>
      <c r="F243" s="194" t="s">
        <v>5273</v>
      </c>
      <c r="G243" s="195" t="s">
        <v>249</v>
      </c>
      <c r="H243" s="196">
        <v>1</v>
      </c>
      <c r="I243" s="197"/>
      <c r="J243" s="198">
        <f>ROUND(I243*H243,2)</f>
        <v>0</v>
      </c>
      <c r="K243" s="194" t="s">
        <v>277</v>
      </c>
      <c r="L243" s="40"/>
      <c r="M243" s="199" t="s">
        <v>1</v>
      </c>
      <c r="N243" s="200" t="s">
        <v>41</v>
      </c>
      <c r="O243" s="72"/>
      <c r="P243" s="201">
        <f>O243*H243</f>
        <v>0</v>
      </c>
      <c r="Q243" s="201">
        <v>0</v>
      </c>
      <c r="R243" s="201">
        <f>Q243*H243</f>
        <v>0</v>
      </c>
      <c r="S243" s="201">
        <v>0</v>
      </c>
      <c r="T243" s="202">
        <f>S243*H243</f>
        <v>0</v>
      </c>
      <c r="U243" s="35"/>
      <c r="V243" s="35"/>
      <c r="W243" s="35"/>
      <c r="X243" s="35"/>
      <c r="Y243" s="35"/>
      <c r="Z243" s="35"/>
      <c r="AA243" s="35"/>
      <c r="AB243" s="35"/>
      <c r="AC243" s="35"/>
      <c r="AD243" s="35"/>
      <c r="AE243" s="35"/>
      <c r="AR243" s="203" t="s">
        <v>110</v>
      </c>
      <c r="AT243" s="203" t="s">
        <v>241</v>
      </c>
      <c r="AU243" s="203" t="s">
        <v>84</v>
      </c>
      <c r="AY243" s="18" t="s">
        <v>239</v>
      </c>
      <c r="BE243" s="204">
        <f>IF(N243="základní",J243,0)</f>
        <v>0</v>
      </c>
      <c r="BF243" s="204">
        <f>IF(N243="snížená",J243,0)</f>
        <v>0</v>
      </c>
      <c r="BG243" s="204">
        <f>IF(N243="zákl. přenesená",J243,0)</f>
        <v>0</v>
      </c>
      <c r="BH243" s="204">
        <f>IF(N243="sníž. přenesená",J243,0)</f>
        <v>0</v>
      </c>
      <c r="BI243" s="204">
        <f>IF(N243="nulová",J243,0)</f>
        <v>0</v>
      </c>
      <c r="BJ243" s="18" t="s">
        <v>84</v>
      </c>
      <c r="BK243" s="204">
        <f>ROUND(I243*H243,2)</f>
        <v>0</v>
      </c>
      <c r="BL243" s="18" t="s">
        <v>110</v>
      </c>
      <c r="BM243" s="203" t="s">
        <v>996</v>
      </c>
    </row>
    <row r="244" spans="1:65" s="2" customFormat="1" ht="19.5">
      <c r="A244" s="35"/>
      <c r="B244" s="36"/>
      <c r="C244" s="37"/>
      <c r="D244" s="207" t="s">
        <v>284</v>
      </c>
      <c r="E244" s="37"/>
      <c r="F244" s="216" t="s">
        <v>5082</v>
      </c>
      <c r="G244" s="37"/>
      <c r="H244" s="37"/>
      <c r="I244" s="217"/>
      <c r="J244" s="37"/>
      <c r="K244" s="37"/>
      <c r="L244" s="40"/>
      <c r="M244" s="218"/>
      <c r="N244" s="219"/>
      <c r="O244" s="72"/>
      <c r="P244" s="72"/>
      <c r="Q244" s="72"/>
      <c r="R244" s="72"/>
      <c r="S244" s="72"/>
      <c r="T244" s="73"/>
      <c r="U244" s="35"/>
      <c r="V244" s="35"/>
      <c r="W244" s="35"/>
      <c r="X244" s="35"/>
      <c r="Y244" s="35"/>
      <c r="Z244" s="35"/>
      <c r="AA244" s="35"/>
      <c r="AB244" s="35"/>
      <c r="AC244" s="35"/>
      <c r="AD244" s="35"/>
      <c r="AE244" s="35"/>
      <c r="AT244" s="18" t="s">
        <v>284</v>
      </c>
      <c r="AU244" s="18" t="s">
        <v>84</v>
      </c>
    </row>
    <row r="245" spans="1:65" s="2" customFormat="1" ht="16.5" customHeight="1">
      <c r="A245" s="35"/>
      <c r="B245" s="36"/>
      <c r="C245" s="192" t="s">
        <v>613</v>
      </c>
      <c r="D245" s="192" t="s">
        <v>241</v>
      </c>
      <c r="E245" s="193" t="s">
        <v>5274</v>
      </c>
      <c r="F245" s="194" t="s">
        <v>5273</v>
      </c>
      <c r="G245" s="195" t="s">
        <v>249</v>
      </c>
      <c r="H245" s="196">
        <v>1</v>
      </c>
      <c r="I245" s="197"/>
      <c r="J245" s="198">
        <f>ROUND(I245*H245,2)</f>
        <v>0</v>
      </c>
      <c r="K245" s="194" t="s">
        <v>277</v>
      </c>
      <c r="L245" s="40"/>
      <c r="M245" s="199" t="s">
        <v>1</v>
      </c>
      <c r="N245" s="200" t="s">
        <v>41</v>
      </c>
      <c r="O245" s="72"/>
      <c r="P245" s="201">
        <f>O245*H245</f>
        <v>0</v>
      </c>
      <c r="Q245" s="201">
        <v>0</v>
      </c>
      <c r="R245" s="201">
        <f>Q245*H245</f>
        <v>0</v>
      </c>
      <c r="S245" s="201">
        <v>0</v>
      </c>
      <c r="T245" s="202">
        <f>S245*H245</f>
        <v>0</v>
      </c>
      <c r="U245" s="35"/>
      <c r="V245" s="35"/>
      <c r="W245" s="35"/>
      <c r="X245" s="35"/>
      <c r="Y245" s="35"/>
      <c r="Z245" s="35"/>
      <c r="AA245" s="35"/>
      <c r="AB245" s="35"/>
      <c r="AC245" s="35"/>
      <c r="AD245" s="35"/>
      <c r="AE245" s="35"/>
      <c r="AR245" s="203" t="s">
        <v>110</v>
      </c>
      <c r="AT245" s="203" t="s">
        <v>241</v>
      </c>
      <c r="AU245" s="203" t="s">
        <v>84</v>
      </c>
      <c r="AY245" s="18" t="s">
        <v>239</v>
      </c>
      <c r="BE245" s="204">
        <f>IF(N245="základní",J245,0)</f>
        <v>0</v>
      </c>
      <c r="BF245" s="204">
        <f>IF(N245="snížená",J245,0)</f>
        <v>0</v>
      </c>
      <c r="BG245" s="204">
        <f>IF(N245="zákl. přenesená",J245,0)</f>
        <v>0</v>
      </c>
      <c r="BH245" s="204">
        <f>IF(N245="sníž. přenesená",J245,0)</f>
        <v>0</v>
      </c>
      <c r="BI245" s="204">
        <f>IF(N245="nulová",J245,0)</f>
        <v>0</v>
      </c>
      <c r="BJ245" s="18" t="s">
        <v>84</v>
      </c>
      <c r="BK245" s="204">
        <f>ROUND(I245*H245,2)</f>
        <v>0</v>
      </c>
      <c r="BL245" s="18" t="s">
        <v>110</v>
      </c>
      <c r="BM245" s="203" t="s">
        <v>1004</v>
      </c>
    </row>
    <row r="246" spans="1:65" s="2" customFormat="1" ht="19.5">
      <c r="A246" s="35"/>
      <c r="B246" s="36"/>
      <c r="C246" s="37"/>
      <c r="D246" s="207" t="s">
        <v>284</v>
      </c>
      <c r="E246" s="37"/>
      <c r="F246" s="216" t="s">
        <v>5082</v>
      </c>
      <c r="G246" s="37"/>
      <c r="H246" s="37"/>
      <c r="I246" s="217"/>
      <c r="J246" s="37"/>
      <c r="K246" s="37"/>
      <c r="L246" s="40"/>
      <c r="M246" s="218"/>
      <c r="N246" s="219"/>
      <c r="O246" s="72"/>
      <c r="P246" s="72"/>
      <c r="Q246" s="72"/>
      <c r="R246" s="72"/>
      <c r="S246" s="72"/>
      <c r="T246" s="73"/>
      <c r="U246" s="35"/>
      <c r="V246" s="35"/>
      <c r="W246" s="35"/>
      <c r="X246" s="35"/>
      <c r="Y246" s="35"/>
      <c r="Z246" s="35"/>
      <c r="AA246" s="35"/>
      <c r="AB246" s="35"/>
      <c r="AC246" s="35"/>
      <c r="AD246" s="35"/>
      <c r="AE246" s="35"/>
      <c r="AT246" s="18" t="s">
        <v>284</v>
      </c>
      <c r="AU246" s="18" t="s">
        <v>84</v>
      </c>
    </row>
    <row r="247" spans="1:65" s="2" customFormat="1" ht="16.5" customHeight="1">
      <c r="A247" s="35"/>
      <c r="B247" s="36"/>
      <c r="C247" s="192" t="s">
        <v>617</v>
      </c>
      <c r="D247" s="192" t="s">
        <v>241</v>
      </c>
      <c r="E247" s="193" t="s">
        <v>5275</v>
      </c>
      <c r="F247" s="194" t="s">
        <v>5276</v>
      </c>
      <c r="G247" s="195" t="s">
        <v>249</v>
      </c>
      <c r="H247" s="196">
        <v>1</v>
      </c>
      <c r="I247" s="197"/>
      <c r="J247" s="198">
        <f>ROUND(I247*H247,2)</f>
        <v>0</v>
      </c>
      <c r="K247" s="194" t="s">
        <v>277</v>
      </c>
      <c r="L247" s="40"/>
      <c r="M247" s="199" t="s">
        <v>1</v>
      </c>
      <c r="N247" s="200" t="s">
        <v>41</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110</v>
      </c>
      <c r="AT247" s="203" t="s">
        <v>241</v>
      </c>
      <c r="AU247" s="203" t="s">
        <v>84</v>
      </c>
      <c r="AY247" s="18" t="s">
        <v>239</v>
      </c>
      <c r="BE247" s="204">
        <f>IF(N247="základní",J247,0)</f>
        <v>0</v>
      </c>
      <c r="BF247" s="204">
        <f>IF(N247="snížená",J247,0)</f>
        <v>0</v>
      </c>
      <c r="BG247" s="204">
        <f>IF(N247="zákl. přenesená",J247,0)</f>
        <v>0</v>
      </c>
      <c r="BH247" s="204">
        <f>IF(N247="sníž. přenesená",J247,0)</f>
        <v>0</v>
      </c>
      <c r="BI247" s="204">
        <f>IF(N247="nulová",J247,0)</f>
        <v>0</v>
      </c>
      <c r="BJ247" s="18" t="s">
        <v>84</v>
      </c>
      <c r="BK247" s="204">
        <f>ROUND(I247*H247,2)</f>
        <v>0</v>
      </c>
      <c r="BL247" s="18" t="s">
        <v>110</v>
      </c>
      <c r="BM247" s="203" t="s">
        <v>1014</v>
      </c>
    </row>
    <row r="248" spans="1:65" s="2" customFormat="1" ht="19.5">
      <c r="A248" s="35"/>
      <c r="B248" s="36"/>
      <c r="C248" s="37"/>
      <c r="D248" s="207" t="s">
        <v>284</v>
      </c>
      <c r="E248" s="37"/>
      <c r="F248" s="216" t="s">
        <v>5082</v>
      </c>
      <c r="G248" s="37"/>
      <c r="H248" s="37"/>
      <c r="I248" s="217"/>
      <c r="J248" s="37"/>
      <c r="K248" s="37"/>
      <c r="L248" s="40"/>
      <c r="M248" s="218"/>
      <c r="N248" s="219"/>
      <c r="O248" s="72"/>
      <c r="P248" s="72"/>
      <c r="Q248" s="72"/>
      <c r="R248" s="72"/>
      <c r="S248" s="72"/>
      <c r="T248" s="73"/>
      <c r="U248" s="35"/>
      <c r="V248" s="35"/>
      <c r="W248" s="35"/>
      <c r="X248" s="35"/>
      <c r="Y248" s="35"/>
      <c r="Z248" s="35"/>
      <c r="AA248" s="35"/>
      <c r="AB248" s="35"/>
      <c r="AC248" s="35"/>
      <c r="AD248" s="35"/>
      <c r="AE248" s="35"/>
      <c r="AT248" s="18" t="s">
        <v>284</v>
      </c>
      <c r="AU248" s="18" t="s">
        <v>84</v>
      </c>
    </row>
    <row r="249" spans="1:65" s="2" customFormat="1" ht="16.5" customHeight="1">
      <c r="A249" s="35"/>
      <c r="B249" s="36"/>
      <c r="C249" s="192" t="s">
        <v>622</v>
      </c>
      <c r="D249" s="192" t="s">
        <v>241</v>
      </c>
      <c r="E249" s="193" t="s">
        <v>5277</v>
      </c>
      <c r="F249" s="194" t="s">
        <v>5278</v>
      </c>
      <c r="G249" s="195" t="s">
        <v>249</v>
      </c>
      <c r="H249" s="196">
        <v>1</v>
      </c>
      <c r="I249" s="197"/>
      <c r="J249" s="198">
        <f>ROUND(I249*H249,2)</f>
        <v>0</v>
      </c>
      <c r="K249" s="194" t="s">
        <v>277</v>
      </c>
      <c r="L249" s="40"/>
      <c r="M249" s="199" t="s">
        <v>1</v>
      </c>
      <c r="N249" s="200" t="s">
        <v>41</v>
      </c>
      <c r="O249" s="72"/>
      <c r="P249" s="201">
        <f>O249*H249</f>
        <v>0</v>
      </c>
      <c r="Q249" s="201">
        <v>0</v>
      </c>
      <c r="R249" s="201">
        <f>Q249*H249</f>
        <v>0</v>
      </c>
      <c r="S249" s="201">
        <v>0</v>
      </c>
      <c r="T249" s="202">
        <f>S249*H249</f>
        <v>0</v>
      </c>
      <c r="U249" s="35"/>
      <c r="V249" s="35"/>
      <c r="W249" s="35"/>
      <c r="X249" s="35"/>
      <c r="Y249" s="35"/>
      <c r="Z249" s="35"/>
      <c r="AA249" s="35"/>
      <c r="AB249" s="35"/>
      <c r="AC249" s="35"/>
      <c r="AD249" s="35"/>
      <c r="AE249" s="35"/>
      <c r="AR249" s="203" t="s">
        <v>110</v>
      </c>
      <c r="AT249" s="203" t="s">
        <v>241</v>
      </c>
      <c r="AU249" s="203" t="s">
        <v>84</v>
      </c>
      <c r="AY249" s="18" t="s">
        <v>239</v>
      </c>
      <c r="BE249" s="204">
        <f>IF(N249="základní",J249,0)</f>
        <v>0</v>
      </c>
      <c r="BF249" s="204">
        <f>IF(N249="snížená",J249,0)</f>
        <v>0</v>
      </c>
      <c r="BG249" s="204">
        <f>IF(N249="zákl. přenesená",J249,0)</f>
        <v>0</v>
      </c>
      <c r="BH249" s="204">
        <f>IF(N249="sníž. přenesená",J249,0)</f>
        <v>0</v>
      </c>
      <c r="BI249" s="204">
        <f>IF(N249="nulová",J249,0)</f>
        <v>0</v>
      </c>
      <c r="BJ249" s="18" t="s">
        <v>84</v>
      </c>
      <c r="BK249" s="204">
        <f>ROUND(I249*H249,2)</f>
        <v>0</v>
      </c>
      <c r="BL249" s="18" t="s">
        <v>110</v>
      </c>
      <c r="BM249" s="203" t="s">
        <v>1024</v>
      </c>
    </row>
    <row r="250" spans="1:65" s="2" customFormat="1" ht="19.5">
      <c r="A250" s="35"/>
      <c r="B250" s="36"/>
      <c r="C250" s="37"/>
      <c r="D250" s="207" t="s">
        <v>284</v>
      </c>
      <c r="E250" s="37"/>
      <c r="F250" s="216" t="s">
        <v>5082</v>
      </c>
      <c r="G250" s="37"/>
      <c r="H250" s="37"/>
      <c r="I250" s="217"/>
      <c r="J250" s="37"/>
      <c r="K250" s="37"/>
      <c r="L250" s="40"/>
      <c r="M250" s="218"/>
      <c r="N250" s="219"/>
      <c r="O250" s="72"/>
      <c r="P250" s="72"/>
      <c r="Q250" s="72"/>
      <c r="R250" s="72"/>
      <c r="S250" s="72"/>
      <c r="T250" s="73"/>
      <c r="U250" s="35"/>
      <c r="V250" s="35"/>
      <c r="W250" s="35"/>
      <c r="X250" s="35"/>
      <c r="Y250" s="35"/>
      <c r="Z250" s="35"/>
      <c r="AA250" s="35"/>
      <c r="AB250" s="35"/>
      <c r="AC250" s="35"/>
      <c r="AD250" s="35"/>
      <c r="AE250" s="35"/>
      <c r="AT250" s="18" t="s">
        <v>284</v>
      </c>
      <c r="AU250" s="18" t="s">
        <v>84</v>
      </c>
    </row>
    <row r="251" spans="1:65" s="2" customFormat="1" ht="16.5" customHeight="1">
      <c r="A251" s="35"/>
      <c r="B251" s="36"/>
      <c r="C251" s="192" t="s">
        <v>626</v>
      </c>
      <c r="D251" s="192" t="s">
        <v>241</v>
      </c>
      <c r="E251" s="193" t="s">
        <v>5279</v>
      </c>
      <c r="F251" s="194" t="s">
        <v>5280</v>
      </c>
      <c r="G251" s="195" t="s">
        <v>249</v>
      </c>
      <c r="H251" s="196">
        <v>1</v>
      </c>
      <c r="I251" s="197"/>
      <c r="J251" s="198">
        <f>ROUND(I251*H251,2)</f>
        <v>0</v>
      </c>
      <c r="K251" s="194" t="s">
        <v>277</v>
      </c>
      <c r="L251" s="40"/>
      <c r="M251" s="199" t="s">
        <v>1</v>
      </c>
      <c r="N251" s="200" t="s">
        <v>41</v>
      </c>
      <c r="O251" s="72"/>
      <c r="P251" s="201">
        <f>O251*H251</f>
        <v>0</v>
      </c>
      <c r="Q251" s="201">
        <v>0</v>
      </c>
      <c r="R251" s="201">
        <f>Q251*H251</f>
        <v>0</v>
      </c>
      <c r="S251" s="201">
        <v>0</v>
      </c>
      <c r="T251" s="202">
        <f>S251*H251</f>
        <v>0</v>
      </c>
      <c r="U251" s="35"/>
      <c r="V251" s="35"/>
      <c r="W251" s="35"/>
      <c r="X251" s="35"/>
      <c r="Y251" s="35"/>
      <c r="Z251" s="35"/>
      <c r="AA251" s="35"/>
      <c r="AB251" s="35"/>
      <c r="AC251" s="35"/>
      <c r="AD251" s="35"/>
      <c r="AE251" s="35"/>
      <c r="AR251" s="203" t="s">
        <v>110</v>
      </c>
      <c r="AT251" s="203" t="s">
        <v>241</v>
      </c>
      <c r="AU251" s="203" t="s">
        <v>84</v>
      </c>
      <c r="AY251" s="18" t="s">
        <v>239</v>
      </c>
      <c r="BE251" s="204">
        <f>IF(N251="základní",J251,0)</f>
        <v>0</v>
      </c>
      <c r="BF251" s="204">
        <f>IF(N251="snížená",J251,0)</f>
        <v>0</v>
      </c>
      <c r="BG251" s="204">
        <f>IF(N251="zákl. přenesená",J251,0)</f>
        <v>0</v>
      </c>
      <c r="BH251" s="204">
        <f>IF(N251="sníž. přenesená",J251,0)</f>
        <v>0</v>
      </c>
      <c r="BI251" s="204">
        <f>IF(N251="nulová",J251,0)</f>
        <v>0</v>
      </c>
      <c r="BJ251" s="18" t="s">
        <v>84</v>
      </c>
      <c r="BK251" s="204">
        <f>ROUND(I251*H251,2)</f>
        <v>0</v>
      </c>
      <c r="BL251" s="18" t="s">
        <v>110</v>
      </c>
      <c r="BM251" s="203" t="s">
        <v>1033</v>
      </c>
    </row>
    <row r="252" spans="1:65" s="2" customFormat="1" ht="19.5">
      <c r="A252" s="35"/>
      <c r="B252" s="36"/>
      <c r="C252" s="37"/>
      <c r="D252" s="207" t="s">
        <v>284</v>
      </c>
      <c r="E252" s="37"/>
      <c r="F252" s="216" t="s">
        <v>5082</v>
      </c>
      <c r="G252" s="37"/>
      <c r="H252" s="37"/>
      <c r="I252" s="217"/>
      <c r="J252" s="37"/>
      <c r="K252" s="37"/>
      <c r="L252" s="40"/>
      <c r="M252" s="218"/>
      <c r="N252" s="219"/>
      <c r="O252" s="72"/>
      <c r="P252" s="72"/>
      <c r="Q252" s="72"/>
      <c r="R252" s="72"/>
      <c r="S252" s="72"/>
      <c r="T252" s="73"/>
      <c r="U252" s="35"/>
      <c r="V252" s="35"/>
      <c r="W252" s="35"/>
      <c r="X252" s="35"/>
      <c r="Y252" s="35"/>
      <c r="Z252" s="35"/>
      <c r="AA252" s="35"/>
      <c r="AB252" s="35"/>
      <c r="AC252" s="35"/>
      <c r="AD252" s="35"/>
      <c r="AE252" s="35"/>
      <c r="AT252" s="18" t="s">
        <v>284</v>
      </c>
      <c r="AU252" s="18" t="s">
        <v>84</v>
      </c>
    </row>
    <row r="253" spans="1:65" s="2" customFormat="1" ht="16.5" customHeight="1">
      <c r="A253" s="35"/>
      <c r="B253" s="36"/>
      <c r="C253" s="192" t="s">
        <v>631</v>
      </c>
      <c r="D253" s="192" t="s">
        <v>241</v>
      </c>
      <c r="E253" s="193" t="s">
        <v>5281</v>
      </c>
      <c r="F253" s="194" t="s">
        <v>5282</v>
      </c>
      <c r="G253" s="195" t="s">
        <v>249</v>
      </c>
      <c r="H253" s="196">
        <v>9</v>
      </c>
      <c r="I253" s="197"/>
      <c r="J253" s="198">
        <f>ROUND(I253*H253,2)</f>
        <v>0</v>
      </c>
      <c r="K253" s="194" t="s">
        <v>277</v>
      </c>
      <c r="L253" s="40"/>
      <c r="M253" s="199" t="s">
        <v>1</v>
      </c>
      <c r="N253" s="200" t="s">
        <v>41</v>
      </c>
      <c r="O253" s="72"/>
      <c r="P253" s="201">
        <f>O253*H253</f>
        <v>0</v>
      </c>
      <c r="Q253" s="201">
        <v>0</v>
      </c>
      <c r="R253" s="201">
        <f>Q253*H253</f>
        <v>0</v>
      </c>
      <c r="S253" s="201">
        <v>0</v>
      </c>
      <c r="T253" s="202">
        <f>S253*H253</f>
        <v>0</v>
      </c>
      <c r="U253" s="35"/>
      <c r="V253" s="35"/>
      <c r="W253" s="35"/>
      <c r="X253" s="35"/>
      <c r="Y253" s="35"/>
      <c r="Z253" s="35"/>
      <c r="AA253" s="35"/>
      <c r="AB253" s="35"/>
      <c r="AC253" s="35"/>
      <c r="AD253" s="35"/>
      <c r="AE253" s="35"/>
      <c r="AR253" s="203" t="s">
        <v>110</v>
      </c>
      <c r="AT253" s="203" t="s">
        <v>241</v>
      </c>
      <c r="AU253" s="203" t="s">
        <v>84</v>
      </c>
      <c r="AY253" s="18" t="s">
        <v>239</v>
      </c>
      <c r="BE253" s="204">
        <f>IF(N253="základní",J253,0)</f>
        <v>0</v>
      </c>
      <c r="BF253" s="204">
        <f>IF(N253="snížená",J253,0)</f>
        <v>0</v>
      </c>
      <c r="BG253" s="204">
        <f>IF(N253="zákl. přenesená",J253,0)</f>
        <v>0</v>
      </c>
      <c r="BH253" s="204">
        <f>IF(N253="sníž. přenesená",J253,0)</f>
        <v>0</v>
      </c>
      <c r="BI253" s="204">
        <f>IF(N253="nulová",J253,0)</f>
        <v>0</v>
      </c>
      <c r="BJ253" s="18" t="s">
        <v>84</v>
      </c>
      <c r="BK253" s="204">
        <f>ROUND(I253*H253,2)</f>
        <v>0</v>
      </c>
      <c r="BL253" s="18" t="s">
        <v>110</v>
      </c>
      <c r="BM253" s="203" t="s">
        <v>1044</v>
      </c>
    </row>
    <row r="254" spans="1:65" s="2" customFormat="1" ht="19.5">
      <c r="A254" s="35"/>
      <c r="B254" s="36"/>
      <c r="C254" s="37"/>
      <c r="D254" s="207" t="s">
        <v>284</v>
      </c>
      <c r="E254" s="37"/>
      <c r="F254" s="216" t="s">
        <v>5082</v>
      </c>
      <c r="G254" s="37"/>
      <c r="H254" s="37"/>
      <c r="I254" s="217"/>
      <c r="J254" s="37"/>
      <c r="K254" s="37"/>
      <c r="L254" s="40"/>
      <c r="M254" s="218"/>
      <c r="N254" s="219"/>
      <c r="O254" s="72"/>
      <c r="P254" s="72"/>
      <c r="Q254" s="72"/>
      <c r="R254" s="72"/>
      <c r="S254" s="72"/>
      <c r="T254" s="73"/>
      <c r="U254" s="35"/>
      <c r="V254" s="35"/>
      <c r="W254" s="35"/>
      <c r="X254" s="35"/>
      <c r="Y254" s="35"/>
      <c r="Z254" s="35"/>
      <c r="AA254" s="35"/>
      <c r="AB254" s="35"/>
      <c r="AC254" s="35"/>
      <c r="AD254" s="35"/>
      <c r="AE254" s="35"/>
      <c r="AT254" s="18" t="s">
        <v>284</v>
      </c>
      <c r="AU254" s="18" t="s">
        <v>84</v>
      </c>
    </row>
    <row r="255" spans="1:65" s="2" customFormat="1" ht="16.5" customHeight="1">
      <c r="A255" s="35"/>
      <c r="B255" s="36"/>
      <c r="C255" s="192" t="s">
        <v>636</v>
      </c>
      <c r="D255" s="192" t="s">
        <v>241</v>
      </c>
      <c r="E255" s="193" t="s">
        <v>5283</v>
      </c>
      <c r="F255" s="194" t="s">
        <v>5284</v>
      </c>
      <c r="G255" s="195" t="s">
        <v>249</v>
      </c>
      <c r="H255" s="196">
        <v>1</v>
      </c>
      <c r="I255" s="197"/>
      <c r="J255" s="198">
        <f>ROUND(I255*H255,2)</f>
        <v>0</v>
      </c>
      <c r="K255" s="194" t="s">
        <v>277</v>
      </c>
      <c r="L255" s="40"/>
      <c r="M255" s="199" t="s">
        <v>1</v>
      </c>
      <c r="N255" s="200" t="s">
        <v>41</v>
      </c>
      <c r="O255" s="72"/>
      <c r="P255" s="201">
        <f>O255*H255</f>
        <v>0</v>
      </c>
      <c r="Q255" s="201">
        <v>0</v>
      </c>
      <c r="R255" s="201">
        <f>Q255*H255</f>
        <v>0</v>
      </c>
      <c r="S255" s="201">
        <v>0</v>
      </c>
      <c r="T255" s="202">
        <f>S255*H255</f>
        <v>0</v>
      </c>
      <c r="U255" s="35"/>
      <c r="V255" s="35"/>
      <c r="W255" s="35"/>
      <c r="X255" s="35"/>
      <c r="Y255" s="35"/>
      <c r="Z255" s="35"/>
      <c r="AA255" s="35"/>
      <c r="AB255" s="35"/>
      <c r="AC255" s="35"/>
      <c r="AD255" s="35"/>
      <c r="AE255" s="35"/>
      <c r="AR255" s="203" t="s">
        <v>110</v>
      </c>
      <c r="AT255" s="203" t="s">
        <v>241</v>
      </c>
      <c r="AU255" s="203" t="s">
        <v>84</v>
      </c>
      <c r="AY255" s="18" t="s">
        <v>239</v>
      </c>
      <c r="BE255" s="204">
        <f>IF(N255="základní",J255,0)</f>
        <v>0</v>
      </c>
      <c r="BF255" s="204">
        <f>IF(N255="snížená",J255,0)</f>
        <v>0</v>
      </c>
      <c r="BG255" s="204">
        <f>IF(N255="zákl. přenesená",J255,0)</f>
        <v>0</v>
      </c>
      <c r="BH255" s="204">
        <f>IF(N255="sníž. přenesená",J255,0)</f>
        <v>0</v>
      </c>
      <c r="BI255" s="204">
        <f>IF(N255="nulová",J255,0)</f>
        <v>0</v>
      </c>
      <c r="BJ255" s="18" t="s">
        <v>84</v>
      </c>
      <c r="BK255" s="204">
        <f>ROUND(I255*H255,2)</f>
        <v>0</v>
      </c>
      <c r="BL255" s="18" t="s">
        <v>110</v>
      </c>
      <c r="BM255" s="203" t="s">
        <v>1053</v>
      </c>
    </row>
    <row r="256" spans="1:65" s="2" customFormat="1" ht="19.5">
      <c r="A256" s="35"/>
      <c r="B256" s="36"/>
      <c r="C256" s="37"/>
      <c r="D256" s="207" t="s">
        <v>284</v>
      </c>
      <c r="E256" s="37"/>
      <c r="F256" s="216" t="s">
        <v>5082</v>
      </c>
      <c r="G256" s="37"/>
      <c r="H256" s="37"/>
      <c r="I256" s="217"/>
      <c r="J256" s="37"/>
      <c r="K256" s="37"/>
      <c r="L256" s="40"/>
      <c r="M256" s="218"/>
      <c r="N256" s="219"/>
      <c r="O256" s="72"/>
      <c r="P256" s="72"/>
      <c r="Q256" s="72"/>
      <c r="R256" s="72"/>
      <c r="S256" s="72"/>
      <c r="T256" s="73"/>
      <c r="U256" s="35"/>
      <c r="V256" s="35"/>
      <c r="W256" s="35"/>
      <c r="X256" s="35"/>
      <c r="Y256" s="35"/>
      <c r="Z256" s="35"/>
      <c r="AA256" s="35"/>
      <c r="AB256" s="35"/>
      <c r="AC256" s="35"/>
      <c r="AD256" s="35"/>
      <c r="AE256" s="35"/>
      <c r="AT256" s="18" t="s">
        <v>284</v>
      </c>
      <c r="AU256" s="18" t="s">
        <v>84</v>
      </c>
    </row>
    <row r="257" spans="1:65" s="2" customFormat="1" ht="16.5" customHeight="1">
      <c r="A257" s="35"/>
      <c r="B257" s="36"/>
      <c r="C257" s="192" t="s">
        <v>642</v>
      </c>
      <c r="D257" s="192" t="s">
        <v>241</v>
      </c>
      <c r="E257" s="193" t="s">
        <v>5285</v>
      </c>
      <c r="F257" s="194" t="s">
        <v>5286</v>
      </c>
      <c r="G257" s="195" t="s">
        <v>249</v>
      </c>
      <c r="H257" s="196">
        <v>15</v>
      </c>
      <c r="I257" s="197"/>
      <c r="J257" s="198">
        <f>ROUND(I257*H257,2)</f>
        <v>0</v>
      </c>
      <c r="K257" s="194" t="s">
        <v>277</v>
      </c>
      <c r="L257" s="40"/>
      <c r="M257" s="199" t="s">
        <v>1</v>
      </c>
      <c r="N257" s="200" t="s">
        <v>41</v>
      </c>
      <c r="O257" s="72"/>
      <c r="P257" s="201">
        <f>O257*H257</f>
        <v>0</v>
      </c>
      <c r="Q257" s="201">
        <v>0</v>
      </c>
      <c r="R257" s="201">
        <f>Q257*H257</f>
        <v>0</v>
      </c>
      <c r="S257" s="201">
        <v>0</v>
      </c>
      <c r="T257" s="202">
        <f>S257*H257</f>
        <v>0</v>
      </c>
      <c r="U257" s="35"/>
      <c r="V257" s="35"/>
      <c r="W257" s="35"/>
      <c r="X257" s="35"/>
      <c r="Y257" s="35"/>
      <c r="Z257" s="35"/>
      <c r="AA257" s="35"/>
      <c r="AB257" s="35"/>
      <c r="AC257" s="35"/>
      <c r="AD257" s="35"/>
      <c r="AE257" s="35"/>
      <c r="AR257" s="203" t="s">
        <v>110</v>
      </c>
      <c r="AT257" s="203" t="s">
        <v>241</v>
      </c>
      <c r="AU257" s="203" t="s">
        <v>84</v>
      </c>
      <c r="AY257" s="18" t="s">
        <v>239</v>
      </c>
      <c r="BE257" s="204">
        <f>IF(N257="základní",J257,0)</f>
        <v>0</v>
      </c>
      <c r="BF257" s="204">
        <f>IF(N257="snížená",J257,0)</f>
        <v>0</v>
      </c>
      <c r="BG257" s="204">
        <f>IF(N257="zákl. přenesená",J257,0)</f>
        <v>0</v>
      </c>
      <c r="BH257" s="204">
        <f>IF(N257="sníž. přenesená",J257,0)</f>
        <v>0</v>
      </c>
      <c r="BI257" s="204">
        <f>IF(N257="nulová",J257,0)</f>
        <v>0</v>
      </c>
      <c r="BJ257" s="18" t="s">
        <v>84</v>
      </c>
      <c r="BK257" s="204">
        <f>ROUND(I257*H257,2)</f>
        <v>0</v>
      </c>
      <c r="BL257" s="18" t="s">
        <v>110</v>
      </c>
      <c r="BM257" s="203" t="s">
        <v>1059</v>
      </c>
    </row>
    <row r="258" spans="1:65" s="2" customFormat="1" ht="19.5">
      <c r="A258" s="35"/>
      <c r="B258" s="36"/>
      <c r="C258" s="37"/>
      <c r="D258" s="207" t="s">
        <v>284</v>
      </c>
      <c r="E258" s="37"/>
      <c r="F258" s="216" t="s">
        <v>5082</v>
      </c>
      <c r="G258" s="37"/>
      <c r="H258" s="37"/>
      <c r="I258" s="217"/>
      <c r="J258" s="37"/>
      <c r="K258" s="37"/>
      <c r="L258" s="40"/>
      <c r="M258" s="218"/>
      <c r="N258" s="219"/>
      <c r="O258" s="72"/>
      <c r="P258" s="72"/>
      <c r="Q258" s="72"/>
      <c r="R258" s="72"/>
      <c r="S258" s="72"/>
      <c r="T258" s="73"/>
      <c r="U258" s="35"/>
      <c r="V258" s="35"/>
      <c r="W258" s="35"/>
      <c r="X258" s="35"/>
      <c r="Y258" s="35"/>
      <c r="Z258" s="35"/>
      <c r="AA258" s="35"/>
      <c r="AB258" s="35"/>
      <c r="AC258" s="35"/>
      <c r="AD258" s="35"/>
      <c r="AE258" s="35"/>
      <c r="AT258" s="18" t="s">
        <v>284</v>
      </c>
      <c r="AU258" s="18" t="s">
        <v>84</v>
      </c>
    </row>
    <row r="259" spans="1:65" s="2" customFormat="1" ht="16.5" customHeight="1">
      <c r="A259" s="35"/>
      <c r="B259" s="36"/>
      <c r="C259" s="192" t="s">
        <v>646</v>
      </c>
      <c r="D259" s="192" t="s">
        <v>241</v>
      </c>
      <c r="E259" s="193" t="s">
        <v>5287</v>
      </c>
      <c r="F259" s="194" t="s">
        <v>5288</v>
      </c>
      <c r="G259" s="195" t="s">
        <v>249</v>
      </c>
      <c r="H259" s="196">
        <v>1</v>
      </c>
      <c r="I259" s="197"/>
      <c r="J259" s="198">
        <f>ROUND(I259*H259,2)</f>
        <v>0</v>
      </c>
      <c r="K259" s="194" t="s">
        <v>277</v>
      </c>
      <c r="L259" s="40"/>
      <c r="M259" s="199" t="s">
        <v>1</v>
      </c>
      <c r="N259" s="200" t="s">
        <v>41</v>
      </c>
      <c r="O259" s="72"/>
      <c r="P259" s="201">
        <f>O259*H259</f>
        <v>0</v>
      </c>
      <c r="Q259" s="201">
        <v>0</v>
      </c>
      <c r="R259" s="201">
        <f>Q259*H259</f>
        <v>0</v>
      </c>
      <c r="S259" s="201">
        <v>0</v>
      </c>
      <c r="T259" s="202">
        <f>S259*H259</f>
        <v>0</v>
      </c>
      <c r="U259" s="35"/>
      <c r="V259" s="35"/>
      <c r="W259" s="35"/>
      <c r="X259" s="35"/>
      <c r="Y259" s="35"/>
      <c r="Z259" s="35"/>
      <c r="AA259" s="35"/>
      <c r="AB259" s="35"/>
      <c r="AC259" s="35"/>
      <c r="AD259" s="35"/>
      <c r="AE259" s="35"/>
      <c r="AR259" s="203" t="s">
        <v>110</v>
      </c>
      <c r="AT259" s="203" t="s">
        <v>241</v>
      </c>
      <c r="AU259" s="203" t="s">
        <v>84</v>
      </c>
      <c r="AY259" s="18" t="s">
        <v>239</v>
      </c>
      <c r="BE259" s="204">
        <f>IF(N259="základní",J259,0)</f>
        <v>0</v>
      </c>
      <c r="BF259" s="204">
        <f>IF(N259="snížená",J259,0)</f>
        <v>0</v>
      </c>
      <c r="BG259" s="204">
        <f>IF(N259="zákl. přenesená",J259,0)</f>
        <v>0</v>
      </c>
      <c r="BH259" s="204">
        <f>IF(N259="sníž. přenesená",J259,0)</f>
        <v>0</v>
      </c>
      <c r="BI259" s="204">
        <f>IF(N259="nulová",J259,0)</f>
        <v>0</v>
      </c>
      <c r="BJ259" s="18" t="s">
        <v>84</v>
      </c>
      <c r="BK259" s="204">
        <f>ROUND(I259*H259,2)</f>
        <v>0</v>
      </c>
      <c r="BL259" s="18" t="s">
        <v>110</v>
      </c>
      <c r="BM259" s="203" t="s">
        <v>1067</v>
      </c>
    </row>
    <row r="260" spans="1:65" s="2" customFormat="1" ht="19.5">
      <c r="A260" s="35"/>
      <c r="B260" s="36"/>
      <c r="C260" s="37"/>
      <c r="D260" s="207" t="s">
        <v>284</v>
      </c>
      <c r="E260" s="37"/>
      <c r="F260" s="216" t="s">
        <v>5082</v>
      </c>
      <c r="G260" s="37"/>
      <c r="H260" s="37"/>
      <c r="I260" s="217"/>
      <c r="J260" s="37"/>
      <c r="K260" s="37"/>
      <c r="L260" s="40"/>
      <c r="M260" s="218"/>
      <c r="N260" s="219"/>
      <c r="O260" s="72"/>
      <c r="P260" s="72"/>
      <c r="Q260" s="72"/>
      <c r="R260" s="72"/>
      <c r="S260" s="72"/>
      <c r="T260" s="73"/>
      <c r="U260" s="35"/>
      <c r="V260" s="35"/>
      <c r="W260" s="35"/>
      <c r="X260" s="35"/>
      <c r="Y260" s="35"/>
      <c r="Z260" s="35"/>
      <c r="AA260" s="35"/>
      <c r="AB260" s="35"/>
      <c r="AC260" s="35"/>
      <c r="AD260" s="35"/>
      <c r="AE260" s="35"/>
      <c r="AT260" s="18" t="s">
        <v>284</v>
      </c>
      <c r="AU260" s="18" t="s">
        <v>84</v>
      </c>
    </row>
    <row r="261" spans="1:65" s="2" customFormat="1" ht="16.5" customHeight="1">
      <c r="A261" s="35"/>
      <c r="B261" s="36"/>
      <c r="C261" s="192" t="s">
        <v>650</v>
      </c>
      <c r="D261" s="192" t="s">
        <v>241</v>
      </c>
      <c r="E261" s="193" t="s">
        <v>5289</v>
      </c>
      <c r="F261" s="194" t="s">
        <v>5290</v>
      </c>
      <c r="G261" s="195" t="s">
        <v>249</v>
      </c>
      <c r="H261" s="196">
        <v>12</v>
      </c>
      <c r="I261" s="197"/>
      <c r="J261" s="198">
        <f>ROUND(I261*H261,2)</f>
        <v>0</v>
      </c>
      <c r="K261" s="194" t="s">
        <v>277</v>
      </c>
      <c r="L261" s="40"/>
      <c r="M261" s="199" t="s">
        <v>1</v>
      </c>
      <c r="N261" s="200" t="s">
        <v>41</v>
      </c>
      <c r="O261" s="72"/>
      <c r="P261" s="201">
        <f>O261*H261</f>
        <v>0</v>
      </c>
      <c r="Q261" s="201">
        <v>0</v>
      </c>
      <c r="R261" s="201">
        <f>Q261*H261</f>
        <v>0</v>
      </c>
      <c r="S261" s="201">
        <v>0</v>
      </c>
      <c r="T261" s="202">
        <f>S261*H261</f>
        <v>0</v>
      </c>
      <c r="U261" s="35"/>
      <c r="V261" s="35"/>
      <c r="W261" s="35"/>
      <c r="X261" s="35"/>
      <c r="Y261" s="35"/>
      <c r="Z261" s="35"/>
      <c r="AA261" s="35"/>
      <c r="AB261" s="35"/>
      <c r="AC261" s="35"/>
      <c r="AD261" s="35"/>
      <c r="AE261" s="35"/>
      <c r="AR261" s="203" t="s">
        <v>110</v>
      </c>
      <c r="AT261" s="203" t="s">
        <v>241</v>
      </c>
      <c r="AU261" s="203" t="s">
        <v>84</v>
      </c>
      <c r="AY261" s="18" t="s">
        <v>239</v>
      </c>
      <c r="BE261" s="204">
        <f>IF(N261="základní",J261,0)</f>
        <v>0</v>
      </c>
      <c r="BF261" s="204">
        <f>IF(N261="snížená",J261,0)</f>
        <v>0</v>
      </c>
      <c r="BG261" s="204">
        <f>IF(N261="zákl. přenesená",J261,0)</f>
        <v>0</v>
      </c>
      <c r="BH261" s="204">
        <f>IF(N261="sníž. přenesená",J261,0)</f>
        <v>0</v>
      </c>
      <c r="BI261" s="204">
        <f>IF(N261="nulová",J261,0)</f>
        <v>0</v>
      </c>
      <c r="BJ261" s="18" t="s">
        <v>84</v>
      </c>
      <c r="BK261" s="204">
        <f>ROUND(I261*H261,2)</f>
        <v>0</v>
      </c>
      <c r="BL261" s="18" t="s">
        <v>110</v>
      </c>
      <c r="BM261" s="203" t="s">
        <v>1076</v>
      </c>
    </row>
    <row r="262" spans="1:65" s="2" customFormat="1" ht="19.5">
      <c r="A262" s="35"/>
      <c r="B262" s="36"/>
      <c r="C262" s="37"/>
      <c r="D262" s="207" t="s">
        <v>284</v>
      </c>
      <c r="E262" s="37"/>
      <c r="F262" s="216" t="s">
        <v>5082</v>
      </c>
      <c r="G262" s="37"/>
      <c r="H262" s="37"/>
      <c r="I262" s="217"/>
      <c r="J262" s="37"/>
      <c r="K262" s="37"/>
      <c r="L262" s="40"/>
      <c r="M262" s="218"/>
      <c r="N262" s="219"/>
      <c r="O262" s="72"/>
      <c r="P262" s="72"/>
      <c r="Q262" s="72"/>
      <c r="R262" s="72"/>
      <c r="S262" s="72"/>
      <c r="T262" s="73"/>
      <c r="U262" s="35"/>
      <c r="V262" s="35"/>
      <c r="W262" s="35"/>
      <c r="X262" s="35"/>
      <c r="Y262" s="35"/>
      <c r="Z262" s="35"/>
      <c r="AA262" s="35"/>
      <c r="AB262" s="35"/>
      <c r="AC262" s="35"/>
      <c r="AD262" s="35"/>
      <c r="AE262" s="35"/>
      <c r="AT262" s="18" t="s">
        <v>284</v>
      </c>
      <c r="AU262" s="18" t="s">
        <v>84</v>
      </c>
    </row>
    <row r="263" spans="1:65" s="2" customFormat="1" ht="16.5" customHeight="1">
      <c r="A263" s="35"/>
      <c r="B263" s="36"/>
      <c r="C263" s="192" t="s">
        <v>655</v>
      </c>
      <c r="D263" s="192" t="s">
        <v>241</v>
      </c>
      <c r="E263" s="193" t="s">
        <v>5291</v>
      </c>
      <c r="F263" s="194" t="s">
        <v>5290</v>
      </c>
      <c r="G263" s="195" t="s">
        <v>249</v>
      </c>
      <c r="H263" s="196">
        <v>8</v>
      </c>
      <c r="I263" s="197"/>
      <c r="J263" s="198">
        <f>ROUND(I263*H263,2)</f>
        <v>0</v>
      </c>
      <c r="K263" s="194" t="s">
        <v>277</v>
      </c>
      <c r="L263" s="40"/>
      <c r="M263" s="199" t="s">
        <v>1</v>
      </c>
      <c r="N263" s="200" t="s">
        <v>41</v>
      </c>
      <c r="O263" s="72"/>
      <c r="P263" s="201">
        <f>O263*H263</f>
        <v>0</v>
      </c>
      <c r="Q263" s="201">
        <v>0</v>
      </c>
      <c r="R263" s="201">
        <f>Q263*H263</f>
        <v>0</v>
      </c>
      <c r="S263" s="201">
        <v>0</v>
      </c>
      <c r="T263" s="202">
        <f>S263*H263</f>
        <v>0</v>
      </c>
      <c r="U263" s="35"/>
      <c r="V263" s="35"/>
      <c r="W263" s="35"/>
      <c r="X263" s="35"/>
      <c r="Y263" s="35"/>
      <c r="Z263" s="35"/>
      <c r="AA263" s="35"/>
      <c r="AB263" s="35"/>
      <c r="AC263" s="35"/>
      <c r="AD263" s="35"/>
      <c r="AE263" s="35"/>
      <c r="AR263" s="203" t="s">
        <v>110</v>
      </c>
      <c r="AT263" s="203" t="s">
        <v>241</v>
      </c>
      <c r="AU263" s="203" t="s">
        <v>84</v>
      </c>
      <c r="AY263" s="18" t="s">
        <v>239</v>
      </c>
      <c r="BE263" s="204">
        <f>IF(N263="základní",J263,0)</f>
        <v>0</v>
      </c>
      <c r="BF263" s="204">
        <f>IF(N263="snížená",J263,0)</f>
        <v>0</v>
      </c>
      <c r="BG263" s="204">
        <f>IF(N263="zákl. přenesená",J263,0)</f>
        <v>0</v>
      </c>
      <c r="BH263" s="204">
        <f>IF(N263="sníž. přenesená",J263,0)</f>
        <v>0</v>
      </c>
      <c r="BI263" s="204">
        <f>IF(N263="nulová",J263,0)</f>
        <v>0</v>
      </c>
      <c r="BJ263" s="18" t="s">
        <v>84</v>
      </c>
      <c r="BK263" s="204">
        <f>ROUND(I263*H263,2)</f>
        <v>0</v>
      </c>
      <c r="BL263" s="18" t="s">
        <v>110</v>
      </c>
      <c r="BM263" s="203" t="s">
        <v>1085</v>
      </c>
    </row>
    <row r="264" spans="1:65" s="2" customFormat="1" ht="19.5">
      <c r="A264" s="35"/>
      <c r="B264" s="36"/>
      <c r="C264" s="37"/>
      <c r="D264" s="207" t="s">
        <v>284</v>
      </c>
      <c r="E264" s="37"/>
      <c r="F264" s="216" t="s">
        <v>5082</v>
      </c>
      <c r="G264" s="37"/>
      <c r="H264" s="37"/>
      <c r="I264" s="217"/>
      <c r="J264" s="37"/>
      <c r="K264" s="37"/>
      <c r="L264" s="40"/>
      <c r="M264" s="218"/>
      <c r="N264" s="219"/>
      <c r="O264" s="72"/>
      <c r="P264" s="72"/>
      <c r="Q264" s="72"/>
      <c r="R264" s="72"/>
      <c r="S264" s="72"/>
      <c r="T264" s="73"/>
      <c r="U264" s="35"/>
      <c r="V264" s="35"/>
      <c r="W264" s="35"/>
      <c r="X264" s="35"/>
      <c r="Y264" s="35"/>
      <c r="Z264" s="35"/>
      <c r="AA264" s="35"/>
      <c r="AB264" s="35"/>
      <c r="AC264" s="35"/>
      <c r="AD264" s="35"/>
      <c r="AE264" s="35"/>
      <c r="AT264" s="18" t="s">
        <v>284</v>
      </c>
      <c r="AU264" s="18" t="s">
        <v>84</v>
      </c>
    </row>
    <row r="265" spans="1:65" s="2" customFormat="1" ht="16.5" customHeight="1">
      <c r="A265" s="35"/>
      <c r="B265" s="36"/>
      <c r="C265" s="192" t="s">
        <v>659</v>
      </c>
      <c r="D265" s="192" t="s">
        <v>241</v>
      </c>
      <c r="E265" s="193" t="s">
        <v>5292</v>
      </c>
      <c r="F265" s="194" t="s">
        <v>5290</v>
      </c>
      <c r="G265" s="195" t="s">
        <v>249</v>
      </c>
      <c r="H265" s="196">
        <v>3</v>
      </c>
      <c r="I265" s="197"/>
      <c r="J265" s="198">
        <f>ROUND(I265*H265,2)</f>
        <v>0</v>
      </c>
      <c r="K265" s="194" t="s">
        <v>277</v>
      </c>
      <c r="L265" s="40"/>
      <c r="M265" s="199" t="s">
        <v>1</v>
      </c>
      <c r="N265" s="200" t="s">
        <v>41</v>
      </c>
      <c r="O265" s="72"/>
      <c r="P265" s="201">
        <f>O265*H265</f>
        <v>0</v>
      </c>
      <c r="Q265" s="201">
        <v>0</v>
      </c>
      <c r="R265" s="201">
        <f>Q265*H265</f>
        <v>0</v>
      </c>
      <c r="S265" s="201">
        <v>0</v>
      </c>
      <c r="T265" s="202">
        <f>S265*H265</f>
        <v>0</v>
      </c>
      <c r="U265" s="35"/>
      <c r="V265" s="35"/>
      <c r="W265" s="35"/>
      <c r="X265" s="35"/>
      <c r="Y265" s="35"/>
      <c r="Z265" s="35"/>
      <c r="AA265" s="35"/>
      <c r="AB265" s="35"/>
      <c r="AC265" s="35"/>
      <c r="AD265" s="35"/>
      <c r="AE265" s="35"/>
      <c r="AR265" s="203" t="s">
        <v>110</v>
      </c>
      <c r="AT265" s="203" t="s">
        <v>241</v>
      </c>
      <c r="AU265" s="203" t="s">
        <v>84</v>
      </c>
      <c r="AY265" s="18" t="s">
        <v>239</v>
      </c>
      <c r="BE265" s="204">
        <f>IF(N265="základní",J265,0)</f>
        <v>0</v>
      </c>
      <c r="BF265" s="204">
        <f>IF(N265="snížená",J265,0)</f>
        <v>0</v>
      </c>
      <c r="BG265" s="204">
        <f>IF(N265="zákl. přenesená",J265,0)</f>
        <v>0</v>
      </c>
      <c r="BH265" s="204">
        <f>IF(N265="sníž. přenesená",J265,0)</f>
        <v>0</v>
      </c>
      <c r="BI265" s="204">
        <f>IF(N265="nulová",J265,0)</f>
        <v>0</v>
      </c>
      <c r="BJ265" s="18" t="s">
        <v>84</v>
      </c>
      <c r="BK265" s="204">
        <f>ROUND(I265*H265,2)</f>
        <v>0</v>
      </c>
      <c r="BL265" s="18" t="s">
        <v>110</v>
      </c>
      <c r="BM265" s="203" t="s">
        <v>1093</v>
      </c>
    </row>
    <row r="266" spans="1:65" s="2" customFormat="1" ht="19.5">
      <c r="A266" s="35"/>
      <c r="B266" s="36"/>
      <c r="C266" s="37"/>
      <c r="D266" s="207" t="s">
        <v>284</v>
      </c>
      <c r="E266" s="37"/>
      <c r="F266" s="216" t="s">
        <v>5082</v>
      </c>
      <c r="G266" s="37"/>
      <c r="H266" s="37"/>
      <c r="I266" s="217"/>
      <c r="J266" s="37"/>
      <c r="K266" s="37"/>
      <c r="L266" s="40"/>
      <c r="M266" s="218"/>
      <c r="N266" s="219"/>
      <c r="O266" s="72"/>
      <c r="P266" s="72"/>
      <c r="Q266" s="72"/>
      <c r="R266" s="72"/>
      <c r="S266" s="72"/>
      <c r="T266" s="73"/>
      <c r="U266" s="35"/>
      <c r="V266" s="35"/>
      <c r="W266" s="35"/>
      <c r="X266" s="35"/>
      <c r="Y266" s="35"/>
      <c r="Z266" s="35"/>
      <c r="AA266" s="35"/>
      <c r="AB266" s="35"/>
      <c r="AC266" s="35"/>
      <c r="AD266" s="35"/>
      <c r="AE266" s="35"/>
      <c r="AT266" s="18" t="s">
        <v>284</v>
      </c>
      <c r="AU266" s="18" t="s">
        <v>84</v>
      </c>
    </row>
    <row r="267" spans="1:65" s="2" customFormat="1" ht="16.5" customHeight="1">
      <c r="A267" s="35"/>
      <c r="B267" s="36"/>
      <c r="C267" s="192" t="s">
        <v>664</v>
      </c>
      <c r="D267" s="192" t="s">
        <v>241</v>
      </c>
      <c r="E267" s="193" t="s">
        <v>5293</v>
      </c>
      <c r="F267" s="194" t="s">
        <v>5294</v>
      </c>
      <c r="G267" s="195" t="s">
        <v>249</v>
      </c>
      <c r="H267" s="196">
        <v>6</v>
      </c>
      <c r="I267" s="197"/>
      <c r="J267" s="198">
        <f>ROUND(I267*H267,2)</f>
        <v>0</v>
      </c>
      <c r="K267" s="194" t="s">
        <v>277</v>
      </c>
      <c r="L267" s="40"/>
      <c r="M267" s="199" t="s">
        <v>1</v>
      </c>
      <c r="N267" s="200" t="s">
        <v>41</v>
      </c>
      <c r="O267" s="72"/>
      <c r="P267" s="201">
        <f>O267*H267</f>
        <v>0</v>
      </c>
      <c r="Q267" s="201">
        <v>0</v>
      </c>
      <c r="R267" s="201">
        <f>Q267*H267</f>
        <v>0</v>
      </c>
      <c r="S267" s="201">
        <v>0</v>
      </c>
      <c r="T267" s="202">
        <f>S267*H267</f>
        <v>0</v>
      </c>
      <c r="U267" s="35"/>
      <c r="V267" s="35"/>
      <c r="W267" s="35"/>
      <c r="X267" s="35"/>
      <c r="Y267" s="35"/>
      <c r="Z267" s="35"/>
      <c r="AA267" s="35"/>
      <c r="AB267" s="35"/>
      <c r="AC267" s="35"/>
      <c r="AD267" s="35"/>
      <c r="AE267" s="35"/>
      <c r="AR267" s="203" t="s">
        <v>110</v>
      </c>
      <c r="AT267" s="203" t="s">
        <v>241</v>
      </c>
      <c r="AU267" s="203" t="s">
        <v>84</v>
      </c>
      <c r="AY267" s="18" t="s">
        <v>239</v>
      </c>
      <c r="BE267" s="204">
        <f>IF(N267="základní",J267,0)</f>
        <v>0</v>
      </c>
      <c r="BF267" s="204">
        <f>IF(N267="snížená",J267,0)</f>
        <v>0</v>
      </c>
      <c r="BG267" s="204">
        <f>IF(N267="zákl. přenesená",J267,0)</f>
        <v>0</v>
      </c>
      <c r="BH267" s="204">
        <f>IF(N267="sníž. přenesená",J267,0)</f>
        <v>0</v>
      </c>
      <c r="BI267" s="204">
        <f>IF(N267="nulová",J267,0)</f>
        <v>0</v>
      </c>
      <c r="BJ267" s="18" t="s">
        <v>84</v>
      </c>
      <c r="BK267" s="204">
        <f>ROUND(I267*H267,2)</f>
        <v>0</v>
      </c>
      <c r="BL267" s="18" t="s">
        <v>110</v>
      </c>
      <c r="BM267" s="203" t="s">
        <v>1101</v>
      </c>
    </row>
    <row r="268" spans="1:65" s="2" customFormat="1" ht="19.5">
      <c r="A268" s="35"/>
      <c r="B268" s="36"/>
      <c r="C268" s="37"/>
      <c r="D268" s="207" t="s">
        <v>284</v>
      </c>
      <c r="E268" s="37"/>
      <c r="F268" s="216" t="s">
        <v>5082</v>
      </c>
      <c r="G268" s="37"/>
      <c r="H268" s="37"/>
      <c r="I268" s="217"/>
      <c r="J268" s="37"/>
      <c r="K268" s="37"/>
      <c r="L268" s="40"/>
      <c r="M268" s="218"/>
      <c r="N268" s="219"/>
      <c r="O268" s="72"/>
      <c r="P268" s="72"/>
      <c r="Q268" s="72"/>
      <c r="R268" s="72"/>
      <c r="S268" s="72"/>
      <c r="T268" s="73"/>
      <c r="U268" s="35"/>
      <c r="V268" s="35"/>
      <c r="W268" s="35"/>
      <c r="X268" s="35"/>
      <c r="Y268" s="35"/>
      <c r="Z268" s="35"/>
      <c r="AA268" s="35"/>
      <c r="AB268" s="35"/>
      <c r="AC268" s="35"/>
      <c r="AD268" s="35"/>
      <c r="AE268" s="35"/>
      <c r="AT268" s="18" t="s">
        <v>284</v>
      </c>
      <c r="AU268" s="18" t="s">
        <v>84</v>
      </c>
    </row>
    <row r="269" spans="1:65" s="2" customFormat="1" ht="16.5" customHeight="1">
      <c r="A269" s="35"/>
      <c r="B269" s="36"/>
      <c r="C269" s="192" t="s">
        <v>668</v>
      </c>
      <c r="D269" s="192" t="s">
        <v>241</v>
      </c>
      <c r="E269" s="193" t="s">
        <v>5295</v>
      </c>
      <c r="F269" s="194" t="s">
        <v>5296</v>
      </c>
      <c r="G269" s="195" t="s">
        <v>249</v>
      </c>
      <c r="H269" s="196">
        <v>3</v>
      </c>
      <c r="I269" s="197"/>
      <c r="J269" s="198">
        <f>ROUND(I269*H269,2)</f>
        <v>0</v>
      </c>
      <c r="K269" s="194" t="s">
        <v>277</v>
      </c>
      <c r="L269" s="40"/>
      <c r="M269" s="199" t="s">
        <v>1</v>
      </c>
      <c r="N269" s="200" t="s">
        <v>41</v>
      </c>
      <c r="O269" s="72"/>
      <c r="P269" s="201">
        <f>O269*H269</f>
        <v>0</v>
      </c>
      <c r="Q269" s="201">
        <v>0</v>
      </c>
      <c r="R269" s="201">
        <f>Q269*H269</f>
        <v>0</v>
      </c>
      <c r="S269" s="201">
        <v>0</v>
      </c>
      <c r="T269" s="202">
        <f>S269*H269</f>
        <v>0</v>
      </c>
      <c r="U269" s="35"/>
      <c r="V269" s="35"/>
      <c r="W269" s="35"/>
      <c r="X269" s="35"/>
      <c r="Y269" s="35"/>
      <c r="Z269" s="35"/>
      <c r="AA269" s="35"/>
      <c r="AB269" s="35"/>
      <c r="AC269" s="35"/>
      <c r="AD269" s="35"/>
      <c r="AE269" s="35"/>
      <c r="AR269" s="203" t="s">
        <v>110</v>
      </c>
      <c r="AT269" s="203" t="s">
        <v>241</v>
      </c>
      <c r="AU269" s="203" t="s">
        <v>84</v>
      </c>
      <c r="AY269" s="18" t="s">
        <v>239</v>
      </c>
      <c r="BE269" s="204">
        <f>IF(N269="základní",J269,0)</f>
        <v>0</v>
      </c>
      <c r="BF269" s="204">
        <f>IF(N269="snížená",J269,0)</f>
        <v>0</v>
      </c>
      <c r="BG269" s="204">
        <f>IF(N269="zákl. přenesená",J269,0)</f>
        <v>0</v>
      </c>
      <c r="BH269" s="204">
        <f>IF(N269="sníž. přenesená",J269,0)</f>
        <v>0</v>
      </c>
      <c r="BI269" s="204">
        <f>IF(N269="nulová",J269,0)</f>
        <v>0</v>
      </c>
      <c r="BJ269" s="18" t="s">
        <v>84</v>
      </c>
      <c r="BK269" s="204">
        <f>ROUND(I269*H269,2)</f>
        <v>0</v>
      </c>
      <c r="BL269" s="18" t="s">
        <v>110</v>
      </c>
      <c r="BM269" s="203" t="s">
        <v>1111</v>
      </c>
    </row>
    <row r="270" spans="1:65" s="2" customFormat="1" ht="19.5">
      <c r="A270" s="35"/>
      <c r="B270" s="36"/>
      <c r="C270" s="37"/>
      <c r="D270" s="207" t="s">
        <v>284</v>
      </c>
      <c r="E270" s="37"/>
      <c r="F270" s="216" t="s">
        <v>5082</v>
      </c>
      <c r="G270" s="37"/>
      <c r="H270" s="37"/>
      <c r="I270" s="217"/>
      <c r="J270" s="37"/>
      <c r="K270" s="37"/>
      <c r="L270" s="40"/>
      <c r="M270" s="218"/>
      <c r="N270" s="219"/>
      <c r="O270" s="72"/>
      <c r="P270" s="72"/>
      <c r="Q270" s="72"/>
      <c r="R270" s="72"/>
      <c r="S270" s="72"/>
      <c r="T270" s="73"/>
      <c r="U270" s="35"/>
      <c r="V270" s="35"/>
      <c r="W270" s="35"/>
      <c r="X270" s="35"/>
      <c r="Y270" s="35"/>
      <c r="Z270" s="35"/>
      <c r="AA270" s="35"/>
      <c r="AB270" s="35"/>
      <c r="AC270" s="35"/>
      <c r="AD270" s="35"/>
      <c r="AE270" s="35"/>
      <c r="AT270" s="18" t="s">
        <v>284</v>
      </c>
      <c r="AU270" s="18" t="s">
        <v>84</v>
      </c>
    </row>
    <row r="271" spans="1:65" s="2" customFormat="1" ht="16.5" customHeight="1">
      <c r="A271" s="35"/>
      <c r="B271" s="36"/>
      <c r="C271" s="192" t="s">
        <v>673</v>
      </c>
      <c r="D271" s="192" t="s">
        <v>241</v>
      </c>
      <c r="E271" s="193" t="s">
        <v>5297</v>
      </c>
      <c r="F271" s="194" t="s">
        <v>5298</v>
      </c>
      <c r="G271" s="195" t="s">
        <v>249</v>
      </c>
      <c r="H271" s="196">
        <v>1</v>
      </c>
      <c r="I271" s="197"/>
      <c r="J271" s="198">
        <f>ROUND(I271*H271,2)</f>
        <v>0</v>
      </c>
      <c r="K271" s="194" t="s">
        <v>277</v>
      </c>
      <c r="L271" s="40"/>
      <c r="M271" s="199" t="s">
        <v>1</v>
      </c>
      <c r="N271" s="200" t="s">
        <v>41</v>
      </c>
      <c r="O271" s="72"/>
      <c r="P271" s="201">
        <f>O271*H271</f>
        <v>0</v>
      </c>
      <c r="Q271" s="201">
        <v>0</v>
      </c>
      <c r="R271" s="201">
        <f>Q271*H271</f>
        <v>0</v>
      </c>
      <c r="S271" s="201">
        <v>0</v>
      </c>
      <c r="T271" s="202">
        <f>S271*H271</f>
        <v>0</v>
      </c>
      <c r="U271" s="35"/>
      <c r="V271" s="35"/>
      <c r="W271" s="35"/>
      <c r="X271" s="35"/>
      <c r="Y271" s="35"/>
      <c r="Z271" s="35"/>
      <c r="AA271" s="35"/>
      <c r="AB271" s="35"/>
      <c r="AC271" s="35"/>
      <c r="AD271" s="35"/>
      <c r="AE271" s="35"/>
      <c r="AR271" s="203" t="s">
        <v>110</v>
      </c>
      <c r="AT271" s="203" t="s">
        <v>241</v>
      </c>
      <c r="AU271" s="203" t="s">
        <v>84</v>
      </c>
      <c r="AY271" s="18" t="s">
        <v>239</v>
      </c>
      <c r="BE271" s="204">
        <f>IF(N271="základní",J271,0)</f>
        <v>0</v>
      </c>
      <c r="BF271" s="204">
        <f>IF(N271="snížená",J271,0)</f>
        <v>0</v>
      </c>
      <c r="BG271" s="204">
        <f>IF(N271="zákl. přenesená",J271,0)</f>
        <v>0</v>
      </c>
      <c r="BH271" s="204">
        <f>IF(N271="sníž. přenesená",J271,0)</f>
        <v>0</v>
      </c>
      <c r="BI271" s="204">
        <f>IF(N271="nulová",J271,0)</f>
        <v>0</v>
      </c>
      <c r="BJ271" s="18" t="s">
        <v>84</v>
      </c>
      <c r="BK271" s="204">
        <f>ROUND(I271*H271,2)</f>
        <v>0</v>
      </c>
      <c r="BL271" s="18" t="s">
        <v>110</v>
      </c>
      <c r="BM271" s="203" t="s">
        <v>1121</v>
      </c>
    </row>
    <row r="272" spans="1:65" s="2" customFormat="1" ht="19.5">
      <c r="A272" s="35"/>
      <c r="B272" s="36"/>
      <c r="C272" s="37"/>
      <c r="D272" s="207" t="s">
        <v>284</v>
      </c>
      <c r="E272" s="37"/>
      <c r="F272" s="216" t="s">
        <v>5082</v>
      </c>
      <c r="G272" s="37"/>
      <c r="H272" s="37"/>
      <c r="I272" s="217"/>
      <c r="J272" s="37"/>
      <c r="K272" s="37"/>
      <c r="L272" s="40"/>
      <c r="M272" s="218"/>
      <c r="N272" s="219"/>
      <c r="O272" s="72"/>
      <c r="P272" s="72"/>
      <c r="Q272" s="72"/>
      <c r="R272" s="72"/>
      <c r="S272" s="72"/>
      <c r="T272" s="73"/>
      <c r="U272" s="35"/>
      <c r="V272" s="35"/>
      <c r="W272" s="35"/>
      <c r="X272" s="35"/>
      <c r="Y272" s="35"/>
      <c r="Z272" s="35"/>
      <c r="AA272" s="35"/>
      <c r="AB272" s="35"/>
      <c r="AC272" s="35"/>
      <c r="AD272" s="35"/>
      <c r="AE272" s="35"/>
      <c r="AT272" s="18" t="s">
        <v>284</v>
      </c>
      <c r="AU272" s="18" t="s">
        <v>84</v>
      </c>
    </row>
    <row r="273" spans="1:65" s="2" customFormat="1" ht="16.5" customHeight="1">
      <c r="A273" s="35"/>
      <c r="B273" s="36"/>
      <c r="C273" s="192" t="s">
        <v>677</v>
      </c>
      <c r="D273" s="192" t="s">
        <v>241</v>
      </c>
      <c r="E273" s="193" t="s">
        <v>5299</v>
      </c>
      <c r="F273" s="194" t="s">
        <v>5300</v>
      </c>
      <c r="G273" s="195" t="s">
        <v>249</v>
      </c>
      <c r="H273" s="196">
        <v>1</v>
      </c>
      <c r="I273" s="197"/>
      <c r="J273" s="198">
        <f>ROUND(I273*H273,2)</f>
        <v>0</v>
      </c>
      <c r="K273" s="194" t="s">
        <v>277</v>
      </c>
      <c r="L273" s="40"/>
      <c r="M273" s="199" t="s">
        <v>1</v>
      </c>
      <c r="N273" s="200" t="s">
        <v>41</v>
      </c>
      <c r="O273" s="72"/>
      <c r="P273" s="201">
        <f>O273*H273</f>
        <v>0</v>
      </c>
      <c r="Q273" s="201">
        <v>0</v>
      </c>
      <c r="R273" s="201">
        <f>Q273*H273</f>
        <v>0</v>
      </c>
      <c r="S273" s="201">
        <v>0</v>
      </c>
      <c r="T273" s="202">
        <f>S273*H273</f>
        <v>0</v>
      </c>
      <c r="U273" s="35"/>
      <c r="V273" s="35"/>
      <c r="W273" s="35"/>
      <c r="X273" s="35"/>
      <c r="Y273" s="35"/>
      <c r="Z273" s="35"/>
      <c r="AA273" s="35"/>
      <c r="AB273" s="35"/>
      <c r="AC273" s="35"/>
      <c r="AD273" s="35"/>
      <c r="AE273" s="35"/>
      <c r="AR273" s="203" t="s">
        <v>110</v>
      </c>
      <c r="AT273" s="203" t="s">
        <v>241</v>
      </c>
      <c r="AU273" s="203" t="s">
        <v>84</v>
      </c>
      <c r="AY273" s="18" t="s">
        <v>239</v>
      </c>
      <c r="BE273" s="204">
        <f>IF(N273="základní",J273,0)</f>
        <v>0</v>
      </c>
      <c r="BF273" s="204">
        <f>IF(N273="snížená",J273,0)</f>
        <v>0</v>
      </c>
      <c r="BG273" s="204">
        <f>IF(N273="zákl. přenesená",J273,0)</f>
        <v>0</v>
      </c>
      <c r="BH273" s="204">
        <f>IF(N273="sníž. přenesená",J273,0)</f>
        <v>0</v>
      </c>
      <c r="BI273" s="204">
        <f>IF(N273="nulová",J273,0)</f>
        <v>0</v>
      </c>
      <c r="BJ273" s="18" t="s">
        <v>84</v>
      </c>
      <c r="BK273" s="204">
        <f>ROUND(I273*H273,2)</f>
        <v>0</v>
      </c>
      <c r="BL273" s="18" t="s">
        <v>110</v>
      </c>
      <c r="BM273" s="203" t="s">
        <v>1130</v>
      </c>
    </row>
    <row r="274" spans="1:65" s="2" customFormat="1" ht="19.5">
      <c r="A274" s="35"/>
      <c r="B274" s="36"/>
      <c r="C274" s="37"/>
      <c r="D274" s="207" t="s">
        <v>284</v>
      </c>
      <c r="E274" s="37"/>
      <c r="F274" s="216" t="s">
        <v>5082</v>
      </c>
      <c r="G274" s="37"/>
      <c r="H274" s="37"/>
      <c r="I274" s="217"/>
      <c r="J274" s="37"/>
      <c r="K274" s="37"/>
      <c r="L274" s="40"/>
      <c r="M274" s="218"/>
      <c r="N274" s="219"/>
      <c r="O274" s="72"/>
      <c r="P274" s="72"/>
      <c r="Q274" s="72"/>
      <c r="R274" s="72"/>
      <c r="S274" s="72"/>
      <c r="T274" s="73"/>
      <c r="U274" s="35"/>
      <c r="V274" s="35"/>
      <c r="W274" s="35"/>
      <c r="X274" s="35"/>
      <c r="Y274" s="35"/>
      <c r="Z274" s="35"/>
      <c r="AA274" s="35"/>
      <c r="AB274" s="35"/>
      <c r="AC274" s="35"/>
      <c r="AD274" s="35"/>
      <c r="AE274" s="35"/>
      <c r="AT274" s="18" t="s">
        <v>284</v>
      </c>
      <c r="AU274" s="18" t="s">
        <v>84</v>
      </c>
    </row>
    <row r="275" spans="1:65" s="2" customFormat="1" ht="16.5" customHeight="1">
      <c r="A275" s="35"/>
      <c r="B275" s="36"/>
      <c r="C275" s="192" t="s">
        <v>682</v>
      </c>
      <c r="D275" s="192" t="s">
        <v>241</v>
      </c>
      <c r="E275" s="193" t="s">
        <v>5301</v>
      </c>
      <c r="F275" s="194" t="s">
        <v>5302</v>
      </c>
      <c r="G275" s="195" t="s">
        <v>249</v>
      </c>
      <c r="H275" s="196">
        <v>1</v>
      </c>
      <c r="I275" s="197"/>
      <c r="J275" s="198">
        <f>ROUND(I275*H275,2)</f>
        <v>0</v>
      </c>
      <c r="K275" s="194" t="s">
        <v>277</v>
      </c>
      <c r="L275" s="40"/>
      <c r="M275" s="199" t="s">
        <v>1</v>
      </c>
      <c r="N275" s="200" t="s">
        <v>41</v>
      </c>
      <c r="O275" s="72"/>
      <c r="P275" s="201">
        <f>O275*H275</f>
        <v>0</v>
      </c>
      <c r="Q275" s="201">
        <v>0</v>
      </c>
      <c r="R275" s="201">
        <f>Q275*H275</f>
        <v>0</v>
      </c>
      <c r="S275" s="201">
        <v>0</v>
      </c>
      <c r="T275" s="202">
        <f>S275*H275</f>
        <v>0</v>
      </c>
      <c r="U275" s="35"/>
      <c r="V275" s="35"/>
      <c r="W275" s="35"/>
      <c r="X275" s="35"/>
      <c r="Y275" s="35"/>
      <c r="Z275" s="35"/>
      <c r="AA275" s="35"/>
      <c r="AB275" s="35"/>
      <c r="AC275" s="35"/>
      <c r="AD275" s="35"/>
      <c r="AE275" s="35"/>
      <c r="AR275" s="203" t="s">
        <v>110</v>
      </c>
      <c r="AT275" s="203" t="s">
        <v>241</v>
      </c>
      <c r="AU275" s="203" t="s">
        <v>84</v>
      </c>
      <c r="AY275" s="18" t="s">
        <v>239</v>
      </c>
      <c r="BE275" s="204">
        <f>IF(N275="základní",J275,0)</f>
        <v>0</v>
      </c>
      <c r="BF275" s="204">
        <f>IF(N275="snížená",J275,0)</f>
        <v>0</v>
      </c>
      <c r="BG275" s="204">
        <f>IF(N275="zákl. přenesená",J275,0)</f>
        <v>0</v>
      </c>
      <c r="BH275" s="204">
        <f>IF(N275="sníž. přenesená",J275,0)</f>
        <v>0</v>
      </c>
      <c r="BI275" s="204">
        <f>IF(N275="nulová",J275,0)</f>
        <v>0</v>
      </c>
      <c r="BJ275" s="18" t="s">
        <v>84</v>
      </c>
      <c r="BK275" s="204">
        <f>ROUND(I275*H275,2)</f>
        <v>0</v>
      </c>
      <c r="BL275" s="18" t="s">
        <v>110</v>
      </c>
      <c r="BM275" s="203" t="s">
        <v>1139</v>
      </c>
    </row>
    <row r="276" spans="1:65" s="2" customFormat="1" ht="19.5">
      <c r="A276" s="35"/>
      <c r="B276" s="36"/>
      <c r="C276" s="37"/>
      <c r="D276" s="207" t="s">
        <v>284</v>
      </c>
      <c r="E276" s="37"/>
      <c r="F276" s="216" t="s">
        <v>5082</v>
      </c>
      <c r="G276" s="37"/>
      <c r="H276" s="37"/>
      <c r="I276" s="217"/>
      <c r="J276" s="37"/>
      <c r="K276" s="37"/>
      <c r="L276" s="40"/>
      <c r="M276" s="218"/>
      <c r="N276" s="219"/>
      <c r="O276" s="72"/>
      <c r="P276" s="72"/>
      <c r="Q276" s="72"/>
      <c r="R276" s="72"/>
      <c r="S276" s="72"/>
      <c r="T276" s="73"/>
      <c r="U276" s="35"/>
      <c r="V276" s="35"/>
      <c r="W276" s="35"/>
      <c r="X276" s="35"/>
      <c r="Y276" s="35"/>
      <c r="Z276" s="35"/>
      <c r="AA276" s="35"/>
      <c r="AB276" s="35"/>
      <c r="AC276" s="35"/>
      <c r="AD276" s="35"/>
      <c r="AE276" s="35"/>
      <c r="AT276" s="18" t="s">
        <v>284</v>
      </c>
      <c r="AU276" s="18" t="s">
        <v>84</v>
      </c>
    </row>
    <row r="277" spans="1:65" s="2" customFormat="1" ht="16.5" customHeight="1">
      <c r="A277" s="35"/>
      <c r="B277" s="36"/>
      <c r="C277" s="192" t="s">
        <v>686</v>
      </c>
      <c r="D277" s="192" t="s">
        <v>241</v>
      </c>
      <c r="E277" s="193" t="s">
        <v>5303</v>
      </c>
      <c r="F277" s="194" t="s">
        <v>5304</v>
      </c>
      <c r="G277" s="195" t="s">
        <v>249</v>
      </c>
      <c r="H277" s="196">
        <v>2</v>
      </c>
      <c r="I277" s="197"/>
      <c r="J277" s="198">
        <f>ROUND(I277*H277,2)</f>
        <v>0</v>
      </c>
      <c r="K277" s="194" t="s">
        <v>277</v>
      </c>
      <c r="L277" s="40"/>
      <c r="M277" s="199" t="s">
        <v>1</v>
      </c>
      <c r="N277" s="200" t="s">
        <v>41</v>
      </c>
      <c r="O277" s="72"/>
      <c r="P277" s="201">
        <f>O277*H277</f>
        <v>0</v>
      </c>
      <c r="Q277" s="201">
        <v>0</v>
      </c>
      <c r="R277" s="201">
        <f>Q277*H277</f>
        <v>0</v>
      </c>
      <c r="S277" s="201">
        <v>0</v>
      </c>
      <c r="T277" s="202">
        <f>S277*H277</f>
        <v>0</v>
      </c>
      <c r="U277" s="35"/>
      <c r="V277" s="35"/>
      <c r="W277" s="35"/>
      <c r="X277" s="35"/>
      <c r="Y277" s="35"/>
      <c r="Z277" s="35"/>
      <c r="AA277" s="35"/>
      <c r="AB277" s="35"/>
      <c r="AC277" s="35"/>
      <c r="AD277" s="35"/>
      <c r="AE277" s="35"/>
      <c r="AR277" s="203" t="s">
        <v>110</v>
      </c>
      <c r="AT277" s="203" t="s">
        <v>241</v>
      </c>
      <c r="AU277" s="203" t="s">
        <v>84</v>
      </c>
      <c r="AY277" s="18" t="s">
        <v>239</v>
      </c>
      <c r="BE277" s="204">
        <f>IF(N277="základní",J277,0)</f>
        <v>0</v>
      </c>
      <c r="BF277" s="204">
        <f>IF(N277="snížená",J277,0)</f>
        <v>0</v>
      </c>
      <c r="BG277" s="204">
        <f>IF(N277="zákl. přenesená",J277,0)</f>
        <v>0</v>
      </c>
      <c r="BH277" s="204">
        <f>IF(N277="sníž. přenesená",J277,0)</f>
        <v>0</v>
      </c>
      <c r="BI277" s="204">
        <f>IF(N277="nulová",J277,0)</f>
        <v>0</v>
      </c>
      <c r="BJ277" s="18" t="s">
        <v>84</v>
      </c>
      <c r="BK277" s="204">
        <f>ROUND(I277*H277,2)</f>
        <v>0</v>
      </c>
      <c r="BL277" s="18" t="s">
        <v>110</v>
      </c>
      <c r="BM277" s="203" t="s">
        <v>1149</v>
      </c>
    </row>
    <row r="278" spans="1:65" s="2" customFormat="1" ht="19.5">
      <c r="A278" s="35"/>
      <c r="B278" s="36"/>
      <c r="C278" s="37"/>
      <c r="D278" s="207" t="s">
        <v>284</v>
      </c>
      <c r="E278" s="37"/>
      <c r="F278" s="216" t="s">
        <v>5082</v>
      </c>
      <c r="G278" s="37"/>
      <c r="H278" s="37"/>
      <c r="I278" s="217"/>
      <c r="J278" s="37"/>
      <c r="K278" s="37"/>
      <c r="L278" s="40"/>
      <c r="M278" s="218"/>
      <c r="N278" s="219"/>
      <c r="O278" s="72"/>
      <c r="P278" s="72"/>
      <c r="Q278" s="72"/>
      <c r="R278" s="72"/>
      <c r="S278" s="72"/>
      <c r="T278" s="73"/>
      <c r="U278" s="35"/>
      <c r="V278" s="35"/>
      <c r="W278" s="35"/>
      <c r="X278" s="35"/>
      <c r="Y278" s="35"/>
      <c r="Z278" s="35"/>
      <c r="AA278" s="35"/>
      <c r="AB278" s="35"/>
      <c r="AC278" s="35"/>
      <c r="AD278" s="35"/>
      <c r="AE278" s="35"/>
      <c r="AT278" s="18" t="s">
        <v>284</v>
      </c>
      <c r="AU278" s="18" t="s">
        <v>84</v>
      </c>
    </row>
    <row r="279" spans="1:65" s="2" customFormat="1" ht="16.5" customHeight="1">
      <c r="A279" s="35"/>
      <c r="B279" s="36"/>
      <c r="C279" s="192" t="s">
        <v>690</v>
      </c>
      <c r="D279" s="192" t="s">
        <v>241</v>
      </c>
      <c r="E279" s="193" t="s">
        <v>5305</v>
      </c>
      <c r="F279" s="194" t="s">
        <v>5306</v>
      </c>
      <c r="G279" s="195" t="s">
        <v>249</v>
      </c>
      <c r="H279" s="196">
        <v>1</v>
      </c>
      <c r="I279" s="197"/>
      <c r="J279" s="198">
        <f>ROUND(I279*H279,2)</f>
        <v>0</v>
      </c>
      <c r="K279" s="194" t="s">
        <v>277</v>
      </c>
      <c r="L279" s="40"/>
      <c r="M279" s="199" t="s">
        <v>1</v>
      </c>
      <c r="N279" s="200" t="s">
        <v>41</v>
      </c>
      <c r="O279" s="72"/>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110</v>
      </c>
      <c r="AT279" s="203" t="s">
        <v>241</v>
      </c>
      <c r="AU279" s="203" t="s">
        <v>84</v>
      </c>
      <c r="AY279" s="18" t="s">
        <v>239</v>
      </c>
      <c r="BE279" s="204">
        <f>IF(N279="základní",J279,0)</f>
        <v>0</v>
      </c>
      <c r="BF279" s="204">
        <f>IF(N279="snížená",J279,0)</f>
        <v>0</v>
      </c>
      <c r="BG279" s="204">
        <f>IF(N279="zákl. přenesená",J279,0)</f>
        <v>0</v>
      </c>
      <c r="BH279" s="204">
        <f>IF(N279="sníž. přenesená",J279,0)</f>
        <v>0</v>
      </c>
      <c r="BI279" s="204">
        <f>IF(N279="nulová",J279,0)</f>
        <v>0</v>
      </c>
      <c r="BJ279" s="18" t="s">
        <v>84</v>
      </c>
      <c r="BK279" s="204">
        <f>ROUND(I279*H279,2)</f>
        <v>0</v>
      </c>
      <c r="BL279" s="18" t="s">
        <v>110</v>
      </c>
      <c r="BM279" s="203" t="s">
        <v>1158</v>
      </c>
    </row>
    <row r="280" spans="1:65" s="2" customFormat="1" ht="19.5">
      <c r="A280" s="35"/>
      <c r="B280" s="36"/>
      <c r="C280" s="37"/>
      <c r="D280" s="207" t="s">
        <v>284</v>
      </c>
      <c r="E280" s="37"/>
      <c r="F280" s="216" t="s">
        <v>5082</v>
      </c>
      <c r="G280" s="37"/>
      <c r="H280" s="37"/>
      <c r="I280" s="217"/>
      <c r="J280" s="37"/>
      <c r="K280" s="37"/>
      <c r="L280" s="40"/>
      <c r="M280" s="269"/>
      <c r="N280" s="270"/>
      <c r="O280" s="222"/>
      <c r="P280" s="222"/>
      <c r="Q280" s="222"/>
      <c r="R280" s="222"/>
      <c r="S280" s="222"/>
      <c r="T280" s="271"/>
      <c r="U280" s="35"/>
      <c r="V280" s="35"/>
      <c r="W280" s="35"/>
      <c r="X280" s="35"/>
      <c r="Y280" s="35"/>
      <c r="Z280" s="35"/>
      <c r="AA280" s="35"/>
      <c r="AB280" s="35"/>
      <c r="AC280" s="35"/>
      <c r="AD280" s="35"/>
      <c r="AE280" s="35"/>
      <c r="AT280" s="18" t="s">
        <v>284</v>
      </c>
      <c r="AU280" s="18" t="s">
        <v>84</v>
      </c>
    </row>
    <row r="281" spans="1:65" s="2" customFormat="1" ht="6.95" customHeight="1">
      <c r="A281" s="35"/>
      <c r="B281" s="55"/>
      <c r="C281" s="56"/>
      <c r="D281" s="56"/>
      <c r="E281" s="56"/>
      <c r="F281" s="56"/>
      <c r="G281" s="56"/>
      <c r="H281" s="56"/>
      <c r="I281" s="56"/>
      <c r="J281" s="56"/>
      <c r="K281" s="56"/>
      <c r="L281" s="40"/>
      <c r="M281" s="35"/>
      <c r="O281" s="35"/>
      <c r="P281" s="35"/>
      <c r="Q281" s="35"/>
      <c r="R281" s="35"/>
      <c r="S281" s="35"/>
      <c r="T281" s="35"/>
      <c r="U281" s="35"/>
      <c r="V281" s="35"/>
      <c r="W281" s="35"/>
      <c r="X281" s="35"/>
      <c r="Y281" s="35"/>
      <c r="Z281" s="35"/>
      <c r="AA281" s="35"/>
      <c r="AB281" s="35"/>
      <c r="AC281" s="35"/>
      <c r="AD281" s="35"/>
      <c r="AE281" s="35"/>
    </row>
  </sheetData>
  <sheetProtection algorithmName="SHA-512" hashValue="KNFJ6Hj/AoW7sNL0DeAXAjjhr3km+pzlH4Z1JdztNQS3BVllKq9wq7vXvsYlS90nm0bbu6GO2jjW7W2nYYnrOQ==" saltValue="CVYeCsTKBXZ0uHtOLau++kt/7TQsTM08zGYVDfd+tZ/g0iLXgCcY3sknbCozwxTT/EzzEzfdw+XY9mQbQ/vkgw==" spinCount="100000" sheet="1" objects="1" scenarios="1" formatColumns="0" formatRows="0" autoFilter="0"/>
  <autoFilter ref="C129:K280" xr:uid="{00000000-0009-0000-0000-00001D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2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179</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s="2" customFormat="1" ht="12" customHeight="1">
      <c r="A8" s="35"/>
      <c r="B8" s="40"/>
      <c r="C8" s="35"/>
      <c r="D8" s="120" t="s">
        <v>210</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5" t="s">
        <v>5307</v>
      </c>
      <c r="F9" s="326"/>
      <c r="G9" s="326"/>
      <c r="H9" s="326"/>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0" t="s">
        <v>20</v>
      </c>
      <c r="E12" s="35"/>
      <c r="F12" s="111" t="s">
        <v>21</v>
      </c>
      <c r="G12" s="35"/>
      <c r="H12" s="35"/>
      <c r="I12" s="120" t="s">
        <v>22</v>
      </c>
      <c r="J12" s="121" t="str">
        <f>'Rekapitulace stavby'!AN8</f>
        <v>23. 6. 2025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7" t="str">
        <f>'Rekapitulace stavby'!E14</f>
        <v>Vyplň údaj</v>
      </c>
      <c r="F18" s="328"/>
      <c r="G18" s="328"/>
      <c r="H18" s="328"/>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tr">
        <f>IF('Rekapitulace stavby'!E20="","",'Rekapitulace stavby'!E20)</f>
        <v xml:space="preserve"> </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0"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19.25" customHeight="1">
      <c r="A27" s="122"/>
      <c r="B27" s="123"/>
      <c r="C27" s="122"/>
      <c r="D27" s="122"/>
      <c r="E27" s="329" t="s">
        <v>35</v>
      </c>
      <c r="F27" s="329"/>
      <c r="G27" s="329"/>
      <c r="H27" s="329"/>
      <c r="I27" s="122"/>
      <c r="J27" s="122"/>
      <c r="K27" s="122"/>
      <c r="L27" s="124"/>
      <c r="S27" s="122"/>
      <c r="T27" s="122"/>
      <c r="U27" s="122"/>
      <c r="V27" s="122"/>
      <c r="W27" s="122"/>
      <c r="X27" s="122"/>
      <c r="Y27" s="122"/>
      <c r="Z27" s="122"/>
      <c r="AA27" s="122"/>
      <c r="AB27" s="122"/>
      <c r="AC27" s="122"/>
      <c r="AD27" s="122"/>
      <c r="AE27" s="122"/>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customHeight="1">
      <c r="A30" s="35"/>
      <c r="B30" s="40"/>
      <c r="C30" s="35"/>
      <c r="D30" s="126" t="s">
        <v>36</v>
      </c>
      <c r="E30" s="35"/>
      <c r="F30" s="35"/>
      <c r="G30" s="35"/>
      <c r="H30" s="35"/>
      <c r="I30" s="35"/>
      <c r="J30" s="127">
        <f>ROUND(J125,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9" t="s">
        <v>40</v>
      </c>
      <c r="E33" s="120" t="s">
        <v>41</v>
      </c>
      <c r="F33" s="130">
        <f>ROUND((SUM(BE125:BE242)),  2)</f>
        <v>0</v>
      </c>
      <c r="G33" s="35"/>
      <c r="H33" s="35"/>
      <c r="I33" s="131">
        <v>0.21</v>
      </c>
      <c r="J33" s="130">
        <f>ROUND(((SUM(BE125:BE242))*I33),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0" t="s">
        <v>42</v>
      </c>
      <c r="F34" s="130">
        <f>ROUND((SUM(BF125:BF242)),  2)</f>
        <v>0</v>
      </c>
      <c r="G34" s="35"/>
      <c r="H34" s="35"/>
      <c r="I34" s="131">
        <v>0.12</v>
      </c>
      <c r="J34" s="130">
        <f>ROUND(((SUM(BF125:BF242))*I34),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ROUND((SUM(BG125:BG242)),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ROUND((SUM(BH125:BH242)),  2)</f>
        <v>0</v>
      </c>
      <c r="G36" s="35"/>
      <c r="H36" s="35"/>
      <c r="I36" s="131">
        <v>0.12</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ROUND((SUM(BI125:BI242)),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210</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03" t="str">
        <f>E9</f>
        <v>SO 02 - Komunikace a zpevněné plochy</v>
      </c>
      <c r="F87" s="332"/>
      <c r="G87" s="332"/>
      <c r="H87" s="332"/>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23. 6. 2025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NEMOCNICE TGM HODONÍN, p.o.</v>
      </c>
      <c r="G91" s="37"/>
      <c r="H91" s="37"/>
      <c r="I91" s="30" t="s">
        <v>30</v>
      </c>
      <c r="J91" s="33" t="str">
        <f>E21</f>
        <v>KANIA a.s.</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213</v>
      </c>
      <c r="D94" s="151"/>
      <c r="E94" s="151"/>
      <c r="F94" s="151"/>
      <c r="G94" s="151"/>
      <c r="H94" s="151"/>
      <c r="I94" s="151"/>
      <c r="J94" s="152" t="s">
        <v>214</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215</v>
      </c>
      <c r="D96" s="37"/>
      <c r="E96" s="37"/>
      <c r="F96" s="37"/>
      <c r="G96" s="37"/>
      <c r="H96" s="37"/>
      <c r="I96" s="37"/>
      <c r="J96" s="85">
        <f>J125</f>
        <v>0</v>
      </c>
      <c r="K96" s="37"/>
      <c r="L96" s="52"/>
      <c r="S96" s="35"/>
      <c r="T96" s="35"/>
      <c r="U96" s="35"/>
      <c r="V96" s="35"/>
      <c r="W96" s="35"/>
      <c r="X96" s="35"/>
      <c r="Y96" s="35"/>
      <c r="Z96" s="35"/>
      <c r="AA96" s="35"/>
      <c r="AB96" s="35"/>
      <c r="AC96" s="35"/>
      <c r="AD96" s="35"/>
      <c r="AE96" s="35"/>
      <c r="AU96" s="18" t="s">
        <v>216</v>
      </c>
    </row>
    <row r="97" spans="1:31" s="9" customFormat="1" ht="24.95" customHeight="1">
      <c r="B97" s="154"/>
      <c r="C97" s="155"/>
      <c r="D97" s="156" t="s">
        <v>217</v>
      </c>
      <c r="E97" s="157"/>
      <c r="F97" s="157"/>
      <c r="G97" s="157"/>
      <c r="H97" s="157"/>
      <c r="I97" s="157"/>
      <c r="J97" s="158">
        <f>J126</f>
        <v>0</v>
      </c>
      <c r="K97" s="155"/>
      <c r="L97" s="159"/>
    </row>
    <row r="98" spans="1:31" s="10" customFormat="1" ht="19.899999999999999" customHeight="1">
      <c r="B98" s="160"/>
      <c r="C98" s="105"/>
      <c r="D98" s="161" t="s">
        <v>218</v>
      </c>
      <c r="E98" s="162"/>
      <c r="F98" s="162"/>
      <c r="G98" s="162"/>
      <c r="H98" s="162"/>
      <c r="I98" s="162"/>
      <c r="J98" s="163">
        <f>J127</f>
        <v>0</v>
      </c>
      <c r="K98" s="105"/>
      <c r="L98" s="164"/>
    </row>
    <row r="99" spans="1:31" s="10" customFormat="1" ht="14.85" customHeight="1">
      <c r="B99" s="160"/>
      <c r="C99" s="105"/>
      <c r="D99" s="161" t="s">
        <v>5308</v>
      </c>
      <c r="E99" s="162"/>
      <c r="F99" s="162"/>
      <c r="G99" s="162"/>
      <c r="H99" s="162"/>
      <c r="I99" s="162"/>
      <c r="J99" s="163">
        <f>J166</f>
        <v>0</v>
      </c>
      <c r="K99" s="105"/>
      <c r="L99" s="164"/>
    </row>
    <row r="100" spans="1:31" s="10" customFormat="1" ht="19.899999999999999" customHeight="1">
      <c r="B100" s="160"/>
      <c r="C100" s="105"/>
      <c r="D100" s="161" t="s">
        <v>349</v>
      </c>
      <c r="E100" s="162"/>
      <c r="F100" s="162"/>
      <c r="G100" s="162"/>
      <c r="H100" s="162"/>
      <c r="I100" s="162"/>
      <c r="J100" s="163">
        <f>J177</f>
        <v>0</v>
      </c>
      <c r="K100" s="105"/>
      <c r="L100" s="164"/>
    </row>
    <row r="101" spans="1:31" s="10" customFormat="1" ht="19.899999999999999" customHeight="1">
      <c r="B101" s="160"/>
      <c r="C101" s="105"/>
      <c r="D101" s="161" t="s">
        <v>5309</v>
      </c>
      <c r="E101" s="162"/>
      <c r="F101" s="162"/>
      <c r="G101" s="162"/>
      <c r="H101" s="162"/>
      <c r="I101" s="162"/>
      <c r="J101" s="163">
        <f>J183</f>
        <v>0</v>
      </c>
      <c r="K101" s="105"/>
      <c r="L101" s="164"/>
    </row>
    <row r="102" spans="1:31" s="10" customFormat="1" ht="19.899999999999999" customHeight="1">
      <c r="B102" s="160"/>
      <c r="C102" s="105"/>
      <c r="D102" s="161" t="s">
        <v>354</v>
      </c>
      <c r="E102" s="162"/>
      <c r="F102" s="162"/>
      <c r="G102" s="162"/>
      <c r="H102" s="162"/>
      <c r="I102" s="162"/>
      <c r="J102" s="163">
        <f>J214</f>
        <v>0</v>
      </c>
      <c r="K102" s="105"/>
      <c r="L102" s="164"/>
    </row>
    <row r="103" spans="1:31" s="10" customFormat="1" ht="19.899999999999999" customHeight="1">
      <c r="B103" s="160"/>
      <c r="C103" s="105"/>
      <c r="D103" s="161" t="s">
        <v>221</v>
      </c>
      <c r="E103" s="162"/>
      <c r="F103" s="162"/>
      <c r="G103" s="162"/>
      <c r="H103" s="162"/>
      <c r="I103" s="162"/>
      <c r="J103" s="163">
        <f>J217</f>
        <v>0</v>
      </c>
      <c r="K103" s="105"/>
      <c r="L103" s="164"/>
    </row>
    <row r="104" spans="1:31" s="10" customFormat="1" ht="19.899999999999999" customHeight="1">
      <c r="B104" s="160"/>
      <c r="C104" s="105"/>
      <c r="D104" s="161" t="s">
        <v>223</v>
      </c>
      <c r="E104" s="162"/>
      <c r="F104" s="162"/>
      <c r="G104" s="162"/>
      <c r="H104" s="162"/>
      <c r="I104" s="162"/>
      <c r="J104" s="163">
        <f>J235</f>
        <v>0</v>
      </c>
      <c r="K104" s="105"/>
      <c r="L104" s="164"/>
    </row>
    <row r="105" spans="1:31" s="10" customFormat="1" ht="19.899999999999999" customHeight="1">
      <c r="B105" s="160"/>
      <c r="C105" s="105"/>
      <c r="D105" s="161" t="s">
        <v>355</v>
      </c>
      <c r="E105" s="162"/>
      <c r="F105" s="162"/>
      <c r="G105" s="162"/>
      <c r="H105" s="162"/>
      <c r="I105" s="162"/>
      <c r="J105" s="163">
        <f>J241</f>
        <v>0</v>
      </c>
      <c r="K105" s="105"/>
      <c r="L105" s="164"/>
    </row>
    <row r="106" spans="1:31"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31"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31" s="2" customFormat="1" ht="24.95" customHeight="1">
      <c r="A112" s="35"/>
      <c r="B112" s="36"/>
      <c r="C112" s="24" t="s">
        <v>224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30" t="str">
        <f>E7</f>
        <v>NEMOCNICE TGM HODONÍN – VÝSTAVBA PAVILONU URGENTNÍHO PŘÍJMU ETAPA II.</v>
      </c>
      <c r="F115" s="331"/>
      <c r="G115" s="331"/>
      <c r="H115" s="331"/>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210</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303" t="str">
        <f>E9</f>
        <v>SO 02 - Komunikace a zpevněné plochy</v>
      </c>
      <c r="F117" s="332"/>
      <c r="G117" s="332"/>
      <c r="H117" s="332"/>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F12</f>
        <v xml:space="preserve"> </v>
      </c>
      <c r="G119" s="37"/>
      <c r="H119" s="37"/>
      <c r="I119" s="30" t="s">
        <v>22</v>
      </c>
      <c r="J119" s="67" t="str">
        <f>IF(J12="","",J12)</f>
        <v>23. 6. 2025</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24</v>
      </c>
      <c r="D121" s="37"/>
      <c r="E121" s="37"/>
      <c r="F121" s="28" t="str">
        <f>E15</f>
        <v>NEMOCNICE TGM HODONÍN, p.o.</v>
      </c>
      <c r="G121" s="37"/>
      <c r="H121" s="37"/>
      <c r="I121" s="30" t="s">
        <v>30</v>
      </c>
      <c r="J121" s="33" t="str">
        <f>E21</f>
        <v>KANIA a.s.</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28</v>
      </c>
      <c r="D122" s="37"/>
      <c r="E122" s="37"/>
      <c r="F122" s="28" t="str">
        <f>IF(E18="","",E18)</f>
        <v>Vyplň údaj</v>
      </c>
      <c r="G122" s="37"/>
      <c r="H122" s="37"/>
      <c r="I122" s="30" t="s">
        <v>33</v>
      </c>
      <c r="J122" s="33" t="str">
        <f>E24</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225</v>
      </c>
      <c r="D124" s="168" t="s">
        <v>61</v>
      </c>
      <c r="E124" s="168" t="s">
        <v>57</v>
      </c>
      <c r="F124" s="168" t="s">
        <v>58</v>
      </c>
      <c r="G124" s="168" t="s">
        <v>226</v>
      </c>
      <c r="H124" s="168" t="s">
        <v>227</v>
      </c>
      <c r="I124" s="168" t="s">
        <v>228</v>
      </c>
      <c r="J124" s="168" t="s">
        <v>214</v>
      </c>
      <c r="K124" s="169" t="s">
        <v>229</v>
      </c>
      <c r="L124" s="170"/>
      <c r="M124" s="76" t="s">
        <v>1</v>
      </c>
      <c r="N124" s="77" t="s">
        <v>40</v>
      </c>
      <c r="O124" s="77" t="s">
        <v>230</v>
      </c>
      <c r="P124" s="77" t="s">
        <v>231</v>
      </c>
      <c r="Q124" s="77" t="s">
        <v>232</v>
      </c>
      <c r="R124" s="77" t="s">
        <v>233</v>
      </c>
      <c r="S124" s="77" t="s">
        <v>234</v>
      </c>
      <c r="T124" s="78" t="s">
        <v>235</v>
      </c>
      <c r="U124" s="165"/>
      <c r="V124" s="165"/>
      <c r="W124" s="165"/>
      <c r="X124" s="165"/>
      <c r="Y124" s="165"/>
      <c r="Z124" s="165"/>
      <c r="AA124" s="165"/>
      <c r="AB124" s="165"/>
      <c r="AC124" s="165"/>
      <c r="AD124" s="165"/>
      <c r="AE124" s="165"/>
    </row>
    <row r="125" spans="1:65" s="2" customFormat="1" ht="22.9" customHeight="1">
      <c r="A125" s="35"/>
      <c r="B125" s="36"/>
      <c r="C125" s="83" t="s">
        <v>236</v>
      </c>
      <c r="D125" s="37"/>
      <c r="E125" s="37"/>
      <c r="F125" s="37"/>
      <c r="G125" s="37"/>
      <c r="H125" s="37"/>
      <c r="I125" s="37"/>
      <c r="J125" s="171">
        <f>BK125</f>
        <v>0</v>
      </c>
      <c r="K125" s="37"/>
      <c r="L125" s="40"/>
      <c r="M125" s="79"/>
      <c r="N125" s="172"/>
      <c r="O125" s="80"/>
      <c r="P125" s="173">
        <f>P126</f>
        <v>0</v>
      </c>
      <c r="Q125" s="80"/>
      <c r="R125" s="173">
        <f>R126</f>
        <v>567.46436459999995</v>
      </c>
      <c r="S125" s="80"/>
      <c r="T125" s="174">
        <f>T126</f>
        <v>54.704999999999998</v>
      </c>
      <c r="U125" s="35"/>
      <c r="V125" s="35"/>
      <c r="W125" s="35"/>
      <c r="X125" s="35"/>
      <c r="Y125" s="35"/>
      <c r="Z125" s="35"/>
      <c r="AA125" s="35"/>
      <c r="AB125" s="35"/>
      <c r="AC125" s="35"/>
      <c r="AD125" s="35"/>
      <c r="AE125" s="35"/>
      <c r="AT125" s="18" t="s">
        <v>75</v>
      </c>
      <c r="AU125" s="18" t="s">
        <v>216</v>
      </c>
      <c r="BK125" s="175">
        <f>BK126</f>
        <v>0</v>
      </c>
    </row>
    <row r="126" spans="1:65" s="12" customFormat="1" ht="25.9" customHeight="1">
      <c r="B126" s="176"/>
      <c r="C126" s="177"/>
      <c r="D126" s="178" t="s">
        <v>75</v>
      </c>
      <c r="E126" s="179" t="s">
        <v>237</v>
      </c>
      <c r="F126" s="179" t="s">
        <v>238</v>
      </c>
      <c r="G126" s="177"/>
      <c r="H126" s="177"/>
      <c r="I126" s="180"/>
      <c r="J126" s="181">
        <f>BK126</f>
        <v>0</v>
      </c>
      <c r="K126" s="177"/>
      <c r="L126" s="182"/>
      <c r="M126" s="183"/>
      <c r="N126" s="184"/>
      <c r="O126" s="184"/>
      <c r="P126" s="185">
        <f>P127+P177+P183+P214+P217+P235+P241</f>
        <v>0</v>
      </c>
      <c r="Q126" s="184"/>
      <c r="R126" s="185">
        <f>R127+R177+R183+R214+R217+R235+R241</f>
        <v>567.46436459999995</v>
      </c>
      <c r="S126" s="184"/>
      <c r="T126" s="186">
        <f>T127+T177+T183+T214+T217+T235+T241</f>
        <v>54.704999999999998</v>
      </c>
      <c r="AR126" s="187" t="s">
        <v>84</v>
      </c>
      <c r="AT126" s="188" t="s">
        <v>75</v>
      </c>
      <c r="AU126" s="188" t="s">
        <v>76</v>
      </c>
      <c r="AY126" s="187" t="s">
        <v>239</v>
      </c>
      <c r="BK126" s="189">
        <f>BK127+BK177+BK183+BK214+BK217+BK235+BK241</f>
        <v>0</v>
      </c>
    </row>
    <row r="127" spans="1:65" s="12" customFormat="1" ht="22.9" customHeight="1">
      <c r="B127" s="176"/>
      <c r="C127" s="177"/>
      <c r="D127" s="178" t="s">
        <v>75</v>
      </c>
      <c r="E127" s="190" t="s">
        <v>84</v>
      </c>
      <c r="F127" s="190" t="s">
        <v>240</v>
      </c>
      <c r="G127" s="177"/>
      <c r="H127" s="177"/>
      <c r="I127" s="180"/>
      <c r="J127" s="191">
        <f>BK127</f>
        <v>0</v>
      </c>
      <c r="K127" s="177"/>
      <c r="L127" s="182"/>
      <c r="M127" s="183"/>
      <c r="N127" s="184"/>
      <c r="O127" s="184"/>
      <c r="P127" s="185">
        <f>P128+SUM(P129:P166)</f>
        <v>0</v>
      </c>
      <c r="Q127" s="184"/>
      <c r="R127" s="185">
        <f>R128+SUM(R129:R166)</f>
        <v>1.83E-2</v>
      </c>
      <c r="S127" s="184"/>
      <c r="T127" s="186">
        <f>T128+SUM(T129:T166)</f>
        <v>54.704999999999998</v>
      </c>
      <c r="AR127" s="187" t="s">
        <v>84</v>
      </c>
      <c r="AT127" s="188" t="s">
        <v>75</v>
      </c>
      <c r="AU127" s="188" t="s">
        <v>84</v>
      </c>
      <c r="AY127" s="187" t="s">
        <v>239</v>
      </c>
      <c r="BK127" s="189">
        <f>BK128+SUM(BK129:BK166)</f>
        <v>0</v>
      </c>
    </row>
    <row r="128" spans="1:65" s="2" customFormat="1" ht="16.5" customHeight="1">
      <c r="A128" s="35"/>
      <c r="B128" s="36"/>
      <c r="C128" s="192" t="s">
        <v>84</v>
      </c>
      <c r="D128" s="192" t="s">
        <v>241</v>
      </c>
      <c r="E128" s="193" t="s">
        <v>5310</v>
      </c>
      <c r="F128" s="194" t="s">
        <v>5311</v>
      </c>
      <c r="G128" s="195" t="s">
        <v>244</v>
      </c>
      <c r="H128" s="196">
        <v>51</v>
      </c>
      <c r="I128" s="197"/>
      <c r="J128" s="198">
        <f>ROUND(I128*H128,2)</f>
        <v>0</v>
      </c>
      <c r="K128" s="194" t="s">
        <v>245</v>
      </c>
      <c r="L128" s="40"/>
      <c r="M128" s="199" t="s">
        <v>1</v>
      </c>
      <c r="N128" s="200" t="s">
        <v>41</v>
      </c>
      <c r="O128" s="72"/>
      <c r="P128" s="201">
        <f>O128*H128</f>
        <v>0</v>
      </c>
      <c r="Q128" s="201">
        <v>0</v>
      </c>
      <c r="R128" s="201">
        <f>Q128*H128</f>
        <v>0</v>
      </c>
      <c r="S128" s="201">
        <v>0.29499999999999998</v>
      </c>
      <c r="T128" s="202">
        <f>S128*H128</f>
        <v>15.045</v>
      </c>
      <c r="U128" s="35"/>
      <c r="V128" s="35"/>
      <c r="W128" s="35"/>
      <c r="X128" s="35"/>
      <c r="Y128" s="35"/>
      <c r="Z128" s="35"/>
      <c r="AA128" s="35"/>
      <c r="AB128" s="35"/>
      <c r="AC128" s="35"/>
      <c r="AD128" s="35"/>
      <c r="AE128" s="35"/>
      <c r="AR128" s="203" t="s">
        <v>110</v>
      </c>
      <c r="AT128" s="203" t="s">
        <v>241</v>
      </c>
      <c r="AU128" s="203" t="s">
        <v>86</v>
      </c>
      <c r="AY128" s="18" t="s">
        <v>239</v>
      </c>
      <c r="BE128" s="204">
        <f>IF(N128="základní",J128,0)</f>
        <v>0</v>
      </c>
      <c r="BF128" s="204">
        <f>IF(N128="snížená",J128,0)</f>
        <v>0</v>
      </c>
      <c r="BG128" s="204">
        <f>IF(N128="zákl. přenesená",J128,0)</f>
        <v>0</v>
      </c>
      <c r="BH128" s="204">
        <f>IF(N128="sníž. přenesená",J128,0)</f>
        <v>0</v>
      </c>
      <c r="BI128" s="204">
        <f>IF(N128="nulová",J128,0)</f>
        <v>0</v>
      </c>
      <c r="BJ128" s="18" t="s">
        <v>84</v>
      </c>
      <c r="BK128" s="204">
        <f>ROUND(I128*H128,2)</f>
        <v>0</v>
      </c>
      <c r="BL128" s="18" t="s">
        <v>110</v>
      </c>
      <c r="BM128" s="203" t="s">
        <v>5312</v>
      </c>
    </row>
    <row r="129" spans="1:65" s="2" customFormat="1" ht="16.5" customHeight="1">
      <c r="A129" s="35"/>
      <c r="B129" s="36"/>
      <c r="C129" s="192" t="s">
        <v>86</v>
      </c>
      <c r="D129" s="192" t="s">
        <v>241</v>
      </c>
      <c r="E129" s="193" t="s">
        <v>5313</v>
      </c>
      <c r="F129" s="194" t="s">
        <v>5314</v>
      </c>
      <c r="G129" s="195" t="s">
        <v>244</v>
      </c>
      <c r="H129" s="196">
        <v>51</v>
      </c>
      <c r="I129" s="197"/>
      <c r="J129" s="198">
        <f>ROUND(I129*H129,2)</f>
        <v>0</v>
      </c>
      <c r="K129" s="194" t="s">
        <v>245</v>
      </c>
      <c r="L129" s="40"/>
      <c r="M129" s="199" t="s">
        <v>1</v>
      </c>
      <c r="N129" s="200" t="s">
        <v>41</v>
      </c>
      <c r="O129" s="72"/>
      <c r="P129" s="201">
        <f>O129*H129</f>
        <v>0</v>
      </c>
      <c r="Q129" s="201">
        <v>0</v>
      </c>
      <c r="R129" s="201">
        <f>Q129*H129</f>
        <v>0</v>
      </c>
      <c r="S129" s="201">
        <v>0.44</v>
      </c>
      <c r="T129" s="202">
        <f>S129*H129</f>
        <v>22.44</v>
      </c>
      <c r="U129" s="35"/>
      <c r="V129" s="35"/>
      <c r="W129" s="35"/>
      <c r="X129" s="35"/>
      <c r="Y129" s="35"/>
      <c r="Z129" s="35"/>
      <c r="AA129" s="35"/>
      <c r="AB129" s="35"/>
      <c r="AC129" s="35"/>
      <c r="AD129" s="35"/>
      <c r="AE129" s="35"/>
      <c r="AR129" s="203" t="s">
        <v>110</v>
      </c>
      <c r="AT129" s="203" t="s">
        <v>241</v>
      </c>
      <c r="AU129" s="203" t="s">
        <v>86</v>
      </c>
      <c r="AY129" s="18" t="s">
        <v>239</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110</v>
      </c>
      <c r="BM129" s="203" t="s">
        <v>5315</v>
      </c>
    </row>
    <row r="130" spans="1:65" s="2" customFormat="1" ht="16.5" customHeight="1">
      <c r="A130" s="35"/>
      <c r="B130" s="36"/>
      <c r="C130" s="192" t="s">
        <v>108</v>
      </c>
      <c r="D130" s="192" t="s">
        <v>241</v>
      </c>
      <c r="E130" s="193" t="s">
        <v>5316</v>
      </c>
      <c r="F130" s="194" t="s">
        <v>5317</v>
      </c>
      <c r="G130" s="195" t="s">
        <v>476</v>
      </c>
      <c r="H130" s="196">
        <v>84</v>
      </c>
      <c r="I130" s="197"/>
      <c r="J130" s="198">
        <f>ROUND(I130*H130,2)</f>
        <v>0</v>
      </c>
      <c r="K130" s="194" t="s">
        <v>245</v>
      </c>
      <c r="L130" s="40"/>
      <c r="M130" s="199" t="s">
        <v>1</v>
      </c>
      <c r="N130" s="200" t="s">
        <v>41</v>
      </c>
      <c r="O130" s="72"/>
      <c r="P130" s="201">
        <f>O130*H130</f>
        <v>0</v>
      </c>
      <c r="Q130" s="201">
        <v>0</v>
      </c>
      <c r="R130" s="201">
        <f>Q130*H130</f>
        <v>0</v>
      </c>
      <c r="S130" s="201">
        <v>0.20499999999999999</v>
      </c>
      <c r="T130" s="202">
        <f>S130*H130</f>
        <v>17.22</v>
      </c>
      <c r="U130" s="35"/>
      <c r="V130" s="35"/>
      <c r="W130" s="35"/>
      <c r="X130" s="35"/>
      <c r="Y130" s="35"/>
      <c r="Z130" s="35"/>
      <c r="AA130" s="35"/>
      <c r="AB130" s="35"/>
      <c r="AC130" s="35"/>
      <c r="AD130" s="35"/>
      <c r="AE130" s="35"/>
      <c r="AR130" s="203" t="s">
        <v>110</v>
      </c>
      <c r="AT130" s="203" t="s">
        <v>241</v>
      </c>
      <c r="AU130" s="203" t="s">
        <v>86</v>
      </c>
      <c r="AY130" s="18" t="s">
        <v>239</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110</v>
      </c>
      <c r="BM130" s="203" t="s">
        <v>5318</v>
      </c>
    </row>
    <row r="131" spans="1:65" s="2" customFormat="1" ht="16.5" customHeight="1">
      <c r="A131" s="35"/>
      <c r="B131" s="36"/>
      <c r="C131" s="192" t="s">
        <v>110</v>
      </c>
      <c r="D131" s="192" t="s">
        <v>241</v>
      </c>
      <c r="E131" s="193" t="s">
        <v>5319</v>
      </c>
      <c r="F131" s="194" t="s">
        <v>5320</v>
      </c>
      <c r="G131" s="195" t="s">
        <v>244</v>
      </c>
      <c r="H131" s="196">
        <v>1060</v>
      </c>
      <c r="I131" s="197"/>
      <c r="J131" s="198">
        <f>ROUND(I131*H131,2)</f>
        <v>0</v>
      </c>
      <c r="K131" s="194" t="s">
        <v>245</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110</v>
      </c>
      <c r="AT131" s="203" t="s">
        <v>241</v>
      </c>
      <c r="AU131" s="203" t="s">
        <v>86</v>
      </c>
      <c r="AY131" s="18" t="s">
        <v>239</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110</v>
      </c>
      <c r="BM131" s="203" t="s">
        <v>5321</v>
      </c>
    </row>
    <row r="132" spans="1:65" s="2" customFormat="1" ht="21.75" customHeight="1">
      <c r="A132" s="35"/>
      <c r="B132" s="36"/>
      <c r="C132" s="192" t="s">
        <v>134</v>
      </c>
      <c r="D132" s="192" t="s">
        <v>241</v>
      </c>
      <c r="E132" s="193" t="s">
        <v>5322</v>
      </c>
      <c r="F132" s="194" t="s">
        <v>5323</v>
      </c>
      <c r="G132" s="195" t="s">
        <v>309</v>
      </c>
      <c r="H132" s="196">
        <v>330</v>
      </c>
      <c r="I132" s="197"/>
      <c r="J132" s="198">
        <f>ROUND(I132*H132,2)</f>
        <v>0</v>
      </c>
      <c r="K132" s="194" t="s">
        <v>245</v>
      </c>
      <c r="L132" s="40"/>
      <c r="M132" s="199" t="s">
        <v>1</v>
      </c>
      <c r="N132" s="200" t="s">
        <v>41</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110</v>
      </c>
      <c r="AT132" s="203" t="s">
        <v>241</v>
      </c>
      <c r="AU132" s="203" t="s">
        <v>86</v>
      </c>
      <c r="AY132" s="18" t="s">
        <v>239</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110</v>
      </c>
      <c r="BM132" s="203" t="s">
        <v>5324</v>
      </c>
    </row>
    <row r="133" spans="1:65" s="13" customFormat="1" ht="11.25">
      <c r="B133" s="205"/>
      <c r="C133" s="206"/>
      <c r="D133" s="207" t="s">
        <v>266</v>
      </c>
      <c r="E133" s="225" t="s">
        <v>1</v>
      </c>
      <c r="F133" s="208" t="s">
        <v>5325</v>
      </c>
      <c r="G133" s="206"/>
      <c r="H133" s="209">
        <v>330</v>
      </c>
      <c r="I133" s="210"/>
      <c r="J133" s="206"/>
      <c r="K133" s="206"/>
      <c r="L133" s="211"/>
      <c r="M133" s="212"/>
      <c r="N133" s="213"/>
      <c r="O133" s="213"/>
      <c r="P133" s="213"/>
      <c r="Q133" s="213"/>
      <c r="R133" s="213"/>
      <c r="S133" s="213"/>
      <c r="T133" s="214"/>
      <c r="AT133" s="215" t="s">
        <v>266</v>
      </c>
      <c r="AU133" s="215" t="s">
        <v>86</v>
      </c>
      <c r="AV133" s="13" t="s">
        <v>86</v>
      </c>
      <c r="AW133" s="13" t="s">
        <v>32</v>
      </c>
      <c r="AX133" s="13" t="s">
        <v>76</v>
      </c>
      <c r="AY133" s="215" t="s">
        <v>239</v>
      </c>
    </row>
    <row r="134" spans="1:65" s="14" customFormat="1" ht="11.25">
      <c r="B134" s="226"/>
      <c r="C134" s="227"/>
      <c r="D134" s="207" t="s">
        <v>266</v>
      </c>
      <c r="E134" s="228" t="s">
        <v>1</v>
      </c>
      <c r="F134" s="229" t="s">
        <v>383</v>
      </c>
      <c r="G134" s="227"/>
      <c r="H134" s="230">
        <v>330</v>
      </c>
      <c r="I134" s="231"/>
      <c r="J134" s="227"/>
      <c r="K134" s="227"/>
      <c r="L134" s="232"/>
      <c r="M134" s="233"/>
      <c r="N134" s="234"/>
      <c r="O134" s="234"/>
      <c r="P134" s="234"/>
      <c r="Q134" s="234"/>
      <c r="R134" s="234"/>
      <c r="S134" s="234"/>
      <c r="T134" s="235"/>
      <c r="AT134" s="236" t="s">
        <v>266</v>
      </c>
      <c r="AU134" s="236" t="s">
        <v>86</v>
      </c>
      <c r="AV134" s="14" t="s">
        <v>110</v>
      </c>
      <c r="AW134" s="14" t="s">
        <v>32</v>
      </c>
      <c r="AX134" s="14" t="s">
        <v>84</v>
      </c>
      <c r="AY134" s="236" t="s">
        <v>239</v>
      </c>
    </row>
    <row r="135" spans="1:65" s="2" customFormat="1" ht="21.75" customHeight="1">
      <c r="A135" s="35"/>
      <c r="B135" s="36"/>
      <c r="C135" s="192" t="s">
        <v>150</v>
      </c>
      <c r="D135" s="192" t="s">
        <v>241</v>
      </c>
      <c r="E135" s="193" t="s">
        <v>408</v>
      </c>
      <c r="F135" s="194" t="s">
        <v>409</v>
      </c>
      <c r="G135" s="195" t="s">
        <v>309</v>
      </c>
      <c r="H135" s="196">
        <v>250.5</v>
      </c>
      <c r="I135" s="197"/>
      <c r="J135" s="198">
        <f>ROUND(I135*H135,2)</f>
        <v>0</v>
      </c>
      <c r="K135" s="194" t="s">
        <v>245</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110</v>
      </c>
      <c r="AT135" s="203" t="s">
        <v>241</v>
      </c>
      <c r="AU135" s="203" t="s">
        <v>86</v>
      </c>
      <c r="AY135" s="18" t="s">
        <v>239</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110</v>
      </c>
      <c r="BM135" s="203" t="s">
        <v>5326</v>
      </c>
    </row>
    <row r="136" spans="1:65" s="13" customFormat="1" ht="11.25">
      <c r="B136" s="205"/>
      <c r="C136" s="206"/>
      <c r="D136" s="207" t="s">
        <v>266</v>
      </c>
      <c r="E136" s="225" t="s">
        <v>1</v>
      </c>
      <c r="F136" s="208" t="s">
        <v>5327</v>
      </c>
      <c r="G136" s="206"/>
      <c r="H136" s="209">
        <v>159</v>
      </c>
      <c r="I136" s="210"/>
      <c r="J136" s="206"/>
      <c r="K136" s="206"/>
      <c r="L136" s="211"/>
      <c r="M136" s="212"/>
      <c r="N136" s="213"/>
      <c r="O136" s="213"/>
      <c r="P136" s="213"/>
      <c r="Q136" s="213"/>
      <c r="R136" s="213"/>
      <c r="S136" s="213"/>
      <c r="T136" s="214"/>
      <c r="AT136" s="215" t="s">
        <v>266</v>
      </c>
      <c r="AU136" s="215" t="s">
        <v>86</v>
      </c>
      <c r="AV136" s="13" t="s">
        <v>86</v>
      </c>
      <c r="AW136" s="13" t="s">
        <v>32</v>
      </c>
      <c r="AX136" s="13" t="s">
        <v>76</v>
      </c>
      <c r="AY136" s="215" t="s">
        <v>239</v>
      </c>
    </row>
    <row r="137" spans="1:65" s="13" customFormat="1" ht="11.25">
      <c r="B137" s="205"/>
      <c r="C137" s="206"/>
      <c r="D137" s="207" t="s">
        <v>266</v>
      </c>
      <c r="E137" s="225" t="s">
        <v>1</v>
      </c>
      <c r="F137" s="208" t="s">
        <v>5328</v>
      </c>
      <c r="G137" s="206"/>
      <c r="H137" s="209">
        <v>91.5</v>
      </c>
      <c r="I137" s="210"/>
      <c r="J137" s="206"/>
      <c r="K137" s="206"/>
      <c r="L137" s="211"/>
      <c r="M137" s="212"/>
      <c r="N137" s="213"/>
      <c r="O137" s="213"/>
      <c r="P137" s="213"/>
      <c r="Q137" s="213"/>
      <c r="R137" s="213"/>
      <c r="S137" s="213"/>
      <c r="T137" s="214"/>
      <c r="AT137" s="215" t="s">
        <v>266</v>
      </c>
      <c r="AU137" s="215" t="s">
        <v>86</v>
      </c>
      <c r="AV137" s="13" t="s">
        <v>86</v>
      </c>
      <c r="AW137" s="13" t="s">
        <v>32</v>
      </c>
      <c r="AX137" s="13" t="s">
        <v>76</v>
      </c>
      <c r="AY137" s="215" t="s">
        <v>239</v>
      </c>
    </row>
    <row r="138" spans="1:65" s="14" customFormat="1" ht="11.25">
      <c r="B138" s="226"/>
      <c r="C138" s="227"/>
      <c r="D138" s="207" t="s">
        <v>266</v>
      </c>
      <c r="E138" s="228" t="s">
        <v>1</v>
      </c>
      <c r="F138" s="229" t="s">
        <v>383</v>
      </c>
      <c r="G138" s="227"/>
      <c r="H138" s="230">
        <v>250.5</v>
      </c>
      <c r="I138" s="231"/>
      <c r="J138" s="227"/>
      <c r="K138" s="227"/>
      <c r="L138" s="232"/>
      <c r="M138" s="233"/>
      <c r="N138" s="234"/>
      <c r="O138" s="234"/>
      <c r="P138" s="234"/>
      <c r="Q138" s="234"/>
      <c r="R138" s="234"/>
      <c r="S138" s="234"/>
      <c r="T138" s="235"/>
      <c r="AT138" s="236" t="s">
        <v>266</v>
      </c>
      <c r="AU138" s="236" t="s">
        <v>86</v>
      </c>
      <c r="AV138" s="14" t="s">
        <v>110</v>
      </c>
      <c r="AW138" s="14" t="s">
        <v>32</v>
      </c>
      <c r="AX138" s="14" t="s">
        <v>84</v>
      </c>
      <c r="AY138" s="236" t="s">
        <v>239</v>
      </c>
    </row>
    <row r="139" spans="1:65" s="2" customFormat="1" ht="21.75" customHeight="1">
      <c r="A139" s="35"/>
      <c r="B139" s="36"/>
      <c r="C139" s="192" t="s">
        <v>153</v>
      </c>
      <c r="D139" s="192" t="s">
        <v>241</v>
      </c>
      <c r="E139" s="193" t="s">
        <v>415</v>
      </c>
      <c r="F139" s="194" t="s">
        <v>416</v>
      </c>
      <c r="G139" s="195" t="s">
        <v>309</v>
      </c>
      <c r="H139" s="196">
        <v>556</v>
      </c>
      <c r="I139" s="197"/>
      <c r="J139" s="198">
        <f>ROUND(I139*H139,2)</f>
        <v>0</v>
      </c>
      <c r="K139" s="194" t="s">
        <v>245</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110</v>
      </c>
      <c r="AT139" s="203" t="s">
        <v>241</v>
      </c>
      <c r="AU139" s="203" t="s">
        <v>86</v>
      </c>
      <c r="AY139" s="18" t="s">
        <v>239</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110</v>
      </c>
      <c r="BM139" s="203" t="s">
        <v>5329</v>
      </c>
    </row>
    <row r="140" spans="1:65" s="13" customFormat="1" ht="11.25">
      <c r="B140" s="205"/>
      <c r="C140" s="206"/>
      <c r="D140" s="207" t="s">
        <v>266</v>
      </c>
      <c r="E140" s="225" t="s">
        <v>1</v>
      </c>
      <c r="F140" s="208" t="s">
        <v>5330</v>
      </c>
      <c r="G140" s="206"/>
      <c r="H140" s="209">
        <v>330</v>
      </c>
      <c r="I140" s="210"/>
      <c r="J140" s="206"/>
      <c r="K140" s="206"/>
      <c r="L140" s="211"/>
      <c r="M140" s="212"/>
      <c r="N140" s="213"/>
      <c r="O140" s="213"/>
      <c r="P140" s="213"/>
      <c r="Q140" s="213"/>
      <c r="R140" s="213"/>
      <c r="S140" s="213"/>
      <c r="T140" s="214"/>
      <c r="AT140" s="215" t="s">
        <v>266</v>
      </c>
      <c r="AU140" s="215" t="s">
        <v>86</v>
      </c>
      <c r="AV140" s="13" t="s">
        <v>86</v>
      </c>
      <c r="AW140" s="13" t="s">
        <v>32</v>
      </c>
      <c r="AX140" s="13" t="s">
        <v>76</v>
      </c>
      <c r="AY140" s="215" t="s">
        <v>239</v>
      </c>
    </row>
    <row r="141" spans="1:65" s="13" customFormat="1" ht="11.25">
      <c r="B141" s="205"/>
      <c r="C141" s="206"/>
      <c r="D141" s="207" t="s">
        <v>266</v>
      </c>
      <c r="E141" s="225" t="s">
        <v>1</v>
      </c>
      <c r="F141" s="208" t="s">
        <v>5331</v>
      </c>
      <c r="G141" s="206"/>
      <c r="H141" s="209">
        <v>226</v>
      </c>
      <c r="I141" s="210"/>
      <c r="J141" s="206"/>
      <c r="K141" s="206"/>
      <c r="L141" s="211"/>
      <c r="M141" s="212"/>
      <c r="N141" s="213"/>
      <c r="O141" s="213"/>
      <c r="P141" s="213"/>
      <c r="Q141" s="213"/>
      <c r="R141" s="213"/>
      <c r="S141" s="213"/>
      <c r="T141" s="214"/>
      <c r="AT141" s="215" t="s">
        <v>266</v>
      </c>
      <c r="AU141" s="215" t="s">
        <v>86</v>
      </c>
      <c r="AV141" s="13" t="s">
        <v>86</v>
      </c>
      <c r="AW141" s="13" t="s">
        <v>32</v>
      </c>
      <c r="AX141" s="13" t="s">
        <v>76</v>
      </c>
      <c r="AY141" s="215" t="s">
        <v>239</v>
      </c>
    </row>
    <row r="142" spans="1:65" s="14" customFormat="1" ht="11.25">
      <c r="B142" s="226"/>
      <c r="C142" s="227"/>
      <c r="D142" s="207" t="s">
        <v>266</v>
      </c>
      <c r="E142" s="228" t="s">
        <v>1</v>
      </c>
      <c r="F142" s="229" t="s">
        <v>383</v>
      </c>
      <c r="G142" s="227"/>
      <c r="H142" s="230">
        <v>556</v>
      </c>
      <c r="I142" s="231"/>
      <c r="J142" s="227"/>
      <c r="K142" s="227"/>
      <c r="L142" s="232"/>
      <c r="M142" s="233"/>
      <c r="N142" s="234"/>
      <c r="O142" s="234"/>
      <c r="P142" s="234"/>
      <c r="Q142" s="234"/>
      <c r="R142" s="234"/>
      <c r="S142" s="234"/>
      <c r="T142" s="235"/>
      <c r="AT142" s="236" t="s">
        <v>266</v>
      </c>
      <c r="AU142" s="236" t="s">
        <v>86</v>
      </c>
      <c r="AV142" s="14" t="s">
        <v>110</v>
      </c>
      <c r="AW142" s="14" t="s">
        <v>32</v>
      </c>
      <c r="AX142" s="14" t="s">
        <v>84</v>
      </c>
      <c r="AY142" s="236" t="s">
        <v>239</v>
      </c>
    </row>
    <row r="143" spans="1:65" s="2" customFormat="1" ht="24.2" customHeight="1">
      <c r="A143" s="35"/>
      <c r="B143" s="36"/>
      <c r="C143" s="192" t="s">
        <v>156</v>
      </c>
      <c r="D143" s="192" t="s">
        <v>241</v>
      </c>
      <c r="E143" s="193" t="s">
        <v>420</v>
      </c>
      <c r="F143" s="194" t="s">
        <v>421</v>
      </c>
      <c r="G143" s="195" t="s">
        <v>309</v>
      </c>
      <c r="H143" s="196">
        <v>5560</v>
      </c>
      <c r="I143" s="197"/>
      <c r="J143" s="198">
        <f>ROUND(I143*H143,2)</f>
        <v>0</v>
      </c>
      <c r="K143" s="194" t="s">
        <v>245</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110</v>
      </c>
      <c r="AT143" s="203" t="s">
        <v>241</v>
      </c>
      <c r="AU143" s="203" t="s">
        <v>86</v>
      </c>
      <c r="AY143" s="18" t="s">
        <v>239</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110</v>
      </c>
      <c r="BM143" s="203" t="s">
        <v>5332</v>
      </c>
    </row>
    <row r="144" spans="1:65" s="13" customFormat="1" ht="11.25">
      <c r="B144" s="205"/>
      <c r="C144" s="206"/>
      <c r="D144" s="207" t="s">
        <v>266</v>
      </c>
      <c r="E144" s="206"/>
      <c r="F144" s="208" t="s">
        <v>5333</v>
      </c>
      <c r="G144" s="206"/>
      <c r="H144" s="209">
        <v>5560</v>
      </c>
      <c r="I144" s="210"/>
      <c r="J144" s="206"/>
      <c r="K144" s="206"/>
      <c r="L144" s="211"/>
      <c r="M144" s="212"/>
      <c r="N144" s="213"/>
      <c r="O144" s="213"/>
      <c r="P144" s="213"/>
      <c r="Q144" s="213"/>
      <c r="R144" s="213"/>
      <c r="S144" s="213"/>
      <c r="T144" s="214"/>
      <c r="AT144" s="215" t="s">
        <v>266</v>
      </c>
      <c r="AU144" s="215" t="s">
        <v>86</v>
      </c>
      <c r="AV144" s="13" t="s">
        <v>86</v>
      </c>
      <c r="AW144" s="13" t="s">
        <v>4</v>
      </c>
      <c r="AX144" s="13" t="s">
        <v>84</v>
      </c>
      <c r="AY144" s="215" t="s">
        <v>239</v>
      </c>
    </row>
    <row r="145" spans="1:65" s="2" customFormat="1" ht="16.5" customHeight="1">
      <c r="A145" s="35"/>
      <c r="B145" s="36"/>
      <c r="C145" s="192" t="s">
        <v>159</v>
      </c>
      <c r="D145" s="192" t="s">
        <v>241</v>
      </c>
      <c r="E145" s="193" t="s">
        <v>5334</v>
      </c>
      <c r="F145" s="194" t="s">
        <v>5335</v>
      </c>
      <c r="G145" s="195" t="s">
        <v>309</v>
      </c>
      <c r="H145" s="196">
        <v>975</v>
      </c>
      <c r="I145" s="197"/>
      <c r="J145" s="198">
        <f>ROUND(I145*H145,2)</f>
        <v>0</v>
      </c>
      <c r="K145" s="194" t="s">
        <v>245</v>
      </c>
      <c r="L145" s="40"/>
      <c r="M145" s="199" t="s">
        <v>1</v>
      </c>
      <c r="N145" s="200" t="s">
        <v>41</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110</v>
      </c>
      <c r="AT145" s="203" t="s">
        <v>241</v>
      </c>
      <c r="AU145" s="203" t="s">
        <v>86</v>
      </c>
      <c r="AY145" s="18" t="s">
        <v>239</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110</v>
      </c>
      <c r="BM145" s="203" t="s">
        <v>5336</v>
      </c>
    </row>
    <row r="146" spans="1:65" s="13" customFormat="1" ht="11.25">
      <c r="B146" s="205"/>
      <c r="C146" s="206"/>
      <c r="D146" s="207" t="s">
        <v>266</v>
      </c>
      <c r="E146" s="225" t="s">
        <v>1</v>
      </c>
      <c r="F146" s="208" t="s">
        <v>5337</v>
      </c>
      <c r="G146" s="206"/>
      <c r="H146" s="209">
        <v>975</v>
      </c>
      <c r="I146" s="210"/>
      <c r="J146" s="206"/>
      <c r="K146" s="206"/>
      <c r="L146" s="211"/>
      <c r="M146" s="212"/>
      <c r="N146" s="213"/>
      <c r="O146" s="213"/>
      <c r="P146" s="213"/>
      <c r="Q146" s="213"/>
      <c r="R146" s="213"/>
      <c r="S146" s="213"/>
      <c r="T146" s="214"/>
      <c r="AT146" s="215" t="s">
        <v>266</v>
      </c>
      <c r="AU146" s="215" t="s">
        <v>86</v>
      </c>
      <c r="AV146" s="13" t="s">
        <v>86</v>
      </c>
      <c r="AW146" s="13" t="s">
        <v>32</v>
      </c>
      <c r="AX146" s="13" t="s">
        <v>76</v>
      </c>
      <c r="AY146" s="215" t="s">
        <v>239</v>
      </c>
    </row>
    <row r="147" spans="1:65" s="14" customFormat="1" ht="11.25">
      <c r="B147" s="226"/>
      <c r="C147" s="227"/>
      <c r="D147" s="207" t="s">
        <v>266</v>
      </c>
      <c r="E147" s="228" t="s">
        <v>1</v>
      </c>
      <c r="F147" s="229" t="s">
        <v>383</v>
      </c>
      <c r="G147" s="227"/>
      <c r="H147" s="230">
        <v>975</v>
      </c>
      <c r="I147" s="231"/>
      <c r="J147" s="227"/>
      <c r="K147" s="227"/>
      <c r="L147" s="232"/>
      <c r="M147" s="233"/>
      <c r="N147" s="234"/>
      <c r="O147" s="234"/>
      <c r="P147" s="234"/>
      <c r="Q147" s="234"/>
      <c r="R147" s="234"/>
      <c r="S147" s="234"/>
      <c r="T147" s="235"/>
      <c r="AT147" s="236" t="s">
        <v>266</v>
      </c>
      <c r="AU147" s="236" t="s">
        <v>86</v>
      </c>
      <c r="AV147" s="14" t="s">
        <v>110</v>
      </c>
      <c r="AW147" s="14" t="s">
        <v>32</v>
      </c>
      <c r="AX147" s="14" t="s">
        <v>84</v>
      </c>
      <c r="AY147" s="236" t="s">
        <v>239</v>
      </c>
    </row>
    <row r="148" spans="1:65" s="2" customFormat="1" ht="21.75" customHeight="1">
      <c r="A148" s="35"/>
      <c r="B148" s="36"/>
      <c r="C148" s="247" t="s">
        <v>162</v>
      </c>
      <c r="D148" s="247" t="s">
        <v>438</v>
      </c>
      <c r="E148" s="248" t="s">
        <v>5338</v>
      </c>
      <c r="F148" s="249" t="s">
        <v>5339</v>
      </c>
      <c r="G148" s="250" t="s">
        <v>309</v>
      </c>
      <c r="H148" s="251">
        <v>1072.5</v>
      </c>
      <c r="I148" s="252"/>
      <c r="J148" s="253">
        <f>ROUND(I148*H148,2)</f>
        <v>0</v>
      </c>
      <c r="K148" s="249" t="s">
        <v>277</v>
      </c>
      <c r="L148" s="254"/>
      <c r="M148" s="255" t="s">
        <v>1</v>
      </c>
      <c r="N148" s="256" t="s">
        <v>41</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156</v>
      </c>
      <c r="AT148" s="203" t="s">
        <v>438</v>
      </c>
      <c r="AU148" s="203" t="s">
        <v>86</v>
      </c>
      <c r="AY148" s="18" t="s">
        <v>239</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110</v>
      </c>
      <c r="BM148" s="203" t="s">
        <v>5340</v>
      </c>
    </row>
    <row r="149" spans="1:65" s="13" customFormat="1" ht="11.25">
      <c r="B149" s="205"/>
      <c r="C149" s="206"/>
      <c r="D149" s="207" t="s">
        <v>266</v>
      </c>
      <c r="E149" s="206"/>
      <c r="F149" s="208" t="s">
        <v>5341</v>
      </c>
      <c r="G149" s="206"/>
      <c r="H149" s="209">
        <v>1072.5</v>
      </c>
      <c r="I149" s="210"/>
      <c r="J149" s="206"/>
      <c r="K149" s="206"/>
      <c r="L149" s="211"/>
      <c r="M149" s="212"/>
      <c r="N149" s="213"/>
      <c r="O149" s="213"/>
      <c r="P149" s="213"/>
      <c r="Q149" s="213"/>
      <c r="R149" s="213"/>
      <c r="S149" s="213"/>
      <c r="T149" s="214"/>
      <c r="AT149" s="215" t="s">
        <v>266</v>
      </c>
      <c r="AU149" s="215" t="s">
        <v>86</v>
      </c>
      <c r="AV149" s="13" t="s">
        <v>86</v>
      </c>
      <c r="AW149" s="13" t="s">
        <v>4</v>
      </c>
      <c r="AX149" s="13" t="s">
        <v>84</v>
      </c>
      <c r="AY149" s="215" t="s">
        <v>239</v>
      </c>
    </row>
    <row r="150" spans="1:65" s="2" customFormat="1" ht="16.5" customHeight="1">
      <c r="A150" s="35"/>
      <c r="B150" s="36"/>
      <c r="C150" s="192" t="s">
        <v>165</v>
      </c>
      <c r="D150" s="192" t="s">
        <v>241</v>
      </c>
      <c r="E150" s="193" t="s">
        <v>5334</v>
      </c>
      <c r="F150" s="194" t="s">
        <v>5335</v>
      </c>
      <c r="G150" s="195" t="s">
        <v>309</v>
      </c>
      <c r="H150" s="196">
        <v>234</v>
      </c>
      <c r="I150" s="197"/>
      <c r="J150" s="198">
        <f>ROUND(I150*H150,2)</f>
        <v>0</v>
      </c>
      <c r="K150" s="194" t="s">
        <v>245</v>
      </c>
      <c r="L150" s="40"/>
      <c r="M150" s="199" t="s">
        <v>1</v>
      </c>
      <c r="N150" s="200" t="s">
        <v>41</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110</v>
      </c>
      <c r="AT150" s="203" t="s">
        <v>241</v>
      </c>
      <c r="AU150" s="203" t="s">
        <v>86</v>
      </c>
      <c r="AY150" s="18" t="s">
        <v>239</v>
      </c>
      <c r="BE150" s="204">
        <f>IF(N150="základní",J150,0)</f>
        <v>0</v>
      </c>
      <c r="BF150" s="204">
        <f>IF(N150="snížená",J150,0)</f>
        <v>0</v>
      </c>
      <c r="BG150" s="204">
        <f>IF(N150="zákl. přenesená",J150,0)</f>
        <v>0</v>
      </c>
      <c r="BH150" s="204">
        <f>IF(N150="sníž. přenesená",J150,0)</f>
        <v>0</v>
      </c>
      <c r="BI150" s="204">
        <f>IF(N150="nulová",J150,0)</f>
        <v>0</v>
      </c>
      <c r="BJ150" s="18" t="s">
        <v>84</v>
      </c>
      <c r="BK150" s="204">
        <f>ROUND(I150*H150,2)</f>
        <v>0</v>
      </c>
      <c r="BL150" s="18" t="s">
        <v>110</v>
      </c>
      <c r="BM150" s="203" t="s">
        <v>5342</v>
      </c>
    </row>
    <row r="151" spans="1:65" s="2" customFormat="1" ht="16.5" customHeight="1">
      <c r="A151" s="35"/>
      <c r="B151" s="36"/>
      <c r="C151" s="247" t="s">
        <v>8</v>
      </c>
      <c r="D151" s="247" t="s">
        <v>438</v>
      </c>
      <c r="E151" s="248" t="s">
        <v>5343</v>
      </c>
      <c r="F151" s="249" t="s">
        <v>5344</v>
      </c>
      <c r="G151" s="250" t="s">
        <v>309</v>
      </c>
      <c r="H151" s="251">
        <v>257.39999999999998</v>
      </c>
      <c r="I151" s="252"/>
      <c r="J151" s="253">
        <f>ROUND(I151*H151,2)</f>
        <v>0</v>
      </c>
      <c r="K151" s="249" t="s">
        <v>277</v>
      </c>
      <c r="L151" s="254"/>
      <c r="M151" s="255" t="s">
        <v>1</v>
      </c>
      <c r="N151" s="256"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156</v>
      </c>
      <c r="AT151" s="203" t="s">
        <v>438</v>
      </c>
      <c r="AU151" s="203" t="s">
        <v>86</v>
      </c>
      <c r="AY151" s="18" t="s">
        <v>239</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110</v>
      </c>
      <c r="BM151" s="203" t="s">
        <v>5345</v>
      </c>
    </row>
    <row r="152" spans="1:65" s="13" customFormat="1" ht="11.25">
      <c r="B152" s="205"/>
      <c r="C152" s="206"/>
      <c r="D152" s="207" t="s">
        <v>266</v>
      </c>
      <c r="E152" s="206"/>
      <c r="F152" s="208" t="s">
        <v>5346</v>
      </c>
      <c r="G152" s="206"/>
      <c r="H152" s="209">
        <v>257.39999999999998</v>
      </c>
      <c r="I152" s="210"/>
      <c r="J152" s="206"/>
      <c r="K152" s="206"/>
      <c r="L152" s="211"/>
      <c r="M152" s="212"/>
      <c r="N152" s="213"/>
      <c r="O152" s="213"/>
      <c r="P152" s="213"/>
      <c r="Q152" s="213"/>
      <c r="R152" s="213"/>
      <c r="S152" s="213"/>
      <c r="T152" s="214"/>
      <c r="AT152" s="215" t="s">
        <v>266</v>
      </c>
      <c r="AU152" s="215" t="s">
        <v>86</v>
      </c>
      <c r="AV152" s="13" t="s">
        <v>86</v>
      </c>
      <c r="AW152" s="13" t="s">
        <v>4</v>
      </c>
      <c r="AX152" s="13" t="s">
        <v>84</v>
      </c>
      <c r="AY152" s="215" t="s">
        <v>239</v>
      </c>
    </row>
    <row r="153" spans="1:65" s="2" customFormat="1" ht="16.5" customHeight="1">
      <c r="A153" s="35"/>
      <c r="B153" s="36"/>
      <c r="C153" s="192" t="s">
        <v>292</v>
      </c>
      <c r="D153" s="192" t="s">
        <v>241</v>
      </c>
      <c r="E153" s="193" t="s">
        <v>5347</v>
      </c>
      <c r="F153" s="194" t="s">
        <v>5348</v>
      </c>
      <c r="G153" s="195" t="s">
        <v>331</v>
      </c>
      <c r="H153" s="196">
        <v>1112</v>
      </c>
      <c r="I153" s="197"/>
      <c r="J153" s="198">
        <f>ROUND(I153*H153,2)</f>
        <v>0</v>
      </c>
      <c r="K153" s="194" t="s">
        <v>245</v>
      </c>
      <c r="L153" s="40"/>
      <c r="M153" s="199" t="s">
        <v>1</v>
      </c>
      <c r="N153" s="200" t="s">
        <v>41</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110</v>
      </c>
      <c r="AT153" s="203" t="s">
        <v>241</v>
      </c>
      <c r="AU153" s="203" t="s">
        <v>86</v>
      </c>
      <c r="AY153" s="18" t="s">
        <v>239</v>
      </c>
      <c r="BE153" s="204">
        <f>IF(N153="základní",J153,0)</f>
        <v>0</v>
      </c>
      <c r="BF153" s="204">
        <f>IF(N153="snížená",J153,0)</f>
        <v>0</v>
      </c>
      <c r="BG153" s="204">
        <f>IF(N153="zákl. přenesená",J153,0)</f>
        <v>0</v>
      </c>
      <c r="BH153" s="204">
        <f>IF(N153="sníž. přenesená",J153,0)</f>
        <v>0</v>
      </c>
      <c r="BI153" s="204">
        <f>IF(N153="nulová",J153,0)</f>
        <v>0</v>
      </c>
      <c r="BJ153" s="18" t="s">
        <v>84</v>
      </c>
      <c r="BK153" s="204">
        <f>ROUND(I153*H153,2)</f>
        <v>0</v>
      </c>
      <c r="BL153" s="18" t="s">
        <v>110</v>
      </c>
      <c r="BM153" s="203" t="s">
        <v>5349</v>
      </c>
    </row>
    <row r="154" spans="1:65" s="13" customFormat="1" ht="11.25">
      <c r="B154" s="205"/>
      <c r="C154" s="206"/>
      <c r="D154" s="207" t="s">
        <v>266</v>
      </c>
      <c r="E154" s="206"/>
      <c r="F154" s="208" t="s">
        <v>5350</v>
      </c>
      <c r="G154" s="206"/>
      <c r="H154" s="209">
        <v>1112</v>
      </c>
      <c r="I154" s="210"/>
      <c r="J154" s="206"/>
      <c r="K154" s="206"/>
      <c r="L154" s="211"/>
      <c r="M154" s="212"/>
      <c r="N154" s="213"/>
      <c r="O154" s="213"/>
      <c r="P154" s="213"/>
      <c r="Q154" s="213"/>
      <c r="R154" s="213"/>
      <c r="S154" s="213"/>
      <c r="T154" s="214"/>
      <c r="AT154" s="215" t="s">
        <v>266</v>
      </c>
      <c r="AU154" s="215" t="s">
        <v>86</v>
      </c>
      <c r="AV154" s="13" t="s">
        <v>86</v>
      </c>
      <c r="AW154" s="13" t="s">
        <v>4</v>
      </c>
      <c r="AX154" s="13" t="s">
        <v>84</v>
      </c>
      <c r="AY154" s="215" t="s">
        <v>239</v>
      </c>
    </row>
    <row r="155" spans="1:65" s="2" customFormat="1" ht="16.5" customHeight="1">
      <c r="A155" s="35"/>
      <c r="B155" s="36"/>
      <c r="C155" s="192" t="s">
        <v>296</v>
      </c>
      <c r="D155" s="192" t="s">
        <v>241</v>
      </c>
      <c r="E155" s="193" t="s">
        <v>430</v>
      </c>
      <c r="F155" s="194" t="s">
        <v>431</v>
      </c>
      <c r="G155" s="195" t="s">
        <v>309</v>
      </c>
      <c r="H155" s="196">
        <v>556</v>
      </c>
      <c r="I155" s="197"/>
      <c r="J155" s="198">
        <f>ROUND(I155*H155,2)</f>
        <v>0</v>
      </c>
      <c r="K155" s="194" t="s">
        <v>245</v>
      </c>
      <c r="L155" s="40"/>
      <c r="M155" s="199" t="s">
        <v>1</v>
      </c>
      <c r="N155" s="200" t="s">
        <v>41</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110</v>
      </c>
      <c r="AT155" s="203" t="s">
        <v>241</v>
      </c>
      <c r="AU155" s="203" t="s">
        <v>86</v>
      </c>
      <c r="AY155" s="18" t="s">
        <v>239</v>
      </c>
      <c r="BE155" s="204">
        <f>IF(N155="základní",J155,0)</f>
        <v>0</v>
      </c>
      <c r="BF155" s="204">
        <f>IF(N155="snížená",J155,0)</f>
        <v>0</v>
      </c>
      <c r="BG155" s="204">
        <f>IF(N155="zákl. přenesená",J155,0)</f>
        <v>0</v>
      </c>
      <c r="BH155" s="204">
        <f>IF(N155="sníž. přenesená",J155,0)</f>
        <v>0</v>
      </c>
      <c r="BI155" s="204">
        <f>IF(N155="nulová",J155,0)</f>
        <v>0</v>
      </c>
      <c r="BJ155" s="18" t="s">
        <v>84</v>
      </c>
      <c r="BK155" s="204">
        <f>ROUND(I155*H155,2)</f>
        <v>0</v>
      </c>
      <c r="BL155" s="18" t="s">
        <v>110</v>
      </c>
      <c r="BM155" s="203" t="s">
        <v>5351</v>
      </c>
    </row>
    <row r="156" spans="1:65" s="2" customFormat="1" ht="16.5" customHeight="1">
      <c r="A156" s="35"/>
      <c r="B156" s="36"/>
      <c r="C156" s="192" t="s">
        <v>301</v>
      </c>
      <c r="D156" s="192" t="s">
        <v>241</v>
      </c>
      <c r="E156" s="193" t="s">
        <v>449</v>
      </c>
      <c r="F156" s="194" t="s">
        <v>450</v>
      </c>
      <c r="G156" s="195" t="s">
        <v>244</v>
      </c>
      <c r="H156" s="196">
        <v>25.2</v>
      </c>
      <c r="I156" s="197"/>
      <c r="J156" s="198">
        <f>ROUND(I156*H156,2)</f>
        <v>0</v>
      </c>
      <c r="K156" s="194" t="s">
        <v>245</v>
      </c>
      <c r="L156" s="40"/>
      <c r="M156" s="199" t="s">
        <v>1</v>
      </c>
      <c r="N156" s="200" t="s">
        <v>41</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110</v>
      </c>
      <c r="AT156" s="203" t="s">
        <v>241</v>
      </c>
      <c r="AU156" s="203" t="s">
        <v>86</v>
      </c>
      <c r="AY156" s="18" t="s">
        <v>239</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110</v>
      </c>
      <c r="BM156" s="203" t="s">
        <v>5352</v>
      </c>
    </row>
    <row r="157" spans="1:65" s="13" customFormat="1" ht="11.25">
      <c r="B157" s="205"/>
      <c r="C157" s="206"/>
      <c r="D157" s="207" t="s">
        <v>266</v>
      </c>
      <c r="E157" s="225" t="s">
        <v>1</v>
      </c>
      <c r="F157" s="208" t="s">
        <v>5353</v>
      </c>
      <c r="G157" s="206"/>
      <c r="H157" s="209">
        <v>25.2</v>
      </c>
      <c r="I157" s="210"/>
      <c r="J157" s="206"/>
      <c r="K157" s="206"/>
      <c r="L157" s="211"/>
      <c r="M157" s="212"/>
      <c r="N157" s="213"/>
      <c r="O157" s="213"/>
      <c r="P157" s="213"/>
      <c r="Q157" s="213"/>
      <c r="R157" s="213"/>
      <c r="S157" s="213"/>
      <c r="T157" s="214"/>
      <c r="AT157" s="215" t="s">
        <v>266</v>
      </c>
      <c r="AU157" s="215" t="s">
        <v>86</v>
      </c>
      <c r="AV157" s="13" t="s">
        <v>86</v>
      </c>
      <c r="AW157" s="13" t="s">
        <v>32</v>
      </c>
      <c r="AX157" s="13" t="s">
        <v>76</v>
      </c>
      <c r="AY157" s="215" t="s">
        <v>239</v>
      </c>
    </row>
    <row r="158" spans="1:65" s="14" customFormat="1" ht="11.25">
      <c r="B158" s="226"/>
      <c r="C158" s="227"/>
      <c r="D158" s="207" t="s">
        <v>266</v>
      </c>
      <c r="E158" s="228" t="s">
        <v>1</v>
      </c>
      <c r="F158" s="229" t="s">
        <v>383</v>
      </c>
      <c r="G158" s="227"/>
      <c r="H158" s="230">
        <v>25.2</v>
      </c>
      <c r="I158" s="231"/>
      <c r="J158" s="227"/>
      <c r="K158" s="227"/>
      <c r="L158" s="232"/>
      <c r="M158" s="233"/>
      <c r="N158" s="234"/>
      <c r="O158" s="234"/>
      <c r="P158" s="234"/>
      <c r="Q158" s="234"/>
      <c r="R158" s="234"/>
      <c r="S158" s="234"/>
      <c r="T158" s="235"/>
      <c r="AT158" s="236" t="s">
        <v>266</v>
      </c>
      <c r="AU158" s="236" t="s">
        <v>86</v>
      </c>
      <c r="AV158" s="14" t="s">
        <v>110</v>
      </c>
      <c r="AW158" s="14" t="s">
        <v>32</v>
      </c>
      <c r="AX158" s="14" t="s">
        <v>84</v>
      </c>
      <c r="AY158" s="236" t="s">
        <v>239</v>
      </c>
    </row>
    <row r="159" spans="1:65" s="2" customFormat="1" ht="16.5" customHeight="1">
      <c r="A159" s="35"/>
      <c r="B159" s="36"/>
      <c r="C159" s="192" t="s">
        <v>306</v>
      </c>
      <c r="D159" s="192" t="s">
        <v>241</v>
      </c>
      <c r="E159" s="193" t="s">
        <v>452</v>
      </c>
      <c r="F159" s="194" t="s">
        <v>453</v>
      </c>
      <c r="G159" s="195" t="s">
        <v>244</v>
      </c>
      <c r="H159" s="196">
        <v>927</v>
      </c>
      <c r="I159" s="197"/>
      <c r="J159" s="198">
        <f>ROUND(I159*H159,2)</f>
        <v>0</v>
      </c>
      <c r="K159" s="194" t="s">
        <v>245</v>
      </c>
      <c r="L159" s="40"/>
      <c r="M159" s="199" t="s">
        <v>1</v>
      </c>
      <c r="N159" s="200" t="s">
        <v>41</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110</v>
      </c>
      <c r="AT159" s="203" t="s">
        <v>241</v>
      </c>
      <c r="AU159" s="203" t="s">
        <v>86</v>
      </c>
      <c r="AY159" s="18" t="s">
        <v>239</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110</v>
      </c>
      <c r="BM159" s="203" t="s">
        <v>5354</v>
      </c>
    </row>
    <row r="160" spans="1:65" s="13" customFormat="1" ht="11.25">
      <c r="B160" s="205"/>
      <c r="C160" s="206"/>
      <c r="D160" s="207" t="s">
        <v>266</v>
      </c>
      <c r="E160" s="225" t="s">
        <v>1</v>
      </c>
      <c r="F160" s="208" t="s">
        <v>5355</v>
      </c>
      <c r="G160" s="206"/>
      <c r="H160" s="209">
        <v>475</v>
      </c>
      <c r="I160" s="210"/>
      <c r="J160" s="206"/>
      <c r="K160" s="206"/>
      <c r="L160" s="211"/>
      <c r="M160" s="212"/>
      <c r="N160" s="213"/>
      <c r="O160" s="213"/>
      <c r="P160" s="213"/>
      <c r="Q160" s="213"/>
      <c r="R160" s="213"/>
      <c r="S160" s="213"/>
      <c r="T160" s="214"/>
      <c r="AT160" s="215" t="s">
        <v>266</v>
      </c>
      <c r="AU160" s="215" t="s">
        <v>86</v>
      </c>
      <c r="AV160" s="13" t="s">
        <v>86</v>
      </c>
      <c r="AW160" s="13" t="s">
        <v>32</v>
      </c>
      <c r="AX160" s="13" t="s">
        <v>76</v>
      </c>
      <c r="AY160" s="215" t="s">
        <v>239</v>
      </c>
    </row>
    <row r="161" spans="1:65" s="13" customFormat="1" ht="11.25">
      <c r="B161" s="205"/>
      <c r="C161" s="206"/>
      <c r="D161" s="207" t="s">
        <v>266</v>
      </c>
      <c r="E161" s="225" t="s">
        <v>1</v>
      </c>
      <c r="F161" s="208" t="s">
        <v>5356</v>
      </c>
      <c r="G161" s="206"/>
      <c r="H161" s="209">
        <v>452</v>
      </c>
      <c r="I161" s="210"/>
      <c r="J161" s="206"/>
      <c r="K161" s="206"/>
      <c r="L161" s="211"/>
      <c r="M161" s="212"/>
      <c r="N161" s="213"/>
      <c r="O161" s="213"/>
      <c r="P161" s="213"/>
      <c r="Q161" s="213"/>
      <c r="R161" s="213"/>
      <c r="S161" s="213"/>
      <c r="T161" s="214"/>
      <c r="AT161" s="215" t="s">
        <v>266</v>
      </c>
      <c r="AU161" s="215" t="s">
        <v>86</v>
      </c>
      <c r="AV161" s="13" t="s">
        <v>86</v>
      </c>
      <c r="AW161" s="13" t="s">
        <v>32</v>
      </c>
      <c r="AX161" s="13" t="s">
        <v>76</v>
      </c>
      <c r="AY161" s="215" t="s">
        <v>239</v>
      </c>
    </row>
    <row r="162" spans="1:65" s="14" customFormat="1" ht="11.25">
      <c r="B162" s="226"/>
      <c r="C162" s="227"/>
      <c r="D162" s="207" t="s">
        <v>266</v>
      </c>
      <c r="E162" s="228" t="s">
        <v>1</v>
      </c>
      <c r="F162" s="229" t="s">
        <v>383</v>
      </c>
      <c r="G162" s="227"/>
      <c r="H162" s="230">
        <v>927</v>
      </c>
      <c r="I162" s="231"/>
      <c r="J162" s="227"/>
      <c r="K162" s="227"/>
      <c r="L162" s="232"/>
      <c r="M162" s="233"/>
      <c r="N162" s="234"/>
      <c r="O162" s="234"/>
      <c r="P162" s="234"/>
      <c r="Q162" s="234"/>
      <c r="R162" s="234"/>
      <c r="S162" s="234"/>
      <c r="T162" s="235"/>
      <c r="AT162" s="236" t="s">
        <v>266</v>
      </c>
      <c r="AU162" s="236" t="s">
        <v>86</v>
      </c>
      <c r="AV162" s="14" t="s">
        <v>110</v>
      </c>
      <c r="AW162" s="14" t="s">
        <v>32</v>
      </c>
      <c r="AX162" s="14" t="s">
        <v>84</v>
      </c>
      <c r="AY162" s="236" t="s">
        <v>239</v>
      </c>
    </row>
    <row r="163" spans="1:65" s="2" customFormat="1" ht="16.5" customHeight="1">
      <c r="A163" s="35"/>
      <c r="B163" s="36"/>
      <c r="C163" s="192" t="s">
        <v>312</v>
      </c>
      <c r="D163" s="192" t="s">
        <v>241</v>
      </c>
      <c r="E163" s="193" t="s">
        <v>5357</v>
      </c>
      <c r="F163" s="194" t="s">
        <v>5358</v>
      </c>
      <c r="G163" s="195" t="s">
        <v>309</v>
      </c>
      <c r="H163" s="196">
        <v>91.5</v>
      </c>
      <c r="I163" s="197"/>
      <c r="J163" s="198">
        <f>ROUND(I163*H163,2)</f>
        <v>0</v>
      </c>
      <c r="K163" s="194" t="s">
        <v>245</v>
      </c>
      <c r="L163" s="40"/>
      <c r="M163" s="199" t="s">
        <v>1</v>
      </c>
      <c r="N163" s="200" t="s">
        <v>41</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110</v>
      </c>
      <c r="AT163" s="203" t="s">
        <v>241</v>
      </c>
      <c r="AU163" s="203" t="s">
        <v>86</v>
      </c>
      <c r="AY163" s="18" t="s">
        <v>239</v>
      </c>
      <c r="BE163" s="204">
        <f>IF(N163="základní",J163,0)</f>
        <v>0</v>
      </c>
      <c r="BF163" s="204">
        <f>IF(N163="snížená",J163,0)</f>
        <v>0</v>
      </c>
      <c r="BG163" s="204">
        <f>IF(N163="zákl. přenesená",J163,0)</f>
        <v>0</v>
      </c>
      <c r="BH163" s="204">
        <f>IF(N163="sníž. přenesená",J163,0)</f>
        <v>0</v>
      </c>
      <c r="BI163" s="204">
        <f>IF(N163="nulová",J163,0)</f>
        <v>0</v>
      </c>
      <c r="BJ163" s="18" t="s">
        <v>84</v>
      </c>
      <c r="BK163" s="204">
        <f>ROUND(I163*H163,2)</f>
        <v>0</v>
      </c>
      <c r="BL163" s="18" t="s">
        <v>110</v>
      </c>
      <c r="BM163" s="203" t="s">
        <v>5359</v>
      </c>
    </row>
    <row r="164" spans="1:65" s="13" customFormat="1" ht="11.25">
      <c r="B164" s="205"/>
      <c r="C164" s="206"/>
      <c r="D164" s="207" t="s">
        <v>266</v>
      </c>
      <c r="E164" s="225" t="s">
        <v>1</v>
      </c>
      <c r="F164" s="208" t="s">
        <v>5328</v>
      </c>
      <c r="G164" s="206"/>
      <c r="H164" s="209">
        <v>91.5</v>
      </c>
      <c r="I164" s="210"/>
      <c r="J164" s="206"/>
      <c r="K164" s="206"/>
      <c r="L164" s="211"/>
      <c r="M164" s="212"/>
      <c r="N164" s="213"/>
      <c r="O164" s="213"/>
      <c r="P164" s="213"/>
      <c r="Q164" s="213"/>
      <c r="R164" s="213"/>
      <c r="S164" s="213"/>
      <c r="T164" s="214"/>
      <c r="AT164" s="215" t="s">
        <v>266</v>
      </c>
      <c r="AU164" s="215" t="s">
        <v>86</v>
      </c>
      <c r="AV164" s="13" t="s">
        <v>86</v>
      </c>
      <c r="AW164" s="13" t="s">
        <v>32</v>
      </c>
      <c r="AX164" s="13" t="s">
        <v>76</v>
      </c>
      <c r="AY164" s="215" t="s">
        <v>239</v>
      </c>
    </row>
    <row r="165" spans="1:65" s="14" customFormat="1" ht="11.25">
      <c r="B165" s="226"/>
      <c r="C165" s="227"/>
      <c r="D165" s="207" t="s">
        <v>266</v>
      </c>
      <c r="E165" s="228" t="s">
        <v>1</v>
      </c>
      <c r="F165" s="229" t="s">
        <v>383</v>
      </c>
      <c r="G165" s="227"/>
      <c r="H165" s="230">
        <v>91.5</v>
      </c>
      <c r="I165" s="231"/>
      <c r="J165" s="227"/>
      <c r="K165" s="227"/>
      <c r="L165" s="232"/>
      <c r="M165" s="233"/>
      <c r="N165" s="234"/>
      <c r="O165" s="234"/>
      <c r="P165" s="234"/>
      <c r="Q165" s="234"/>
      <c r="R165" s="234"/>
      <c r="S165" s="234"/>
      <c r="T165" s="235"/>
      <c r="AT165" s="236" t="s">
        <v>266</v>
      </c>
      <c r="AU165" s="236" t="s">
        <v>86</v>
      </c>
      <c r="AV165" s="14" t="s">
        <v>110</v>
      </c>
      <c r="AW165" s="14" t="s">
        <v>32</v>
      </c>
      <c r="AX165" s="14" t="s">
        <v>84</v>
      </c>
      <c r="AY165" s="236" t="s">
        <v>239</v>
      </c>
    </row>
    <row r="166" spans="1:65" s="12" customFormat="1" ht="20.85" customHeight="1">
      <c r="B166" s="176"/>
      <c r="C166" s="177"/>
      <c r="D166" s="178" t="s">
        <v>75</v>
      </c>
      <c r="E166" s="190" t="s">
        <v>279</v>
      </c>
      <c r="F166" s="190" t="s">
        <v>5360</v>
      </c>
      <c r="G166" s="177"/>
      <c r="H166" s="177"/>
      <c r="I166" s="180"/>
      <c r="J166" s="191">
        <f>BK166</f>
        <v>0</v>
      </c>
      <c r="K166" s="177"/>
      <c r="L166" s="182"/>
      <c r="M166" s="183"/>
      <c r="N166" s="184"/>
      <c r="O166" s="184"/>
      <c r="P166" s="185">
        <f>SUM(P167:P176)</f>
        <v>0</v>
      </c>
      <c r="Q166" s="184"/>
      <c r="R166" s="185">
        <f>SUM(R167:R176)</f>
        <v>1.83E-2</v>
      </c>
      <c r="S166" s="184"/>
      <c r="T166" s="186">
        <f>SUM(T167:T176)</f>
        <v>0</v>
      </c>
      <c r="AR166" s="187" t="s">
        <v>84</v>
      </c>
      <c r="AT166" s="188" t="s">
        <v>75</v>
      </c>
      <c r="AU166" s="188" t="s">
        <v>86</v>
      </c>
      <c r="AY166" s="187" t="s">
        <v>239</v>
      </c>
      <c r="BK166" s="189">
        <f>SUM(BK167:BK176)</f>
        <v>0</v>
      </c>
    </row>
    <row r="167" spans="1:65" s="2" customFormat="1" ht="24.2" customHeight="1">
      <c r="A167" s="35"/>
      <c r="B167" s="36"/>
      <c r="C167" s="192" t="s">
        <v>279</v>
      </c>
      <c r="D167" s="192" t="s">
        <v>241</v>
      </c>
      <c r="E167" s="193" t="s">
        <v>5361</v>
      </c>
      <c r="F167" s="194" t="s">
        <v>5362</v>
      </c>
      <c r="G167" s="195" t="s">
        <v>244</v>
      </c>
      <c r="H167" s="196">
        <v>610</v>
      </c>
      <c r="I167" s="197"/>
      <c r="J167" s="198">
        <f>ROUND(I167*H167,2)</f>
        <v>0</v>
      </c>
      <c r="K167" s="194" t="s">
        <v>245</v>
      </c>
      <c r="L167" s="40"/>
      <c r="M167" s="199" t="s">
        <v>1</v>
      </c>
      <c r="N167" s="200" t="s">
        <v>41</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110</v>
      </c>
      <c r="AT167" s="203" t="s">
        <v>241</v>
      </c>
      <c r="AU167" s="203" t="s">
        <v>108</v>
      </c>
      <c r="AY167" s="18" t="s">
        <v>239</v>
      </c>
      <c r="BE167" s="204">
        <f>IF(N167="základní",J167,0)</f>
        <v>0</v>
      </c>
      <c r="BF167" s="204">
        <f>IF(N167="snížená",J167,0)</f>
        <v>0</v>
      </c>
      <c r="BG167" s="204">
        <f>IF(N167="zákl. přenesená",J167,0)</f>
        <v>0</v>
      </c>
      <c r="BH167" s="204">
        <f>IF(N167="sníž. přenesená",J167,0)</f>
        <v>0</v>
      </c>
      <c r="BI167" s="204">
        <f>IF(N167="nulová",J167,0)</f>
        <v>0</v>
      </c>
      <c r="BJ167" s="18" t="s">
        <v>84</v>
      </c>
      <c r="BK167" s="204">
        <f>ROUND(I167*H167,2)</f>
        <v>0</v>
      </c>
      <c r="BL167" s="18" t="s">
        <v>110</v>
      </c>
      <c r="BM167" s="203" t="s">
        <v>5363</v>
      </c>
    </row>
    <row r="168" spans="1:65" s="2" customFormat="1" ht="21.75" customHeight="1">
      <c r="A168" s="35"/>
      <c r="B168" s="36"/>
      <c r="C168" s="192" t="s">
        <v>321</v>
      </c>
      <c r="D168" s="192" t="s">
        <v>241</v>
      </c>
      <c r="E168" s="193" t="s">
        <v>5364</v>
      </c>
      <c r="F168" s="194" t="s">
        <v>5365</v>
      </c>
      <c r="G168" s="195" t="s">
        <v>244</v>
      </c>
      <c r="H168" s="196">
        <v>610</v>
      </c>
      <c r="I168" s="197"/>
      <c r="J168" s="198">
        <f>ROUND(I168*H168,2)</f>
        <v>0</v>
      </c>
      <c r="K168" s="194" t="s">
        <v>245</v>
      </c>
      <c r="L168" s="40"/>
      <c r="M168" s="199" t="s">
        <v>1</v>
      </c>
      <c r="N168" s="200" t="s">
        <v>41</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110</v>
      </c>
      <c r="AT168" s="203" t="s">
        <v>241</v>
      </c>
      <c r="AU168" s="203" t="s">
        <v>108</v>
      </c>
      <c r="AY168" s="18" t="s">
        <v>239</v>
      </c>
      <c r="BE168" s="204">
        <f>IF(N168="základní",J168,0)</f>
        <v>0</v>
      </c>
      <c r="BF168" s="204">
        <f>IF(N168="snížená",J168,0)</f>
        <v>0</v>
      </c>
      <c r="BG168" s="204">
        <f>IF(N168="zákl. přenesená",J168,0)</f>
        <v>0</v>
      </c>
      <c r="BH168" s="204">
        <f>IF(N168="sníž. přenesená",J168,0)</f>
        <v>0</v>
      </c>
      <c r="BI168" s="204">
        <f>IF(N168="nulová",J168,0)</f>
        <v>0</v>
      </c>
      <c r="BJ168" s="18" t="s">
        <v>84</v>
      </c>
      <c r="BK168" s="204">
        <f>ROUND(I168*H168,2)</f>
        <v>0</v>
      </c>
      <c r="BL168" s="18" t="s">
        <v>110</v>
      </c>
      <c r="BM168" s="203" t="s">
        <v>5366</v>
      </c>
    </row>
    <row r="169" spans="1:65" s="2" customFormat="1" ht="16.5" customHeight="1">
      <c r="A169" s="35"/>
      <c r="B169" s="36"/>
      <c r="C169" s="192" t="s">
        <v>328</v>
      </c>
      <c r="D169" s="192" t="s">
        <v>241</v>
      </c>
      <c r="E169" s="193" t="s">
        <v>5367</v>
      </c>
      <c r="F169" s="194" t="s">
        <v>5368</v>
      </c>
      <c r="G169" s="195" t="s">
        <v>244</v>
      </c>
      <c r="H169" s="196">
        <v>610</v>
      </c>
      <c r="I169" s="197"/>
      <c r="J169" s="198">
        <f>ROUND(I169*H169,2)</f>
        <v>0</v>
      </c>
      <c r="K169" s="194" t="s">
        <v>245</v>
      </c>
      <c r="L169" s="40"/>
      <c r="M169" s="199" t="s">
        <v>1</v>
      </c>
      <c r="N169" s="200" t="s">
        <v>41</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110</v>
      </c>
      <c r="AT169" s="203" t="s">
        <v>241</v>
      </c>
      <c r="AU169" s="203" t="s">
        <v>108</v>
      </c>
      <c r="AY169" s="18" t="s">
        <v>239</v>
      </c>
      <c r="BE169" s="204">
        <f>IF(N169="základní",J169,0)</f>
        <v>0</v>
      </c>
      <c r="BF169" s="204">
        <f>IF(N169="snížená",J169,0)</f>
        <v>0</v>
      </c>
      <c r="BG169" s="204">
        <f>IF(N169="zákl. přenesená",J169,0)</f>
        <v>0</v>
      </c>
      <c r="BH169" s="204">
        <f>IF(N169="sníž. přenesená",J169,0)</f>
        <v>0</v>
      </c>
      <c r="BI169" s="204">
        <f>IF(N169="nulová",J169,0)</f>
        <v>0</v>
      </c>
      <c r="BJ169" s="18" t="s">
        <v>84</v>
      </c>
      <c r="BK169" s="204">
        <f>ROUND(I169*H169,2)</f>
        <v>0</v>
      </c>
      <c r="BL169" s="18" t="s">
        <v>110</v>
      </c>
      <c r="BM169" s="203" t="s">
        <v>5369</v>
      </c>
    </row>
    <row r="170" spans="1:65" s="2" customFormat="1" ht="16.5" customHeight="1">
      <c r="A170" s="35"/>
      <c r="B170" s="36"/>
      <c r="C170" s="247" t="s">
        <v>7</v>
      </c>
      <c r="D170" s="247" t="s">
        <v>438</v>
      </c>
      <c r="E170" s="248" t="s">
        <v>5370</v>
      </c>
      <c r="F170" s="249" t="s">
        <v>5371</v>
      </c>
      <c r="G170" s="250" t="s">
        <v>2008</v>
      </c>
      <c r="H170" s="251">
        <v>18.3</v>
      </c>
      <c r="I170" s="252"/>
      <c r="J170" s="253">
        <f>ROUND(I170*H170,2)</f>
        <v>0</v>
      </c>
      <c r="K170" s="249" t="s">
        <v>277</v>
      </c>
      <c r="L170" s="254"/>
      <c r="M170" s="255" t="s">
        <v>1</v>
      </c>
      <c r="N170" s="256" t="s">
        <v>41</v>
      </c>
      <c r="O170" s="72"/>
      <c r="P170" s="201">
        <f>O170*H170</f>
        <v>0</v>
      </c>
      <c r="Q170" s="201">
        <v>1E-3</v>
      </c>
      <c r="R170" s="201">
        <f>Q170*H170</f>
        <v>1.83E-2</v>
      </c>
      <c r="S170" s="201">
        <v>0</v>
      </c>
      <c r="T170" s="202">
        <f>S170*H170</f>
        <v>0</v>
      </c>
      <c r="U170" s="35"/>
      <c r="V170" s="35"/>
      <c r="W170" s="35"/>
      <c r="X170" s="35"/>
      <c r="Y170" s="35"/>
      <c r="Z170" s="35"/>
      <c r="AA170" s="35"/>
      <c r="AB170" s="35"/>
      <c r="AC170" s="35"/>
      <c r="AD170" s="35"/>
      <c r="AE170" s="35"/>
      <c r="AR170" s="203" t="s">
        <v>156</v>
      </c>
      <c r="AT170" s="203" t="s">
        <v>438</v>
      </c>
      <c r="AU170" s="203" t="s">
        <v>108</v>
      </c>
      <c r="AY170" s="18" t="s">
        <v>239</v>
      </c>
      <c r="BE170" s="204">
        <f>IF(N170="základní",J170,0)</f>
        <v>0</v>
      </c>
      <c r="BF170" s="204">
        <f>IF(N170="snížená",J170,0)</f>
        <v>0</v>
      </c>
      <c r="BG170" s="204">
        <f>IF(N170="zákl. přenesená",J170,0)</f>
        <v>0</v>
      </c>
      <c r="BH170" s="204">
        <f>IF(N170="sníž. přenesená",J170,0)</f>
        <v>0</v>
      </c>
      <c r="BI170" s="204">
        <f>IF(N170="nulová",J170,0)</f>
        <v>0</v>
      </c>
      <c r="BJ170" s="18" t="s">
        <v>84</v>
      </c>
      <c r="BK170" s="204">
        <f>ROUND(I170*H170,2)</f>
        <v>0</v>
      </c>
      <c r="BL170" s="18" t="s">
        <v>110</v>
      </c>
      <c r="BM170" s="203" t="s">
        <v>5372</v>
      </c>
    </row>
    <row r="171" spans="1:65" s="13" customFormat="1" ht="11.25">
      <c r="B171" s="205"/>
      <c r="C171" s="206"/>
      <c r="D171" s="207" t="s">
        <v>266</v>
      </c>
      <c r="E171" s="206"/>
      <c r="F171" s="208" t="s">
        <v>5373</v>
      </c>
      <c r="G171" s="206"/>
      <c r="H171" s="209">
        <v>18.3</v>
      </c>
      <c r="I171" s="210"/>
      <c r="J171" s="206"/>
      <c r="K171" s="206"/>
      <c r="L171" s="211"/>
      <c r="M171" s="212"/>
      <c r="N171" s="213"/>
      <c r="O171" s="213"/>
      <c r="P171" s="213"/>
      <c r="Q171" s="213"/>
      <c r="R171" s="213"/>
      <c r="S171" s="213"/>
      <c r="T171" s="214"/>
      <c r="AT171" s="215" t="s">
        <v>266</v>
      </c>
      <c r="AU171" s="215" t="s">
        <v>108</v>
      </c>
      <c r="AV171" s="13" t="s">
        <v>86</v>
      </c>
      <c r="AW171" s="13" t="s">
        <v>4</v>
      </c>
      <c r="AX171" s="13" t="s">
        <v>84</v>
      </c>
      <c r="AY171" s="215" t="s">
        <v>239</v>
      </c>
    </row>
    <row r="172" spans="1:65" s="2" customFormat="1" ht="16.5" customHeight="1">
      <c r="A172" s="35"/>
      <c r="B172" s="36"/>
      <c r="C172" s="192" t="s">
        <v>337</v>
      </c>
      <c r="D172" s="192" t="s">
        <v>241</v>
      </c>
      <c r="E172" s="193" t="s">
        <v>5374</v>
      </c>
      <c r="F172" s="194" t="s">
        <v>5375</v>
      </c>
      <c r="G172" s="195" t="s">
        <v>244</v>
      </c>
      <c r="H172" s="196">
        <v>610</v>
      </c>
      <c r="I172" s="197"/>
      <c r="J172" s="198">
        <f>ROUND(I172*H172,2)</f>
        <v>0</v>
      </c>
      <c r="K172" s="194" t="s">
        <v>245</v>
      </c>
      <c r="L172" s="40"/>
      <c r="M172" s="199" t="s">
        <v>1</v>
      </c>
      <c r="N172" s="200" t="s">
        <v>41</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110</v>
      </c>
      <c r="AT172" s="203" t="s">
        <v>241</v>
      </c>
      <c r="AU172" s="203" t="s">
        <v>108</v>
      </c>
      <c r="AY172" s="18" t="s">
        <v>239</v>
      </c>
      <c r="BE172" s="204">
        <f>IF(N172="základní",J172,0)</f>
        <v>0</v>
      </c>
      <c r="BF172" s="204">
        <f>IF(N172="snížená",J172,0)</f>
        <v>0</v>
      </c>
      <c r="BG172" s="204">
        <f>IF(N172="zákl. přenesená",J172,0)</f>
        <v>0</v>
      </c>
      <c r="BH172" s="204">
        <f>IF(N172="sníž. přenesená",J172,0)</f>
        <v>0</v>
      </c>
      <c r="BI172" s="204">
        <f>IF(N172="nulová",J172,0)</f>
        <v>0</v>
      </c>
      <c r="BJ172" s="18" t="s">
        <v>84</v>
      </c>
      <c r="BK172" s="204">
        <f>ROUND(I172*H172,2)</f>
        <v>0</v>
      </c>
      <c r="BL172" s="18" t="s">
        <v>110</v>
      </c>
      <c r="BM172" s="203" t="s">
        <v>5376</v>
      </c>
    </row>
    <row r="173" spans="1:65" s="2" customFormat="1" ht="16.5" customHeight="1">
      <c r="A173" s="35"/>
      <c r="B173" s="36"/>
      <c r="C173" s="192" t="s">
        <v>342</v>
      </c>
      <c r="D173" s="192" t="s">
        <v>241</v>
      </c>
      <c r="E173" s="193" t="s">
        <v>5377</v>
      </c>
      <c r="F173" s="194" t="s">
        <v>5378</v>
      </c>
      <c r="G173" s="195" t="s">
        <v>244</v>
      </c>
      <c r="H173" s="196">
        <v>610</v>
      </c>
      <c r="I173" s="197"/>
      <c r="J173" s="198">
        <f>ROUND(I173*H173,2)</f>
        <v>0</v>
      </c>
      <c r="K173" s="194" t="s">
        <v>245</v>
      </c>
      <c r="L173" s="40"/>
      <c r="M173" s="199" t="s">
        <v>1</v>
      </c>
      <c r="N173" s="200" t="s">
        <v>41</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110</v>
      </c>
      <c r="AT173" s="203" t="s">
        <v>241</v>
      </c>
      <c r="AU173" s="203" t="s">
        <v>108</v>
      </c>
      <c r="AY173" s="18" t="s">
        <v>239</v>
      </c>
      <c r="BE173" s="204">
        <f>IF(N173="základní",J173,0)</f>
        <v>0</v>
      </c>
      <c r="BF173" s="204">
        <f>IF(N173="snížená",J173,0)</f>
        <v>0</v>
      </c>
      <c r="BG173" s="204">
        <f>IF(N173="zákl. přenesená",J173,0)</f>
        <v>0</v>
      </c>
      <c r="BH173" s="204">
        <f>IF(N173="sníž. přenesená",J173,0)</f>
        <v>0</v>
      </c>
      <c r="BI173" s="204">
        <f>IF(N173="nulová",J173,0)</f>
        <v>0</v>
      </c>
      <c r="BJ173" s="18" t="s">
        <v>84</v>
      </c>
      <c r="BK173" s="204">
        <f>ROUND(I173*H173,2)</f>
        <v>0</v>
      </c>
      <c r="BL173" s="18" t="s">
        <v>110</v>
      </c>
      <c r="BM173" s="203" t="s">
        <v>5379</v>
      </c>
    </row>
    <row r="174" spans="1:65" s="2" customFormat="1" ht="16.5" customHeight="1">
      <c r="A174" s="35"/>
      <c r="B174" s="36"/>
      <c r="C174" s="192" t="s">
        <v>463</v>
      </c>
      <c r="D174" s="192" t="s">
        <v>241</v>
      </c>
      <c r="E174" s="193" t="s">
        <v>5380</v>
      </c>
      <c r="F174" s="194" t="s">
        <v>5381</v>
      </c>
      <c r="G174" s="195" t="s">
        <v>244</v>
      </c>
      <c r="H174" s="196">
        <v>610</v>
      </c>
      <c r="I174" s="197"/>
      <c r="J174" s="198">
        <f>ROUND(I174*H174,2)</f>
        <v>0</v>
      </c>
      <c r="K174" s="194" t="s">
        <v>245</v>
      </c>
      <c r="L174" s="40"/>
      <c r="M174" s="199" t="s">
        <v>1</v>
      </c>
      <c r="N174" s="200" t="s">
        <v>41</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110</v>
      </c>
      <c r="AT174" s="203" t="s">
        <v>241</v>
      </c>
      <c r="AU174" s="203" t="s">
        <v>108</v>
      </c>
      <c r="AY174" s="18" t="s">
        <v>239</v>
      </c>
      <c r="BE174" s="204">
        <f>IF(N174="základní",J174,0)</f>
        <v>0</v>
      </c>
      <c r="BF174" s="204">
        <f>IF(N174="snížená",J174,0)</f>
        <v>0</v>
      </c>
      <c r="BG174" s="204">
        <f>IF(N174="zákl. přenesená",J174,0)</f>
        <v>0</v>
      </c>
      <c r="BH174" s="204">
        <f>IF(N174="sníž. přenesená",J174,0)</f>
        <v>0</v>
      </c>
      <c r="BI174" s="204">
        <f>IF(N174="nulová",J174,0)</f>
        <v>0</v>
      </c>
      <c r="BJ174" s="18" t="s">
        <v>84</v>
      </c>
      <c r="BK174" s="204">
        <f>ROUND(I174*H174,2)</f>
        <v>0</v>
      </c>
      <c r="BL174" s="18" t="s">
        <v>110</v>
      </c>
      <c r="BM174" s="203" t="s">
        <v>5382</v>
      </c>
    </row>
    <row r="175" spans="1:65" s="2" customFormat="1" ht="16.5" customHeight="1">
      <c r="A175" s="35"/>
      <c r="B175" s="36"/>
      <c r="C175" s="192" t="s">
        <v>468</v>
      </c>
      <c r="D175" s="192" t="s">
        <v>241</v>
      </c>
      <c r="E175" s="193" t="s">
        <v>5383</v>
      </c>
      <c r="F175" s="194" t="s">
        <v>5384</v>
      </c>
      <c r="G175" s="195" t="s">
        <v>244</v>
      </c>
      <c r="H175" s="196">
        <v>610</v>
      </c>
      <c r="I175" s="197"/>
      <c r="J175" s="198">
        <f>ROUND(I175*H175,2)</f>
        <v>0</v>
      </c>
      <c r="K175" s="194" t="s">
        <v>245</v>
      </c>
      <c r="L175" s="40"/>
      <c r="M175" s="199" t="s">
        <v>1</v>
      </c>
      <c r="N175" s="200" t="s">
        <v>41</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110</v>
      </c>
      <c r="AT175" s="203" t="s">
        <v>241</v>
      </c>
      <c r="AU175" s="203" t="s">
        <v>108</v>
      </c>
      <c r="AY175" s="18" t="s">
        <v>239</v>
      </c>
      <c r="BE175" s="204">
        <f>IF(N175="základní",J175,0)</f>
        <v>0</v>
      </c>
      <c r="BF175" s="204">
        <f>IF(N175="snížená",J175,0)</f>
        <v>0</v>
      </c>
      <c r="BG175" s="204">
        <f>IF(N175="zákl. přenesená",J175,0)</f>
        <v>0</v>
      </c>
      <c r="BH175" s="204">
        <f>IF(N175="sníž. přenesená",J175,0)</f>
        <v>0</v>
      </c>
      <c r="BI175" s="204">
        <f>IF(N175="nulová",J175,0)</f>
        <v>0</v>
      </c>
      <c r="BJ175" s="18" t="s">
        <v>84</v>
      </c>
      <c r="BK175" s="204">
        <f>ROUND(I175*H175,2)</f>
        <v>0</v>
      </c>
      <c r="BL175" s="18" t="s">
        <v>110</v>
      </c>
      <c r="BM175" s="203" t="s">
        <v>5385</v>
      </c>
    </row>
    <row r="176" spans="1:65" s="2" customFormat="1" ht="16.5" customHeight="1">
      <c r="A176" s="35"/>
      <c r="B176" s="36"/>
      <c r="C176" s="192" t="s">
        <v>473</v>
      </c>
      <c r="D176" s="192" t="s">
        <v>241</v>
      </c>
      <c r="E176" s="193" t="s">
        <v>5386</v>
      </c>
      <c r="F176" s="194" t="s">
        <v>5387</v>
      </c>
      <c r="G176" s="195" t="s">
        <v>244</v>
      </c>
      <c r="H176" s="196">
        <v>610</v>
      </c>
      <c r="I176" s="197"/>
      <c r="J176" s="198">
        <f>ROUND(I176*H176,2)</f>
        <v>0</v>
      </c>
      <c r="K176" s="194" t="s">
        <v>245</v>
      </c>
      <c r="L176" s="40"/>
      <c r="M176" s="199" t="s">
        <v>1</v>
      </c>
      <c r="N176" s="200" t="s">
        <v>41</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110</v>
      </c>
      <c r="AT176" s="203" t="s">
        <v>241</v>
      </c>
      <c r="AU176" s="203" t="s">
        <v>108</v>
      </c>
      <c r="AY176" s="18" t="s">
        <v>239</v>
      </c>
      <c r="BE176" s="204">
        <f>IF(N176="základní",J176,0)</f>
        <v>0</v>
      </c>
      <c r="BF176" s="204">
        <f>IF(N176="snížená",J176,0)</f>
        <v>0</v>
      </c>
      <c r="BG176" s="204">
        <f>IF(N176="zákl. přenesená",J176,0)</f>
        <v>0</v>
      </c>
      <c r="BH176" s="204">
        <f>IF(N176="sníž. přenesená",J176,0)</f>
        <v>0</v>
      </c>
      <c r="BI176" s="204">
        <f>IF(N176="nulová",J176,0)</f>
        <v>0</v>
      </c>
      <c r="BJ176" s="18" t="s">
        <v>84</v>
      </c>
      <c r="BK176" s="204">
        <f>ROUND(I176*H176,2)</f>
        <v>0</v>
      </c>
      <c r="BL176" s="18" t="s">
        <v>110</v>
      </c>
      <c r="BM176" s="203" t="s">
        <v>5388</v>
      </c>
    </row>
    <row r="177" spans="1:65" s="12" customFormat="1" ht="22.9" customHeight="1">
      <c r="B177" s="176"/>
      <c r="C177" s="177"/>
      <c r="D177" s="178" t="s">
        <v>75</v>
      </c>
      <c r="E177" s="190" t="s">
        <v>86</v>
      </c>
      <c r="F177" s="190" t="s">
        <v>458</v>
      </c>
      <c r="G177" s="177"/>
      <c r="H177" s="177"/>
      <c r="I177" s="180"/>
      <c r="J177" s="191">
        <f>BK177</f>
        <v>0</v>
      </c>
      <c r="K177" s="177"/>
      <c r="L177" s="182"/>
      <c r="M177" s="183"/>
      <c r="N177" s="184"/>
      <c r="O177" s="184"/>
      <c r="P177" s="185">
        <f>SUM(P178:P182)</f>
        <v>0</v>
      </c>
      <c r="Q177" s="184"/>
      <c r="R177" s="185">
        <f>SUM(R178:R182)</f>
        <v>63.565944599999995</v>
      </c>
      <c r="S177" s="184"/>
      <c r="T177" s="186">
        <f>SUM(T178:T182)</f>
        <v>0</v>
      </c>
      <c r="AR177" s="187" t="s">
        <v>84</v>
      </c>
      <c r="AT177" s="188" t="s">
        <v>75</v>
      </c>
      <c r="AU177" s="188" t="s">
        <v>84</v>
      </c>
      <c r="AY177" s="187" t="s">
        <v>239</v>
      </c>
      <c r="BK177" s="189">
        <f>SUM(BK178:BK182)</f>
        <v>0</v>
      </c>
    </row>
    <row r="178" spans="1:65" s="2" customFormat="1" ht="16.5" customHeight="1">
      <c r="A178" s="35"/>
      <c r="B178" s="36"/>
      <c r="C178" s="192" t="s">
        <v>479</v>
      </c>
      <c r="D178" s="192" t="s">
        <v>241</v>
      </c>
      <c r="E178" s="193" t="s">
        <v>459</v>
      </c>
      <c r="F178" s="194" t="s">
        <v>460</v>
      </c>
      <c r="G178" s="195" t="s">
        <v>309</v>
      </c>
      <c r="H178" s="196">
        <v>38.9</v>
      </c>
      <c r="I178" s="197"/>
      <c r="J178" s="198">
        <f>ROUND(I178*H178,2)</f>
        <v>0</v>
      </c>
      <c r="K178" s="194" t="s">
        <v>245</v>
      </c>
      <c r="L178" s="40"/>
      <c r="M178" s="199" t="s">
        <v>1</v>
      </c>
      <c r="N178" s="200" t="s">
        <v>41</v>
      </c>
      <c r="O178" s="72"/>
      <c r="P178" s="201">
        <f>O178*H178</f>
        <v>0</v>
      </c>
      <c r="Q178" s="201">
        <v>1.63</v>
      </c>
      <c r="R178" s="201">
        <f>Q178*H178</f>
        <v>63.406999999999996</v>
      </c>
      <c r="S178" s="201">
        <v>0</v>
      </c>
      <c r="T178" s="202">
        <f>S178*H178</f>
        <v>0</v>
      </c>
      <c r="U178" s="35"/>
      <c r="V178" s="35"/>
      <c r="W178" s="35"/>
      <c r="X178" s="35"/>
      <c r="Y178" s="35"/>
      <c r="Z178" s="35"/>
      <c r="AA178" s="35"/>
      <c r="AB178" s="35"/>
      <c r="AC178" s="35"/>
      <c r="AD178" s="35"/>
      <c r="AE178" s="35"/>
      <c r="AR178" s="203" t="s">
        <v>110</v>
      </c>
      <c r="AT178" s="203" t="s">
        <v>241</v>
      </c>
      <c r="AU178" s="203" t="s">
        <v>86</v>
      </c>
      <c r="AY178" s="18" t="s">
        <v>239</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110</v>
      </c>
      <c r="BM178" s="203" t="s">
        <v>5389</v>
      </c>
    </row>
    <row r="179" spans="1:65" s="2" customFormat="1" ht="16.5" customHeight="1">
      <c r="A179" s="35"/>
      <c r="B179" s="36"/>
      <c r="C179" s="192" t="s">
        <v>484</v>
      </c>
      <c r="D179" s="192" t="s">
        <v>241</v>
      </c>
      <c r="E179" s="193" t="s">
        <v>464</v>
      </c>
      <c r="F179" s="194" t="s">
        <v>465</v>
      </c>
      <c r="G179" s="195" t="s">
        <v>244</v>
      </c>
      <c r="H179" s="196">
        <v>227</v>
      </c>
      <c r="I179" s="197"/>
      <c r="J179" s="198">
        <f>ROUND(I179*H179,2)</f>
        <v>0</v>
      </c>
      <c r="K179" s="194" t="s">
        <v>245</v>
      </c>
      <c r="L179" s="40"/>
      <c r="M179" s="199" t="s">
        <v>1</v>
      </c>
      <c r="N179" s="200" t="s">
        <v>41</v>
      </c>
      <c r="O179" s="72"/>
      <c r="P179" s="201">
        <f>O179*H179</f>
        <v>0</v>
      </c>
      <c r="Q179" s="201">
        <v>1.7000000000000001E-4</v>
      </c>
      <c r="R179" s="201">
        <f>Q179*H179</f>
        <v>3.8589999999999999E-2</v>
      </c>
      <c r="S179" s="201">
        <v>0</v>
      </c>
      <c r="T179" s="202">
        <f>S179*H179</f>
        <v>0</v>
      </c>
      <c r="U179" s="35"/>
      <c r="V179" s="35"/>
      <c r="W179" s="35"/>
      <c r="X179" s="35"/>
      <c r="Y179" s="35"/>
      <c r="Z179" s="35"/>
      <c r="AA179" s="35"/>
      <c r="AB179" s="35"/>
      <c r="AC179" s="35"/>
      <c r="AD179" s="35"/>
      <c r="AE179" s="35"/>
      <c r="AR179" s="203" t="s">
        <v>110</v>
      </c>
      <c r="AT179" s="203" t="s">
        <v>241</v>
      </c>
      <c r="AU179" s="203" t="s">
        <v>86</v>
      </c>
      <c r="AY179" s="18" t="s">
        <v>239</v>
      </c>
      <c r="BE179" s="204">
        <f>IF(N179="základní",J179,0)</f>
        <v>0</v>
      </c>
      <c r="BF179" s="204">
        <f>IF(N179="snížená",J179,0)</f>
        <v>0</v>
      </c>
      <c r="BG179" s="204">
        <f>IF(N179="zákl. přenesená",J179,0)</f>
        <v>0</v>
      </c>
      <c r="BH179" s="204">
        <f>IF(N179="sníž. přenesená",J179,0)</f>
        <v>0</v>
      </c>
      <c r="BI179" s="204">
        <f>IF(N179="nulová",J179,0)</f>
        <v>0</v>
      </c>
      <c r="BJ179" s="18" t="s">
        <v>84</v>
      </c>
      <c r="BK179" s="204">
        <f>ROUND(I179*H179,2)</f>
        <v>0</v>
      </c>
      <c r="BL179" s="18" t="s">
        <v>110</v>
      </c>
      <c r="BM179" s="203" t="s">
        <v>5390</v>
      </c>
    </row>
    <row r="180" spans="1:65" s="2" customFormat="1" ht="16.5" customHeight="1">
      <c r="A180" s="35"/>
      <c r="B180" s="36"/>
      <c r="C180" s="247" t="s">
        <v>490</v>
      </c>
      <c r="D180" s="247" t="s">
        <v>438</v>
      </c>
      <c r="E180" s="248" t="s">
        <v>469</v>
      </c>
      <c r="F180" s="249" t="s">
        <v>470</v>
      </c>
      <c r="G180" s="250" t="s">
        <v>244</v>
      </c>
      <c r="H180" s="251">
        <v>268.88200000000001</v>
      </c>
      <c r="I180" s="252"/>
      <c r="J180" s="253">
        <f>ROUND(I180*H180,2)</f>
        <v>0</v>
      </c>
      <c r="K180" s="249" t="s">
        <v>245</v>
      </c>
      <c r="L180" s="254"/>
      <c r="M180" s="255" t="s">
        <v>1</v>
      </c>
      <c r="N180" s="256" t="s">
        <v>41</v>
      </c>
      <c r="O180" s="72"/>
      <c r="P180" s="201">
        <f>O180*H180</f>
        <v>0</v>
      </c>
      <c r="Q180" s="201">
        <v>2.9999999999999997E-4</v>
      </c>
      <c r="R180" s="201">
        <f>Q180*H180</f>
        <v>8.0664599999999989E-2</v>
      </c>
      <c r="S180" s="201">
        <v>0</v>
      </c>
      <c r="T180" s="202">
        <f>S180*H180</f>
        <v>0</v>
      </c>
      <c r="U180" s="35"/>
      <c r="V180" s="35"/>
      <c r="W180" s="35"/>
      <c r="X180" s="35"/>
      <c r="Y180" s="35"/>
      <c r="Z180" s="35"/>
      <c r="AA180" s="35"/>
      <c r="AB180" s="35"/>
      <c r="AC180" s="35"/>
      <c r="AD180" s="35"/>
      <c r="AE180" s="35"/>
      <c r="AR180" s="203" t="s">
        <v>156</v>
      </c>
      <c r="AT180" s="203" t="s">
        <v>438</v>
      </c>
      <c r="AU180" s="203" t="s">
        <v>86</v>
      </c>
      <c r="AY180" s="18" t="s">
        <v>239</v>
      </c>
      <c r="BE180" s="204">
        <f>IF(N180="základní",J180,0)</f>
        <v>0</v>
      </c>
      <c r="BF180" s="204">
        <f>IF(N180="snížená",J180,0)</f>
        <v>0</v>
      </c>
      <c r="BG180" s="204">
        <f>IF(N180="zákl. přenesená",J180,0)</f>
        <v>0</v>
      </c>
      <c r="BH180" s="204">
        <f>IF(N180="sníž. přenesená",J180,0)</f>
        <v>0</v>
      </c>
      <c r="BI180" s="204">
        <f>IF(N180="nulová",J180,0)</f>
        <v>0</v>
      </c>
      <c r="BJ180" s="18" t="s">
        <v>84</v>
      </c>
      <c r="BK180" s="204">
        <f>ROUND(I180*H180,2)</f>
        <v>0</v>
      </c>
      <c r="BL180" s="18" t="s">
        <v>110</v>
      </c>
      <c r="BM180" s="203" t="s">
        <v>5391</v>
      </c>
    </row>
    <row r="181" spans="1:65" s="13" customFormat="1" ht="11.25">
      <c r="B181" s="205"/>
      <c r="C181" s="206"/>
      <c r="D181" s="207" t="s">
        <v>266</v>
      </c>
      <c r="E181" s="206"/>
      <c r="F181" s="208" t="s">
        <v>5392</v>
      </c>
      <c r="G181" s="206"/>
      <c r="H181" s="209">
        <v>268.88200000000001</v>
      </c>
      <c r="I181" s="210"/>
      <c r="J181" s="206"/>
      <c r="K181" s="206"/>
      <c r="L181" s="211"/>
      <c r="M181" s="212"/>
      <c r="N181" s="213"/>
      <c r="O181" s="213"/>
      <c r="P181" s="213"/>
      <c r="Q181" s="213"/>
      <c r="R181" s="213"/>
      <c r="S181" s="213"/>
      <c r="T181" s="214"/>
      <c r="AT181" s="215" t="s">
        <v>266</v>
      </c>
      <c r="AU181" s="215" t="s">
        <v>86</v>
      </c>
      <c r="AV181" s="13" t="s">
        <v>86</v>
      </c>
      <c r="AW181" s="13" t="s">
        <v>4</v>
      </c>
      <c r="AX181" s="13" t="s">
        <v>84</v>
      </c>
      <c r="AY181" s="215" t="s">
        <v>239</v>
      </c>
    </row>
    <row r="182" spans="1:65" s="2" customFormat="1" ht="16.5" customHeight="1">
      <c r="A182" s="35"/>
      <c r="B182" s="36"/>
      <c r="C182" s="192" t="s">
        <v>495</v>
      </c>
      <c r="D182" s="192" t="s">
        <v>241</v>
      </c>
      <c r="E182" s="193" t="s">
        <v>5393</v>
      </c>
      <c r="F182" s="194" t="s">
        <v>5394</v>
      </c>
      <c r="G182" s="195" t="s">
        <v>476</v>
      </c>
      <c r="H182" s="196">
        <v>81</v>
      </c>
      <c r="I182" s="197"/>
      <c r="J182" s="198">
        <f>ROUND(I182*H182,2)</f>
        <v>0</v>
      </c>
      <c r="K182" s="194" t="s">
        <v>245</v>
      </c>
      <c r="L182" s="40"/>
      <c r="M182" s="199" t="s">
        <v>1</v>
      </c>
      <c r="N182" s="200" t="s">
        <v>41</v>
      </c>
      <c r="O182" s="72"/>
      <c r="P182" s="201">
        <f>O182*H182</f>
        <v>0</v>
      </c>
      <c r="Q182" s="201">
        <v>4.8999999999999998E-4</v>
      </c>
      <c r="R182" s="201">
        <f>Q182*H182</f>
        <v>3.9689999999999996E-2</v>
      </c>
      <c r="S182" s="201">
        <v>0</v>
      </c>
      <c r="T182" s="202">
        <f>S182*H182</f>
        <v>0</v>
      </c>
      <c r="U182" s="35"/>
      <c r="V182" s="35"/>
      <c r="W182" s="35"/>
      <c r="X182" s="35"/>
      <c r="Y182" s="35"/>
      <c r="Z182" s="35"/>
      <c r="AA182" s="35"/>
      <c r="AB182" s="35"/>
      <c r="AC182" s="35"/>
      <c r="AD182" s="35"/>
      <c r="AE182" s="35"/>
      <c r="AR182" s="203" t="s">
        <v>110</v>
      </c>
      <c r="AT182" s="203" t="s">
        <v>241</v>
      </c>
      <c r="AU182" s="203" t="s">
        <v>86</v>
      </c>
      <c r="AY182" s="18" t="s">
        <v>239</v>
      </c>
      <c r="BE182" s="204">
        <f>IF(N182="základní",J182,0)</f>
        <v>0</v>
      </c>
      <c r="BF182" s="204">
        <f>IF(N182="snížená",J182,0)</f>
        <v>0</v>
      </c>
      <c r="BG182" s="204">
        <f>IF(N182="zákl. přenesená",J182,0)</f>
        <v>0</v>
      </c>
      <c r="BH182" s="204">
        <f>IF(N182="sníž. přenesená",J182,0)</f>
        <v>0</v>
      </c>
      <c r="BI182" s="204">
        <f>IF(N182="nulová",J182,0)</f>
        <v>0</v>
      </c>
      <c r="BJ182" s="18" t="s">
        <v>84</v>
      </c>
      <c r="BK182" s="204">
        <f>ROUND(I182*H182,2)</f>
        <v>0</v>
      </c>
      <c r="BL182" s="18" t="s">
        <v>110</v>
      </c>
      <c r="BM182" s="203" t="s">
        <v>5395</v>
      </c>
    </row>
    <row r="183" spans="1:65" s="12" customFormat="1" ht="22.9" customHeight="1">
      <c r="B183" s="176"/>
      <c r="C183" s="177"/>
      <c r="D183" s="178" t="s">
        <v>75</v>
      </c>
      <c r="E183" s="190" t="s">
        <v>134</v>
      </c>
      <c r="F183" s="190" t="s">
        <v>5396</v>
      </c>
      <c r="G183" s="177"/>
      <c r="H183" s="177"/>
      <c r="I183" s="180"/>
      <c r="J183" s="191">
        <f>BK183</f>
        <v>0</v>
      </c>
      <c r="K183" s="177"/>
      <c r="L183" s="182"/>
      <c r="M183" s="183"/>
      <c r="N183" s="184"/>
      <c r="O183" s="184"/>
      <c r="P183" s="185">
        <f>SUM(P184:P213)</f>
        <v>0</v>
      </c>
      <c r="Q183" s="184"/>
      <c r="R183" s="185">
        <f>SUM(R184:R213)</f>
        <v>469.20788999999996</v>
      </c>
      <c r="S183" s="184"/>
      <c r="T183" s="186">
        <f>SUM(T184:T213)</f>
        <v>0</v>
      </c>
      <c r="AR183" s="187" t="s">
        <v>84</v>
      </c>
      <c r="AT183" s="188" t="s">
        <v>75</v>
      </c>
      <c r="AU183" s="188" t="s">
        <v>84</v>
      </c>
      <c r="AY183" s="187" t="s">
        <v>239</v>
      </c>
      <c r="BK183" s="189">
        <f>SUM(BK184:BK213)</f>
        <v>0</v>
      </c>
    </row>
    <row r="184" spans="1:65" s="2" customFormat="1" ht="16.5" customHeight="1">
      <c r="A184" s="35"/>
      <c r="B184" s="36"/>
      <c r="C184" s="192" t="s">
        <v>499</v>
      </c>
      <c r="D184" s="192" t="s">
        <v>241</v>
      </c>
      <c r="E184" s="193" t="s">
        <v>5397</v>
      </c>
      <c r="F184" s="194" t="s">
        <v>5398</v>
      </c>
      <c r="G184" s="195" t="s">
        <v>244</v>
      </c>
      <c r="H184" s="196">
        <v>21</v>
      </c>
      <c r="I184" s="197"/>
      <c r="J184" s="198">
        <f>ROUND(I184*H184,2)</f>
        <v>0</v>
      </c>
      <c r="K184" s="194" t="s">
        <v>245</v>
      </c>
      <c r="L184" s="40"/>
      <c r="M184" s="199" t="s">
        <v>1</v>
      </c>
      <c r="N184" s="200" t="s">
        <v>41</v>
      </c>
      <c r="O184" s="72"/>
      <c r="P184" s="201">
        <f>O184*H184</f>
        <v>0</v>
      </c>
      <c r="Q184" s="201">
        <v>9.1999999999999998E-2</v>
      </c>
      <c r="R184" s="201">
        <f>Q184*H184</f>
        <v>1.9319999999999999</v>
      </c>
      <c r="S184" s="201">
        <v>0</v>
      </c>
      <c r="T184" s="202">
        <f>S184*H184</f>
        <v>0</v>
      </c>
      <c r="U184" s="35"/>
      <c r="V184" s="35"/>
      <c r="W184" s="35"/>
      <c r="X184" s="35"/>
      <c r="Y184" s="35"/>
      <c r="Z184" s="35"/>
      <c r="AA184" s="35"/>
      <c r="AB184" s="35"/>
      <c r="AC184" s="35"/>
      <c r="AD184" s="35"/>
      <c r="AE184" s="35"/>
      <c r="AR184" s="203" t="s">
        <v>110</v>
      </c>
      <c r="AT184" s="203" t="s">
        <v>241</v>
      </c>
      <c r="AU184" s="203" t="s">
        <v>86</v>
      </c>
      <c r="AY184" s="18" t="s">
        <v>239</v>
      </c>
      <c r="BE184" s="204">
        <f>IF(N184="základní",J184,0)</f>
        <v>0</v>
      </c>
      <c r="BF184" s="204">
        <f>IF(N184="snížená",J184,0)</f>
        <v>0</v>
      </c>
      <c r="BG184" s="204">
        <f>IF(N184="zákl. přenesená",J184,0)</f>
        <v>0</v>
      </c>
      <c r="BH184" s="204">
        <f>IF(N184="sníž. přenesená",J184,0)</f>
        <v>0</v>
      </c>
      <c r="BI184" s="204">
        <f>IF(N184="nulová",J184,0)</f>
        <v>0</v>
      </c>
      <c r="BJ184" s="18" t="s">
        <v>84</v>
      </c>
      <c r="BK184" s="204">
        <f>ROUND(I184*H184,2)</f>
        <v>0</v>
      </c>
      <c r="BL184" s="18" t="s">
        <v>110</v>
      </c>
      <c r="BM184" s="203" t="s">
        <v>5399</v>
      </c>
    </row>
    <row r="185" spans="1:65" s="13" customFormat="1" ht="11.25">
      <c r="B185" s="205"/>
      <c r="C185" s="206"/>
      <c r="D185" s="207" t="s">
        <v>266</v>
      </c>
      <c r="E185" s="225" t="s">
        <v>1</v>
      </c>
      <c r="F185" s="208" t="s">
        <v>5400</v>
      </c>
      <c r="G185" s="206"/>
      <c r="H185" s="209">
        <v>21</v>
      </c>
      <c r="I185" s="210"/>
      <c r="J185" s="206"/>
      <c r="K185" s="206"/>
      <c r="L185" s="211"/>
      <c r="M185" s="212"/>
      <c r="N185" s="213"/>
      <c r="O185" s="213"/>
      <c r="P185" s="213"/>
      <c r="Q185" s="213"/>
      <c r="R185" s="213"/>
      <c r="S185" s="213"/>
      <c r="T185" s="214"/>
      <c r="AT185" s="215" t="s">
        <v>266</v>
      </c>
      <c r="AU185" s="215" t="s">
        <v>86</v>
      </c>
      <c r="AV185" s="13" t="s">
        <v>86</v>
      </c>
      <c r="AW185" s="13" t="s">
        <v>32</v>
      </c>
      <c r="AX185" s="13" t="s">
        <v>76</v>
      </c>
      <c r="AY185" s="215" t="s">
        <v>239</v>
      </c>
    </row>
    <row r="186" spans="1:65" s="14" customFormat="1" ht="11.25">
      <c r="B186" s="226"/>
      <c r="C186" s="227"/>
      <c r="D186" s="207" t="s">
        <v>266</v>
      </c>
      <c r="E186" s="228" t="s">
        <v>1</v>
      </c>
      <c r="F186" s="229" t="s">
        <v>383</v>
      </c>
      <c r="G186" s="227"/>
      <c r="H186" s="230">
        <v>21</v>
      </c>
      <c r="I186" s="231"/>
      <c r="J186" s="227"/>
      <c r="K186" s="227"/>
      <c r="L186" s="232"/>
      <c r="M186" s="233"/>
      <c r="N186" s="234"/>
      <c r="O186" s="234"/>
      <c r="P186" s="234"/>
      <c r="Q186" s="234"/>
      <c r="R186" s="234"/>
      <c r="S186" s="234"/>
      <c r="T186" s="235"/>
      <c r="AT186" s="236" t="s">
        <v>266</v>
      </c>
      <c r="AU186" s="236" t="s">
        <v>86</v>
      </c>
      <c r="AV186" s="14" t="s">
        <v>110</v>
      </c>
      <c r="AW186" s="14" t="s">
        <v>32</v>
      </c>
      <c r="AX186" s="14" t="s">
        <v>84</v>
      </c>
      <c r="AY186" s="236" t="s">
        <v>239</v>
      </c>
    </row>
    <row r="187" spans="1:65" s="2" customFormat="1" ht="16.5" customHeight="1">
      <c r="A187" s="35"/>
      <c r="B187" s="36"/>
      <c r="C187" s="192" t="s">
        <v>506</v>
      </c>
      <c r="D187" s="192" t="s">
        <v>241</v>
      </c>
      <c r="E187" s="193" t="s">
        <v>5401</v>
      </c>
      <c r="F187" s="194" t="s">
        <v>5402</v>
      </c>
      <c r="G187" s="195" t="s">
        <v>244</v>
      </c>
      <c r="H187" s="196">
        <v>25.2</v>
      </c>
      <c r="I187" s="197"/>
      <c r="J187" s="198">
        <f>ROUND(I187*H187,2)</f>
        <v>0</v>
      </c>
      <c r="K187" s="194" t="s">
        <v>245</v>
      </c>
      <c r="L187" s="40"/>
      <c r="M187" s="199" t="s">
        <v>1</v>
      </c>
      <c r="N187" s="200" t="s">
        <v>41</v>
      </c>
      <c r="O187" s="72"/>
      <c r="P187" s="201">
        <f>O187*H187</f>
        <v>0</v>
      </c>
      <c r="Q187" s="201">
        <v>0.34499999999999997</v>
      </c>
      <c r="R187" s="201">
        <f>Q187*H187</f>
        <v>8.6939999999999991</v>
      </c>
      <c r="S187" s="201">
        <v>0</v>
      </c>
      <c r="T187" s="202">
        <f>S187*H187</f>
        <v>0</v>
      </c>
      <c r="U187" s="35"/>
      <c r="V187" s="35"/>
      <c r="W187" s="35"/>
      <c r="X187" s="35"/>
      <c r="Y187" s="35"/>
      <c r="Z187" s="35"/>
      <c r="AA187" s="35"/>
      <c r="AB187" s="35"/>
      <c r="AC187" s="35"/>
      <c r="AD187" s="35"/>
      <c r="AE187" s="35"/>
      <c r="AR187" s="203" t="s">
        <v>110</v>
      </c>
      <c r="AT187" s="203" t="s">
        <v>241</v>
      </c>
      <c r="AU187" s="203" t="s">
        <v>86</v>
      </c>
      <c r="AY187" s="18" t="s">
        <v>239</v>
      </c>
      <c r="BE187" s="204">
        <f>IF(N187="základní",J187,0)</f>
        <v>0</v>
      </c>
      <c r="BF187" s="204">
        <f>IF(N187="snížená",J187,0)</f>
        <v>0</v>
      </c>
      <c r="BG187" s="204">
        <f>IF(N187="zákl. přenesená",J187,0)</f>
        <v>0</v>
      </c>
      <c r="BH187" s="204">
        <f>IF(N187="sníž. přenesená",J187,0)</f>
        <v>0</v>
      </c>
      <c r="BI187" s="204">
        <f>IF(N187="nulová",J187,0)</f>
        <v>0</v>
      </c>
      <c r="BJ187" s="18" t="s">
        <v>84</v>
      </c>
      <c r="BK187" s="204">
        <f>ROUND(I187*H187,2)</f>
        <v>0</v>
      </c>
      <c r="BL187" s="18" t="s">
        <v>110</v>
      </c>
      <c r="BM187" s="203" t="s">
        <v>5403</v>
      </c>
    </row>
    <row r="188" spans="1:65" s="13" customFormat="1" ht="11.25">
      <c r="B188" s="205"/>
      <c r="C188" s="206"/>
      <c r="D188" s="207" t="s">
        <v>266</v>
      </c>
      <c r="E188" s="225" t="s">
        <v>1</v>
      </c>
      <c r="F188" s="208" t="s">
        <v>5353</v>
      </c>
      <c r="G188" s="206"/>
      <c r="H188" s="209">
        <v>25.2</v>
      </c>
      <c r="I188" s="210"/>
      <c r="J188" s="206"/>
      <c r="K188" s="206"/>
      <c r="L188" s="211"/>
      <c r="M188" s="212"/>
      <c r="N188" s="213"/>
      <c r="O188" s="213"/>
      <c r="P188" s="213"/>
      <c r="Q188" s="213"/>
      <c r="R188" s="213"/>
      <c r="S188" s="213"/>
      <c r="T188" s="214"/>
      <c r="AT188" s="215" t="s">
        <v>266</v>
      </c>
      <c r="AU188" s="215" t="s">
        <v>86</v>
      </c>
      <c r="AV188" s="13" t="s">
        <v>86</v>
      </c>
      <c r="AW188" s="13" t="s">
        <v>32</v>
      </c>
      <c r="AX188" s="13" t="s">
        <v>76</v>
      </c>
      <c r="AY188" s="215" t="s">
        <v>239</v>
      </c>
    </row>
    <row r="189" spans="1:65" s="14" customFormat="1" ht="11.25">
      <c r="B189" s="226"/>
      <c r="C189" s="227"/>
      <c r="D189" s="207" t="s">
        <v>266</v>
      </c>
      <c r="E189" s="228" t="s">
        <v>1</v>
      </c>
      <c r="F189" s="229" t="s">
        <v>383</v>
      </c>
      <c r="G189" s="227"/>
      <c r="H189" s="230">
        <v>25.2</v>
      </c>
      <c r="I189" s="231"/>
      <c r="J189" s="227"/>
      <c r="K189" s="227"/>
      <c r="L189" s="232"/>
      <c r="M189" s="233"/>
      <c r="N189" s="234"/>
      <c r="O189" s="234"/>
      <c r="P189" s="234"/>
      <c r="Q189" s="234"/>
      <c r="R189" s="234"/>
      <c r="S189" s="234"/>
      <c r="T189" s="235"/>
      <c r="AT189" s="236" t="s">
        <v>266</v>
      </c>
      <c r="AU189" s="236" t="s">
        <v>86</v>
      </c>
      <c r="AV189" s="14" t="s">
        <v>110</v>
      </c>
      <c r="AW189" s="14" t="s">
        <v>32</v>
      </c>
      <c r="AX189" s="14" t="s">
        <v>84</v>
      </c>
      <c r="AY189" s="236" t="s">
        <v>239</v>
      </c>
    </row>
    <row r="190" spans="1:65" s="2" customFormat="1" ht="16.5" customHeight="1">
      <c r="A190" s="35"/>
      <c r="B190" s="36"/>
      <c r="C190" s="192" t="s">
        <v>513</v>
      </c>
      <c r="D190" s="192" t="s">
        <v>241</v>
      </c>
      <c r="E190" s="193" t="s">
        <v>5404</v>
      </c>
      <c r="F190" s="194" t="s">
        <v>5405</v>
      </c>
      <c r="G190" s="195" t="s">
        <v>244</v>
      </c>
      <c r="H190" s="196">
        <v>950</v>
      </c>
      <c r="I190" s="197"/>
      <c r="J190" s="198">
        <f>ROUND(I190*H190,2)</f>
        <v>0</v>
      </c>
      <c r="K190" s="194" t="s">
        <v>245</v>
      </c>
      <c r="L190" s="40"/>
      <c r="M190" s="199" t="s">
        <v>1</v>
      </c>
      <c r="N190" s="200" t="s">
        <v>41</v>
      </c>
      <c r="O190" s="72"/>
      <c r="P190" s="201">
        <f>O190*H190</f>
        <v>0</v>
      </c>
      <c r="Q190" s="201">
        <v>0.34499999999999997</v>
      </c>
      <c r="R190" s="201">
        <f>Q190*H190</f>
        <v>327.75</v>
      </c>
      <c r="S190" s="201">
        <v>0</v>
      </c>
      <c r="T190" s="202">
        <f>S190*H190</f>
        <v>0</v>
      </c>
      <c r="U190" s="35"/>
      <c r="V190" s="35"/>
      <c r="W190" s="35"/>
      <c r="X190" s="35"/>
      <c r="Y190" s="35"/>
      <c r="Z190" s="35"/>
      <c r="AA190" s="35"/>
      <c r="AB190" s="35"/>
      <c r="AC190" s="35"/>
      <c r="AD190" s="35"/>
      <c r="AE190" s="35"/>
      <c r="AR190" s="203" t="s">
        <v>110</v>
      </c>
      <c r="AT190" s="203" t="s">
        <v>241</v>
      </c>
      <c r="AU190" s="203" t="s">
        <v>86</v>
      </c>
      <c r="AY190" s="18" t="s">
        <v>239</v>
      </c>
      <c r="BE190" s="204">
        <f>IF(N190="základní",J190,0)</f>
        <v>0</v>
      </c>
      <c r="BF190" s="204">
        <f>IF(N190="snížená",J190,0)</f>
        <v>0</v>
      </c>
      <c r="BG190" s="204">
        <f>IF(N190="zákl. přenesená",J190,0)</f>
        <v>0</v>
      </c>
      <c r="BH190" s="204">
        <f>IF(N190="sníž. přenesená",J190,0)</f>
        <v>0</v>
      </c>
      <c r="BI190" s="204">
        <f>IF(N190="nulová",J190,0)</f>
        <v>0</v>
      </c>
      <c r="BJ190" s="18" t="s">
        <v>84</v>
      </c>
      <c r="BK190" s="204">
        <f>ROUND(I190*H190,2)</f>
        <v>0</v>
      </c>
      <c r="BL190" s="18" t="s">
        <v>110</v>
      </c>
      <c r="BM190" s="203" t="s">
        <v>5406</v>
      </c>
    </row>
    <row r="191" spans="1:65" s="13" customFormat="1" ht="11.25">
      <c r="B191" s="205"/>
      <c r="C191" s="206"/>
      <c r="D191" s="207" t="s">
        <v>266</v>
      </c>
      <c r="E191" s="225" t="s">
        <v>1</v>
      </c>
      <c r="F191" s="208" t="s">
        <v>5407</v>
      </c>
      <c r="G191" s="206"/>
      <c r="H191" s="209">
        <v>950</v>
      </c>
      <c r="I191" s="210"/>
      <c r="J191" s="206"/>
      <c r="K191" s="206"/>
      <c r="L191" s="211"/>
      <c r="M191" s="212"/>
      <c r="N191" s="213"/>
      <c r="O191" s="213"/>
      <c r="P191" s="213"/>
      <c r="Q191" s="213"/>
      <c r="R191" s="213"/>
      <c r="S191" s="213"/>
      <c r="T191" s="214"/>
      <c r="AT191" s="215" t="s">
        <v>266</v>
      </c>
      <c r="AU191" s="215" t="s">
        <v>86</v>
      </c>
      <c r="AV191" s="13" t="s">
        <v>86</v>
      </c>
      <c r="AW191" s="13" t="s">
        <v>32</v>
      </c>
      <c r="AX191" s="13" t="s">
        <v>76</v>
      </c>
      <c r="AY191" s="215" t="s">
        <v>239</v>
      </c>
    </row>
    <row r="192" spans="1:65" s="14" customFormat="1" ht="11.25">
      <c r="B192" s="226"/>
      <c r="C192" s="227"/>
      <c r="D192" s="207" t="s">
        <v>266</v>
      </c>
      <c r="E192" s="228" t="s">
        <v>1</v>
      </c>
      <c r="F192" s="229" t="s">
        <v>383</v>
      </c>
      <c r="G192" s="227"/>
      <c r="H192" s="230">
        <v>950</v>
      </c>
      <c r="I192" s="231"/>
      <c r="J192" s="227"/>
      <c r="K192" s="227"/>
      <c r="L192" s="232"/>
      <c r="M192" s="233"/>
      <c r="N192" s="234"/>
      <c r="O192" s="234"/>
      <c r="P192" s="234"/>
      <c r="Q192" s="234"/>
      <c r="R192" s="234"/>
      <c r="S192" s="234"/>
      <c r="T192" s="235"/>
      <c r="AT192" s="236" t="s">
        <v>266</v>
      </c>
      <c r="AU192" s="236" t="s">
        <v>86</v>
      </c>
      <c r="AV192" s="14" t="s">
        <v>110</v>
      </c>
      <c r="AW192" s="14" t="s">
        <v>32</v>
      </c>
      <c r="AX192" s="14" t="s">
        <v>84</v>
      </c>
      <c r="AY192" s="236" t="s">
        <v>239</v>
      </c>
    </row>
    <row r="193" spans="1:65" s="2" customFormat="1" ht="16.5" customHeight="1">
      <c r="A193" s="35"/>
      <c r="B193" s="36"/>
      <c r="C193" s="192" t="s">
        <v>517</v>
      </c>
      <c r="D193" s="192" t="s">
        <v>241</v>
      </c>
      <c r="E193" s="193" t="s">
        <v>5408</v>
      </c>
      <c r="F193" s="194" t="s">
        <v>5409</v>
      </c>
      <c r="G193" s="195" t="s">
        <v>244</v>
      </c>
      <c r="H193" s="196">
        <v>904</v>
      </c>
      <c r="I193" s="197"/>
      <c r="J193" s="198">
        <f>ROUND(I193*H193,2)</f>
        <v>0</v>
      </c>
      <c r="K193" s="194" t="s">
        <v>245</v>
      </c>
      <c r="L193" s="40"/>
      <c r="M193" s="199" t="s">
        <v>1</v>
      </c>
      <c r="N193" s="200" t="s">
        <v>41</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110</v>
      </c>
      <c r="AT193" s="203" t="s">
        <v>241</v>
      </c>
      <c r="AU193" s="203" t="s">
        <v>86</v>
      </c>
      <c r="AY193" s="18" t="s">
        <v>239</v>
      </c>
      <c r="BE193" s="204">
        <f>IF(N193="základní",J193,0)</f>
        <v>0</v>
      </c>
      <c r="BF193" s="204">
        <f>IF(N193="snížená",J193,0)</f>
        <v>0</v>
      </c>
      <c r="BG193" s="204">
        <f>IF(N193="zákl. přenesená",J193,0)</f>
        <v>0</v>
      </c>
      <c r="BH193" s="204">
        <f>IF(N193="sníž. přenesená",J193,0)</f>
        <v>0</v>
      </c>
      <c r="BI193" s="204">
        <f>IF(N193="nulová",J193,0)</f>
        <v>0</v>
      </c>
      <c r="BJ193" s="18" t="s">
        <v>84</v>
      </c>
      <c r="BK193" s="204">
        <f>ROUND(I193*H193,2)</f>
        <v>0</v>
      </c>
      <c r="BL193" s="18" t="s">
        <v>110</v>
      </c>
      <c r="BM193" s="203" t="s">
        <v>5410</v>
      </c>
    </row>
    <row r="194" spans="1:65" s="13" customFormat="1" ht="11.25">
      <c r="B194" s="205"/>
      <c r="C194" s="206"/>
      <c r="D194" s="207" t="s">
        <v>266</v>
      </c>
      <c r="E194" s="225" t="s">
        <v>1</v>
      </c>
      <c r="F194" s="208" t="s">
        <v>5411</v>
      </c>
      <c r="G194" s="206"/>
      <c r="H194" s="209">
        <v>904</v>
      </c>
      <c r="I194" s="210"/>
      <c r="J194" s="206"/>
      <c r="K194" s="206"/>
      <c r="L194" s="211"/>
      <c r="M194" s="212"/>
      <c r="N194" s="213"/>
      <c r="O194" s="213"/>
      <c r="P194" s="213"/>
      <c r="Q194" s="213"/>
      <c r="R194" s="213"/>
      <c r="S194" s="213"/>
      <c r="T194" s="214"/>
      <c r="AT194" s="215" t="s">
        <v>266</v>
      </c>
      <c r="AU194" s="215" t="s">
        <v>86</v>
      </c>
      <c r="AV194" s="13" t="s">
        <v>86</v>
      </c>
      <c r="AW194" s="13" t="s">
        <v>32</v>
      </c>
      <c r="AX194" s="13" t="s">
        <v>76</v>
      </c>
      <c r="AY194" s="215" t="s">
        <v>239</v>
      </c>
    </row>
    <row r="195" spans="1:65" s="14" customFormat="1" ht="11.25">
      <c r="B195" s="226"/>
      <c r="C195" s="227"/>
      <c r="D195" s="207" t="s">
        <v>266</v>
      </c>
      <c r="E195" s="228" t="s">
        <v>1</v>
      </c>
      <c r="F195" s="229" t="s">
        <v>383</v>
      </c>
      <c r="G195" s="227"/>
      <c r="H195" s="230">
        <v>904</v>
      </c>
      <c r="I195" s="231"/>
      <c r="J195" s="227"/>
      <c r="K195" s="227"/>
      <c r="L195" s="232"/>
      <c r="M195" s="233"/>
      <c r="N195" s="234"/>
      <c r="O195" s="234"/>
      <c r="P195" s="234"/>
      <c r="Q195" s="234"/>
      <c r="R195" s="234"/>
      <c r="S195" s="234"/>
      <c r="T195" s="235"/>
      <c r="AT195" s="236" t="s">
        <v>266</v>
      </c>
      <c r="AU195" s="236" t="s">
        <v>86</v>
      </c>
      <c r="AV195" s="14" t="s">
        <v>110</v>
      </c>
      <c r="AW195" s="14" t="s">
        <v>32</v>
      </c>
      <c r="AX195" s="14" t="s">
        <v>84</v>
      </c>
      <c r="AY195" s="236" t="s">
        <v>239</v>
      </c>
    </row>
    <row r="196" spans="1:65" s="2" customFormat="1" ht="16.5" customHeight="1">
      <c r="A196" s="35"/>
      <c r="B196" s="36"/>
      <c r="C196" s="192" t="s">
        <v>521</v>
      </c>
      <c r="D196" s="192" t="s">
        <v>241</v>
      </c>
      <c r="E196" s="193" t="s">
        <v>5412</v>
      </c>
      <c r="F196" s="194" t="s">
        <v>5413</v>
      </c>
      <c r="G196" s="195" t="s">
        <v>244</v>
      </c>
      <c r="H196" s="196">
        <v>431</v>
      </c>
      <c r="I196" s="197"/>
      <c r="J196" s="198">
        <f>ROUND(I196*H196,2)</f>
        <v>0</v>
      </c>
      <c r="K196" s="194" t="s">
        <v>245</v>
      </c>
      <c r="L196" s="40"/>
      <c r="M196" s="199" t="s">
        <v>1</v>
      </c>
      <c r="N196" s="200" t="s">
        <v>41</v>
      </c>
      <c r="O196" s="72"/>
      <c r="P196" s="201">
        <f>O196*H196</f>
        <v>0</v>
      </c>
      <c r="Q196" s="201">
        <v>6.0099999999999997E-3</v>
      </c>
      <c r="R196" s="201">
        <f>Q196*H196</f>
        <v>2.5903099999999997</v>
      </c>
      <c r="S196" s="201">
        <v>0</v>
      </c>
      <c r="T196" s="202">
        <f>S196*H196</f>
        <v>0</v>
      </c>
      <c r="U196" s="35"/>
      <c r="V196" s="35"/>
      <c r="W196" s="35"/>
      <c r="X196" s="35"/>
      <c r="Y196" s="35"/>
      <c r="Z196" s="35"/>
      <c r="AA196" s="35"/>
      <c r="AB196" s="35"/>
      <c r="AC196" s="35"/>
      <c r="AD196" s="35"/>
      <c r="AE196" s="35"/>
      <c r="AR196" s="203" t="s">
        <v>110</v>
      </c>
      <c r="AT196" s="203" t="s">
        <v>241</v>
      </c>
      <c r="AU196" s="203" t="s">
        <v>86</v>
      </c>
      <c r="AY196" s="18" t="s">
        <v>239</v>
      </c>
      <c r="BE196" s="204">
        <f>IF(N196="základní",J196,0)</f>
        <v>0</v>
      </c>
      <c r="BF196" s="204">
        <f>IF(N196="snížená",J196,0)</f>
        <v>0</v>
      </c>
      <c r="BG196" s="204">
        <f>IF(N196="zákl. přenesená",J196,0)</f>
        <v>0</v>
      </c>
      <c r="BH196" s="204">
        <f>IF(N196="sníž. přenesená",J196,0)</f>
        <v>0</v>
      </c>
      <c r="BI196" s="204">
        <f>IF(N196="nulová",J196,0)</f>
        <v>0</v>
      </c>
      <c r="BJ196" s="18" t="s">
        <v>84</v>
      </c>
      <c r="BK196" s="204">
        <f>ROUND(I196*H196,2)</f>
        <v>0</v>
      </c>
      <c r="BL196" s="18" t="s">
        <v>110</v>
      </c>
      <c r="BM196" s="203" t="s">
        <v>5414</v>
      </c>
    </row>
    <row r="197" spans="1:65" s="13" customFormat="1" ht="11.25">
      <c r="B197" s="205"/>
      <c r="C197" s="206"/>
      <c r="D197" s="207" t="s">
        <v>266</v>
      </c>
      <c r="E197" s="225" t="s">
        <v>1</v>
      </c>
      <c r="F197" s="208" t="s">
        <v>5415</v>
      </c>
      <c r="G197" s="206"/>
      <c r="H197" s="209">
        <v>431</v>
      </c>
      <c r="I197" s="210"/>
      <c r="J197" s="206"/>
      <c r="K197" s="206"/>
      <c r="L197" s="211"/>
      <c r="M197" s="212"/>
      <c r="N197" s="213"/>
      <c r="O197" s="213"/>
      <c r="P197" s="213"/>
      <c r="Q197" s="213"/>
      <c r="R197" s="213"/>
      <c r="S197" s="213"/>
      <c r="T197" s="214"/>
      <c r="AT197" s="215" t="s">
        <v>266</v>
      </c>
      <c r="AU197" s="215" t="s">
        <v>86</v>
      </c>
      <c r="AV197" s="13" t="s">
        <v>86</v>
      </c>
      <c r="AW197" s="13" t="s">
        <v>32</v>
      </c>
      <c r="AX197" s="13" t="s">
        <v>76</v>
      </c>
      <c r="AY197" s="215" t="s">
        <v>239</v>
      </c>
    </row>
    <row r="198" spans="1:65" s="14" customFormat="1" ht="11.25">
      <c r="B198" s="226"/>
      <c r="C198" s="227"/>
      <c r="D198" s="207" t="s">
        <v>266</v>
      </c>
      <c r="E198" s="228" t="s">
        <v>1</v>
      </c>
      <c r="F198" s="229" t="s">
        <v>383</v>
      </c>
      <c r="G198" s="227"/>
      <c r="H198" s="230">
        <v>431</v>
      </c>
      <c r="I198" s="231"/>
      <c r="J198" s="227"/>
      <c r="K198" s="227"/>
      <c r="L198" s="232"/>
      <c r="M198" s="233"/>
      <c r="N198" s="234"/>
      <c r="O198" s="234"/>
      <c r="P198" s="234"/>
      <c r="Q198" s="234"/>
      <c r="R198" s="234"/>
      <c r="S198" s="234"/>
      <c r="T198" s="235"/>
      <c r="AT198" s="236" t="s">
        <v>266</v>
      </c>
      <c r="AU198" s="236" t="s">
        <v>86</v>
      </c>
      <c r="AV198" s="14" t="s">
        <v>110</v>
      </c>
      <c r="AW198" s="14" t="s">
        <v>32</v>
      </c>
      <c r="AX198" s="14" t="s">
        <v>84</v>
      </c>
      <c r="AY198" s="236" t="s">
        <v>239</v>
      </c>
    </row>
    <row r="199" spans="1:65" s="2" customFormat="1" ht="16.5" customHeight="1">
      <c r="A199" s="35"/>
      <c r="B199" s="36"/>
      <c r="C199" s="192" t="s">
        <v>525</v>
      </c>
      <c r="D199" s="192" t="s">
        <v>241</v>
      </c>
      <c r="E199" s="193" t="s">
        <v>5416</v>
      </c>
      <c r="F199" s="194" t="s">
        <v>5417</v>
      </c>
      <c r="G199" s="195" t="s">
        <v>244</v>
      </c>
      <c r="H199" s="196">
        <v>431</v>
      </c>
      <c r="I199" s="197"/>
      <c r="J199" s="198">
        <f>ROUND(I199*H199,2)</f>
        <v>0</v>
      </c>
      <c r="K199" s="194" t="s">
        <v>245</v>
      </c>
      <c r="L199" s="40"/>
      <c r="M199" s="199" t="s">
        <v>1</v>
      </c>
      <c r="N199" s="200" t="s">
        <v>41</v>
      </c>
      <c r="O199" s="72"/>
      <c r="P199" s="201">
        <f>O199*H199</f>
        <v>0</v>
      </c>
      <c r="Q199" s="201">
        <v>7.1000000000000002E-4</v>
      </c>
      <c r="R199" s="201">
        <f>Q199*H199</f>
        <v>0.30601</v>
      </c>
      <c r="S199" s="201">
        <v>0</v>
      </c>
      <c r="T199" s="202">
        <f>S199*H199</f>
        <v>0</v>
      </c>
      <c r="U199" s="35"/>
      <c r="V199" s="35"/>
      <c r="W199" s="35"/>
      <c r="X199" s="35"/>
      <c r="Y199" s="35"/>
      <c r="Z199" s="35"/>
      <c r="AA199" s="35"/>
      <c r="AB199" s="35"/>
      <c r="AC199" s="35"/>
      <c r="AD199" s="35"/>
      <c r="AE199" s="35"/>
      <c r="AR199" s="203" t="s">
        <v>110</v>
      </c>
      <c r="AT199" s="203" t="s">
        <v>241</v>
      </c>
      <c r="AU199" s="203" t="s">
        <v>86</v>
      </c>
      <c r="AY199" s="18" t="s">
        <v>239</v>
      </c>
      <c r="BE199" s="204">
        <f>IF(N199="základní",J199,0)</f>
        <v>0</v>
      </c>
      <c r="BF199" s="204">
        <f>IF(N199="snížená",J199,0)</f>
        <v>0</v>
      </c>
      <c r="BG199" s="204">
        <f>IF(N199="zákl. přenesená",J199,0)</f>
        <v>0</v>
      </c>
      <c r="BH199" s="204">
        <f>IF(N199="sníž. přenesená",J199,0)</f>
        <v>0</v>
      </c>
      <c r="BI199" s="204">
        <f>IF(N199="nulová",J199,0)</f>
        <v>0</v>
      </c>
      <c r="BJ199" s="18" t="s">
        <v>84</v>
      </c>
      <c r="BK199" s="204">
        <f>ROUND(I199*H199,2)</f>
        <v>0</v>
      </c>
      <c r="BL199" s="18" t="s">
        <v>110</v>
      </c>
      <c r="BM199" s="203" t="s">
        <v>5418</v>
      </c>
    </row>
    <row r="200" spans="1:65" s="13" customFormat="1" ht="11.25">
      <c r="B200" s="205"/>
      <c r="C200" s="206"/>
      <c r="D200" s="207" t="s">
        <v>266</v>
      </c>
      <c r="E200" s="225" t="s">
        <v>1</v>
      </c>
      <c r="F200" s="208" t="s">
        <v>5415</v>
      </c>
      <c r="G200" s="206"/>
      <c r="H200" s="209">
        <v>431</v>
      </c>
      <c r="I200" s="210"/>
      <c r="J200" s="206"/>
      <c r="K200" s="206"/>
      <c r="L200" s="211"/>
      <c r="M200" s="212"/>
      <c r="N200" s="213"/>
      <c r="O200" s="213"/>
      <c r="P200" s="213"/>
      <c r="Q200" s="213"/>
      <c r="R200" s="213"/>
      <c r="S200" s="213"/>
      <c r="T200" s="214"/>
      <c r="AT200" s="215" t="s">
        <v>266</v>
      </c>
      <c r="AU200" s="215" t="s">
        <v>86</v>
      </c>
      <c r="AV200" s="13" t="s">
        <v>86</v>
      </c>
      <c r="AW200" s="13" t="s">
        <v>32</v>
      </c>
      <c r="AX200" s="13" t="s">
        <v>76</v>
      </c>
      <c r="AY200" s="215" t="s">
        <v>239</v>
      </c>
    </row>
    <row r="201" spans="1:65" s="14" customFormat="1" ht="11.25">
      <c r="B201" s="226"/>
      <c r="C201" s="227"/>
      <c r="D201" s="207" t="s">
        <v>266</v>
      </c>
      <c r="E201" s="228" t="s">
        <v>1</v>
      </c>
      <c r="F201" s="229" t="s">
        <v>383</v>
      </c>
      <c r="G201" s="227"/>
      <c r="H201" s="230">
        <v>431</v>
      </c>
      <c r="I201" s="231"/>
      <c r="J201" s="227"/>
      <c r="K201" s="227"/>
      <c r="L201" s="232"/>
      <c r="M201" s="233"/>
      <c r="N201" s="234"/>
      <c r="O201" s="234"/>
      <c r="P201" s="234"/>
      <c r="Q201" s="234"/>
      <c r="R201" s="234"/>
      <c r="S201" s="234"/>
      <c r="T201" s="235"/>
      <c r="AT201" s="236" t="s">
        <v>266</v>
      </c>
      <c r="AU201" s="236" t="s">
        <v>86</v>
      </c>
      <c r="AV201" s="14" t="s">
        <v>110</v>
      </c>
      <c r="AW201" s="14" t="s">
        <v>32</v>
      </c>
      <c r="AX201" s="14" t="s">
        <v>84</v>
      </c>
      <c r="AY201" s="236" t="s">
        <v>239</v>
      </c>
    </row>
    <row r="202" spans="1:65" s="2" customFormat="1" ht="16.5" customHeight="1">
      <c r="A202" s="35"/>
      <c r="B202" s="36"/>
      <c r="C202" s="192" t="s">
        <v>529</v>
      </c>
      <c r="D202" s="192" t="s">
        <v>241</v>
      </c>
      <c r="E202" s="193" t="s">
        <v>5419</v>
      </c>
      <c r="F202" s="194" t="s">
        <v>5420</v>
      </c>
      <c r="G202" s="195" t="s">
        <v>244</v>
      </c>
      <c r="H202" s="196">
        <v>431</v>
      </c>
      <c r="I202" s="197"/>
      <c r="J202" s="198">
        <f>ROUND(I202*H202,2)</f>
        <v>0</v>
      </c>
      <c r="K202" s="194" t="s">
        <v>245</v>
      </c>
      <c r="L202" s="40"/>
      <c r="M202" s="199" t="s">
        <v>1</v>
      </c>
      <c r="N202" s="200" t="s">
        <v>41</v>
      </c>
      <c r="O202" s="72"/>
      <c r="P202" s="201">
        <f>O202*H202</f>
        <v>0</v>
      </c>
      <c r="Q202" s="201">
        <v>0.10373</v>
      </c>
      <c r="R202" s="201">
        <f>Q202*H202</f>
        <v>44.707630000000002</v>
      </c>
      <c r="S202" s="201">
        <v>0</v>
      </c>
      <c r="T202" s="202">
        <f>S202*H202</f>
        <v>0</v>
      </c>
      <c r="U202" s="35"/>
      <c r="V202" s="35"/>
      <c r="W202" s="35"/>
      <c r="X202" s="35"/>
      <c r="Y202" s="35"/>
      <c r="Z202" s="35"/>
      <c r="AA202" s="35"/>
      <c r="AB202" s="35"/>
      <c r="AC202" s="35"/>
      <c r="AD202" s="35"/>
      <c r="AE202" s="35"/>
      <c r="AR202" s="203" t="s">
        <v>110</v>
      </c>
      <c r="AT202" s="203" t="s">
        <v>241</v>
      </c>
      <c r="AU202" s="203" t="s">
        <v>86</v>
      </c>
      <c r="AY202" s="18" t="s">
        <v>239</v>
      </c>
      <c r="BE202" s="204">
        <f>IF(N202="základní",J202,0)</f>
        <v>0</v>
      </c>
      <c r="BF202" s="204">
        <f>IF(N202="snížená",J202,0)</f>
        <v>0</v>
      </c>
      <c r="BG202" s="204">
        <f>IF(N202="zákl. přenesená",J202,0)</f>
        <v>0</v>
      </c>
      <c r="BH202" s="204">
        <f>IF(N202="sníž. přenesená",J202,0)</f>
        <v>0</v>
      </c>
      <c r="BI202" s="204">
        <f>IF(N202="nulová",J202,0)</f>
        <v>0</v>
      </c>
      <c r="BJ202" s="18" t="s">
        <v>84</v>
      </c>
      <c r="BK202" s="204">
        <f>ROUND(I202*H202,2)</f>
        <v>0</v>
      </c>
      <c r="BL202" s="18" t="s">
        <v>110</v>
      </c>
      <c r="BM202" s="203" t="s">
        <v>5421</v>
      </c>
    </row>
    <row r="203" spans="1:65" s="13" customFormat="1" ht="11.25">
      <c r="B203" s="205"/>
      <c r="C203" s="206"/>
      <c r="D203" s="207" t="s">
        <v>266</v>
      </c>
      <c r="E203" s="225" t="s">
        <v>1</v>
      </c>
      <c r="F203" s="208" t="s">
        <v>5415</v>
      </c>
      <c r="G203" s="206"/>
      <c r="H203" s="209">
        <v>431</v>
      </c>
      <c r="I203" s="210"/>
      <c r="J203" s="206"/>
      <c r="K203" s="206"/>
      <c r="L203" s="211"/>
      <c r="M203" s="212"/>
      <c r="N203" s="213"/>
      <c r="O203" s="213"/>
      <c r="P203" s="213"/>
      <c r="Q203" s="213"/>
      <c r="R203" s="213"/>
      <c r="S203" s="213"/>
      <c r="T203" s="214"/>
      <c r="AT203" s="215" t="s">
        <v>266</v>
      </c>
      <c r="AU203" s="215" t="s">
        <v>86</v>
      </c>
      <c r="AV203" s="13" t="s">
        <v>86</v>
      </c>
      <c r="AW203" s="13" t="s">
        <v>32</v>
      </c>
      <c r="AX203" s="13" t="s">
        <v>76</v>
      </c>
      <c r="AY203" s="215" t="s">
        <v>239</v>
      </c>
    </row>
    <row r="204" spans="1:65" s="14" customFormat="1" ht="11.25">
      <c r="B204" s="226"/>
      <c r="C204" s="227"/>
      <c r="D204" s="207" t="s">
        <v>266</v>
      </c>
      <c r="E204" s="228" t="s">
        <v>1</v>
      </c>
      <c r="F204" s="229" t="s">
        <v>383</v>
      </c>
      <c r="G204" s="227"/>
      <c r="H204" s="230">
        <v>431</v>
      </c>
      <c r="I204" s="231"/>
      <c r="J204" s="227"/>
      <c r="K204" s="227"/>
      <c r="L204" s="232"/>
      <c r="M204" s="233"/>
      <c r="N204" s="234"/>
      <c r="O204" s="234"/>
      <c r="P204" s="234"/>
      <c r="Q204" s="234"/>
      <c r="R204" s="234"/>
      <c r="S204" s="234"/>
      <c r="T204" s="235"/>
      <c r="AT204" s="236" t="s">
        <v>266</v>
      </c>
      <c r="AU204" s="236" t="s">
        <v>86</v>
      </c>
      <c r="AV204" s="14" t="s">
        <v>110</v>
      </c>
      <c r="AW204" s="14" t="s">
        <v>32</v>
      </c>
      <c r="AX204" s="14" t="s">
        <v>84</v>
      </c>
      <c r="AY204" s="236" t="s">
        <v>239</v>
      </c>
    </row>
    <row r="205" spans="1:65" s="2" customFormat="1" ht="16.5" customHeight="1">
      <c r="A205" s="35"/>
      <c r="B205" s="36"/>
      <c r="C205" s="192" t="s">
        <v>533</v>
      </c>
      <c r="D205" s="192" t="s">
        <v>241</v>
      </c>
      <c r="E205" s="193" t="s">
        <v>5422</v>
      </c>
      <c r="F205" s="194" t="s">
        <v>5423</v>
      </c>
      <c r="G205" s="195" t="s">
        <v>244</v>
      </c>
      <c r="H205" s="196">
        <v>431</v>
      </c>
      <c r="I205" s="197"/>
      <c r="J205" s="198">
        <f>ROUND(I205*H205,2)</f>
        <v>0</v>
      </c>
      <c r="K205" s="194" t="s">
        <v>245</v>
      </c>
      <c r="L205" s="40"/>
      <c r="M205" s="199" t="s">
        <v>1</v>
      </c>
      <c r="N205" s="200" t="s">
        <v>41</v>
      </c>
      <c r="O205" s="72"/>
      <c r="P205" s="201">
        <f>O205*H205</f>
        <v>0</v>
      </c>
      <c r="Q205" s="201">
        <v>0.18151999999999999</v>
      </c>
      <c r="R205" s="201">
        <f>Q205*H205</f>
        <v>78.235119999999995</v>
      </c>
      <c r="S205" s="201">
        <v>0</v>
      </c>
      <c r="T205" s="202">
        <f>S205*H205</f>
        <v>0</v>
      </c>
      <c r="U205" s="35"/>
      <c r="V205" s="35"/>
      <c r="W205" s="35"/>
      <c r="X205" s="35"/>
      <c r="Y205" s="35"/>
      <c r="Z205" s="35"/>
      <c r="AA205" s="35"/>
      <c r="AB205" s="35"/>
      <c r="AC205" s="35"/>
      <c r="AD205" s="35"/>
      <c r="AE205" s="35"/>
      <c r="AR205" s="203" t="s">
        <v>110</v>
      </c>
      <c r="AT205" s="203" t="s">
        <v>241</v>
      </c>
      <c r="AU205" s="203" t="s">
        <v>86</v>
      </c>
      <c r="AY205" s="18" t="s">
        <v>239</v>
      </c>
      <c r="BE205" s="204">
        <f>IF(N205="základní",J205,0)</f>
        <v>0</v>
      </c>
      <c r="BF205" s="204">
        <f>IF(N205="snížená",J205,0)</f>
        <v>0</v>
      </c>
      <c r="BG205" s="204">
        <f>IF(N205="zákl. přenesená",J205,0)</f>
        <v>0</v>
      </c>
      <c r="BH205" s="204">
        <f>IF(N205="sníž. přenesená",J205,0)</f>
        <v>0</v>
      </c>
      <c r="BI205" s="204">
        <f>IF(N205="nulová",J205,0)</f>
        <v>0</v>
      </c>
      <c r="BJ205" s="18" t="s">
        <v>84</v>
      </c>
      <c r="BK205" s="204">
        <f>ROUND(I205*H205,2)</f>
        <v>0</v>
      </c>
      <c r="BL205" s="18" t="s">
        <v>110</v>
      </c>
      <c r="BM205" s="203" t="s">
        <v>5424</v>
      </c>
    </row>
    <row r="206" spans="1:65" s="13" customFormat="1" ht="11.25">
      <c r="B206" s="205"/>
      <c r="C206" s="206"/>
      <c r="D206" s="207" t="s">
        <v>266</v>
      </c>
      <c r="E206" s="225" t="s">
        <v>1</v>
      </c>
      <c r="F206" s="208" t="s">
        <v>5415</v>
      </c>
      <c r="G206" s="206"/>
      <c r="H206" s="209">
        <v>431</v>
      </c>
      <c r="I206" s="210"/>
      <c r="J206" s="206"/>
      <c r="K206" s="206"/>
      <c r="L206" s="211"/>
      <c r="M206" s="212"/>
      <c r="N206" s="213"/>
      <c r="O206" s="213"/>
      <c r="P206" s="213"/>
      <c r="Q206" s="213"/>
      <c r="R206" s="213"/>
      <c r="S206" s="213"/>
      <c r="T206" s="214"/>
      <c r="AT206" s="215" t="s">
        <v>266</v>
      </c>
      <c r="AU206" s="215" t="s">
        <v>86</v>
      </c>
      <c r="AV206" s="13" t="s">
        <v>86</v>
      </c>
      <c r="AW206" s="13" t="s">
        <v>32</v>
      </c>
      <c r="AX206" s="13" t="s">
        <v>76</v>
      </c>
      <c r="AY206" s="215" t="s">
        <v>239</v>
      </c>
    </row>
    <row r="207" spans="1:65" s="14" customFormat="1" ht="11.25">
      <c r="B207" s="226"/>
      <c r="C207" s="227"/>
      <c r="D207" s="207" t="s">
        <v>266</v>
      </c>
      <c r="E207" s="228" t="s">
        <v>1</v>
      </c>
      <c r="F207" s="229" t="s">
        <v>383</v>
      </c>
      <c r="G207" s="227"/>
      <c r="H207" s="230">
        <v>431</v>
      </c>
      <c r="I207" s="231"/>
      <c r="J207" s="227"/>
      <c r="K207" s="227"/>
      <c r="L207" s="232"/>
      <c r="M207" s="233"/>
      <c r="N207" s="234"/>
      <c r="O207" s="234"/>
      <c r="P207" s="234"/>
      <c r="Q207" s="234"/>
      <c r="R207" s="234"/>
      <c r="S207" s="234"/>
      <c r="T207" s="235"/>
      <c r="AT207" s="236" t="s">
        <v>266</v>
      </c>
      <c r="AU207" s="236" t="s">
        <v>86</v>
      </c>
      <c r="AV207" s="14" t="s">
        <v>110</v>
      </c>
      <c r="AW207" s="14" t="s">
        <v>32</v>
      </c>
      <c r="AX207" s="14" t="s">
        <v>84</v>
      </c>
      <c r="AY207" s="236" t="s">
        <v>239</v>
      </c>
    </row>
    <row r="208" spans="1:65" s="2" customFormat="1" ht="16.5" customHeight="1">
      <c r="A208" s="35"/>
      <c r="B208" s="36"/>
      <c r="C208" s="192" t="s">
        <v>537</v>
      </c>
      <c r="D208" s="192" t="s">
        <v>241</v>
      </c>
      <c r="E208" s="193" t="s">
        <v>5425</v>
      </c>
      <c r="F208" s="194" t="s">
        <v>5426</v>
      </c>
      <c r="G208" s="195" t="s">
        <v>244</v>
      </c>
      <c r="H208" s="196">
        <v>21</v>
      </c>
      <c r="I208" s="197"/>
      <c r="J208" s="198">
        <f>ROUND(I208*H208,2)</f>
        <v>0</v>
      </c>
      <c r="K208" s="194" t="s">
        <v>245</v>
      </c>
      <c r="L208" s="40"/>
      <c r="M208" s="199" t="s">
        <v>1</v>
      </c>
      <c r="N208" s="200" t="s">
        <v>41</v>
      </c>
      <c r="O208" s="72"/>
      <c r="P208" s="201">
        <f>O208*H208</f>
        <v>0</v>
      </c>
      <c r="Q208" s="201">
        <v>8.9219999999999994E-2</v>
      </c>
      <c r="R208" s="201">
        <f>Q208*H208</f>
        <v>1.8736199999999998</v>
      </c>
      <c r="S208" s="201">
        <v>0</v>
      </c>
      <c r="T208" s="202">
        <f>S208*H208</f>
        <v>0</v>
      </c>
      <c r="U208" s="35"/>
      <c r="V208" s="35"/>
      <c r="W208" s="35"/>
      <c r="X208" s="35"/>
      <c r="Y208" s="35"/>
      <c r="Z208" s="35"/>
      <c r="AA208" s="35"/>
      <c r="AB208" s="35"/>
      <c r="AC208" s="35"/>
      <c r="AD208" s="35"/>
      <c r="AE208" s="35"/>
      <c r="AR208" s="203" t="s">
        <v>110</v>
      </c>
      <c r="AT208" s="203" t="s">
        <v>241</v>
      </c>
      <c r="AU208" s="203" t="s">
        <v>86</v>
      </c>
      <c r="AY208" s="18" t="s">
        <v>239</v>
      </c>
      <c r="BE208" s="204">
        <f>IF(N208="základní",J208,0)</f>
        <v>0</v>
      </c>
      <c r="BF208" s="204">
        <f>IF(N208="snížená",J208,0)</f>
        <v>0</v>
      </c>
      <c r="BG208" s="204">
        <f>IF(N208="zákl. přenesená",J208,0)</f>
        <v>0</v>
      </c>
      <c r="BH208" s="204">
        <f>IF(N208="sníž. přenesená",J208,0)</f>
        <v>0</v>
      </c>
      <c r="BI208" s="204">
        <f>IF(N208="nulová",J208,0)</f>
        <v>0</v>
      </c>
      <c r="BJ208" s="18" t="s">
        <v>84</v>
      </c>
      <c r="BK208" s="204">
        <f>ROUND(I208*H208,2)</f>
        <v>0</v>
      </c>
      <c r="BL208" s="18" t="s">
        <v>110</v>
      </c>
      <c r="BM208" s="203" t="s">
        <v>5427</v>
      </c>
    </row>
    <row r="209" spans="1:65" s="13" customFormat="1" ht="11.25">
      <c r="B209" s="205"/>
      <c r="C209" s="206"/>
      <c r="D209" s="207" t="s">
        <v>266</v>
      </c>
      <c r="E209" s="225" t="s">
        <v>1</v>
      </c>
      <c r="F209" s="208" t="s">
        <v>5400</v>
      </c>
      <c r="G209" s="206"/>
      <c r="H209" s="209">
        <v>21</v>
      </c>
      <c r="I209" s="210"/>
      <c r="J209" s="206"/>
      <c r="K209" s="206"/>
      <c r="L209" s="211"/>
      <c r="M209" s="212"/>
      <c r="N209" s="213"/>
      <c r="O209" s="213"/>
      <c r="P209" s="213"/>
      <c r="Q209" s="213"/>
      <c r="R209" s="213"/>
      <c r="S209" s="213"/>
      <c r="T209" s="214"/>
      <c r="AT209" s="215" t="s">
        <v>266</v>
      </c>
      <c r="AU209" s="215" t="s">
        <v>86</v>
      </c>
      <c r="AV209" s="13" t="s">
        <v>86</v>
      </c>
      <c r="AW209" s="13" t="s">
        <v>32</v>
      </c>
      <c r="AX209" s="13" t="s">
        <v>76</v>
      </c>
      <c r="AY209" s="215" t="s">
        <v>239</v>
      </c>
    </row>
    <row r="210" spans="1:65" s="14" customFormat="1" ht="11.25">
      <c r="B210" s="226"/>
      <c r="C210" s="227"/>
      <c r="D210" s="207" t="s">
        <v>266</v>
      </c>
      <c r="E210" s="228" t="s">
        <v>1</v>
      </c>
      <c r="F210" s="229" t="s">
        <v>383</v>
      </c>
      <c r="G210" s="227"/>
      <c r="H210" s="230">
        <v>21</v>
      </c>
      <c r="I210" s="231"/>
      <c r="J210" s="227"/>
      <c r="K210" s="227"/>
      <c r="L210" s="232"/>
      <c r="M210" s="233"/>
      <c r="N210" s="234"/>
      <c r="O210" s="234"/>
      <c r="P210" s="234"/>
      <c r="Q210" s="234"/>
      <c r="R210" s="234"/>
      <c r="S210" s="234"/>
      <c r="T210" s="235"/>
      <c r="AT210" s="236" t="s">
        <v>266</v>
      </c>
      <c r="AU210" s="236" t="s">
        <v>86</v>
      </c>
      <c r="AV210" s="14" t="s">
        <v>110</v>
      </c>
      <c r="AW210" s="14" t="s">
        <v>32</v>
      </c>
      <c r="AX210" s="14" t="s">
        <v>84</v>
      </c>
      <c r="AY210" s="236" t="s">
        <v>239</v>
      </c>
    </row>
    <row r="211" spans="1:65" s="2" customFormat="1" ht="16.5" customHeight="1">
      <c r="A211" s="35"/>
      <c r="B211" s="36"/>
      <c r="C211" s="247" t="s">
        <v>541</v>
      </c>
      <c r="D211" s="247" t="s">
        <v>438</v>
      </c>
      <c r="E211" s="248" t="s">
        <v>5428</v>
      </c>
      <c r="F211" s="249" t="s">
        <v>5429</v>
      </c>
      <c r="G211" s="250" t="s">
        <v>244</v>
      </c>
      <c r="H211" s="251">
        <v>15.4</v>
      </c>
      <c r="I211" s="252"/>
      <c r="J211" s="253">
        <f>ROUND(I211*H211,2)</f>
        <v>0</v>
      </c>
      <c r="K211" s="249" t="s">
        <v>277</v>
      </c>
      <c r="L211" s="254"/>
      <c r="M211" s="255" t="s">
        <v>1</v>
      </c>
      <c r="N211" s="256" t="s">
        <v>41</v>
      </c>
      <c r="O211" s="72"/>
      <c r="P211" s="201">
        <f>O211*H211</f>
        <v>0</v>
      </c>
      <c r="Q211" s="201">
        <v>0.113</v>
      </c>
      <c r="R211" s="201">
        <f>Q211*H211</f>
        <v>1.7402000000000002</v>
      </c>
      <c r="S211" s="201">
        <v>0</v>
      </c>
      <c r="T211" s="202">
        <f>S211*H211</f>
        <v>0</v>
      </c>
      <c r="U211" s="35"/>
      <c r="V211" s="35"/>
      <c r="W211" s="35"/>
      <c r="X211" s="35"/>
      <c r="Y211" s="35"/>
      <c r="Z211" s="35"/>
      <c r="AA211" s="35"/>
      <c r="AB211" s="35"/>
      <c r="AC211" s="35"/>
      <c r="AD211" s="35"/>
      <c r="AE211" s="35"/>
      <c r="AR211" s="203" t="s">
        <v>156</v>
      </c>
      <c r="AT211" s="203" t="s">
        <v>438</v>
      </c>
      <c r="AU211" s="203" t="s">
        <v>86</v>
      </c>
      <c r="AY211" s="18" t="s">
        <v>239</v>
      </c>
      <c r="BE211" s="204">
        <f>IF(N211="základní",J211,0)</f>
        <v>0</v>
      </c>
      <c r="BF211" s="204">
        <f>IF(N211="snížená",J211,0)</f>
        <v>0</v>
      </c>
      <c r="BG211" s="204">
        <f>IF(N211="zákl. přenesená",J211,0)</f>
        <v>0</v>
      </c>
      <c r="BH211" s="204">
        <f>IF(N211="sníž. přenesená",J211,0)</f>
        <v>0</v>
      </c>
      <c r="BI211" s="204">
        <f>IF(N211="nulová",J211,0)</f>
        <v>0</v>
      </c>
      <c r="BJ211" s="18" t="s">
        <v>84</v>
      </c>
      <c r="BK211" s="204">
        <f>ROUND(I211*H211,2)</f>
        <v>0</v>
      </c>
      <c r="BL211" s="18" t="s">
        <v>110</v>
      </c>
      <c r="BM211" s="203" t="s">
        <v>5430</v>
      </c>
    </row>
    <row r="212" spans="1:65" s="2" customFormat="1" ht="16.5" customHeight="1">
      <c r="A212" s="35"/>
      <c r="B212" s="36"/>
      <c r="C212" s="247" t="s">
        <v>546</v>
      </c>
      <c r="D212" s="247" t="s">
        <v>438</v>
      </c>
      <c r="E212" s="248" t="s">
        <v>5431</v>
      </c>
      <c r="F212" s="249" t="s">
        <v>5432</v>
      </c>
      <c r="G212" s="250" t="s">
        <v>244</v>
      </c>
      <c r="H212" s="251">
        <v>7.7</v>
      </c>
      <c r="I212" s="252"/>
      <c r="J212" s="253">
        <f>ROUND(I212*H212,2)</f>
        <v>0</v>
      </c>
      <c r="K212" s="249" t="s">
        <v>277</v>
      </c>
      <c r="L212" s="254"/>
      <c r="M212" s="255" t="s">
        <v>1</v>
      </c>
      <c r="N212" s="256" t="s">
        <v>41</v>
      </c>
      <c r="O212" s="72"/>
      <c r="P212" s="201">
        <f>O212*H212</f>
        <v>0</v>
      </c>
      <c r="Q212" s="201">
        <v>0.13</v>
      </c>
      <c r="R212" s="201">
        <f>Q212*H212</f>
        <v>1.0010000000000001</v>
      </c>
      <c r="S212" s="201">
        <v>0</v>
      </c>
      <c r="T212" s="202">
        <f>S212*H212</f>
        <v>0</v>
      </c>
      <c r="U212" s="35"/>
      <c r="V212" s="35"/>
      <c r="W212" s="35"/>
      <c r="X212" s="35"/>
      <c r="Y212" s="35"/>
      <c r="Z212" s="35"/>
      <c r="AA212" s="35"/>
      <c r="AB212" s="35"/>
      <c r="AC212" s="35"/>
      <c r="AD212" s="35"/>
      <c r="AE212" s="35"/>
      <c r="AR212" s="203" t="s">
        <v>156</v>
      </c>
      <c r="AT212" s="203" t="s">
        <v>438</v>
      </c>
      <c r="AU212" s="203" t="s">
        <v>86</v>
      </c>
      <c r="AY212" s="18" t="s">
        <v>239</v>
      </c>
      <c r="BE212" s="204">
        <f>IF(N212="základní",J212,0)</f>
        <v>0</v>
      </c>
      <c r="BF212" s="204">
        <f>IF(N212="snížená",J212,0)</f>
        <v>0</v>
      </c>
      <c r="BG212" s="204">
        <f>IF(N212="zákl. přenesená",J212,0)</f>
        <v>0</v>
      </c>
      <c r="BH212" s="204">
        <f>IF(N212="sníž. přenesená",J212,0)</f>
        <v>0</v>
      </c>
      <c r="BI212" s="204">
        <f>IF(N212="nulová",J212,0)</f>
        <v>0</v>
      </c>
      <c r="BJ212" s="18" t="s">
        <v>84</v>
      </c>
      <c r="BK212" s="204">
        <f>ROUND(I212*H212,2)</f>
        <v>0</v>
      </c>
      <c r="BL212" s="18" t="s">
        <v>110</v>
      </c>
      <c r="BM212" s="203" t="s">
        <v>5433</v>
      </c>
    </row>
    <row r="213" spans="1:65" s="2" customFormat="1" ht="16.5" customHeight="1">
      <c r="A213" s="35"/>
      <c r="B213" s="36"/>
      <c r="C213" s="192" t="s">
        <v>551</v>
      </c>
      <c r="D213" s="192" t="s">
        <v>241</v>
      </c>
      <c r="E213" s="193" t="s">
        <v>5434</v>
      </c>
      <c r="F213" s="194" t="s">
        <v>5435</v>
      </c>
      <c r="G213" s="195" t="s">
        <v>476</v>
      </c>
      <c r="H213" s="196">
        <v>105</v>
      </c>
      <c r="I213" s="197"/>
      <c r="J213" s="198">
        <f>ROUND(I213*H213,2)</f>
        <v>0</v>
      </c>
      <c r="K213" s="194" t="s">
        <v>245</v>
      </c>
      <c r="L213" s="40"/>
      <c r="M213" s="199" t="s">
        <v>1</v>
      </c>
      <c r="N213" s="200" t="s">
        <v>41</v>
      </c>
      <c r="O213" s="72"/>
      <c r="P213" s="201">
        <f>O213*H213</f>
        <v>0</v>
      </c>
      <c r="Q213" s="201">
        <v>3.5999999999999999E-3</v>
      </c>
      <c r="R213" s="201">
        <f>Q213*H213</f>
        <v>0.378</v>
      </c>
      <c r="S213" s="201">
        <v>0</v>
      </c>
      <c r="T213" s="202">
        <f>S213*H213</f>
        <v>0</v>
      </c>
      <c r="U213" s="35"/>
      <c r="V213" s="35"/>
      <c r="W213" s="35"/>
      <c r="X213" s="35"/>
      <c r="Y213" s="35"/>
      <c r="Z213" s="35"/>
      <c r="AA213" s="35"/>
      <c r="AB213" s="35"/>
      <c r="AC213" s="35"/>
      <c r="AD213" s="35"/>
      <c r="AE213" s="35"/>
      <c r="AR213" s="203" t="s">
        <v>110</v>
      </c>
      <c r="AT213" s="203" t="s">
        <v>241</v>
      </c>
      <c r="AU213" s="203" t="s">
        <v>86</v>
      </c>
      <c r="AY213" s="18" t="s">
        <v>239</v>
      </c>
      <c r="BE213" s="204">
        <f>IF(N213="základní",J213,0)</f>
        <v>0</v>
      </c>
      <c r="BF213" s="204">
        <f>IF(N213="snížená",J213,0)</f>
        <v>0</v>
      </c>
      <c r="BG213" s="204">
        <f>IF(N213="zákl. přenesená",J213,0)</f>
        <v>0</v>
      </c>
      <c r="BH213" s="204">
        <f>IF(N213="sníž. přenesená",J213,0)</f>
        <v>0</v>
      </c>
      <c r="BI213" s="204">
        <f>IF(N213="nulová",J213,0)</f>
        <v>0</v>
      </c>
      <c r="BJ213" s="18" t="s">
        <v>84</v>
      </c>
      <c r="BK213" s="204">
        <f>ROUND(I213*H213,2)</f>
        <v>0</v>
      </c>
      <c r="BL213" s="18" t="s">
        <v>110</v>
      </c>
      <c r="BM213" s="203" t="s">
        <v>5436</v>
      </c>
    </row>
    <row r="214" spans="1:65" s="12" customFormat="1" ht="22.9" customHeight="1">
      <c r="B214" s="176"/>
      <c r="C214" s="177"/>
      <c r="D214" s="178" t="s">
        <v>75</v>
      </c>
      <c r="E214" s="190" t="s">
        <v>156</v>
      </c>
      <c r="F214" s="190" t="s">
        <v>917</v>
      </c>
      <c r="G214" s="177"/>
      <c r="H214" s="177"/>
      <c r="I214" s="180"/>
      <c r="J214" s="191">
        <f>BK214</f>
        <v>0</v>
      </c>
      <c r="K214" s="177"/>
      <c r="L214" s="182"/>
      <c r="M214" s="183"/>
      <c r="N214" s="184"/>
      <c r="O214" s="184"/>
      <c r="P214" s="185">
        <f>SUM(P215:P216)</f>
        <v>0</v>
      </c>
      <c r="Q214" s="184"/>
      <c r="R214" s="185">
        <f>SUM(R215:R216)</f>
        <v>0.24843999999999999</v>
      </c>
      <c r="S214" s="184"/>
      <c r="T214" s="186">
        <f>SUM(T215:T216)</f>
        <v>0</v>
      </c>
      <c r="AR214" s="187" t="s">
        <v>84</v>
      </c>
      <c r="AT214" s="188" t="s">
        <v>75</v>
      </c>
      <c r="AU214" s="188" t="s">
        <v>84</v>
      </c>
      <c r="AY214" s="187" t="s">
        <v>239</v>
      </c>
      <c r="BK214" s="189">
        <f>SUM(BK215:BK216)</f>
        <v>0</v>
      </c>
    </row>
    <row r="215" spans="1:65" s="2" customFormat="1" ht="16.5" customHeight="1">
      <c r="A215" s="35"/>
      <c r="B215" s="36"/>
      <c r="C215" s="192" t="s">
        <v>556</v>
      </c>
      <c r="D215" s="192" t="s">
        <v>241</v>
      </c>
      <c r="E215" s="193" t="s">
        <v>5437</v>
      </c>
      <c r="F215" s="194" t="s">
        <v>5438</v>
      </c>
      <c r="G215" s="195" t="s">
        <v>249</v>
      </c>
      <c r="H215" s="196">
        <v>2</v>
      </c>
      <c r="I215" s="197"/>
      <c r="J215" s="198">
        <f>ROUND(I215*H215,2)</f>
        <v>0</v>
      </c>
      <c r="K215" s="194" t="s">
        <v>277</v>
      </c>
      <c r="L215" s="40"/>
      <c r="M215" s="199" t="s">
        <v>1</v>
      </c>
      <c r="N215" s="200" t="s">
        <v>41</v>
      </c>
      <c r="O215" s="72"/>
      <c r="P215" s="201">
        <f>O215*H215</f>
        <v>0</v>
      </c>
      <c r="Q215" s="201">
        <v>0.12422</v>
      </c>
      <c r="R215" s="201">
        <f>Q215*H215</f>
        <v>0.24843999999999999</v>
      </c>
      <c r="S215" s="201">
        <v>0</v>
      </c>
      <c r="T215" s="202">
        <f>S215*H215</f>
        <v>0</v>
      </c>
      <c r="U215" s="35"/>
      <c r="V215" s="35"/>
      <c r="W215" s="35"/>
      <c r="X215" s="35"/>
      <c r="Y215" s="35"/>
      <c r="Z215" s="35"/>
      <c r="AA215" s="35"/>
      <c r="AB215" s="35"/>
      <c r="AC215" s="35"/>
      <c r="AD215" s="35"/>
      <c r="AE215" s="35"/>
      <c r="AR215" s="203" t="s">
        <v>110</v>
      </c>
      <c r="AT215" s="203" t="s">
        <v>241</v>
      </c>
      <c r="AU215" s="203" t="s">
        <v>86</v>
      </c>
      <c r="AY215" s="18" t="s">
        <v>239</v>
      </c>
      <c r="BE215" s="204">
        <f>IF(N215="základní",J215,0)</f>
        <v>0</v>
      </c>
      <c r="BF215" s="204">
        <f>IF(N215="snížená",J215,0)</f>
        <v>0</v>
      </c>
      <c r="BG215" s="204">
        <f>IF(N215="zákl. přenesená",J215,0)</f>
        <v>0</v>
      </c>
      <c r="BH215" s="204">
        <f>IF(N215="sníž. přenesená",J215,0)</f>
        <v>0</v>
      </c>
      <c r="BI215" s="204">
        <f>IF(N215="nulová",J215,0)</f>
        <v>0</v>
      </c>
      <c r="BJ215" s="18" t="s">
        <v>84</v>
      </c>
      <c r="BK215" s="204">
        <f>ROUND(I215*H215,2)</f>
        <v>0</v>
      </c>
      <c r="BL215" s="18" t="s">
        <v>110</v>
      </c>
      <c r="BM215" s="203" t="s">
        <v>5439</v>
      </c>
    </row>
    <row r="216" spans="1:65" s="2" customFormat="1" ht="58.5">
      <c r="A216" s="35"/>
      <c r="B216" s="36"/>
      <c r="C216" s="37"/>
      <c r="D216" s="207" t="s">
        <v>284</v>
      </c>
      <c r="E216" s="37"/>
      <c r="F216" s="216" t="s">
        <v>5440</v>
      </c>
      <c r="G216" s="37"/>
      <c r="H216" s="37"/>
      <c r="I216" s="217"/>
      <c r="J216" s="37"/>
      <c r="K216" s="37"/>
      <c r="L216" s="40"/>
      <c r="M216" s="218"/>
      <c r="N216" s="219"/>
      <c r="O216" s="72"/>
      <c r="P216" s="72"/>
      <c r="Q216" s="72"/>
      <c r="R216" s="72"/>
      <c r="S216" s="72"/>
      <c r="T216" s="73"/>
      <c r="U216" s="35"/>
      <c r="V216" s="35"/>
      <c r="W216" s="35"/>
      <c r="X216" s="35"/>
      <c r="Y216" s="35"/>
      <c r="Z216" s="35"/>
      <c r="AA216" s="35"/>
      <c r="AB216" s="35"/>
      <c r="AC216" s="35"/>
      <c r="AD216" s="35"/>
      <c r="AE216" s="35"/>
      <c r="AT216" s="18" t="s">
        <v>284</v>
      </c>
      <c r="AU216" s="18" t="s">
        <v>86</v>
      </c>
    </row>
    <row r="217" spans="1:65" s="12" customFormat="1" ht="22.9" customHeight="1">
      <c r="B217" s="176"/>
      <c r="C217" s="177"/>
      <c r="D217" s="178" t="s">
        <v>75</v>
      </c>
      <c r="E217" s="190" t="s">
        <v>159</v>
      </c>
      <c r="F217" s="190" t="s">
        <v>305</v>
      </c>
      <c r="G217" s="177"/>
      <c r="H217" s="177"/>
      <c r="I217" s="180"/>
      <c r="J217" s="191">
        <f>BK217</f>
        <v>0</v>
      </c>
      <c r="K217" s="177"/>
      <c r="L217" s="182"/>
      <c r="M217" s="183"/>
      <c r="N217" s="184"/>
      <c r="O217" s="184"/>
      <c r="P217" s="185">
        <f>SUM(P218:P234)</f>
        <v>0</v>
      </c>
      <c r="Q217" s="184"/>
      <c r="R217" s="185">
        <f>SUM(R218:R234)</f>
        <v>34.423789999999997</v>
      </c>
      <c r="S217" s="184"/>
      <c r="T217" s="186">
        <f>SUM(T218:T234)</f>
        <v>0</v>
      </c>
      <c r="AR217" s="187" t="s">
        <v>84</v>
      </c>
      <c r="AT217" s="188" t="s">
        <v>75</v>
      </c>
      <c r="AU217" s="188" t="s">
        <v>84</v>
      </c>
      <c r="AY217" s="187" t="s">
        <v>239</v>
      </c>
      <c r="BK217" s="189">
        <f>SUM(BK218:BK234)</f>
        <v>0</v>
      </c>
    </row>
    <row r="218" spans="1:65" s="2" customFormat="1" ht="16.5" customHeight="1">
      <c r="A218" s="35"/>
      <c r="B218" s="36"/>
      <c r="C218" s="192" t="s">
        <v>561</v>
      </c>
      <c r="D218" s="192" t="s">
        <v>241</v>
      </c>
      <c r="E218" s="193" t="s">
        <v>5441</v>
      </c>
      <c r="F218" s="194" t="s">
        <v>5442</v>
      </c>
      <c r="G218" s="195" t="s">
        <v>249</v>
      </c>
      <c r="H218" s="196">
        <v>2</v>
      </c>
      <c r="I218" s="197"/>
      <c r="J218" s="198">
        <f>ROUND(I218*H218,2)</f>
        <v>0</v>
      </c>
      <c r="K218" s="194" t="s">
        <v>277</v>
      </c>
      <c r="L218" s="40"/>
      <c r="M218" s="199" t="s">
        <v>1</v>
      </c>
      <c r="N218" s="200" t="s">
        <v>41</v>
      </c>
      <c r="O218" s="72"/>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110</v>
      </c>
      <c r="AT218" s="203" t="s">
        <v>241</v>
      </c>
      <c r="AU218" s="203" t="s">
        <v>86</v>
      </c>
      <c r="AY218" s="18" t="s">
        <v>239</v>
      </c>
      <c r="BE218" s="204">
        <f>IF(N218="základní",J218,0)</f>
        <v>0</v>
      </c>
      <c r="BF218" s="204">
        <f>IF(N218="snížená",J218,0)</f>
        <v>0</v>
      </c>
      <c r="BG218" s="204">
        <f>IF(N218="zákl. přenesená",J218,0)</f>
        <v>0</v>
      </c>
      <c r="BH218" s="204">
        <f>IF(N218="sníž. přenesená",J218,0)</f>
        <v>0</v>
      </c>
      <c r="BI218" s="204">
        <f>IF(N218="nulová",J218,0)</f>
        <v>0</v>
      </c>
      <c r="BJ218" s="18" t="s">
        <v>84</v>
      </c>
      <c r="BK218" s="204">
        <f>ROUND(I218*H218,2)</f>
        <v>0</v>
      </c>
      <c r="BL218" s="18" t="s">
        <v>110</v>
      </c>
      <c r="BM218" s="203" t="s">
        <v>5443</v>
      </c>
    </row>
    <row r="219" spans="1:65" s="2" customFormat="1" ht="48.75">
      <c r="A219" s="35"/>
      <c r="B219" s="36"/>
      <c r="C219" s="37"/>
      <c r="D219" s="207" t="s">
        <v>284</v>
      </c>
      <c r="E219" s="37"/>
      <c r="F219" s="216" t="s">
        <v>5444</v>
      </c>
      <c r="G219" s="37"/>
      <c r="H219" s="37"/>
      <c r="I219" s="217"/>
      <c r="J219" s="37"/>
      <c r="K219" s="37"/>
      <c r="L219" s="40"/>
      <c r="M219" s="218"/>
      <c r="N219" s="219"/>
      <c r="O219" s="72"/>
      <c r="P219" s="72"/>
      <c r="Q219" s="72"/>
      <c r="R219" s="72"/>
      <c r="S219" s="72"/>
      <c r="T219" s="73"/>
      <c r="U219" s="35"/>
      <c r="V219" s="35"/>
      <c r="W219" s="35"/>
      <c r="X219" s="35"/>
      <c r="Y219" s="35"/>
      <c r="Z219" s="35"/>
      <c r="AA219" s="35"/>
      <c r="AB219" s="35"/>
      <c r="AC219" s="35"/>
      <c r="AD219" s="35"/>
      <c r="AE219" s="35"/>
      <c r="AT219" s="18" t="s">
        <v>284</v>
      </c>
      <c r="AU219" s="18" t="s">
        <v>86</v>
      </c>
    </row>
    <row r="220" spans="1:65" s="2" customFormat="1" ht="16.5" customHeight="1">
      <c r="A220" s="35"/>
      <c r="B220" s="36"/>
      <c r="C220" s="192" t="s">
        <v>566</v>
      </c>
      <c r="D220" s="192" t="s">
        <v>241</v>
      </c>
      <c r="E220" s="193" t="s">
        <v>5445</v>
      </c>
      <c r="F220" s="194" t="s">
        <v>5446</v>
      </c>
      <c r="G220" s="195" t="s">
        <v>249</v>
      </c>
      <c r="H220" s="196">
        <v>1</v>
      </c>
      <c r="I220" s="197"/>
      <c r="J220" s="198">
        <f>ROUND(I220*H220,2)</f>
        <v>0</v>
      </c>
      <c r="K220" s="194" t="s">
        <v>277</v>
      </c>
      <c r="L220" s="40"/>
      <c r="M220" s="199" t="s">
        <v>1</v>
      </c>
      <c r="N220" s="200" t="s">
        <v>41</v>
      </c>
      <c r="O220" s="72"/>
      <c r="P220" s="201">
        <f>O220*H220</f>
        <v>0</v>
      </c>
      <c r="Q220" s="201">
        <v>0</v>
      </c>
      <c r="R220" s="201">
        <f>Q220*H220</f>
        <v>0</v>
      </c>
      <c r="S220" s="201">
        <v>0</v>
      </c>
      <c r="T220" s="202">
        <f>S220*H220</f>
        <v>0</v>
      </c>
      <c r="U220" s="35"/>
      <c r="V220" s="35"/>
      <c r="W220" s="35"/>
      <c r="X220" s="35"/>
      <c r="Y220" s="35"/>
      <c r="Z220" s="35"/>
      <c r="AA220" s="35"/>
      <c r="AB220" s="35"/>
      <c r="AC220" s="35"/>
      <c r="AD220" s="35"/>
      <c r="AE220" s="35"/>
      <c r="AR220" s="203" t="s">
        <v>110</v>
      </c>
      <c r="AT220" s="203" t="s">
        <v>241</v>
      </c>
      <c r="AU220" s="203" t="s">
        <v>86</v>
      </c>
      <c r="AY220" s="18" t="s">
        <v>239</v>
      </c>
      <c r="BE220" s="204">
        <f>IF(N220="základní",J220,0)</f>
        <v>0</v>
      </c>
      <c r="BF220" s="204">
        <f>IF(N220="snížená",J220,0)</f>
        <v>0</v>
      </c>
      <c r="BG220" s="204">
        <f>IF(N220="zákl. přenesená",J220,0)</f>
        <v>0</v>
      </c>
      <c r="BH220" s="204">
        <f>IF(N220="sníž. přenesená",J220,0)</f>
        <v>0</v>
      </c>
      <c r="BI220" s="204">
        <f>IF(N220="nulová",J220,0)</f>
        <v>0</v>
      </c>
      <c r="BJ220" s="18" t="s">
        <v>84</v>
      </c>
      <c r="BK220" s="204">
        <f>ROUND(I220*H220,2)</f>
        <v>0</v>
      </c>
      <c r="BL220" s="18" t="s">
        <v>110</v>
      </c>
      <c r="BM220" s="203" t="s">
        <v>5447</v>
      </c>
    </row>
    <row r="221" spans="1:65" s="2" customFormat="1" ht="48.75">
      <c r="A221" s="35"/>
      <c r="B221" s="36"/>
      <c r="C221" s="37"/>
      <c r="D221" s="207" t="s">
        <v>284</v>
      </c>
      <c r="E221" s="37"/>
      <c r="F221" s="216" t="s">
        <v>5444</v>
      </c>
      <c r="G221" s="37"/>
      <c r="H221" s="37"/>
      <c r="I221" s="217"/>
      <c r="J221" s="37"/>
      <c r="K221" s="37"/>
      <c r="L221" s="40"/>
      <c r="M221" s="218"/>
      <c r="N221" s="219"/>
      <c r="O221" s="72"/>
      <c r="P221" s="72"/>
      <c r="Q221" s="72"/>
      <c r="R221" s="72"/>
      <c r="S221" s="72"/>
      <c r="T221" s="73"/>
      <c r="U221" s="35"/>
      <c r="V221" s="35"/>
      <c r="W221" s="35"/>
      <c r="X221" s="35"/>
      <c r="Y221" s="35"/>
      <c r="Z221" s="35"/>
      <c r="AA221" s="35"/>
      <c r="AB221" s="35"/>
      <c r="AC221" s="35"/>
      <c r="AD221" s="35"/>
      <c r="AE221" s="35"/>
      <c r="AT221" s="18" t="s">
        <v>284</v>
      </c>
      <c r="AU221" s="18" t="s">
        <v>86</v>
      </c>
    </row>
    <row r="222" spans="1:65" s="2" customFormat="1" ht="16.5" customHeight="1">
      <c r="A222" s="35"/>
      <c r="B222" s="36"/>
      <c r="C222" s="192" t="s">
        <v>570</v>
      </c>
      <c r="D222" s="192" t="s">
        <v>241</v>
      </c>
      <c r="E222" s="193" t="s">
        <v>5448</v>
      </c>
      <c r="F222" s="194" t="s">
        <v>5449</v>
      </c>
      <c r="G222" s="195" t="s">
        <v>249</v>
      </c>
      <c r="H222" s="196">
        <v>1</v>
      </c>
      <c r="I222" s="197"/>
      <c r="J222" s="198">
        <f>ROUND(I222*H222,2)</f>
        <v>0</v>
      </c>
      <c r="K222" s="194" t="s">
        <v>277</v>
      </c>
      <c r="L222" s="40"/>
      <c r="M222" s="199" t="s">
        <v>1</v>
      </c>
      <c r="N222" s="200" t="s">
        <v>41</v>
      </c>
      <c r="O222" s="72"/>
      <c r="P222" s="201">
        <f>O222*H222</f>
        <v>0</v>
      </c>
      <c r="Q222" s="201">
        <v>0</v>
      </c>
      <c r="R222" s="201">
        <f>Q222*H222</f>
        <v>0</v>
      </c>
      <c r="S222" s="201">
        <v>0</v>
      </c>
      <c r="T222" s="202">
        <f>S222*H222</f>
        <v>0</v>
      </c>
      <c r="U222" s="35"/>
      <c r="V222" s="35"/>
      <c r="W222" s="35"/>
      <c r="X222" s="35"/>
      <c r="Y222" s="35"/>
      <c r="Z222" s="35"/>
      <c r="AA222" s="35"/>
      <c r="AB222" s="35"/>
      <c r="AC222" s="35"/>
      <c r="AD222" s="35"/>
      <c r="AE222" s="35"/>
      <c r="AR222" s="203" t="s">
        <v>110</v>
      </c>
      <c r="AT222" s="203" t="s">
        <v>241</v>
      </c>
      <c r="AU222" s="203" t="s">
        <v>86</v>
      </c>
      <c r="AY222" s="18" t="s">
        <v>239</v>
      </c>
      <c r="BE222" s="204">
        <f>IF(N222="základní",J222,0)</f>
        <v>0</v>
      </c>
      <c r="BF222" s="204">
        <f>IF(N222="snížená",J222,0)</f>
        <v>0</v>
      </c>
      <c r="BG222" s="204">
        <f>IF(N222="zákl. přenesená",J222,0)</f>
        <v>0</v>
      </c>
      <c r="BH222" s="204">
        <f>IF(N222="sníž. přenesená",J222,0)</f>
        <v>0</v>
      </c>
      <c r="BI222" s="204">
        <f>IF(N222="nulová",J222,0)</f>
        <v>0</v>
      </c>
      <c r="BJ222" s="18" t="s">
        <v>84</v>
      </c>
      <c r="BK222" s="204">
        <f>ROUND(I222*H222,2)</f>
        <v>0</v>
      </c>
      <c r="BL222" s="18" t="s">
        <v>110</v>
      </c>
      <c r="BM222" s="203" t="s">
        <v>5450</v>
      </c>
    </row>
    <row r="223" spans="1:65" s="2" customFormat="1" ht="48.75">
      <c r="A223" s="35"/>
      <c r="B223" s="36"/>
      <c r="C223" s="37"/>
      <c r="D223" s="207" t="s">
        <v>284</v>
      </c>
      <c r="E223" s="37"/>
      <c r="F223" s="216" t="s">
        <v>5444</v>
      </c>
      <c r="G223" s="37"/>
      <c r="H223" s="37"/>
      <c r="I223" s="217"/>
      <c r="J223" s="37"/>
      <c r="K223" s="37"/>
      <c r="L223" s="40"/>
      <c r="M223" s="218"/>
      <c r="N223" s="219"/>
      <c r="O223" s="72"/>
      <c r="P223" s="72"/>
      <c r="Q223" s="72"/>
      <c r="R223" s="72"/>
      <c r="S223" s="72"/>
      <c r="T223" s="73"/>
      <c r="U223" s="35"/>
      <c r="V223" s="35"/>
      <c r="W223" s="35"/>
      <c r="X223" s="35"/>
      <c r="Y223" s="35"/>
      <c r="Z223" s="35"/>
      <c r="AA223" s="35"/>
      <c r="AB223" s="35"/>
      <c r="AC223" s="35"/>
      <c r="AD223" s="35"/>
      <c r="AE223" s="35"/>
      <c r="AT223" s="18" t="s">
        <v>284</v>
      </c>
      <c r="AU223" s="18" t="s">
        <v>86</v>
      </c>
    </row>
    <row r="224" spans="1:65" s="2" customFormat="1" ht="16.5" customHeight="1">
      <c r="A224" s="35"/>
      <c r="B224" s="36"/>
      <c r="C224" s="192" t="s">
        <v>575</v>
      </c>
      <c r="D224" s="192" t="s">
        <v>241</v>
      </c>
      <c r="E224" s="193" t="s">
        <v>5451</v>
      </c>
      <c r="F224" s="194" t="s">
        <v>5452</v>
      </c>
      <c r="G224" s="195" t="s">
        <v>476</v>
      </c>
      <c r="H224" s="196">
        <v>105</v>
      </c>
      <c r="I224" s="197"/>
      <c r="J224" s="198">
        <f>ROUND(I224*H224,2)</f>
        <v>0</v>
      </c>
      <c r="K224" s="194" t="s">
        <v>245</v>
      </c>
      <c r="L224" s="40"/>
      <c r="M224" s="199" t="s">
        <v>1</v>
      </c>
      <c r="N224" s="200" t="s">
        <v>41</v>
      </c>
      <c r="O224" s="72"/>
      <c r="P224" s="201">
        <f>O224*H224</f>
        <v>0</v>
      </c>
      <c r="Q224" s="201">
        <v>0.2195</v>
      </c>
      <c r="R224" s="201">
        <f>Q224*H224</f>
        <v>23.047499999999999</v>
      </c>
      <c r="S224" s="201">
        <v>0</v>
      </c>
      <c r="T224" s="202">
        <f>S224*H224</f>
        <v>0</v>
      </c>
      <c r="U224" s="35"/>
      <c r="V224" s="35"/>
      <c r="W224" s="35"/>
      <c r="X224" s="35"/>
      <c r="Y224" s="35"/>
      <c r="Z224" s="35"/>
      <c r="AA224" s="35"/>
      <c r="AB224" s="35"/>
      <c r="AC224" s="35"/>
      <c r="AD224" s="35"/>
      <c r="AE224" s="35"/>
      <c r="AR224" s="203" t="s">
        <v>110</v>
      </c>
      <c r="AT224" s="203" t="s">
        <v>241</v>
      </c>
      <c r="AU224" s="203" t="s">
        <v>86</v>
      </c>
      <c r="AY224" s="18" t="s">
        <v>239</v>
      </c>
      <c r="BE224" s="204">
        <f>IF(N224="základní",J224,0)</f>
        <v>0</v>
      </c>
      <c r="BF224" s="204">
        <f>IF(N224="snížená",J224,0)</f>
        <v>0</v>
      </c>
      <c r="BG224" s="204">
        <f>IF(N224="zákl. přenesená",J224,0)</f>
        <v>0</v>
      </c>
      <c r="BH224" s="204">
        <f>IF(N224="sníž. přenesená",J224,0)</f>
        <v>0</v>
      </c>
      <c r="BI224" s="204">
        <f>IF(N224="nulová",J224,0)</f>
        <v>0</v>
      </c>
      <c r="BJ224" s="18" t="s">
        <v>84</v>
      </c>
      <c r="BK224" s="204">
        <f>ROUND(I224*H224,2)</f>
        <v>0</v>
      </c>
      <c r="BL224" s="18" t="s">
        <v>110</v>
      </c>
      <c r="BM224" s="203" t="s">
        <v>5453</v>
      </c>
    </row>
    <row r="225" spans="1:65" s="2" customFormat="1" ht="19.5">
      <c r="A225" s="35"/>
      <c r="B225" s="36"/>
      <c r="C225" s="37"/>
      <c r="D225" s="207" t="s">
        <v>284</v>
      </c>
      <c r="E225" s="37"/>
      <c r="F225" s="216" t="s">
        <v>5454</v>
      </c>
      <c r="G225" s="37"/>
      <c r="H225" s="37"/>
      <c r="I225" s="217"/>
      <c r="J225" s="37"/>
      <c r="K225" s="37"/>
      <c r="L225" s="40"/>
      <c r="M225" s="218"/>
      <c r="N225" s="219"/>
      <c r="O225" s="72"/>
      <c r="P225" s="72"/>
      <c r="Q225" s="72"/>
      <c r="R225" s="72"/>
      <c r="S225" s="72"/>
      <c r="T225" s="73"/>
      <c r="U225" s="35"/>
      <c r="V225" s="35"/>
      <c r="W225" s="35"/>
      <c r="X225" s="35"/>
      <c r="Y225" s="35"/>
      <c r="Z225" s="35"/>
      <c r="AA225" s="35"/>
      <c r="AB225" s="35"/>
      <c r="AC225" s="35"/>
      <c r="AD225" s="35"/>
      <c r="AE225" s="35"/>
      <c r="AT225" s="18" t="s">
        <v>284</v>
      </c>
      <c r="AU225" s="18" t="s">
        <v>86</v>
      </c>
    </row>
    <row r="226" spans="1:65" s="2" customFormat="1" ht="16.5" customHeight="1">
      <c r="A226" s="35"/>
      <c r="B226" s="36"/>
      <c r="C226" s="247" t="s">
        <v>580</v>
      </c>
      <c r="D226" s="247" t="s">
        <v>438</v>
      </c>
      <c r="E226" s="248" t="s">
        <v>5455</v>
      </c>
      <c r="F226" s="249" t="s">
        <v>5456</v>
      </c>
      <c r="G226" s="250" t="s">
        <v>476</v>
      </c>
      <c r="H226" s="251">
        <v>115.5</v>
      </c>
      <c r="I226" s="252"/>
      <c r="J226" s="253">
        <f>ROUND(I226*H226,2)</f>
        <v>0</v>
      </c>
      <c r="K226" s="249" t="s">
        <v>277</v>
      </c>
      <c r="L226" s="254"/>
      <c r="M226" s="255" t="s">
        <v>1</v>
      </c>
      <c r="N226" s="256" t="s">
        <v>41</v>
      </c>
      <c r="O226" s="72"/>
      <c r="P226" s="201">
        <f>O226*H226</f>
        <v>0</v>
      </c>
      <c r="Q226" s="201">
        <v>4.8300000000000003E-2</v>
      </c>
      <c r="R226" s="201">
        <f>Q226*H226</f>
        <v>5.5786500000000006</v>
      </c>
      <c r="S226" s="201">
        <v>0</v>
      </c>
      <c r="T226" s="202">
        <f>S226*H226</f>
        <v>0</v>
      </c>
      <c r="U226" s="35"/>
      <c r="V226" s="35"/>
      <c r="W226" s="35"/>
      <c r="X226" s="35"/>
      <c r="Y226" s="35"/>
      <c r="Z226" s="35"/>
      <c r="AA226" s="35"/>
      <c r="AB226" s="35"/>
      <c r="AC226" s="35"/>
      <c r="AD226" s="35"/>
      <c r="AE226" s="35"/>
      <c r="AR226" s="203" t="s">
        <v>156</v>
      </c>
      <c r="AT226" s="203" t="s">
        <v>438</v>
      </c>
      <c r="AU226" s="203" t="s">
        <v>86</v>
      </c>
      <c r="AY226" s="18" t="s">
        <v>239</v>
      </c>
      <c r="BE226" s="204">
        <f>IF(N226="základní",J226,0)</f>
        <v>0</v>
      </c>
      <c r="BF226" s="204">
        <f>IF(N226="snížená",J226,0)</f>
        <v>0</v>
      </c>
      <c r="BG226" s="204">
        <f>IF(N226="zákl. přenesená",J226,0)</f>
        <v>0</v>
      </c>
      <c r="BH226" s="204">
        <f>IF(N226="sníž. přenesená",J226,0)</f>
        <v>0</v>
      </c>
      <c r="BI226" s="204">
        <f>IF(N226="nulová",J226,0)</f>
        <v>0</v>
      </c>
      <c r="BJ226" s="18" t="s">
        <v>84</v>
      </c>
      <c r="BK226" s="204">
        <f>ROUND(I226*H226,2)</f>
        <v>0</v>
      </c>
      <c r="BL226" s="18" t="s">
        <v>110</v>
      </c>
      <c r="BM226" s="203" t="s">
        <v>5457</v>
      </c>
    </row>
    <row r="227" spans="1:65" s="13" customFormat="1" ht="11.25">
      <c r="B227" s="205"/>
      <c r="C227" s="206"/>
      <c r="D227" s="207" t="s">
        <v>266</v>
      </c>
      <c r="E227" s="206"/>
      <c r="F227" s="208" t="s">
        <v>5458</v>
      </c>
      <c r="G227" s="206"/>
      <c r="H227" s="209">
        <v>115.5</v>
      </c>
      <c r="I227" s="210"/>
      <c r="J227" s="206"/>
      <c r="K227" s="206"/>
      <c r="L227" s="211"/>
      <c r="M227" s="212"/>
      <c r="N227" s="213"/>
      <c r="O227" s="213"/>
      <c r="P227" s="213"/>
      <c r="Q227" s="213"/>
      <c r="R227" s="213"/>
      <c r="S227" s="213"/>
      <c r="T227" s="214"/>
      <c r="AT227" s="215" t="s">
        <v>266</v>
      </c>
      <c r="AU227" s="215" t="s">
        <v>86</v>
      </c>
      <c r="AV227" s="13" t="s">
        <v>86</v>
      </c>
      <c r="AW227" s="13" t="s">
        <v>4</v>
      </c>
      <c r="AX227" s="13" t="s">
        <v>84</v>
      </c>
      <c r="AY227" s="215" t="s">
        <v>239</v>
      </c>
    </row>
    <row r="228" spans="1:65" s="2" customFormat="1" ht="16.5" customHeight="1">
      <c r="A228" s="35"/>
      <c r="B228" s="36"/>
      <c r="C228" s="192" t="s">
        <v>585</v>
      </c>
      <c r="D228" s="192" t="s">
        <v>241</v>
      </c>
      <c r="E228" s="193" t="s">
        <v>5459</v>
      </c>
      <c r="F228" s="194" t="s">
        <v>5460</v>
      </c>
      <c r="G228" s="195" t="s">
        <v>476</v>
      </c>
      <c r="H228" s="196">
        <v>17</v>
      </c>
      <c r="I228" s="197"/>
      <c r="J228" s="198">
        <f>ROUND(I228*H228,2)</f>
        <v>0</v>
      </c>
      <c r="K228" s="194" t="s">
        <v>245</v>
      </c>
      <c r="L228" s="40"/>
      <c r="M228" s="199" t="s">
        <v>1</v>
      </c>
      <c r="N228" s="200" t="s">
        <v>41</v>
      </c>
      <c r="O228" s="72"/>
      <c r="P228" s="201">
        <f>O228*H228</f>
        <v>0</v>
      </c>
      <c r="Q228" s="201">
        <v>0.14041999999999999</v>
      </c>
      <c r="R228" s="201">
        <f>Q228*H228</f>
        <v>2.3871399999999996</v>
      </c>
      <c r="S228" s="201">
        <v>0</v>
      </c>
      <c r="T228" s="202">
        <f>S228*H228</f>
        <v>0</v>
      </c>
      <c r="U228" s="35"/>
      <c r="V228" s="35"/>
      <c r="W228" s="35"/>
      <c r="X228" s="35"/>
      <c r="Y228" s="35"/>
      <c r="Z228" s="35"/>
      <c r="AA228" s="35"/>
      <c r="AB228" s="35"/>
      <c r="AC228" s="35"/>
      <c r="AD228" s="35"/>
      <c r="AE228" s="35"/>
      <c r="AR228" s="203" t="s">
        <v>110</v>
      </c>
      <c r="AT228" s="203" t="s">
        <v>241</v>
      </c>
      <c r="AU228" s="203" t="s">
        <v>86</v>
      </c>
      <c r="AY228" s="18" t="s">
        <v>239</v>
      </c>
      <c r="BE228" s="204">
        <f>IF(N228="základní",J228,0)</f>
        <v>0</v>
      </c>
      <c r="BF228" s="204">
        <f>IF(N228="snížená",J228,0)</f>
        <v>0</v>
      </c>
      <c r="BG228" s="204">
        <f>IF(N228="zákl. přenesená",J228,0)</f>
        <v>0</v>
      </c>
      <c r="BH228" s="204">
        <f>IF(N228="sníž. přenesená",J228,0)</f>
        <v>0</v>
      </c>
      <c r="BI228" s="204">
        <f>IF(N228="nulová",J228,0)</f>
        <v>0</v>
      </c>
      <c r="BJ228" s="18" t="s">
        <v>84</v>
      </c>
      <c r="BK228" s="204">
        <f>ROUND(I228*H228,2)</f>
        <v>0</v>
      </c>
      <c r="BL228" s="18" t="s">
        <v>110</v>
      </c>
      <c r="BM228" s="203" t="s">
        <v>5461</v>
      </c>
    </row>
    <row r="229" spans="1:65" s="2" customFormat="1" ht="19.5">
      <c r="A229" s="35"/>
      <c r="B229" s="36"/>
      <c r="C229" s="37"/>
      <c r="D229" s="207" t="s">
        <v>284</v>
      </c>
      <c r="E229" s="37"/>
      <c r="F229" s="216" t="s">
        <v>5454</v>
      </c>
      <c r="G229" s="37"/>
      <c r="H229" s="37"/>
      <c r="I229" s="217"/>
      <c r="J229" s="37"/>
      <c r="K229" s="37"/>
      <c r="L229" s="40"/>
      <c r="M229" s="218"/>
      <c r="N229" s="219"/>
      <c r="O229" s="72"/>
      <c r="P229" s="72"/>
      <c r="Q229" s="72"/>
      <c r="R229" s="72"/>
      <c r="S229" s="72"/>
      <c r="T229" s="73"/>
      <c r="U229" s="35"/>
      <c r="V229" s="35"/>
      <c r="W229" s="35"/>
      <c r="X229" s="35"/>
      <c r="Y229" s="35"/>
      <c r="Z229" s="35"/>
      <c r="AA229" s="35"/>
      <c r="AB229" s="35"/>
      <c r="AC229" s="35"/>
      <c r="AD229" s="35"/>
      <c r="AE229" s="35"/>
      <c r="AT229" s="18" t="s">
        <v>284</v>
      </c>
      <c r="AU229" s="18" t="s">
        <v>86</v>
      </c>
    </row>
    <row r="230" spans="1:65" s="2" customFormat="1" ht="16.5" customHeight="1">
      <c r="A230" s="35"/>
      <c r="B230" s="36"/>
      <c r="C230" s="247" t="s">
        <v>591</v>
      </c>
      <c r="D230" s="247" t="s">
        <v>438</v>
      </c>
      <c r="E230" s="248" t="s">
        <v>5462</v>
      </c>
      <c r="F230" s="249" t="s">
        <v>5463</v>
      </c>
      <c r="G230" s="250" t="s">
        <v>476</v>
      </c>
      <c r="H230" s="251">
        <v>18.7</v>
      </c>
      <c r="I230" s="252"/>
      <c r="J230" s="253">
        <f>ROUND(I230*H230,2)</f>
        <v>0</v>
      </c>
      <c r="K230" s="249" t="s">
        <v>245</v>
      </c>
      <c r="L230" s="254"/>
      <c r="M230" s="255" t="s">
        <v>1</v>
      </c>
      <c r="N230" s="256" t="s">
        <v>41</v>
      </c>
      <c r="O230" s="72"/>
      <c r="P230" s="201">
        <f>O230*H230</f>
        <v>0</v>
      </c>
      <c r="Q230" s="201">
        <v>4.5999999999999999E-2</v>
      </c>
      <c r="R230" s="201">
        <f>Q230*H230</f>
        <v>0.86019999999999996</v>
      </c>
      <c r="S230" s="201">
        <v>0</v>
      </c>
      <c r="T230" s="202">
        <f>S230*H230</f>
        <v>0</v>
      </c>
      <c r="U230" s="35"/>
      <c r="V230" s="35"/>
      <c r="W230" s="35"/>
      <c r="X230" s="35"/>
      <c r="Y230" s="35"/>
      <c r="Z230" s="35"/>
      <c r="AA230" s="35"/>
      <c r="AB230" s="35"/>
      <c r="AC230" s="35"/>
      <c r="AD230" s="35"/>
      <c r="AE230" s="35"/>
      <c r="AR230" s="203" t="s">
        <v>156</v>
      </c>
      <c r="AT230" s="203" t="s">
        <v>438</v>
      </c>
      <c r="AU230" s="203" t="s">
        <v>86</v>
      </c>
      <c r="AY230" s="18" t="s">
        <v>239</v>
      </c>
      <c r="BE230" s="204">
        <f>IF(N230="základní",J230,0)</f>
        <v>0</v>
      </c>
      <c r="BF230" s="204">
        <f>IF(N230="snížená",J230,0)</f>
        <v>0</v>
      </c>
      <c r="BG230" s="204">
        <f>IF(N230="zákl. přenesená",J230,0)</f>
        <v>0</v>
      </c>
      <c r="BH230" s="204">
        <f>IF(N230="sníž. přenesená",J230,0)</f>
        <v>0</v>
      </c>
      <c r="BI230" s="204">
        <f>IF(N230="nulová",J230,0)</f>
        <v>0</v>
      </c>
      <c r="BJ230" s="18" t="s">
        <v>84</v>
      </c>
      <c r="BK230" s="204">
        <f>ROUND(I230*H230,2)</f>
        <v>0</v>
      </c>
      <c r="BL230" s="18" t="s">
        <v>110</v>
      </c>
      <c r="BM230" s="203" t="s">
        <v>5464</v>
      </c>
    </row>
    <row r="231" spans="1:65" s="13" customFormat="1" ht="11.25">
      <c r="B231" s="205"/>
      <c r="C231" s="206"/>
      <c r="D231" s="207" t="s">
        <v>266</v>
      </c>
      <c r="E231" s="206"/>
      <c r="F231" s="208" t="s">
        <v>5465</v>
      </c>
      <c r="G231" s="206"/>
      <c r="H231" s="209">
        <v>18.7</v>
      </c>
      <c r="I231" s="210"/>
      <c r="J231" s="206"/>
      <c r="K231" s="206"/>
      <c r="L231" s="211"/>
      <c r="M231" s="212"/>
      <c r="N231" s="213"/>
      <c r="O231" s="213"/>
      <c r="P231" s="213"/>
      <c r="Q231" s="213"/>
      <c r="R231" s="213"/>
      <c r="S231" s="213"/>
      <c r="T231" s="214"/>
      <c r="AT231" s="215" t="s">
        <v>266</v>
      </c>
      <c r="AU231" s="215" t="s">
        <v>86</v>
      </c>
      <c r="AV231" s="13" t="s">
        <v>86</v>
      </c>
      <c r="AW231" s="13" t="s">
        <v>4</v>
      </c>
      <c r="AX231" s="13" t="s">
        <v>84</v>
      </c>
      <c r="AY231" s="215" t="s">
        <v>239</v>
      </c>
    </row>
    <row r="232" spans="1:65" s="2" customFormat="1" ht="16.5" customHeight="1">
      <c r="A232" s="35"/>
      <c r="B232" s="36"/>
      <c r="C232" s="192" t="s">
        <v>596</v>
      </c>
      <c r="D232" s="192" t="s">
        <v>241</v>
      </c>
      <c r="E232" s="193" t="s">
        <v>925</v>
      </c>
      <c r="F232" s="194" t="s">
        <v>926</v>
      </c>
      <c r="G232" s="195" t="s">
        <v>244</v>
      </c>
      <c r="H232" s="196">
        <v>570</v>
      </c>
      <c r="I232" s="197"/>
      <c r="J232" s="198">
        <f>ROUND(I232*H232,2)</f>
        <v>0</v>
      </c>
      <c r="K232" s="194" t="s">
        <v>245</v>
      </c>
      <c r="L232" s="40"/>
      <c r="M232" s="199" t="s">
        <v>1</v>
      </c>
      <c r="N232" s="200" t="s">
        <v>41</v>
      </c>
      <c r="O232" s="72"/>
      <c r="P232" s="201">
        <f>O232*H232</f>
        <v>0</v>
      </c>
      <c r="Q232" s="201">
        <v>6.8999999999999997E-4</v>
      </c>
      <c r="R232" s="201">
        <f>Q232*H232</f>
        <v>0.39329999999999998</v>
      </c>
      <c r="S232" s="201">
        <v>0</v>
      </c>
      <c r="T232" s="202">
        <f>S232*H232</f>
        <v>0</v>
      </c>
      <c r="U232" s="35"/>
      <c r="V232" s="35"/>
      <c r="W232" s="35"/>
      <c r="X232" s="35"/>
      <c r="Y232" s="35"/>
      <c r="Z232" s="35"/>
      <c r="AA232" s="35"/>
      <c r="AB232" s="35"/>
      <c r="AC232" s="35"/>
      <c r="AD232" s="35"/>
      <c r="AE232" s="35"/>
      <c r="AR232" s="203" t="s">
        <v>110</v>
      </c>
      <c r="AT232" s="203" t="s">
        <v>241</v>
      </c>
      <c r="AU232" s="203" t="s">
        <v>86</v>
      </c>
      <c r="AY232" s="18" t="s">
        <v>239</v>
      </c>
      <c r="BE232" s="204">
        <f>IF(N232="základní",J232,0)</f>
        <v>0</v>
      </c>
      <c r="BF232" s="204">
        <f>IF(N232="snížená",J232,0)</f>
        <v>0</v>
      </c>
      <c r="BG232" s="204">
        <f>IF(N232="zákl. přenesená",J232,0)</f>
        <v>0</v>
      </c>
      <c r="BH232" s="204">
        <f>IF(N232="sníž. přenesená",J232,0)</f>
        <v>0</v>
      </c>
      <c r="BI232" s="204">
        <f>IF(N232="nulová",J232,0)</f>
        <v>0</v>
      </c>
      <c r="BJ232" s="18" t="s">
        <v>84</v>
      </c>
      <c r="BK232" s="204">
        <f>ROUND(I232*H232,2)</f>
        <v>0</v>
      </c>
      <c r="BL232" s="18" t="s">
        <v>110</v>
      </c>
      <c r="BM232" s="203" t="s">
        <v>5466</v>
      </c>
    </row>
    <row r="233" spans="1:65" s="2" customFormat="1" ht="16.5" customHeight="1">
      <c r="A233" s="35"/>
      <c r="B233" s="36"/>
      <c r="C233" s="192" t="s">
        <v>601</v>
      </c>
      <c r="D233" s="192" t="s">
        <v>241</v>
      </c>
      <c r="E233" s="193" t="s">
        <v>5467</v>
      </c>
      <c r="F233" s="194" t="s">
        <v>5468</v>
      </c>
      <c r="G233" s="195" t="s">
        <v>476</v>
      </c>
      <c r="H233" s="196">
        <v>10</v>
      </c>
      <c r="I233" s="197"/>
      <c r="J233" s="198">
        <f>ROUND(I233*H233,2)</f>
        <v>0</v>
      </c>
      <c r="K233" s="194" t="s">
        <v>277</v>
      </c>
      <c r="L233" s="40"/>
      <c r="M233" s="199" t="s">
        <v>1</v>
      </c>
      <c r="N233" s="200" t="s">
        <v>41</v>
      </c>
      <c r="O233" s="72"/>
      <c r="P233" s="201">
        <f>O233*H233</f>
        <v>0</v>
      </c>
      <c r="Q233" s="201">
        <v>0.2157</v>
      </c>
      <c r="R233" s="201">
        <f>Q233*H233</f>
        <v>2.157</v>
      </c>
      <c r="S233" s="201">
        <v>0</v>
      </c>
      <c r="T233" s="202">
        <f>S233*H233</f>
        <v>0</v>
      </c>
      <c r="U233" s="35"/>
      <c r="V233" s="35"/>
      <c r="W233" s="35"/>
      <c r="X233" s="35"/>
      <c r="Y233" s="35"/>
      <c r="Z233" s="35"/>
      <c r="AA233" s="35"/>
      <c r="AB233" s="35"/>
      <c r="AC233" s="35"/>
      <c r="AD233" s="35"/>
      <c r="AE233" s="35"/>
      <c r="AR233" s="203" t="s">
        <v>110</v>
      </c>
      <c r="AT233" s="203" t="s">
        <v>241</v>
      </c>
      <c r="AU233" s="203" t="s">
        <v>86</v>
      </c>
      <c r="AY233" s="18" t="s">
        <v>239</v>
      </c>
      <c r="BE233" s="204">
        <f>IF(N233="základní",J233,0)</f>
        <v>0</v>
      </c>
      <c r="BF233" s="204">
        <f>IF(N233="snížená",J233,0)</f>
        <v>0</v>
      </c>
      <c r="BG233" s="204">
        <f>IF(N233="zákl. přenesená",J233,0)</f>
        <v>0</v>
      </c>
      <c r="BH233" s="204">
        <f>IF(N233="sníž. přenesená",J233,0)</f>
        <v>0</v>
      </c>
      <c r="BI233" s="204">
        <f>IF(N233="nulová",J233,0)</f>
        <v>0</v>
      </c>
      <c r="BJ233" s="18" t="s">
        <v>84</v>
      </c>
      <c r="BK233" s="204">
        <f>ROUND(I233*H233,2)</f>
        <v>0</v>
      </c>
      <c r="BL233" s="18" t="s">
        <v>110</v>
      </c>
      <c r="BM233" s="203" t="s">
        <v>5469</v>
      </c>
    </row>
    <row r="234" spans="1:65" s="2" customFormat="1" ht="107.25">
      <c r="A234" s="35"/>
      <c r="B234" s="36"/>
      <c r="C234" s="37"/>
      <c r="D234" s="207" t="s">
        <v>284</v>
      </c>
      <c r="E234" s="37"/>
      <c r="F234" s="216" t="s">
        <v>5470</v>
      </c>
      <c r="G234" s="37"/>
      <c r="H234" s="37"/>
      <c r="I234" s="217"/>
      <c r="J234" s="37"/>
      <c r="K234" s="37"/>
      <c r="L234" s="40"/>
      <c r="M234" s="218"/>
      <c r="N234" s="219"/>
      <c r="O234" s="72"/>
      <c r="P234" s="72"/>
      <c r="Q234" s="72"/>
      <c r="R234" s="72"/>
      <c r="S234" s="72"/>
      <c r="T234" s="73"/>
      <c r="U234" s="35"/>
      <c r="V234" s="35"/>
      <c r="W234" s="35"/>
      <c r="X234" s="35"/>
      <c r="Y234" s="35"/>
      <c r="Z234" s="35"/>
      <c r="AA234" s="35"/>
      <c r="AB234" s="35"/>
      <c r="AC234" s="35"/>
      <c r="AD234" s="35"/>
      <c r="AE234" s="35"/>
      <c r="AT234" s="18" t="s">
        <v>284</v>
      </c>
      <c r="AU234" s="18" t="s">
        <v>86</v>
      </c>
    </row>
    <row r="235" spans="1:65" s="12" customFormat="1" ht="22.9" customHeight="1">
      <c r="B235" s="176"/>
      <c r="C235" s="177"/>
      <c r="D235" s="178" t="s">
        <v>75</v>
      </c>
      <c r="E235" s="190" t="s">
        <v>326</v>
      </c>
      <c r="F235" s="190" t="s">
        <v>327</v>
      </c>
      <c r="G235" s="177"/>
      <c r="H235" s="177"/>
      <c r="I235" s="180"/>
      <c r="J235" s="191">
        <f>BK235</f>
        <v>0</v>
      </c>
      <c r="K235" s="177"/>
      <c r="L235" s="182"/>
      <c r="M235" s="183"/>
      <c r="N235" s="184"/>
      <c r="O235" s="184"/>
      <c r="P235" s="185">
        <f>SUM(P236:P240)</f>
        <v>0</v>
      </c>
      <c r="Q235" s="184"/>
      <c r="R235" s="185">
        <f>SUM(R236:R240)</f>
        <v>0</v>
      </c>
      <c r="S235" s="184"/>
      <c r="T235" s="186">
        <f>SUM(T236:T240)</f>
        <v>0</v>
      </c>
      <c r="AR235" s="187" t="s">
        <v>84</v>
      </c>
      <c r="AT235" s="188" t="s">
        <v>75</v>
      </c>
      <c r="AU235" s="188" t="s">
        <v>84</v>
      </c>
      <c r="AY235" s="187" t="s">
        <v>239</v>
      </c>
      <c r="BK235" s="189">
        <f>SUM(BK236:BK240)</f>
        <v>0</v>
      </c>
    </row>
    <row r="236" spans="1:65" s="2" customFormat="1" ht="21.75" customHeight="1">
      <c r="A236" s="35"/>
      <c r="B236" s="36"/>
      <c r="C236" s="192" t="s">
        <v>605</v>
      </c>
      <c r="D236" s="192" t="s">
        <v>241</v>
      </c>
      <c r="E236" s="193" t="s">
        <v>1155</v>
      </c>
      <c r="F236" s="194" t="s">
        <v>1156</v>
      </c>
      <c r="G236" s="195" t="s">
        <v>331</v>
      </c>
      <c r="H236" s="196">
        <v>54.704999999999998</v>
      </c>
      <c r="I236" s="197"/>
      <c r="J236" s="198">
        <f>ROUND(I236*H236,2)</f>
        <v>0</v>
      </c>
      <c r="K236" s="194" t="s">
        <v>245</v>
      </c>
      <c r="L236" s="40"/>
      <c r="M236" s="199" t="s">
        <v>1</v>
      </c>
      <c r="N236" s="200" t="s">
        <v>41</v>
      </c>
      <c r="O236" s="72"/>
      <c r="P236" s="201">
        <f>O236*H236</f>
        <v>0</v>
      </c>
      <c r="Q236" s="201">
        <v>0</v>
      </c>
      <c r="R236" s="201">
        <f>Q236*H236</f>
        <v>0</v>
      </c>
      <c r="S236" s="201">
        <v>0</v>
      </c>
      <c r="T236" s="202">
        <f>S236*H236</f>
        <v>0</v>
      </c>
      <c r="U236" s="35"/>
      <c r="V236" s="35"/>
      <c r="W236" s="35"/>
      <c r="X236" s="35"/>
      <c r="Y236" s="35"/>
      <c r="Z236" s="35"/>
      <c r="AA236" s="35"/>
      <c r="AB236" s="35"/>
      <c r="AC236" s="35"/>
      <c r="AD236" s="35"/>
      <c r="AE236" s="35"/>
      <c r="AR236" s="203" t="s">
        <v>110</v>
      </c>
      <c r="AT236" s="203" t="s">
        <v>241</v>
      </c>
      <c r="AU236" s="203" t="s">
        <v>86</v>
      </c>
      <c r="AY236" s="18" t="s">
        <v>239</v>
      </c>
      <c r="BE236" s="204">
        <f>IF(N236="základní",J236,0)</f>
        <v>0</v>
      </c>
      <c r="BF236" s="204">
        <f>IF(N236="snížená",J236,0)</f>
        <v>0</v>
      </c>
      <c r="BG236" s="204">
        <f>IF(N236="zákl. přenesená",J236,0)</f>
        <v>0</v>
      </c>
      <c r="BH236" s="204">
        <f>IF(N236="sníž. přenesená",J236,0)</f>
        <v>0</v>
      </c>
      <c r="BI236" s="204">
        <f>IF(N236="nulová",J236,0)</f>
        <v>0</v>
      </c>
      <c r="BJ236" s="18" t="s">
        <v>84</v>
      </c>
      <c r="BK236" s="204">
        <f>ROUND(I236*H236,2)</f>
        <v>0</v>
      </c>
      <c r="BL236" s="18" t="s">
        <v>110</v>
      </c>
      <c r="BM236" s="203" t="s">
        <v>5471</v>
      </c>
    </row>
    <row r="237" spans="1:65" s="2" customFormat="1" ht="16.5" customHeight="1">
      <c r="A237" s="35"/>
      <c r="B237" s="36"/>
      <c r="C237" s="192" t="s">
        <v>609</v>
      </c>
      <c r="D237" s="192" t="s">
        <v>241</v>
      </c>
      <c r="E237" s="193" t="s">
        <v>334</v>
      </c>
      <c r="F237" s="194" t="s">
        <v>335</v>
      </c>
      <c r="G237" s="195" t="s">
        <v>331</v>
      </c>
      <c r="H237" s="196">
        <v>54.704999999999998</v>
      </c>
      <c r="I237" s="197"/>
      <c r="J237" s="198">
        <f>ROUND(I237*H237,2)</f>
        <v>0</v>
      </c>
      <c r="K237" s="194" t="s">
        <v>245</v>
      </c>
      <c r="L237" s="40"/>
      <c r="M237" s="199" t="s">
        <v>1</v>
      </c>
      <c r="N237" s="200" t="s">
        <v>41</v>
      </c>
      <c r="O237" s="72"/>
      <c r="P237" s="201">
        <f>O237*H237</f>
        <v>0</v>
      </c>
      <c r="Q237" s="201">
        <v>0</v>
      </c>
      <c r="R237" s="201">
        <f>Q237*H237</f>
        <v>0</v>
      </c>
      <c r="S237" s="201">
        <v>0</v>
      </c>
      <c r="T237" s="202">
        <f>S237*H237</f>
        <v>0</v>
      </c>
      <c r="U237" s="35"/>
      <c r="V237" s="35"/>
      <c r="W237" s="35"/>
      <c r="X237" s="35"/>
      <c r="Y237" s="35"/>
      <c r="Z237" s="35"/>
      <c r="AA237" s="35"/>
      <c r="AB237" s="35"/>
      <c r="AC237" s="35"/>
      <c r="AD237" s="35"/>
      <c r="AE237" s="35"/>
      <c r="AR237" s="203" t="s">
        <v>110</v>
      </c>
      <c r="AT237" s="203" t="s">
        <v>241</v>
      </c>
      <c r="AU237" s="203" t="s">
        <v>86</v>
      </c>
      <c r="AY237" s="18" t="s">
        <v>239</v>
      </c>
      <c r="BE237" s="204">
        <f>IF(N237="základní",J237,0)</f>
        <v>0</v>
      </c>
      <c r="BF237" s="204">
        <f>IF(N237="snížená",J237,0)</f>
        <v>0</v>
      </c>
      <c r="BG237" s="204">
        <f>IF(N237="zákl. přenesená",J237,0)</f>
        <v>0</v>
      </c>
      <c r="BH237" s="204">
        <f>IF(N237="sníž. přenesená",J237,0)</f>
        <v>0</v>
      </c>
      <c r="BI237" s="204">
        <f>IF(N237="nulová",J237,0)</f>
        <v>0</v>
      </c>
      <c r="BJ237" s="18" t="s">
        <v>84</v>
      </c>
      <c r="BK237" s="204">
        <f>ROUND(I237*H237,2)</f>
        <v>0</v>
      </c>
      <c r="BL237" s="18" t="s">
        <v>110</v>
      </c>
      <c r="BM237" s="203" t="s">
        <v>5472</v>
      </c>
    </row>
    <row r="238" spans="1:65" s="2" customFormat="1" ht="16.5" customHeight="1">
      <c r="A238" s="35"/>
      <c r="B238" s="36"/>
      <c r="C238" s="192" t="s">
        <v>613</v>
      </c>
      <c r="D238" s="192" t="s">
        <v>241</v>
      </c>
      <c r="E238" s="193" t="s">
        <v>338</v>
      </c>
      <c r="F238" s="194" t="s">
        <v>339</v>
      </c>
      <c r="G238" s="195" t="s">
        <v>331</v>
      </c>
      <c r="H238" s="196">
        <v>1094.0999999999999</v>
      </c>
      <c r="I238" s="197"/>
      <c r="J238" s="198">
        <f>ROUND(I238*H238,2)</f>
        <v>0</v>
      </c>
      <c r="K238" s="194" t="s">
        <v>245</v>
      </c>
      <c r="L238" s="40"/>
      <c r="M238" s="199" t="s">
        <v>1</v>
      </c>
      <c r="N238" s="200" t="s">
        <v>41</v>
      </c>
      <c r="O238" s="72"/>
      <c r="P238" s="201">
        <f>O238*H238</f>
        <v>0</v>
      </c>
      <c r="Q238" s="201">
        <v>0</v>
      </c>
      <c r="R238" s="201">
        <f>Q238*H238</f>
        <v>0</v>
      </c>
      <c r="S238" s="201">
        <v>0</v>
      </c>
      <c r="T238" s="202">
        <f>S238*H238</f>
        <v>0</v>
      </c>
      <c r="U238" s="35"/>
      <c r="V238" s="35"/>
      <c r="W238" s="35"/>
      <c r="X238" s="35"/>
      <c r="Y238" s="35"/>
      <c r="Z238" s="35"/>
      <c r="AA238" s="35"/>
      <c r="AB238" s="35"/>
      <c r="AC238" s="35"/>
      <c r="AD238" s="35"/>
      <c r="AE238" s="35"/>
      <c r="AR238" s="203" t="s">
        <v>110</v>
      </c>
      <c r="AT238" s="203" t="s">
        <v>241</v>
      </c>
      <c r="AU238" s="203" t="s">
        <v>86</v>
      </c>
      <c r="AY238" s="18" t="s">
        <v>239</v>
      </c>
      <c r="BE238" s="204">
        <f>IF(N238="základní",J238,0)</f>
        <v>0</v>
      </c>
      <c r="BF238" s="204">
        <f>IF(N238="snížená",J238,0)</f>
        <v>0</v>
      </c>
      <c r="BG238" s="204">
        <f>IF(N238="zákl. přenesená",J238,0)</f>
        <v>0</v>
      </c>
      <c r="BH238" s="204">
        <f>IF(N238="sníž. přenesená",J238,0)</f>
        <v>0</v>
      </c>
      <c r="BI238" s="204">
        <f>IF(N238="nulová",J238,0)</f>
        <v>0</v>
      </c>
      <c r="BJ238" s="18" t="s">
        <v>84</v>
      </c>
      <c r="BK238" s="204">
        <f>ROUND(I238*H238,2)</f>
        <v>0</v>
      </c>
      <c r="BL238" s="18" t="s">
        <v>110</v>
      </c>
      <c r="BM238" s="203" t="s">
        <v>5473</v>
      </c>
    </row>
    <row r="239" spans="1:65" s="13" customFormat="1" ht="11.25">
      <c r="B239" s="205"/>
      <c r="C239" s="206"/>
      <c r="D239" s="207" t="s">
        <v>266</v>
      </c>
      <c r="E239" s="206"/>
      <c r="F239" s="208" t="s">
        <v>5474</v>
      </c>
      <c r="G239" s="206"/>
      <c r="H239" s="209">
        <v>1094.0999999999999</v>
      </c>
      <c r="I239" s="210"/>
      <c r="J239" s="206"/>
      <c r="K239" s="206"/>
      <c r="L239" s="211"/>
      <c r="M239" s="212"/>
      <c r="N239" s="213"/>
      <c r="O239" s="213"/>
      <c r="P239" s="213"/>
      <c r="Q239" s="213"/>
      <c r="R239" s="213"/>
      <c r="S239" s="213"/>
      <c r="T239" s="214"/>
      <c r="AT239" s="215" t="s">
        <v>266</v>
      </c>
      <c r="AU239" s="215" t="s">
        <v>86</v>
      </c>
      <c r="AV239" s="13" t="s">
        <v>86</v>
      </c>
      <c r="AW239" s="13" t="s">
        <v>4</v>
      </c>
      <c r="AX239" s="13" t="s">
        <v>84</v>
      </c>
      <c r="AY239" s="215" t="s">
        <v>239</v>
      </c>
    </row>
    <row r="240" spans="1:65" s="2" customFormat="1" ht="16.5" customHeight="1">
      <c r="A240" s="35"/>
      <c r="B240" s="36"/>
      <c r="C240" s="192" t="s">
        <v>617</v>
      </c>
      <c r="D240" s="192" t="s">
        <v>241</v>
      </c>
      <c r="E240" s="193" t="s">
        <v>343</v>
      </c>
      <c r="F240" s="194" t="s">
        <v>344</v>
      </c>
      <c r="G240" s="195" t="s">
        <v>331</v>
      </c>
      <c r="H240" s="196">
        <v>17.22</v>
      </c>
      <c r="I240" s="197"/>
      <c r="J240" s="198">
        <f>ROUND(I240*H240,2)</f>
        <v>0</v>
      </c>
      <c r="K240" s="194" t="s">
        <v>245</v>
      </c>
      <c r="L240" s="40"/>
      <c r="M240" s="199" t="s">
        <v>1</v>
      </c>
      <c r="N240" s="200" t="s">
        <v>41</v>
      </c>
      <c r="O240" s="72"/>
      <c r="P240" s="201">
        <f>O240*H240</f>
        <v>0</v>
      </c>
      <c r="Q240" s="201">
        <v>0</v>
      </c>
      <c r="R240" s="201">
        <f>Q240*H240</f>
        <v>0</v>
      </c>
      <c r="S240" s="201">
        <v>0</v>
      </c>
      <c r="T240" s="202">
        <f>S240*H240</f>
        <v>0</v>
      </c>
      <c r="U240" s="35"/>
      <c r="V240" s="35"/>
      <c r="W240" s="35"/>
      <c r="X240" s="35"/>
      <c r="Y240" s="35"/>
      <c r="Z240" s="35"/>
      <c r="AA240" s="35"/>
      <c r="AB240" s="35"/>
      <c r="AC240" s="35"/>
      <c r="AD240" s="35"/>
      <c r="AE240" s="35"/>
      <c r="AR240" s="203" t="s">
        <v>110</v>
      </c>
      <c r="AT240" s="203" t="s">
        <v>241</v>
      </c>
      <c r="AU240" s="203" t="s">
        <v>86</v>
      </c>
      <c r="AY240" s="18" t="s">
        <v>239</v>
      </c>
      <c r="BE240" s="204">
        <f>IF(N240="základní",J240,0)</f>
        <v>0</v>
      </c>
      <c r="BF240" s="204">
        <f>IF(N240="snížená",J240,0)</f>
        <v>0</v>
      </c>
      <c r="BG240" s="204">
        <f>IF(N240="zákl. přenesená",J240,0)</f>
        <v>0</v>
      </c>
      <c r="BH240" s="204">
        <f>IF(N240="sníž. přenesená",J240,0)</f>
        <v>0</v>
      </c>
      <c r="BI240" s="204">
        <f>IF(N240="nulová",J240,0)</f>
        <v>0</v>
      </c>
      <c r="BJ240" s="18" t="s">
        <v>84</v>
      </c>
      <c r="BK240" s="204">
        <f>ROUND(I240*H240,2)</f>
        <v>0</v>
      </c>
      <c r="BL240" s="18" t="s">
        <v>110</v>
      </c>
      <c r="BM240" s="203" t="s">
        <v>5475</v>
      </c>
    </row>
    <row r="241" spans="1:65" s="12" customFormat="1" ht="22.9" customHeight="1">
      <c r="B241" s="176"/>
      <c r="C241" s="177"/>
      <c r="D241" s="178" t="s">
        <v>75</v>
      </c>
      <c r="E241" s="190" t="s">
        <v>1165</v>
      </c>
      <c r="F241" s="190" t="s">
        <v>1166</v>
      </c>
      <c r="G241" s="177"/>
      <c r="H241" s="177"/>
      <c r="I241" s="180"/>
      <c r="J241" s="191">
        <f>BK241</f>
        <v>0</v>
      </c>
      <c r="K241" s="177"/>
      <c r="L241" s="182"/>
      <c r="M241" s="183"/>
      <c r="N241" s="184"/>
      <c r="O241" s="184"/>
      <c r="P241" s="185">
        <f>P242</f>
        <v>0</v>
      </c>
      <c r="Q241" s="184"/>
      <c r="R241" s="185">
        <f>R242</f>
        <v>0</v>
      </c>
      <c r="S241" s="184"/>
      <c r="T241" s="186">
        <f>T242</f>
        <v>0</v>
      </c>
      <c r="AR241" s="187" t="s">
        <v>84</v>
      </c>
      <c r="AT241" s="188" t="s">
        <v>75</v>
      </c>
      <c r="AU241" s="188" t="s">
        <v>84</v>
      </c>
      <c r="AY241" s="187" t="s">
        <v>239</v>
      </c>
      <c r="BK241" s="189">
        <f>BK242</f>
        <v>0</v>
      </c>
    </row>
    <row r="242" spans="1:65" s="2" customFormat="1" ht="21.75" customHeight="1">
      <c r="A242" s="35"/>
      <c r="B242" s="36"/>
      <c r="C242" s="192" t="s">
        <v>622</v>
      </c>
      <c r="D242" s="192" t="s">
        <v>241</v>
      </c>
      <c r="E242" s="193" t="s">
        <v>5476</v>
      </c>
      <c r="F242" s="194" t="s">
        <v>5477</v>
      </c>
      <c r="G242" s="195" t="s">
        <v>331</v>
      </c>
      <c r="H242" s="196">
        <v>567.46400000000006</v>
      </c>
      <c r="I242" s="197"/>
      <c r="J242" s="198">
        <f>ROUND(I242*H242,2)</f>
        <v>0</v>
      </c>
      <c r="K242" s="194" t="s">
        <v>245</v>
      </c>
      <c r="L242" s="40"/>
      <c r="M242" s="220" t="s">
        <v>1</v>
      </c>
      <c r="N242" s="221" t="s">
        <v>41</v>
      </c>
      <c r="O242" s="222"/>
      <c r="P242" s="223">
        <f>O242*H242</f>
        <v>0</v>
      </c>
      <c r="Q242" s="223">
        <v>0</v>
      </c>
      <c r="R242" s="223">
        <f>Q242*H242</f>
        <v>0</v>
      </c>
      <c r="S242" s="223">
        <v>0</v>
      </c>
      <c r="T242" s="224">
        <f>S242*H242</f>
        <v>0</v>
      </c>
      <c r="U242" s="35"/>
      <c r="V242" s="35"/>
      <c r="W242" s="35"/>
      <c r="X242" s="35"/>
      <c r="Y242" s="35"/>
      <c r="Z242" s="35"/>
      <c r="AA242" s="35"/>
      <c r="AB242" s="35"/>
      <c r="AC242" s="35"/>
      <c r="AD242" s="35"/>
      <c r="AE242" s="35"/>
      <c r="AR242" s="203" t="s">
        <v>110</v>
      </c>
      <c r="AT242" s="203" t="s">
        <v>241</v>
      </c>
      <c r="AU242" s="203" t="s">
        <v>86</v>
      </c>
      <c r="AY242" s="18" t="s">
        <v>239</v>
      </c>
      <c r="BE242" s="204">
        <f>IF(N242="základní",J242,0)</f>
        <v>0</v>
      </c>
      <c r="BF242" s="204">
        <f>IF(N242="snížená",J242,0)</f>
        <v>0</v>
      </c>
      <c r="BG242" s="204">
        <f>IF(N242="zákl. přenesená",J242,0)</f>
        <v>0</v>
      </c>
      <c r="BH242" s="204">
        <f>IF(N242="sníž. přenesená",J242,0)</f>
        <v>0</v>
      </c>
      <c r="BI242" s="204">
        <f>IF(N242="nulová",J242,0)</f>
        <v>0</v>
      </c>
      <c r="BJ242" s="18" t="s">
        <v>84</v>
      </c>
      <c r="BK242" s="204">
        <f>ROUND(I242*H242,2)</f>
        <v>0</v>
      </c>
      <c r="BL242" s="18" t="s">
        <v>110</v>
      </c>
      <c r="BM242" s="203" t="s">
        <v>5478</v>
      </c>
    </row>
    <row r="243" spans="1:65" s="2" customFormat="1" ht="6.95" customHeight="1">
      <c r="A243" s="35"/>
      <c r="B243" s="55"/>
      <c r="C243" s="56"/>
      <c r="D243" s="56"/>
      <c r="E243" s="56"/>
      <c r="F243" s="56"/>
      <c r="G243" s="56"/>
      <c r="H243" s="56"/>
      <c r="I243" s="56"/>
      <c r="J243" s="56"/>
      <c r="K243" s="56"/>
      <c r="L243" s="40"/>
      <c r="M243" s="35"/>
      <c r="O243" s="35"/>
      <c r="P243" s="35"/>
      <c r="Q243" s="35"/>
      <c r="R243" s="35"/>
      <c r="S243" s="35"/>
      <c r="T243" s="35"/>
      <c r="U243" s="35"/>
      <c r="V243" s="35"/>
      <c r="W243" s="35"/>
      <c r="X243" s="35"/>
      <c r="Y243" s="35"/>
      <c r="Z243" s="35"/>
      <c r="AA243" s="35"/>
      <c r="AB243" s="35"/>
      <c r="AC243" s="35"/>
      <c r="AD243" s="35"/>
      <c r="AE243" s="35"/>
    </row>
  </sheetData>
  <sheetProtection algorithmName="SHA-512" hashValue="kf3IZv9ce0oGmcXUdqbJnCeWCVBK35RRwDKlBH+VdFJSdH60OUVvNzq5HILV/WoH5cDeweviLrO1UfD1QD+jug==" saltValue="Ez2olXKSNpvBAh+vVeB1i6Kd3e6h+tWD+Z2KamSBWzmQCImw43Rje1DvPFp9OXd0e7soKmjbGkmJS8ie1TzJNw==" spinCount="100000" sheet="1" objects="1" scenarios="1" formatColumns="0" formatRows="0" autoFilter="0"/>
  <autoFilter ref="C124:K242" xr:uid="{00000000-0009-0000-0000-00001E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2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185</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s="1" customFormat="1" ht="12" customHeight="1">
      <c r="B8" s="21"/>
      <c r="D8" s="120" t="s">
        <v>210</v>
      </c>
      <c r="L8" s="21"/>
    </row>
    <row r="9" spans="1:46" s="2" customFormat="1" ht="16.5" customHeight="1">
      <c r="A9" s="35"/>
      <c r="B9" s="40"/>
      <c r="C9" s="35"/>
      <c r="D9" s="35"/>
      <c r="E9" s="323" t="s">
        <v>5479</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5480</v>
      </c>
      <c r="F11" s="326"/>
      <c r="G11" s="326"/>
      <c r="H11" s="326"/>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23. 6. 2025</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26</v>
      </c>
      <c r="F17" s="35"/>
      <c r="G17" s="35"/>
      <c r="H17" s="35"/>
      <c r="I17" s="120" t="s">
        <v>27</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7" t="str">
        <f>'Rekapitulace stavby'!E14</f>
        <v>Vyplň údaj</v>
      </c>
      <c r="F20" s="328"/>
      <c r="G20" s="328"/>
      <c r="H20" s="328"/>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31</v>
      </c>
      <c r="F23" s="35"/>
      <c r="G23" s="35"/>
      <c r="H23" s="35"/>
      <c r="I23" s="120" t="s">
        <v>27</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34</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19.25" customHeight="1">
      <c r="A29" s="122"/>
      <c r="B29" s="123"/>
      <c r="C29" s="122"/>
      <c r="D29" s="122"/>
      <c r="E29" s="329" t="s">
        <v>35</v>
      </c>
      <c r="F29" s="329"/>
      <c r="G29" s="329"/>
      <c r="H29" s="329"/>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36</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ROUND((SUM(BE121:BE125)),  2)</f>
        <v>0</v>
      </c>
      <c r="G35" s="35"/>
      <c r="H35" s="35"/>
      <c r="I35" s="131">
        <v>0.21</v>
      </c>
      <c r="J35" s="130">
        <f>ROUND(((SUM(BE121:BE125))*I35),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ROUND((SUM(BF121:BF125)),  2)</f>
        <v>0</v>
      </c>
      <c r="G36" s="35"/>
      <c r="H36" s="35"/>
      <c r="I36" s="131">
        <v>0.12</v>
      </c>
      <c r="J36" s="130">
        <f>ROUND(((SUM(BF121:BF125))*I36),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ROUND((SUM(BG121:BG125)),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ROUND((SUM(BH121:BH125)),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ROUND((SUM(BI121:BI125)),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2" customFormat="1" ht="16.5" customHeight="1">
      <c r="A87" s="35"/>
      <c r="B87" s="36"/>
      <c r="C87" s="37"/>
      <c r="D87" s="37"/>
      <c r="E87" s="330" t="s">
        <v>5479</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3" t="str">
        <f>E11</f>
        <v>D.2.1 - Zdravotnická technologie</v>
      </c>
      <c r="F89" s="332"/>
      <c r="G89" s="332"/>
      <c r="H89" s="332"/>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23. 6. 2025</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NEMOCNICE TGM HODONÍN, p.o.</v>
      </c>
      <c r="G93" s="37"/>
      <c r="H93" s="37"/>
      <c r="I93" s="30" t="s">
        <v>30</v>
      </c>
      <c r="J93" s="33" t="str">
        <f>E23</f>
        <v>KANIA a.s.</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213</v>
      </c>
      <c r="D96" s="151"/>
      <c r="E96" s="151"/>
      <c r="F96" s="151"/>
      <c r="G96" s="151"/>
      <c r="H96" s="151"/>
      <c r="I96" s="151"/>
      <c r="J96" s="152" t="s">
        <v>214</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215</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216</v>
      </c>
    </row>
    <row r="99" spans="1:47" s="9" customFormat="1" ht="24.95" customHeight="1">
      <c r="B99" s="154"/>
      <c r="C99" s="155"/>
      <c r="D99" s="156" t="s">
        <v>5481</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224</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6.5" customHeight="1">
      <c r="A109" s="35"/>
      <c r="B109" s="36"/>
      <c r="C109" s="37"/>
      <c r="D109" s="37"/>
      <c r="E109" s="330" t="str">
        <f>E7</f>
        <v>NEMOCNICE TGM HODONÍN – VÝSTAVBA PAVILONU URGENTNÍHO PŘÍJMU ETAPA II.</v>
      </c>
      <c r="F109" s="331"/>
      <c r="G109" s="331"/>
      <c r="H109" s="331"/>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210</v>
      </c>
      <c r="D110" s="23"/>
      <c r="E110" s="23"/>
      <c r="F110" s="23"/>
      <c r="G110" s="23"/>
      <c r="H110" s="23"/>
      <c r="I110" s="23"/>
      <c r="J110" s="23"/>
      <c r="K110" s="23"/>
      <c r="L110" s="21"/>
    </row>
    <row r="111" spans="1:47" s="2" customFormat="1" ht="16.5" customHeight="1">
      <c r="A111" s="35"/>
      <c r="B111" s="36"/>
      <c r="C111" s="37"/>
      <c r="D111" s="37"/>
      <c r="E111" s="330" t="s">
        <v>5479</v>
      </c>
      <c r="F111" s="332"/>
      <c r="G111" s="332"/>
      <c r="H111" s="332"/>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347</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03" t="str">
        <f>E11</f>
        <v>D.2.1 - Zdravotnická technologie</v>
      </c>
      <c r="F113" s="332"/>
      <c r="G113" s="332"/>
      <c r="H113" s="332"/>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 xml:space="preserve"> </v>
      </c>
      <c r="G115" s="37"/>
      <c r="H115" s="37"/>
      <c r="I115" s="30" t="s">
        <v>22</v>
      </c>
      <c r="J115" s="67" t="str">
        <f>IF(J14="","",J14)</f>
        <v>23. 6. 2025</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E17</f>
        <v>NEMOCNICE TGM HODONÍN, p.o.</v>
      </c>
      <c r="G117" s="37"/>
      <c r="H117" s="37"/>
      <c r="I117" s="30" t="s">
        <v>30</v>
      </c>
      <c r="J117" s="33" t="str">
        <f>E23</f>
        <v>KANIA a.s.</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IF(E20="","",E20)</f>
        <v>Vyplň údaj</v>
      </c>
      <c r="G118" s="37"/>
      <c r="H118" s="37"/>
      <c r="I118" s="30" t="s">
        <v>33</v>
      </c>
      <c r="J118" s="33" t="str">
        <f>E26</f>
        <v xml:space="preserve"> </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225</v>
      </c>
      <c r="D120" s="168" t="s">
        <v>61</v>
      </c>
      <c r="E120" s="168" t="s">
        <v>57</v>
      </c>
      <c r="F120" s="168" t="s">
        <v>58</v>
      </c>
      <c r="G120" s="168" t="s">
        <v>226</v>
      </c>
      <c r="H120" s="168" t="s">
        <v>227</v>
      </c>
      <c r="I120" s="168" t="s">
        <v>228</v>
      </c>
      <c r="J120" s="168" t="s">
        <v>214</v>
      </c>
      <c r="K120" s="169" t="s">
        <v>229</v>
      </c>
      <c r="L120" s="170"/>
      <c r="M120" s="76" t="s">
        <v>1</v>
      </c>
      <c r="N120" s="77" t="s">
        <v>40</v>
      </c>
      <c r="O120" s="77" t="s">
        <v>230</v>
      </c>
      <c r="P120" s="77" t="s">
        <v>231</v>
      </c>
      <c r="Q120" s="77" t="s">
        <v>232</v>
      </c>
      <c r="R120" s="77" t="s">
        <v>233</v>
      </c>
      <c r="S120" s="77" t="s">
        <v>234</v>
      </c>
      <c r="T120" s="78" t="s">
        <v>235</v>
      </c>
      <c r="U120" s="165"/>
      <c r="V120" s="165"/>
      <c r="W120" s="165"/>
      <c r="X120" s="165"/>
      <c r="Y120" s="165"/>
      <c r="Z120" s="165"/>
      <c r="AA120" s="165"/>
      <c r="AB120" s="165"/>
      <c r="AC120" s="165"/>
      <c r="AD120" s="165"/>
      <c r="AE120" s="165"/>
    </row>
    <row r="121" spans="1:65" s="2" customFormat="1" ht="22.9" customHeight="1">
      <c r="A121" s="35"/>
      <c r="B121" s="36"/>
      <c r="C121" s="83" t="s">
        <v>236</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75</v>
      </c>
      <c r="AU121" s="18" t="s">
        <v>216</v>
      </c>
      <c r="BK121" s="175">
        <f>BK122</f>
        <v>0</v>
      </c>
    </row>
    <row r="122" spans="1:65" s="12" customFormat="1" ht="25.9" customHeight="1">
      <c r="B122" s="176"/>
      <c r="C122" s="177"/>
      <c r="D122" s="178" t="s">
        <v>75</v>
      </c>
      <c r="E122" s="179" t="s">
        <v>2379</v>
      </c>
      <c r="F122" s="179" t="s">
        <v>5482</v>
      </c>
      <c r="G122" s="177"/>
      <c r="H122" s="177"/>
      <c r="I122" s="180"/>
      <c r="J122" s="181">
        <f>BK122</f>
        <v>0</v>
      </c>
      <c r="K122" s="177"/>
      <c r="L122" s="182"/>
      <c r="M122" s="183"/>
      <c r="N122" s="184"/>
      <c r="O122" s="184"/>
      <c r="P122" s="185">
        <f>SUM(P123:P125)</f>
        <v>0</v>
      </c>
      <c r="Q122" s="184"/>
      <c r="R122" s="185">
        <f>SUM(R123:R125)</f>
        <v>0</v>
      </c>
      <c r="S122" s="184"/>
      <c r="T122" s="186">
        <f>SUM(T123:T125)</f>
        <v>0</v>
      </c>
      <c r="AR122" s="187" t="s">
        <v>110</v>
      </c>
      <c r="AT122" s="188" t="s">
        <v>75</v>
      </c>
      <c r="AU122" s="188" t="s">
        <v>76</v>
      </c>
      <c r="AY122" s="187" t="s">
        <v>239</v>
      </c>
      <c r="BK122" s="189">
        <f>SUM(BK123:BK125)</f>
        <v>0</v>
      </c>
    </row>
    <row r="123" spans="1:65" s="2" customFormat="1" ht="16.5" customHeight="1">
      <c r="A123" s="35"/>
      <c r="B123" s="36"/>
      <c r="C123" s="192" t="s">
        <v>84</v>
      </c>
      <c r="D123" s="192" t="s">
        <v>241</v>
      </c>
      <c r="E123" s="193" t="s">
        <v>5483</v>
      </c>
      <c r="F123" s="194" t="s">
        <v>5484</v>
      </c>
      <c r="G123" s="195" t="s">
        <v>276</v>
      </c>
      <c r="H123" s="196">
        <v>1</v>
      </c>
      <c r="I123" s="197"/>
      <c r="J123" s="198">
        <f>ROUND(I123*H123,2)</f>
        <v>0</v>
      </c>
      <c r="K123" s="194" t="s">
        <v>1</v>
      </c>
      <c r="L123" s="40"/>
      <c r="M123" s="199" t="s">
        <v>1</v>
      </c>
      <c r="N123" s="200" t="s">
        <v>41</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2376</v>
      </c>
      <c r="AT123" s="203" t="s">
        <v>241</v>
      </c>
      <c r="AU123" s="203" t="s">
        <v>84</v>
      </c>
      <c r="AY123" s="18" t="s">
        <v>239</v>
      </c>
      <c r="BE123" s="204">
        <f>IF(N123="základní",J123,0)</f>
        <v>0</v>
      </c>
      <c r="BF123" s="204">
        <f>IF(N123="snížená",J123,0)</f>
        <v>0</v>
      </c>
      <c r="BG123" s="204">
        <f>IF(N123="zákl. přenesená",J123,0)</f>
        <v>0</v>
      </c>
      <c r="BH123" s="204">
        <f>IF(N123="sníž. přenesená",J123,0)</f>
        <v>0</v>
      </c>
      <c r="BI123" s="204">
        <f>IF(N123="nulová",J123,0)</f>
        <v>0</v>
      </c>
      <c r="BJ123" s="18" t="s">
        <v>84</v>
      </c>
      <c r="BK123" s="204">
        <f>ROUND(I123*H123,2)</f>
        <v>0</v>
      </c>
      <c r="BL123" s="18" t="s">
        <v>2376</v>
      </c>
      <c r="BM123" s="203" t="s">
        <v>5485</v>
      </c>
    </row>
    <row r="124" spans="1:65" s="2" customFormat="1" ht="16.5" customHeight="1">
      <c r="A124" s="35"/>
      <c r="B124" s="36"/>
      <c r="C124" s="192" t="s">
        <v>86</v>
      </c>
      <c r="D124" s="192" t="s">
        <v>241</v>
      </c>
      <c r="E124" s="193" t="s">
        <v>5486</v>
      </c>
      <c r="F124" s="194" t="s">
        <v>5487</v>
      </c>
      <c r="G124" s="195" t="s">
        <v>276</v>
      </c>
      <c r="H124" s="196">
        <v>1</v>
      </c>
      <c r="I124" s="197"/>
      <c r="J124" s="198">
        <f>ROUND(I124*H124,2)</f>
        <v>0</v>
      </c>
      <c r="K124" s="194" t="s">
        <v>1</v>
      </c>
      <c r="L124" s="40"/>
      <c r="M124" s="199" t="s">
        <v>1</v>
      </c>
      <c r="N124" s="200" t="s">
        <v>41</v>
      </c>
      <c r="O124" s="72"/>
      <c r="P124" s="201">
        <f>O124*H124</f>
        <v>0</v>
      </c>
      <c r="Q124" s="201">
        <v>0</v>
      </c>
      <c r="R124" s="201">
        <f>Q124*H124</f>
        <v>0</v>
      </c>
      <c r="S124" s="201">
        <v>0</v>
      </c>
      <c r="T124" s="202">
        <f>S124*H124</f>
        <v>0</v>
      </c>
      <c r="U124" s="35"/>
      <c r="V124" s="35"/>
      <c r="W124" s="35"/>
      <c r="X124" s="35"/>
      <c r="Y124" s="35"/>
      <c r="Z124" s="35"/>
      <c r="AA124" s="35"/>
      <c r="AB124" s="35"/>
      <c r="AC124" s="35"/>
      <c r="AD124" s="35"/>
      <c r="AE124" s="35"/>
      <c r="AR124" s="203" t="s">
        <v>2376</v>
      </c>
      <c r="AT124" s="203" t="s">
        <v>241</v>
      </c>
      <c r="AU124" s="203" t="s">
        <v>84</v>
      </c>
      <c r="AY124" s="18" t="s">
        <v>239</v>
      </c>
      <c r="BE124" s="204">
        <f>IF(N124="základní",J124,0)</f>
        <v>0</v>
      </c>
      <c r="BF124" s="204">
        <f>IF(N124="snížená",J124,0)</f>
        <v>0</v>
      </c>
      <c r="BG124" s="204">
        <f>IF(N124="zákl. přenesená",J124,0)</f>
        <v>0</v>
      </c>
      <c r="BH124" s="204">
        <f>IF(N124="sníž. přenesená",J124,0)</f>
        <v>0</v>
      </c>
      <c r="BI124" s="204">
        <f>IF(N124="nulová",J124,0)</f>
        <v>0</v>
      </c>
      <c r="BJ124" s="18" t="s">
        <v>84</v>
      </c>
      <c r="BK124" s="204">
        <f>ROUND(I124*H124,2)</f>
        <v>0</v>
      </c>
      <c r="BL124" s="18" t="s">
        <v>2376</v>
      </c>
      <c r="BM124" s="203" t="s">
        <v>5488</v>
      </c>
    </row>
    <row r="125" spans="1:65" s="2" customFormat="1" ht="16.5" customHeight="1">
      <c r="A125" s="35"/>
      <c r="B125" s="36"/>
      <c r="C125" s="192" t="s">
        <v>108</v>
      </c>
      <c r="D125" s="192" t="s">
        <v>241</v>
      </c>
      <c r="E125" s="193" t="s">
        <v>5489</v>
      </c>
      <c r="F125" s="194" t="s">
        <v>5490</v>
      </c>
      <c r="G125" s="195" t="s">
        <v>276</v>
      </c>
      <c r="H125" s="196">
        <v>1</v>
      </c>
      <c r="I125" s="197"/>
      <c r="J125" s="198">
        <f>ROUND(I125*H125,2)</f>
        <v>0</v>
      </c>
      <c r="K125" s="194" t="s">
        <v>1</v>
      </c>
      <c r="L125" s="40"/>
      <c r="M125" s="220" t="s">
        <v>1</v>
      </c>
      <c r="N125" s="221" t="s">
        <v>41</v>
      </c>
      <c r="O125" s="222"/>
      <c r="P125" s="223">
        <f>O125*H125</f>
        <v>0</v>
      </c>
      <c r="Q125" s="223">
        <v>0</v>
      </c>
      <c r="R125" s="223">
        <f>Q125*H125</f>
        <v>0</v>
      </c>
      <c r="S125" s="223">
        <v>0</v>
      </c>
      <c r="T125" s="224">
        <f>S125*H125</f>
        <v>0</v>
      </c>
      <c r="U125" s="35"/>
      <c r="V125" s="35"/>
      <c r="W125" s="35"/>
      <c r="X125" s="35"/>
      <c r="Y125" s="35"/>
      <c r="Z125" s="35"/>
      <c r="AA125" s="35"/>
      <c r="AB125" s="35"/>
      <c r="AC125" s="35"/>
      <c r="AD125" s="35"/>
      <c r="AE125" s="35"/>
      <c r="AR125" s="203" t="s">
        <v>2376</v>
      </c>
      <c r="AT125" s="203" t="s">
        <v>241</v>
      </c>
      <c r="AU125" s="203" t="s">
        <v>84</v>
      </c>
      <c r="AY125" s="18" t="s">
        <v>239</v>
      </c>
      <c r="BE125" s="204">
        <f>IF(N125="základní",J125,0)</f>
        <v>0</v>
      </c>
      <c r="BF125" s="204">
        <f>IF(N125="snížená",J125,0)</f>
        <v>0</v>
      </c>
      <c r="BG125" s="204">
        <f>IF(N125="zákl. přenesená",J125,0)</f>
        <v>0</v>
      </c>
      <c r="BH125" s="204">
        <f>IF(N125="sníž. přenesená",J125,0)</f>
        <v>0</v>
      </c>
      <c r="BI125" s="204">
        <f>IF(N125="nulová",J125,0)</f>
        <v>0</v>
      </c>
      <c r="BJ125" s="18" t="s">
        <v>84</v>
      </c>
      <c r="BK125" s="204">
        <f>ROUND(I125*H125,2)</f>
        <v>0</v>
      </c>
      <c r="BL125" s="18" t="s">
        <v>2376</v>
      </c>
      <c r="BM125" s="203" t="s">
        <v>5491</v>
      </c>
    </row>
    <row r="126" spans="1:65" s="2" customFormat="1" ht="6.95" customHeight="1">
      <c r="A126" s="35"/>
      <c r="B126" s="55"/>
      <c r="C126" s="56"/>
      <c r="D126" s="56"/>
      <c r="E126" s="56"/>
      <c r="F126" s="56"/>
      <c r="G126" s="56"/>
      <c r="H126" s="56"/>
      <c r="I126" s="56"/>
      <c r="J126" s="56"/>
      <c r="K126" s="56"/>
      <c r="L126" s="40"/>
      <c r="M126" s="35"/>
      <c r="O126" s="35"/>
      <c r="P126" s="35"/>
      <c r="Q126" s="35"/>
      <c r="R126" s="35"/>
      <c r="S126" s="35"/>
      <c r="T126" s="35"/>
      <c r="U126" s="35"/>
      <c r="V126" s="35"/>
      <c r="W126" s="35"/>
      <c r="X126" s="35"/>
      <c r="Y126" s="35"/>
      <c r="Z126" s="35"/>
      <c r="AA126" s="35"/>
      <c r="AB126" s="35"/>
      <c r="AC126" s="35"/>
      <c r="AD126" s="35"/>
      <c r="AE126" s="35"/>
    </row>
  </sheetData>
  <sheetProtection algorithmName="SHA-512" hashValue="jf/DomNob45IE9DnQ9ynWeR3+SG12bAHS3qeIbNqIoqrCeJfFVajPpvBWqubdowZ6XO+58Juy3NIWq8m3GUmPg==" saltValue="LYPQtkr9LspPwMcuk45YuTGr3foX9bH+/HM95UtbpUQVx66QV515fPVm0myzs9aNNgIx3ZshBxU5H66Jxln7PA==" spinCount="100000" sheet="1" objects="1" scenarios="1" formatColumns="0" formatRows="0" autoFilter="0"/>
  <autoFilter ref="C120:K125" xr:uid="{00000000-0009-0000-0000-00001F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18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191</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s="1" customFormat="1" ht="12" customHeight="1">
      <c r="B8" s="21"/>
      <c r="D8" s="120" t="s">
        <v>210</v>
      </c>
      <c r="L8" s="21"/>
    </row>
    <row r="9" spans="1:46" s="2" customFormat="1" ht="16.5" customHeight="1">
      <c r="A9" s="35"/>
      <c r="B9" s="40"/>
      <c r="C9" s="35"/>
      <c r="D9" s="35"/>
      <c r="E9" s="323" t="s">
        <v>5492</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347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5493</v>
      </c>
      <c r="F11" s="326"/>
      <c r="G11" s="326"/>
      <c r="H11" s="326"/>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23. 6. 2025</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NEMOCNICE TGM HODONÍN, p.o.</v>
      </c>
      <c r="F17" s="35"/>
      <c r="G17" s="35"/>
      <c r="H17" s="35"/>
      <c r="I17" s="120" t="s">
        <v>27</v>
      </c>
      <c r="J17" s="111" t="str">
        <f>IF('Rekapitulace stavby'!AN11="","",'Rekapitulace stavby'!AN11)</f>
        <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28</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7" t="str">
        <f>'Rekapitulace stavby'!E14</f>
        <v>Vyplň údaj</v>
      </c>
      <c r="F20" s="328"/>
      <c r="G20" s="328"/>
      <c r="H20" s="328"/>
      <c r="I20" s="120" t="s">
        <v>27</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30</v>
      </c>
      <c r="E22" s="35"/>
      <c r="F22" s="35"/>
      <c r="G22" s="35"/>
      <c r="H22" s="35"/>
      <c r="I22" s="120" t="s">
        <v>25</v>
      </c>
      <c r="J22" s="111" t="str">
        <f>IF('Rekapitulace stavby'!AN16="","",'Rekapitulace stavby'!AN16)</f>
        <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KANIA a.s.</v>
      </c>
      <c r="F23" s="35"/>
      <c r="G23" s="35"/>
      <c r="H23" s="35"/>
      <c r="I23" s="120" t="s">
        <v>27</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33</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27</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34</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9" t="s">
        <v>1</v>
      </c>
      <c r="F29" s="329"/>
      <c r="G29" s="329"/>
      <c r="H29" s="329"/>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36</v>
      </c>
      <c r="E32" s="35"/>
      <c r="F32" s="35"/>
      <c r="G32" s="35"/>
      <c r="H32" s="35"/>
      <c r="I32" s="35"/>
      <c r="J32" s="127">
        <f>ROUND(J126,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38</v>
      </c>
      <c r="G34" s="35"/>
      <c r="H34" s="35"/>
      <c r="I34" s="128" t="s">
        <v>37</v>
      </c>
      <c r="J34" s="128" t="s">
        <v>39</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40</v>
      </c>
      <c r="E35" s="120" t="s">
        <v>41</v>
      </c>
      <c r="F35" s="130">
        <f>ROUND((SUM(BE126:BE184)),  2)</f>
        <v>0</v>
      </c>
      <c r="G35" s="35"/>
      <c r="H35" s="35"/>
      <c r="I35" s="131">
        <v>0.21</v>
      </c>
      <c r="J35" s="130">
        <f>ROUND(((SUM(BE126:BE184))*I35),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42</v>
      </c>
      <c r="F36" s="130">
        <f>ROUND((SUM(BF126:BF184)),  2)</f>
        <v>0</v>
      </c>
      <c r="G36" s="35"/>
      <c r="H36" s="35"/>
      <c r="I36" s="131">
        <v>0.12</v>
      </c>
      <c r="J36" s="130">
        <f>ROUND(((SUM(BF126:BF184))*I36),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43</v>
      </c>
      <c r="F37" s="130">
        <f>ROUND((SUM(BG126:BG184)),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44</v>
      </c>
      <c r="F38" s="130">
        <f>ROUND((SUM(BH126:BH184)),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45</v>
      </c>
      <c r="F39" s="130">
        <f>ROUND((SUM(BI126:BI184)),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46</v>
      </c>
      <c r="E41" s="134"/>
      <c r="F41" s="134"/>
      <c r="G41" s="135" t="s">
        <v>47</v>
      </c>
      <c r="H41" s="136" t="s">
        <v>48</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2" customFormat="1" ht="16.5" customHeight="1">
      <c r="A87" s="35"/>
      <c r="B87" s="36"/>
      <c r="C87" s="37"/>
      <c r="D87" s="37"/>
      <c r="E87" s="330" t="s">
        <v>5492</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347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03" t="str">
        <f>E11</f>
        <v>IO 01 - Prodloužení areálového vodovodu</v>
      </c>
      <c r="F89" s="332"/>
      <c r="G89" s="332"/>
      <c r="H89" s="332"/>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23. 6. 2025</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5.2" customHeight="1">
      <c r="A93" s="35"/>
      <c r="B93" s="36"/>
      <c r="C93" s="30" t="s">
        <v>24</v>
      </c>
      <c r="D93" s="37"/>
      <c r="E93" s="37"/>
      <c r="F93" s="28" t="str">
        <f>E17</f>
        <v>NEMOCNICE TGM HODONÍN, p.o.</v>
      </c>
      <c r="G93" s="37"/>
      <c r="H93" s="37"/>
      <c r="I93" s="30" t="s">
        <v>30</v>
      </c>
      <c r="J93" s="33" t="str">
        <f>E23</f>
        <v>KANIA a.s.</v>
      </c>
      <c r="K93" s="37"/>
      <c r="L93" s="52"/>
      <c r="S93" s="35"/>
      <c r="T93" s="35"/>
      <c r="U93" s="35"/>
      <c r="V93" s="35"/>
      <c r="W93" s="35"/>
      <c r="X93" s="35"/>
      <c r="Y93" s="35"/>
      <c r="Z93" s="35"/>
      <c r="AA93" s="35"/>
      <c r="AB93" s="35"/>
      <c r="AC93" s="35"/>
      <c r="AD93" s="35"/>
      <c r="AE93" s="35"/>
    </row>
    <row r="94" spans="1:31" s="2" customFormat="1" ht="15.2" customHeight="1">
      <c r="A94" s="35"/>
      <c r="B94" s="36"/>
      <c r="C94" s="30" t="s">
        <v>28</v>
      </c>
      <c r="D94" s="37"/>
      <c r="E94" s="37"/>
      <c r="F94" s="28" t="str">
        <f>IF(E20="","",E20)</f>
        <v>Vyplň údaj</v>
      </c>
      <c r="G94" s="37"/>
      <c r="H94" s="37"/>
      <c r="I94" s="30" t="s">
        <v>33</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213</v>
      </c>
      <c r="D96" s="151"/>
      <c r="E96" s="151"/>
      <c r="F96" s="151"/>
      <c r="G96" s="151"/>
      <c r="H96" s="151"/>
      <c r="I96" s="151"/>
      <c r="J96" s="152" t="s">
        <v>214</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215</v>
      </c>
      <c r="D98" s="37"/>
      <c r="E98" s="37"/>
      <c r="F98" s="37"/>
      <c r="G98" s="37"/>
      <c r="H98" s="37"/>
      <c r="I98" s="37"/>
      <c r="J98" s="85">
        <f>J126</f>
        <v>0</v>
      </c>
      <c r="K98" s="37"/>
      <c r="L98" s="52"/>
      <c r="S98" s="35"/>
      <c r="T98" s="35"/>
      <c r="U98" s="35"/>
      <c r="V98" s="35"/>
      <c r="W98" s="35"/>
      <c r="X98" s="35"/>
      <c r="Y98" s="35"/>
      <c r="Z98" s="35"/>
      <c r="AA98" s="35"/>
      <c r="AB98" s="35"/>
      <c r="AC98" s="35"/>
      <c r="AD98" s="35"/>
      <c r="AE98" s="35"/>
      <c r="AU98" s="18" t="s">
        <v>216</v>
      </c>
    </row>
    <row r="99" spans="1:47" s="9" customFormat="1" ht="24.95" customHeight="1">
      <c r="B99" s="154"/>
      <c r="C99" s="155"/>
      <c r="D99" s="156" t="s">
        <v>2631</v>
      </c>
      <c r="E99" s="157"/>
      <c r="F99" s="157"/>
      <c r="G99" s="157"/>
      <c r="H99" s="157"/>
      <c r="I99" s="157"/>
      <c r="J99" s="158">
        <f>J127</f>
        <v>0</v>
      </c>
      <c r="K99" s="155"/>
      <c r="L99" s="159"/>
    </row>
    <row r="100" spans="1:47" s="9" customFormat="1" ht="24.95" customHeight="1">
      <c r="B100" s="154"/>
      <c r="C100" s="155"/>
      <c r="D100" s="156" t="s">
        <v>2632</v>
      </c>
      <c r="E100" s="157"/>
      <c r="F100" s="157"/>
      <c r="G100" s="157"/>
      <c r="H100" s="157"/>
      <c r="I100" s="157"/>
      <c r="J100" s="158">
        <f>J150</f>
        <v>0</v>
      </c>
      <c r="K100" s="155"/>
      <c r="L100" s="159"/>
    </row>
    <row r="101" spans="1:47" s="9" customFormat="1" ht="24.95" customHeight="1">
      <c r="B101" s="154"/>
      <c r="C101" s="155"/>
      <c r="D101" s="156" t="s">
        <v>3159</v>
      </c>
      <c r="E101" s="157"/>
      <c r="F101" s="157"/>
      <c r="G101" s="157"/>
      <c r="H101" s="157"/>
      <c r="I101" s="157"/>
      <c r="J101" s="158">
        <f>J153</f>
        <v>0</v>
      </c>
      <c r="K101" s="155"/>
      <c r="L101" s="159"/>
    </row>
    <row r="102" spans="1:47" s="9" customFormat="1" ht="24.95" customHeight="1">
      <c r="B102" s="154"/>
      <c r="C102" s="155"/>
      <c r="D102" s="156" t="s">
        <v>3160</v>
      </c>
      <c r="E102" s="157"/>
      <c r="F102" s="157"/>
      <c r="G102" s="157"/>
      <c r="H102" s="157"/>
      <c r="I102" s="157"/>
      <c r="J102" s="158">
        <f>J163</f>
        <v>0</v>
      </c>
      <c r="K102" s="155"/>
      <c r="L102" s="159"/>
    </row>
    <row r="103" spans="1:47" s="9" customFormat="1" ht="24.95" customHeight="1">
      <c r="B103" s="154"/>
      <c r="C103" s="155"/>
      <c r="D103" s="156" t="s">
        <v>3161</v>
      </c>
      <c r="E103" s="157"/>
      <c r="F103" s="157"/>
      <c r="G103" s="157"/>
      <c r="H103" s="157"/>
      <c r="I103" s="157"/>
      <c r="J103" s="158">
        <f>J177</f>
        <v>0</v>
      </c>
      <c r="K103" s="155"/>
      <c r="L103" s="159"/>
    </row>
    <row r="104" spans="1:47" s="9" customFormat="1" ht="24.95" customHeight="1">
      <c r="B104" s="154"/>
      <c r="C104" s="155"/>
      <c r="D104" s="156" t="s">
        <v>2644</v>
      </c>
      <c r="E104" s="157"/>
      <c r="F104" s="157"/>
      <c r="G104" s="157"/>
      <c r="H104" s="157"/>
      <c r="I104" s="157"/>
      <c r="J104" s="158">
        <f>J180</f>
        <v>0</v>
      </c>
      <c r="K104" s="155"/>
      <c r="L104" s="159"/>
    </row>
    <row r="105" spans="1:47"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224</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30" t="str">
        <f>E7</f>
        <v>NEMOCNICE TGM HODONÍN – VÝSTAVBA PAVILONU URGENTNÍHO PŘÍJMU ETAPA II.</v>
      </c>
      <c r="F114" s="331"/>
      <c r="G114" s="331"/>
      <c r="H114" s="331"/>
      <c r="I114" s="37"/>
      <c r="J114" s="37"/>
      <c r="K114" s="37"/>
      <c r="L114" s="52"/>
      <c r="S114" s="35"/>
      <c r="T114" s="35"/>
      <c r="U114" s="35"/>
      <c r="V114" s="35"/>
      <c r="W114" s="35"/>
      <c r="X114" s="35"/>
      <c r="Y114" s="35"/>
      <c r="Z114" s="35"/>
      <c r="AA114" s="35"/>
      <c r="AB114" s="35"/>
      <c r="AC114" s="35"/>
      <c r="AD114" s="35"/>
      <c r="AE114" s="35"/>
    </row>
    <row r="115" spans="1:65" s="1" customFormat="1" ht="12" customHeight="1">
      <c r="B115" s="22"/>
      <c r="C115" s="30" t="s">
        <v>210</v>
      </c>
      <c r="D115" s="23"/>
      <c r="E115" s="23"/>
      <c r="F115" s="23"/>
      <c r="G115" s="23"/>
      <c r="H115" s="23"/>
      <c r="I115" s="23"/>
      <c r="J115" s="23"/>
      <c r="K115" s="23"/>
      <c r="L115" s="21"/>
    </row>
    <row r="116" spans="1:65" s="2" customFormat="1" ht="16.5" customHeight="1">
      <c r="A116" s="35"/>
      <c r="B116" s="36"/>
      <c r="C116" s="37"/>
      <c r="D116" s="37"/>
      <c r="E116" s="330" t="s">
        <v>5492</v>
      </c>
      <c r="F116" s="332"/>
      <c r="G116" s="332"/>
      <c r="H116" s="332"/>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347</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6.5" customHeight="1">
      <c r="A118" s="35"/>
      <c r="B118" s="36"/>
      <c r="C118" s="37"/>
      <c r="D118" s="37"/>
      <c r="E118" s="303" t="str">
        <f>E11</f>
        <v>IO 01 - Prodloužení areálového vodovodu</v>
      </c>
      <c r="F118" s="332"/>
      <c r="G118" s="332"/>
      <c r="H118" s="332"/>
      <c r="I118" s="37"/>
      <c r="J118" s="37"/>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2" customHeight="1">
      <c r="A120" s="35"/>
      <c r="B120" s="36"/>
      <c r="C120" s="30" t="s">
        <v>20</v>
      </c>
      <c r="D120" s="37"/>
      <c r="E120" s="37"/>
      <c r="F120" s="28" t="str">
        <f>F14</f>
        <v xml:space="preserve"> </v>
      </c>
      <c r="G120" s="37"/>
      <c r="H120" s="37"/>
      <c r="I120" s="30" t="s">
        <v>22</v>
      </c>
      <c r="J120" s="67" t="str">
        <f>IF(J14="","",J14)</f>
        <v>23. 6. 2025</v>
      </c>
      <c r="K120" s="37"/>
      <c r="L120" s="52"/>
      <c r="S120" s="35"/>
      <c r="T120" s="35"/>
      <c r="U120" s="35"/>
      <c r="V120" s="35"/>
      <c r="W120" s="35"/>
      <c r="X120" s="35"/>
      <c r="Y120" s="35"/>
      <c r="Z120" s="35"/>
      <c r="AA120" s="35"/>
      <c r="AB120" s="35"/>
      <c r="AC120" s="35"/>
      <c r="AD120" s="35"/>
      <c r="AE120" s="35"/>
    </row>
    <row r="121" spans="1:65"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24</v>
      </c>
      <c r="D122" s="37"/>
      <c r="E122" s="37"/>
      <c r="F122" s="28" t="str">
        <f>E17</f>
        <v>NEMOCNICE TGM HODONÍN, p.o.</v>
      </c>
      <c r="G122" s="37"/>
      <c r="H122" s="37"/>
      <c r="I122" s="30" t="s">
        <v>30</v>
      </c>
      <c r="J122" s="33" t="str">
        <f>E23</f>
        <v>KANIA a.s.</v>
      </c>
      <c r="K122" s="37"/>
      <c r="L122" s="52"/>
      <c r="S122" s="35"/>
      <c r="T122" s="35"/>
      <c r="U122" s="35"/>
      <c r="V122" s="35"/>
      <c r="W122" s="35"/>
      <c r="X122" s="35"/>
      <c r="Y122" s="35"/>
      <c r="Z122" s="35"/>
      <c r="AA122" s="35"/>
      <c r="AB122" s="35"/>
      <c r="AC122" s="35"/>
      <c r="AD122" s="35"/>
      <c r="AE122" s="35"/>
    </row>
    <row r="123" spans="1:65" s="2" customFormat="1" ht="15.2" customHeight="1">
      <c r="A123" s="35"/>
      <c r="B123" s="36"/>
      <c r="C123" s="30" t="s">
        <v>28</v>
      </c>
      <c r="D123" s="37"/>
      <c r="E123" s="37"/>
      <c r="F123" s="28" t="str">
        <f>IF(E20="","",E20)</f>
        <v>Vyplň údaj</v>
      </c>
      <c r="G123" s="37"/>
      <c r="H123" s="37"/>
      <c r="I123" s="30" t="s">
        <v>33</v>
      </c>
      <c r="J123" s="33" t="str">
        <f>E26</f>
        <v xml:space="preserve"> </v>
      </c>
      <c r="K123" s="37"/>
      <c r="L123" s="52"/>
      <c r="S123" s="35"/>
      <c r="T123" s="35"/>
      <c r="U123" s="35"/>
      <c r="V123" s="35"/>
      <c r="W123" s="35"/>
      <c r="X123" s="35"/>
      <c r="Y123" s="35"/>
      <c r="Z123" s="35"/>
      <c r="AA123" s="35"/>
      <c r="AB123" s="35"/>
      <c r="AC123" s="35"/>
      <c r="AD123" s="35"/>
      <c r="AE123" s="35"/>
    </row>
    <row r="124" spans="1:65"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5" s="11" customFormat="1" ht="29.25" customHeight="1">
      <c r="A125" s="165"/>
      <c r="B125" s="166"/>
      <c r="C125" s="167" t="s">
        <v>225</v>
      </c>
      <c r="D125" s="168" t="s">
        <v>61</v>
      </c>
      <c r="E125" s="168" t="s">
        <v>57</v>
      </c>
      <c r="F125" s="168" t="s">
        <v>58</v>
      </c>
      <c r="G125" s="168" t="s">
        <v>226</v>
      </c>
      <c r="H125" s="168" t="s">
        <v>227</v>
      </c>
      <c r="I125" s="168" t="s">
        <v>228</v>
      </c>
      <c r="J125" s="168" t="s">
        <v>214</v>
      </c>
      <c r="K125" s="169" t="s">
        <v>229</v>
      </c>
      <c r="L125" s="170"/>
      <c r="M125" s="76" t="s">
        <v>1</v>
      </c>
      <c r="N125" s="77" t="s">
        <v>40</v>
      </c>
      <c r="O125" s="77" t="s">
        <v>230</v>
      </c>
      <c r="P125" s="77" t="s">
        <v>231</v>
      </c>
      <c r="Q125" s="77" t="s">
        <v>232</v>
      </c>
      <c r="R125" s="77" t="s">
        <v>233</v>
      </c>
      <c r="S125" s="77" t="s">
        <v>234</v>
      </c>
      <c r="T125" s="78" t="s">
        <v>235</v>
      </c>
      <c r="U125" s="165"/>
      <c r="V125" s="165"/>
      <c r="W125" s="165"/>
      <c r="X125" s="165"/>
      <c r="Y125" s="165"/>
      <c r="Z125" s="165"/>
      <c r="AA125" s="165"/>
      <c r="AB125" s="165"/>
      <c r="AC125" s="165"/>
      <c r="AD125" s="165"/>
      <c r="AE125" s="165"/>
    </row>
    <row r="126" spans="1:65" s="2" customFormat="1" ht="22.9" customHeight="1">
      <c r="A126" s="35"/>
      <c r="B126" s="36"/>
      <c r="C126" s="83" t="s">
        <v>236</v>
      </c>
      <c r="D126" s="37"/>
      <c r="E126" s="37"/>
      <c r="F126" s="37"/>
      <c r="G126" s="37"/>
      <c r="H126" s="37"/>
      <c r="I126" s="37"/>
      <c r="J126" s="171">
        <f>BK126</f>
        <v>0</v>
      </c>
      <c r="K126" s="37"/>
      <c r="L126" s="40"/>
      <c r="M126" s="79"/>
      <c r="N126" s="172"/>
      <c r="O126" s="80"/>
      <c r="P126" s="173">
        <f>P127+P150+P153+P163+P177+P180</f>
        <v>0</v>
      </c>
      <c r="Q126" s="80"/>
      <c r="R126" s="173">
        <f>R127+R150+R153+R163+R177+R180</f>
        <v>0</v>
      </c>
      <c r="S126" s="80"/>
      <c r="T126" s="174">
        <f>T127+T150+T153+T163+T177+T180</f>
        <v>0</v>
      </c>
      <c r="U126" s="35"/>
      <c r="V126" s="35"/>
      <c r="W126" s="35"/>
      <c r="X126" s="35"/>
      <c r="Y126" s="35"/>
      <c r="Z126" s="35"/>
      <c r="AA126" s="35"/>
      <c r="AB126" s="35"/>
      <c r="AC126" s="35"/>
      <c r="AD126" s="35"/>
      <c r="AE126" s="35"/>
      <c r="AT126" s="18" t="s">
        <v>75</v>
      </c>
      <c r="AU126" s="18" t="s">
        <v>216</v>
      </c>
      <c r="BK126" s="175">
        <f>BK127+BK150+BK153+BK163+BK177+BK180</f>
        <v>0</v>
      </c>
    </row>
    <row r="127" spans="1:65" s="12" customFormat="1" ht="25.9" customHeight="1">
      <c r="B127" s="176"/>
      <c r="C127" s="177"/>
      <c r="D127" s="178" t="s">
        <v>75</v>
      </c>
      <c r="E127" s="179" t="s">
        <v>84</v>
      </c>
      <c r="F127" s="179" t="s">
        <v>240</v>
      </c>
      <c r="G127" s="177"/>
      <c r="H127" s="177"/>
      <c r="I127" s="180"/>
      <c r="J127" s="181">
        <f>BK127</f>
        <v>0</v>
      </c>
      <c r="K127" s="177"/>
      <c r="L127" s="182"/>
      <c r="M127" s="183"/>
      <c r="N127" s="184"/>
      <c r="O127" s="184"/>
      <c r="P127" s="185">
        <f>SUM(P128:P149)</f>
        <v>0</v>
      </c>
      <c r="Q127" s="184"/>
      <c r="R127" s="185">
        <f>SUM(R128:R149)</f>
        <v>0</v>
      </c>
      <c r="S127" s="184"/>
      <c r="T127" s="186">
        <f>SUM(T128:T149)</f>
        <v>0</v>
      </c>
      <c r="AR127" s="187" t="s">
        <v>84</v>
      </c>
      <c r="AT127" s="188" t="s">
        <v>75</v>
      </c>
      <c r="AU127" s="188" t="s">
        <v>76</v>
      </c>
      <c r="AY127" s="187" t="s">
        <v>239</v>
      </c>
      <c r="BK127" s="189">
        <f>SUM(BK128:BK149)</f>
        <v>0</v>
      </c>
    </row>
    <row r="128" spans="1:65" s="2" customFormat="1" ht="16.5" customHeight="1">
      <c r="A128" s="35"/>
      <c r="B128" s="36"/>
      <c r="C128" s="192" t="s">
        <v>84</v>
      </c>
      <c r="D128" s="192" t="s">
        <v>241</v>
      </c>
      <c r="E128" s="193" t="s">
        <v>2645</v>
      </c>
      <c r="F128" s="194" t="s">
        <v>2646</v>
      </c>
      <c r="G128" s="195" t="s">
        <v>309</v>
      </c>
      <c r="H128" s="196">
        <v>556.65</v>
      </c>
      <c r="I128" s="197"/>
      <c r="J128" s="198">
        <f>ROUND(I128*H128,2)</f>
        <v>0</v>
      </c>
      <c r="K128" s="194" t="s">
        <v>2647</v>
      </c>
      <c r="L128" s="40"/>
      <c r="M128" s="199" t="s">
        <v>1</v>
      </c>
      <c r="N128" s="200" t="s">
        <v>41</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110</v>
      </c>
      <c r="AT128" s="203" t="s">
        <v>241</v>
      </c>
      <c r="AU128" s="203" t="s">
        <v>84</v>
      </c>
      <c r="AY128" s="18" t="s">
        <v>239</v>
      </c>
      <c r="BE128" s="204">
        <f>IF(N128="základní",J128,0)</f>
        <v>0</v>
      </c>
      <c r="BF128" s="204">
        <f>IF(N128="snížená",J128,0)</f>
        <v>0</v>
      </c>
      <c r="BG128" s="204">
        <f>IF(N128="zákl. přenesená",J128,0)</f>
        <v>0</v>
      </c>
      <c r="BH128" s="204">
        <f>IF(N128="sníž. přenesená",J128,0)</f>
        <v>0</v>
      </c>
      <c r="BI128" s="204">
        <f>IF(N128="nulová",J128,0)</f>
        <v>0</v>
      </c>
      <c r="BJ128" s="18" t="s">
        <v>84</v>
      </c>
      <c r="BK128" s="204">
        <f>ROUND(I128*H128,2)</f>
        <v>0</v>
      </c>
      <c r="BL128" s="18" t="s">
        <v>110</v>
      </c>
      <c r="BM128" s="203" t="s">
        <v>86</v>
      </c>
    </row>
    <row r="129" spans="1:65" s="2" customFormat="1" ht="39">
      <c r="A129" s="35"/>
      <c r="B129" s="36"/>
      <c r="C129" s="37"/>
      <c r="D129" s="207" t="s">
        <v>284</v>
      </c>
      <c r="E129" s="37"/>
      <c r="F129" s="216" t="s">
        <v>5494</v>
      </c>
      <c r="G129" s="37"/>
      <c r="H129" s="37"/>
      <c r="I129" s="217"/>
      <c r="J129" s="37"/>
      <c r="K129" s="37"/>
      <c r="L129" s="40"/>
      <c r="M129" s="218"/>
      <c r="N129" s="219"/>
      <c r="O129" s="72"/>
      <c r="P129" s="72"/>
      <c r="Q129" s="72"/>
      <c r="R129" s="72"/>
      <c r="S129" s="72"/>
      <c r="T129" s="73"/>
      <c r="U129" s="35"/>
      <c r="V129" s="35"/>
      <c r="W129" s="35"/>
      <c r="X129" s="35"/>
      <c r="Y129" s="35"/>
      <c r="Z129" s="35"/>
      <c r="AA129" s="35"/>
      <c r="AB129" s="35"/>
      <c r="AC129" s="35"/>
      <c r="AD129" s="35"/>
      <c r="AE129" s="35"/>
      <c r="AT129" s="18" t="s">
        <v>284</v>
      </c>
      <c r="AU129" s="18" t="s">
        <v>84</v>
      </c>
    </row>
    <row r="130" spans="1:65" s="2" customFormat="1" ht="16.5" customHeight="1">
      <c r="A130" s="35"/>
      <c r="B130" s="36"/>
      <c r="C130" s="192" t="s">
        <v>86</v>
      </c>
      <c r="D130" s="192" t="s">
        <v>241</v>
      </c>
      <c r="E130" s="193" t="s">
        <v>3164</v>
      </c>
      <c r="F130" s="194" t="s">
        <v>3165</v>
      </c>
      <c r="G130" s="195" t="s">
        <v>244</v>
      </c>
      <c r="H130" s="196">
        <v>1219</v>
      </c>
      <c r="I130" s="197"/>
      <c r="J130" s="198">
        <f>ROUND(I130*H130,2)</f>
        <v>0</v>
      </c>
      <c r="K130" s="194" t="s">
        <v>2647</v>
      </c>
      <c r="L130" s="40"/>
      <c r="M130" s="199" t="s">
        <v>1</v>
      </c>
      <c r="N130" s="200" t="s">
        <v>41</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110</v>
      </c>
      <c r="AT130" s="203" t="s">
        <v>241</v>
      </c>
      <c r="AU130" s="203" t="s">
        <v>84</v>
      </c>
      <c r="AY130" s="18" t="s">
        <v>239</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110</v>
      </c>
      <c r="BM130" s="203" t="s">
        <v>110</v>
      </c>
    </row>
    <row r="131" spans="1:65" s="2" customFormat="1" ht="29.25">
      <c r="A131" s="35"/>
      <c r="B131" s="36"/>
      <c r="C131" s="37"/>
      <c r="D131" s="207" t="s">
        <v>284</v>
      </c>
      <c r="E131" s="37"/>
      <c r="F131" s="216" t="s">
        <v>5495</v>
      </c>
      <c r="G131" s="37"/>
      <c r="H131" s="37"/>
      <c r="I131" s="217"/>
      <c r="J131" s="37"/>
      <c r="K131" s="37"/>
      <c r="L131" s="40"/>
      <c r="M131" s="218"/>
      <c r="N131" s="219"/>
      <c r="O131" s="72"/>
      <c r="P131" s="72"/>
      <c r="Q131" s="72"/>
      <c r="R131" s="72"/>
      <c r="S131" s="72"/>
      <c r="T131" s="73"/>
      <c r="U131" s="35"/>
      <c r="V131" s="35"/>
      <c r="W131" s="35"/>
      <c r="X131" s="35"/>
      <c r="Y131" s="35"/>
      <c r="Z131" s="35"/>
      <c r="AA131" s="35"/>
      <c r="AB131" s="35"/>
      <c r="AC131" s="35"/>
      <c r="AD131" s="35"/>
      <c r="AE131" s="35"/>
      <c r="AT131" s="18" t="s">
        <v>284</v>
      </c>
      <c r="AU131" s="18" t="s">
        <v>84</v>
      </c>
    </row>
    <row r="132" spans="1:65" s="2" customFormat="1" ht="16.5" customHeight="1">
      <c r="A132" s="35"/>
      <c r="B132" s="36"/>
      <c r="C132" s="192" t="s">
        <v>108</v>
      </c>
      <c r="D132" s="192" t="s">
        <v>241</v>
      </c>
      <c r="E132" s="193" t="s">
        <v>3167</v>
      </c>
      <c r="F132" s="194" t="s">
        <v>3168</v>
      </c>
      <c r="G132" s="195" t="s">
        <v>244</v>
      </c>
      <c r="H132" s="196">
        <v>1219</v>
      </c>
      <c r="I132" s="197"/>
      <c r="J132" s="198">
        <f>ROUND(I132*H132,2)</f>
        <v>0</v>
      </c>
      <c r="K132" s="194" t="s">
        <v>2647</v>
      </c>
      <c r="L132" s="40"/>
      <c r="M132" s="199" t="s">
        <v>1</v>
      </c>
      <c r="N132" s="200" t="s">
        <v>41</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110</v>
      </c>
      <c r="AT132" s="203" t="s">
        <v>241</v>
      </c>
      <c r="AU132" s="203" t="s">
        <v>84</v>
      </c>
      <c r="AY132" s="18" t="s">
        <v>239</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110</v>
      </c>
      <c r="BM132" s="203" t="s">
        <v>150</v>
      </c>
    </row>
    <row r="133" spans="1:65" s="2" customFormat="1" ht="19.5">
      <c r="A133" s="35"/>
      <c r="B133" s="36"/>
      <c r="C133" s="37"/>
      <c r="D133" s="207" t="s">
        <v>284</v>
      </c>
      <c r="E133" s="37"/>
      <c r="F133" s="216" t="s">
        <v>2654</v>
      </c>
      <c r="G133" s="37"/>
      <c r="H133" s="37"/>
      <c r="I133" s="217"/>
      <c r="J133" s="37"/>
      <c r="K133" s="37"/>
      <c r="L133" s="40"/>
      <c r="M133" s="218"/>
      <c r="N133" s="219"/>
      <c r="O133" s="72"/>
      <c r="P133" s="72"/>
      <c r="Q133" s="72"/>
      <c r="R133" s="72"/>
      <c r="S133" s="72"/>
      <c r="T133" s="73"/>
      <c r="U133" s="35"/>
      <c r="V133" s="35"/>
      <c r="W133" s="35"/>
      <c r="X133" s="35"/>
      <c r="Y133" s="35"/>
      <c r="Z133" s="35"/>
      <c r="AA133" s="35"/>
      <c r="AB133" s="35"/>
      <c r="AC133" s="35"/>
      <c r="AD133" s="35"/>
      <c r="AE133" s="35"/>
      <c r="AT133" s="18" t="s">
        <v>284</v>
      </c>
      <c r="AU133" s="18" t="s">
        <v>84</v>
      </c>
    </row>
    <row r="134" spans="1:65" s="2" customFormat="1" ht="16.5" customHeight="1">
      <c r="A134" s="35"/>
      <c r="B134" s="36"/>
      <c r="C134" s="192" t="s">
        <v>110</v>
      </c>
      <c r="D134" s="192" t="s">
        <v>241</v>
      </c>
      <c r="E134" s="193" t="s">
        <v>2655</v>
      </c>
      <c r="F134" s="194" t="s">
        <v>2656</v>
      </c>
      <c r="G134" s="195" t="s">
        <v>309</v>
      </c>
      <c r="H134" s="196">
        <v>548.54999999999995</v>
      </c>
      <c r="I134" s="197"/>
      <c r="J134" s="198">
        <f>ROUND(I134*H134,2)</f>
        <v>0</v>
      </c>
      <c r="K134" s="194" t="s">
        <v>2647</v>
      </c>
      <c r="L134" s="40"/>
      <c r="M134" s="199" t="s">
        <v>1</v>
      </c>
      <c r="N134" s="200" t="s">
        <v>41</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110</v>
      </c>
      <c r="AT134" s="203" t="s">
        <v>241</v>
      </c>
      <c r="AU134" s="203" t="s">
        <v>84</v>
      </c>
      <c r="AY134" s="18" t="s">
        <v>239</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110</v>
      </c>
      <c r="BM134" s="203" t="s">
        <v>156</v>
      </c>
    </row>
    <row r="135" spans="1:65" s="2" customFormat="1" ht="19.5">
      <c r="A135" s="35"/>
      <c r="B135" s="36"/>
      <c r="C135" s="37"/>
      <c r="D135" s="207" t="s">
        <v>284</v>
      </c>
      <c r="E135" s="37"/>
      <c r="F135" s="216" t="s">
        <v>2657</v>
      </c>
      <c r="G135" s="37"/>
      <c r="H135" s="37"/>
      <c r="I135" s="217"/>
      <c r="J135" s="37"/>
      <c r="K135" s="37"/>
      <c r="L135" s="40"/>
      <c r="M135" s="218"/>
      <c r="N135" s="219"/>
      <c r="O135" s="72"/>
      <c r="P135" s="72"/>
      <c r="Q135" s="72"/>
      <c r="R135" s="72"/>
      <c r="S135" s="72"/>
      <c r="T135" s="73"/>
      <c r="U135" s="35"/>
      <c r="V135" s="35"/>
      <c r="W135" s="35"/>
      <c r="X135" s="35"/>
      <c r="Y135" s="35"/>
      <c r="Z135" s="35"/>
      <c r="AA135" s="35"/>
      <c r="AB135" s="35"/>
      <c r="AC135" s="35"/>
      <c r="AD135" s="35"/>
      <c r="AE135" s="35"/>
      <c r="AT135" s="18" t="s">
        <v>284</v>
      </c>
      <c r="AU135" s="18" t="s">
        <v>84</v>
      </c>
    </row>
    <row r="136" spans="1:65" s="2" customFormat="1" ht="16.5" customHeight="1">
      <c r="A136" s="35"/>
      <c r="B136" s="36"/>
      <c r="C136" s="192" t="s">
        <v>134</v>
      </c>
      <c r="D136" s="192" t="s">
        <v>241</v>
      </c>
      <c r="E136" s="193" t="s">
        <v>2658</v>
      </c>
      <c r="F136" s="194" t="s">
        <v>2659</v>
      </c>
      <c r="G136" s="195" t="s">
        <v>309</v>
      </c>
      <c r="H136" s="196">
        <v>274.27499999999998</v>
      </c>
      <c r="I136" s="197"/>
      <c r="J136" s="198">
        <f>ROUND(I136*H136,2)</f>
        <v>0</v>
      </c>
      <c r="K136" s="194" t="s">
        <v>2647</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110</v>
      </c>
      <c r="AT136" s="203" t="s">
        <v>241</v>
      </c>
      <c r="AU136" s="203" t="s">
        <v>84</v>
      </c>
      <c r="AY136" s="18" t="s">
        <v>239</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110</v>
      </c>
      <c r="BM136" s="203" t="s">
        <v>162</v>
      </c>
    </row>
    <row r="137" spans="1:65" s="2" customFormat="1" ht="29.25">
      <c r="A137" s="35"/>
      <c r="B137" s="36"/>
      <c r="C137" s="37"/>
      <c r="D137" s="207" t="s">
        <v>284</v>
      </c>
      <c r="E137" s="37"/>
      <c r="F137" s="216" t="s">
        <v>5496</v>
      </c>
      <c r="G137" s="37"/>
      <c r="H137" s="37"/>
      <c r="I137" s="217"/>
      <c r="J137" s="37"/>
      <c r="K137" s="37"/>
      <c r="L137" s="40"/>
      <c r="M137" s="218"/>
      <c r="N137" s="219"/>
      <c r="O137" s="72"/>
      <c r="P137" s="72"/>
      <c r="Q137" s="72"/>
      <c r="R137" s="72"/>
      <c r="S137" s="72"/>
      <c r="T137" s="73"/>
      <c r="U137" s="35"/>
      <c r="V137" s="35"/>
      <c r="W137" s="35"/>
      <c r="X137" s="35"/>
      <c r="Y137" s="35"/>
      <c r="Z137" s="35"/>
      <c r="AA137" s="35"/>
      <c r="AB137" s="35"/>
      <c r="AC137" s="35"/>
      <c r="AD137" s="35"/>
      <c r="AE137" s="35"/>
      <c r="AT137" s="18" t="s">
        <v>284</v>
      </c>
      <c r="AU137" s="18" t="s">
        <v>84</v>
      </c>
    </row>
    <row r="138" spans="1:65" s="2" customFormat="1" ht="16.5" customHeight="1">
      <c r="A138" s="35"/>
      <c r="B138" s="36"/>
      <c r="C138" s="192" t="s">
        <v>150</v>
      </c>
      <c r="D138" s="192" t="s">
        <v>241</v>
      </c>
      <c r="E138" s="193" t="s">
        <v>2661</v>
      </c>
      <c r="F138" s="194" t="s">
        <v>2662</v>
      </c>
      <c r="G138" s="195" t="s">
        <v>309</v>
      </c>
      <c r="H138" s="196">
        <v>115.425</v>
      </c>
      <c r="I138" s="197"/>
      <c r="J138" s="198">
        <f>ROUND(I138*H138,2)</f>
        <v>0</v>
      </c>
      <c r="K138" s="194" t="s">
        <v>2647</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110</v>
      </c>
      <c r="AT138" s="203" t="s">
        <v>241</v>
      </c>
      <c r="AU138" s="203" t="s">
        <v>84</v>
      </c>
      <c r="AY138" s="18" t="s">
        <v>239</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110</v>
      </c>
      <c r="BM138" s="203" t="s">
        <v>8</v>
      </c>
    </row>
    <row r="139" spans="1:65" s="2" customFormat="1" ht="58.5">
      <c r="A139" s="35"/>
      <c r="B139" s="36"/>
      <c r="C139" s="37"/>
      <c r="D139" s="207" t="s">
        <v>284</v>
      </c>
      <c r="E139" s="37"/>
      <c r="F139" s="216" t="s">
        <v>5497</v>
      </c>
      <c r="G139" s="37"/>
      <c r="H139" s="37"/>
      <c r="I139" s="217"/>
      <c r="J139" s="37"/>
      <c r="K139" s="37"/>
      <c r="L139" s="40"/>
      <c r="M139" s="218"/>
      <c r="N139" s="219"/>
      <c r="O139" s="72"/>
      <c r="P139" s="72"/>
      <c r="Q139" s="72"/>
      <c r="R139" s="72"/>
      <c r="S139" s="72"/>
      <c r="T139" s="73"/>
      <c r="U139" s="35"/>
      <c r="V139" s="35"/>
      <c r="W139" s="35"/>
      <c r="X139" s="35"/>
      <c r="Y139" s="35"/>
      <c r="Z139" s="35"/>
      <c r="AA139" s="35"/>
      <c r="AB139" s="35"/>
      <c r="AC139" s="35"/>
      <c r="AD139" s="35"/>
      <c r="AE139" s="35"/>
      <c r="AT139" s="18" t="s">
        <v>284</v>
      </c>
      <c r="AU139" s="18" t="s">
        <v>84</v>
      </c>
    </row>
    <row r="140" spans="1:65" s="2" customFormat="1" ht="24.2" customHeight="1">
      <c r="A140" s="35"/>
      <c r="B140" s="36"/>
      <c r="C140" s="192" t="s">
        <v>153</v>
      </c>
      <c r="D140" s="192" t="s">
        <v>241</v>
      </c>
      <c r="E140" s="193" t="s">
        <v>2664</v>
      </c>
      <c r="F140" s="194" t="s">
        <v>2665</v>
      </c>
      <c r="G140" s="195" t="s">
        <v>309</v>
      </c>
      <c r="H140" s="196">
        <v>577.125</v>
      </c>
      <c r="I140" s="197"/>
      <c r="J140" s="198">
        <f>ROUND(I140*H140,2)</f>
        <v>0</v>
      </c>
      <c r="K140" s="194" t="s">
        <v>2647</v>
      </c>
      <c r="L140" s="40"/>
      <c r="M140" s="199" t="s">
        <v>1</v>
      </c>
      <c r="N140" s="200" t="s">
        <v>41</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110</v>
      </c>
      <c r="AT140" s="203" t="s">
        <v>241</v>
      </c>
      <c r="AU140" s="203" t="s">
        <v>84</v>
      </c>
      <c r="AY140" s="18" t="s">
        <v>239</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110</v>
      </c>
      <c r="BM140" s="203" t="s">
        <v>296</v>
      </c>
    </row>
    <row r="141" spans="1:65" s="2" customFormat="1" ht="39">
      <c r="A141" s="35"/>
      <c r="B141" s="36"/>
      <c r="C141" s="37"/>
      <c r="D141" s="207" t="s">
        <v>284</v>
      </c>
      <c r="E141" s="37"/>
      <c r="F141" s="216" t="s">
        <v>5498</v>
      </c>
      <c r="G141" s="37"/>
      <c r="H141" s="37"/>
      <c r="I141" s="217"/>
      <c r="J141" s="37"/>
      <c r="K141" s="37"/>
      <c r="L141" s="40"/>
      <c r="M141" s="218"/>
      <c r="N141" s="219"/>
      <c r="O141" s="72"/>
      <c r="P141" s="72"/>
      <c r="Q141" s="72"/>
      <c r="R141" s="72"/>
      <c r="S141" s="72"/>
      <c r="T141" s="73"/>
      <c r="U141" s="35"/>
      <c r="V141" s="35"/>
      <c r="W141" s="35"/>
      <c r="X141" s="35"/>
      <c r="Y141" s="35"/>
      <c r="Z141" s="35"/>
      <c r="AA141" s="35"/>
      <c r="AB141" s="35"/>
      <c r="AC141" s="35"/>
      <c r="AD141" s="35"/>
      <c r="AE141" s="35"/>
      <c r="AT141" s="18" t="s">
        <v>284</v>
      </c>
      <c r="AU141" s="18" t="s">
        <v>84</v>
      </c>
    </row>
    <row r="142" spans="1:65" s="2" customFormat="1" ht="21.75" customHeight="1">
      <c r="A142" s="35"/>
      <c r="B142" s="36"/>
      <c r="C142" s="192" t="s">
        <v>156</v>
      </c>
      <c r="D142" s="192" t="s">
        <v>241</v>
      </c>
      <c r="E142" s="193" t="s">
        <v>3179</v>
      </c>
      <c r="F142" s="194" t="s">
        <v>5499</v>
      </c>
      <c r="G142" s="195" t="s">
        <v>309</v>
      </c>
      <c r="H142" s="196">
        <v>107.325</v>
      </c>
      <c r="I142" s="197"/>
      <c r="J142" s="198">
        <f>ROUND(I142*H142,2)</f>
        <v>0</v>
      </c>
      <c r="K142" s="194" t="s">
        <v>2647</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110</v>
      </c>
      <c r="AT142" s="203" t="s">
        <v>241</v>
      </c>
      <c r="AU142" s="203" t="s">
        <v>84</v>
      </c>
      <c r="AY142" s="18" t="s">
        <v>239</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110</v>
      </c>
      <c r="BM142" s="203" t="s">
        <v>306</v>
      </c>
    </row>
    <row r="143" spans="1:65" s="2" customFormat="1" ht="21.75" customHeight="1">
      <c r="A143" s="35"/>
      <c r="B143" s="36"/>
      <c r="C143" s="192" t="s">
        <v>159</v>
      </c>
      <c r="D143" s="192" t="s">
        <v>241</v>
      </c>
      <c r="E143" s="193" t="s">
        <v>2674</v>
      </c>
      <c r="F143" s="194" t="s">
        <v>2675</v>
      </c>
      <c r="G143" s="195" t="s">
        <v>309</v>
      </c>
      <c r="H143" s="196">
        <v>107.325</v>
      </c>
      <c r="I143" s="197"/>
      <c r="J143" s="198">
        <f>ROUND(I143*H143,2)</f>
        <v>0</v>
      </c>
      <c r="K143" s="194" t="s">
        <v>2647</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110</v>
      </c>
      <c r="AT143" s="203" t="s">
        <v>241</v>
      </c>
      <c r="AU143" s="203" t="s">
        <v>84</v>
      </c>
      <c r="AY143" s="18" t="s">
        <v>239</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110</v>
      </c>
      <c r="BM143" s="203" t="s">
        <v>279</v>
      </c>
    </row>
    <row r="144" spans="1:65" s="2" customFormat="1" ht="16.5" customHeight="1">
      <c r="A144" s="35"/>
      <c r="B144" s="36"/>
      <c r="C144" s="192" t="s">
        <v>162</v>
      </c>
      <c r="D144" s="192" t="s">
        <v>241</v>
      </c>
      <c r="E144" s="193" t="s">
        <v>2676</v>
      </c>
      <c r="F144" s="194" t="s">
        <v>2677</v>
      </c>
      <c r="G144" s="195" t="s">
        <v>309</v>
      </c>
      <c r="H144" s="196">
        <v>441.22500000000002</v>
      </c>
      <c r="I144" s="197"/>
      <c r="J144" s="198">
        <f>ROUND(I144*H144,2)</f>
        <v>0</v>
      </c>
      <c r="K144" s="194" t="s">
        <v>2647</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110</v>
      </c>
      <c r="AT144" s="203" t="s">
        <v>241</v>
      </c>
      <c r="AU144" s="203" t="s">
        <v>84</v>
      </c>
      <c r="AY144" s="18" t="s">
        <v>239</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110</v>
      </c>
      <c r="BM144" s="203" t="s">
        <v>328</v>
      </c>
    </row>
    <row r="145" spans="1:65" s="2" customFormat="1" ht="39">
      <c r="A145" s="35"/>
      <c r="B145" s="36"/>
      <c r="C145" s="37"/>
      <c r="D145" s="207" t="s">
        <v>284</v>
      </c>
      <c r="E145" s="37"/>
      <c r="F145" s="216" t="s">
        <v>5500</v>
      </c>
      <c r="G145" s="37"/>
      <c r="H145" s="37"/>
      <c r="I145" s="217"/>
      <c r="J145" s="37"/>
      <c r="K145" s="37"/>
      <c r="L145" s="40"/>
      <c r="M145" s="218"/>
      <c r="N145" s="219"/>
      <c r="O145" s="72"/>
      <c r="P145" s="72"/>
      <c r="Q145" s="72"/>
      <c r="R145" s="72"/>
      <c r="S145" s="72"/>
      <c r="T145" s="73"/>
      <c r="U145" s="35"/>
      <c r="V145" s="35"/>
      <c r="W145" s="35"/>
      <c r="X145" s="35"/>
      <c r="Y145" s="35"/>
      <c r="Z145" s="35"/>
      <c r="AA145" s="35"/>
      <c r="AB145" s="35"/>
      <c r="AC145" s="35"/>
      <c r="AD145" s="35"/>
      <c r="AE145" s="35"/>
      <c r="AT145" s="18" t="s">
        <v>284</v>
      </c>
      <c r="AU145" s="18" t="s">
        <v>84</v>
      </c>
    </row>
    <row r="146" spans="1:65" s="2" customFormat="1" ht="16.5" customHeight="1">
      <c r="A146" s="35"/>
      <c r="B146" s="36"/>
      <c r="C146" s="192" t="s">
        <v>165</v>
      </c>
      <c r="D146" s="192" t="s">
        <v>241</v>
      </c>
      <c r="E146" s="193" t="s">
        <v>2679</v>
      </c>
      <c r="F146" s="194" t="s">
        <v>2680</v>
      </c>
      <c r="G146" s="195" t="s">
        <v>309</v>
      </c>
      <c r="H146" s="196">
        <v>83.474999999999994</v>
      </c>
      <c r="I146" s="197"/>
      <c r="J146" s="198">
        <f>ROUND(I146*H146,2)</f>
        <v>0</v>
      </c>
      <c r="K146" s="194" t="s">
        <v>2647</v>
      </c>
      <c r="L146" s="40"/>
      <c r="M146" s="199" t="s">
        <v>1</v>
      </c>
      <c r="N146" s="200" t="s">
        <v>41</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110</v>
      </c>
      <c r="AT146" s="203" t="s">
        <v>241</v>
      </c>
      <c r="AU146" s="203" t="s">
        <v>84</v>
      </c>
      <c r="AY146" s="18" t="s">
        <v>239</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110</v>
      </c>
      <c r="BM146" s="203" t="s">
        <v>337</v>
      </c>
    </row>
    <row r="147" spans="1:65" s="2" customFormat="1" ht="39">
      <c r="A147" s="35"/>
      <c r="B147" s="36"/>
      <c r="C147" s="37"/>
      <c r="D147" s="207" t="s">
        <v>284</v>
      </c>
      <c r="E147" s="37"/>
      <c r="F147" s="216" t="s">
        <v>5501</v>
      </c>
      <c r="G147" s="37"/>
      <c r="H147" s="37"/>
      <c r="I147" s="217"/>
      <c r="J147" s="37"/>
      <c r="K147" s="37"/>
      <c r="L147" s="40"/>
      <c r="M147" s="218"/>
      <c r="N147" s="219"/>
      <c r="O147" s="72"/>
      <c r="P147" s="72"/>
      <c r="Q147" s="72"/>
      <c r="R147" s="72"/>
      <c r="S147" s="72"/>
      <c r="T147" s="73"/>
      <c r="U147" s="35"/>
      <c r="V147" s="35"/>
      <c r="W147" s="35"/>
      <c r="X147" s="35"/>
      <c r="Y147" s="35"/>
      <c r="Z147" s="35"/>
      <c r="AA147" s="35"/>
      <c r="AB147" s="35"/>
      <c r="AC147" s="35"/>
      <c r="AD147" s="35"/>
      <c r="AE147" s="35"/>
      <c r="AT147" s="18" t="s">
        <v>284</v>
      </c>
      <c r="AU147" s="18" t="s">
        <v>84</v>
      </c>
    </row>
    <row r="148" spans="1:65" s="2" customFormat="1" ht="16.5" customHeight="1">
      <c r="A148" s="35"/>
      <c r="B148" s="36"/>
      <c r="C148" s="192" t="s">
        <v>8</v>
      </c>
      <c r="D148" s="192" t="s">
        <v>241</v>
      </c>
      <c r="E148" s="193" t="s">
        <v>2682</v>
      </c>
      <c r="F148" s="194" t="s">
        <v>2683</v>
      </c>
      <c r="G148" s="195" t="s">
        <v>309</v>
      </c>
      <c r="H148" s="196">
        <v>107.325</v>
      </c>
      <c r="I148" s="197"/>
      <c r="J148" s="198">
        <f>ROUND(I148*H148,2)</f>
        <v>0</v>
      </c>
      <c r="K148" s="194" t="s">
        <v>2647</v>
      </c>
      <c r="L148" s="40"/>
      <c r="M148" s="199" t="s">
        <v>1</v>
      </c>
      <c r="N148" s="200" t="s">
        <v>41</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110</v>
      </c>
      <c r="AT148" s="203" t="s">
        <v>241</v>
      </c>
      <c r="AU148" s="203" t="s">
        <v>84</v>
      </c>
      <c r="AY148" s="18" t="s">
        <v>239</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110</v>
      </c>
      <c r="BM148" s="203" t="s">
        <v>463</v>
      </c>
    </row>
    <row r="149" spans="1:65" s="2" customFormat="1" ht="16.5" customHeight="1">
      <c r="A149" s="35"/>
      <c r="B149" s="36"/>
      <c r="C149" s="192" t="s">
        <v>292</v>
      </c>
      <c r="D149" s="192" t="s">
        <v>241</v>
      </c>
      <c r="E149" s="193" t="s">
        <v>3187</v>
      </c>
      <c r="F149" s="194" t="s">
        <v>3188</v>
      </c>
      <c r="G149" s="195" t="s">
        <v>476</v>
      </c>
      <c r="H149" s="196">
        <v>78</v>
      </c>
      <c r="I149" s="197"/>
      <c r="J149" s="198">
        <f>ROUND(I149*H149,2)</f>
        <v>0</v>
      </c>
      <c r="K149" s="194" t="s">
        <v>2647</v>
      </c>
      <c r="L149" s="40"/>
      <c r="M149" s="199" t="s">
        <v>1</v>
      </c>
      <c r="N149" s="200" t="s">
        <v>41</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110</v>
      </c>
      <c r="AT149" s="203" t="s">
        <v>241</v>
      </c>
      <c r="AU149" s="203" t="s">
        <v>84</v>
      </c>
      <c r="AY149" s="18" t="s">
        <v>239</v>
      </c>
      <c r="BE149" s="204">
        <f>IF(N149="základní",J149,0)</f>
        <v>0</v>
      </c>
      <c r="BF149" s="204">
        <f>IF(N149="snížená",J149,0)</f>
        <v>0</v>
      </c>
      <c r="BG149" s="204">
        <f>IF(N149="zákl. přenesená",J149,0)</f>
        <v>0</v>
      </c>
      <c r="BH149" s="204">
        <f>IF(N149="sníž. přenesená",J149,0)</f>
        <v>0</v>
      </c>
      <c r="BI149" s="204">
        <f>IF(N149="nulová",J149,0)</f>
        <v>0</v>
      </c>
      <c r="BJ149" s="18" t="s">
        <v>84</v>
      </c>
      <c r="BK149" s="204">
        <f>ROUND(I149*H149,2)</f>
        <v>0</v>
      </c>
      <c r="BL149" s="18" t="s">
        <v>110</v>
      </c>
      <c r="BM149" s="203" t="s">
        <v>473</v>
      </c>
    </row>
    <row r="150" spans="1:65" s="12" customFormat="1" ht="25.9" customHeight="1">
      <c r="B150" s="176"/>
      <c r="C150" s="177"/>
      <c r="D150" s="178" t="s">
        <v>75</v>
      </c>
      <c r="E150" s="179" t="s">
        <v>110</v>
      </c>
      <c r="F150" s="179" t="s">
        <v>579</v>
      </c>
      <c r="G150" s="177"/>
      <c r="H150" s="177"/>
      <c r="I150" s="180"/>
      <c r="J150" s="181">
        <f>BK150</f>
        <v>0</v>
      </c>
      <c r="K150" s="177"/>
      <c r="L150" s="182"/>
      <c r="M150" s="183"/>
      <c r="N150" s="184"/>
      <c r="O150" s="184"/>
      <c r="P150" s="185">
        <f>SUM(P151:P152)</f>
        <v>0</v>
      </c>
      <c r="Q150" s="184"/>
      <c r="R150" s="185">
        <f>SUM(R151:R152)</f>
        <v>0</v>
      </c>
      <c r="S150" s="184"/>
      <c r="T150" s="186">
        <f>SUM(T151:T152)</f>
        <v>0</v>
      </c>
      <c r="AR150" s="187" t="s">
        <v>84</v>
      </c>
      <c r="AT150" s="188" t="s">
        <v>75</v>
      </c>
      <c r="AU150" s="188" t="s">
        <v>76</v>
      </c>
      <c r="AY150" s="187" t="s">
        <v>239</v>
      </c>
      <c r="BK150" s="189">
        <f>SUM(BK151:BK152)</f>
        <v>0</v>
      </c>
    </row>
    <row r="151" spans="1:65" s="2" customFormat="1" ht="16.5" customHeight="1">
      <c r="A151" s="35"/>
      <c r="B151" s="36"/>
      <c r="C151" s="192" t="s">
        <v>296</v>
      </c>
      <c r="D151" s="192" t="s">
        <v>241</v>
      </c>
      <c r="E151" s="193" t="s">
        <v>2684</v>
      </c>
      <c r="F151" s="194" t="s">
        <v>2685</v>
      </c>
      <c r="G151" s="195" t="s">
        <v>309</v>
      </c>
      <c r="H151" s="196">
        <v>23.85</v>
      </c>
      <c r="I151" s="197"/>
      <c r="J151" s="198">
        <f>ROUND(I151*H151,2)</f>
        <v>0</v>
      </c>
      <c r="K151" s="194" t="s">
        <v>2647</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110</v>
      </c>
      <c r="AT151" s="203" t="s">
        <v>241</v>
      </c>
      <c r="AU151" s="203" t="s">
        <v>84</v>
      </c>
      <c r="AY151" s="18" t="s">
        <v>239</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110</v>
      </c>
      <c r="BM151" s="203" t="s">
        <v>484</v>
      </c>
    </row>
    <row r="152" spans="1:65" s="2" customFormat="1" ht="29.25">
      <c r="A152" s="35"/>
      <c r="B152" s="36"/>
      <c r="C152" s="37"/>
      <c r="D152" s="207" t="s">
        <v>284</v>
      </c>
      <c r="E152" s="37"/>
      <c r="F152" s="216" t="s">
        <v>5502</v>
      </c>
      <c r="G152" s="37"/>
      <c r="H152" s="37"/>
      <c r="I152" s="217"/>
      <c r="J152" s="37"/>
      <c r="K152" s="37"/>
      <c r="L152" s="40"/>
      <c r="M152" s="218"/>
      <c r="N152" s="219"/>
      <c r="O152" s="72"/>
      <c r="P152" s="72"/>
      <c r="Q152" s="72"/>
      <c r="R152" s="72"/>
      <c r="S152" s="72"/>
      <c r="T152" s="73"/>
      <c r="U152" s="35"/>
      <c r="V152" s="35"/>
      <c r="W152" s="35"/>
      <c r="X152" s="35"/>
      <c r="Y152" s="35"/>
      <c r="Z152" s="35"/>
      <c r="AA152" s="35"/>
      <c r="AB152" s="35"/>
      <c r="AC152" s="35"/>
      <c r="AD152" s="35"/>
      <c r="AE152" s="35"/>
      <c r="AT152" s="18" t="s">
        <v>284</v>
      </c>
      <c r="AU152" s="18" t="s">
        <v>84</v>
      </c>
    </row>
    <row r="153" spans="1:65" s="12" customFormat="1" ht="25.9" customHeight="1">
      <c r="B153" s="176"/>
      <c r="C153" s="177"/>
      <c r="D153" s="178" t="s">
        <v>75</v>
      </c>
      <c r="E153" s="179" t="s">
        <v>756</v>
      </c>
      <c r="F153" s="179" t="s">
        <v>3190</v>
      </c>
      <c r="G153" s="177"/>
      <c r="H153" s="177"/>
      <c r="I153" s="180"/>
      <c r="J153" s="181">
        <f>BK153</f>
        <v>0</v>
      </c>
      <c r="K153" s="177"/>
      <c r="L153" s="182"/>
      <c r="M153" s="183"/>
      <c r="N153" s="184"/>
      <c r="O153" s="184"/>
      <c r="P153" s="185">
        <f>SUM(P154:P162)</f>
        <v>0</v>
      </c>
      <c r="Q153" s="184"/>
      <c r="R153" s="185">
        <f>SUM(R154:R162)</f>
        <v>0</v>
      </c>
      <c r="S153" s="184"/>
      <c r="T153" s="186">
        <f>SUM(T154:T162)</f>
        <v>0</v>
      </c>
      <c r="AR153" s="187" t="s">
        <v>84</v>
      </c>
      <c r="AT153" s="188" t="s">
        <v>75</v>
      </c>
      <c r="AU153" s="188" t="s">
        <v>76</v>
      </c>
      <c r="AY153" s="187" t="s">
        <v>239</v>
      </c>
      <c r="BK153" s="189">
        <f>SUM(BK154:BK162)</f>
        <v>0</v>
      </c>
    </row>
    <row r="154" spans="1:65" s="2" customFormat="1" ht="16.5" customHeight="1">
      <c r="A154" s="35"/>
      <c r="B154" s="36"/>
      <c r="C154" s="192" t="s">
        <v>301</v>
      </c>
      <c r="D154" s="192" t="s">
        <v>241</v>
      </c>
      <c r="E154" s="193" t="s">
        <v>5503</v>
      </c>
      <c r="F154" s="194" t="s">
        <v>5504</v>
      </c>
      <c r="G154" s="195" t="s">
        <v>476</v>
      </c>
      <c r="H154" s="196">
        <v>265</v>
      </c>
      <c r="I154" s="197"/>
      <c r="J154" s="198">
        <f>ROUND(I154*H154,2)</f>
        <v>0</v>
      </c>
      <c r="K154" s="194" t="s">
        <v>2647</v>
      </c>
      <c r="L154" s="40"/>
      <c r="M154" s="199" t="s">
        <v>1</v>
      </c>
      <c r="N154" s="200" t="s">
        <v>41</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110</v>
      </c>
      <c r="AT154" s="203" t="s">
        <v>241</v>
      </c>
      <c r="AU154" s="203" t="s">
        <v>84</v>
      </c>
      <c r="AY154" s="18" t="s">
        <v>239</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110</v>
      </c>
      <c r="BM154" s="203" t="s">
        <v>495</v>
      </c>
    </row>
    <row r="155" spans="1:65" s="2" customFormat="1" ht="19.5">
      <c r="A155" s="35"/>
      <c r="B155" s="36"/>
      <c r="C155" s="37"/>
      <c r="D155" s="207" t="s">
        <v>284</v>
      </c>
      <c r="E155" s="37"/>
      <c r="F155" s="216" t="s">
        <v>3196</v>
      </c>
      <c r="G155" s="37"/>
      <c r="H155" s="37"/>
      <c r="I155" s="217"/>
      <c r="J155" s="37"/>
      <c r="K155" s="37"/>
      <c r="L155" s="40"/>
      <c r="M155" s="218"/>
      <c r="N155" s="219"/>
      <c r="O155" s="72"/>
      <c r="P155" s="72"/>
      <c r="Q155" s="72"/>
      <c r="R155" s="72"/>
      <c r="S155" s="72"/>
      <c r="T155" s="73"/>
      <c r="U155" s="35"/>
      <c r="V155" s="35"/>
      <c r="W155" s="35"/>
      <c r="X155" s="35"/>
      <c r="Y155" s="35"/>
      <c r="Z155" s="35"/>
      <c r="AA155" s="35"/>
      <c r="AB155" s="35"/>
      <c r="AC155" s="35"/>
      <c r="AD155" s="35"/>
      <c r="AE155" s="35"/>
      <c r="AT155" s="18" t="s">
        <v>284</v>
      </c>
      <c r="AU155" s="18" t="s">
        <v>84</v>
      </c>
    </row>
    <row r="156" spans="1:65" s="2" customFormat="1" ht="16.5" customHeight="1">
      <c r="A156" s="35"/>
      <c r="B156" s="36"/>
      <c r="C156" s="192" t="s">
        <v>306</v>
      </c>
      <c r="D156" s="192" t="s">
        <v>241</v>
      </c>
      <c r="E156" s="193" t="s">
        <v>3199</v>
      </c>
      <c r="F156" s="194" t="s">
        <v>3200</v>
      </c>
      <c r="G156" s="195" t="s">
        <v>249</v>
      </c>
      <c r="H156" s="196">
        <v>10</v>
      </c>
      <c r="I156" s="197"/>
      <c r="J156" s="198">
        <f>ROUND(I156*H156,2)</f>
        <v>0</v>
      </c>
      <c r="K156" s="194" t="s">
        <v>2647</v>
      </c>
      <c r="L156" s="40"/>
      <c r="M156" s="199" t="s">
        <v>1</v>
      </c>
      <c r="N156" s="200" t="s">
        <v>41</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110</v>
      </c>
      <c r="AT156" s="203" t="s">
        <v>241</v>
      </c>
      <c r="AU156" s="203" t="s">
        <v>84</v>
      </c>
      <c r="AY156" s="18" t="s">
        <v>239</v>
      </c>
      <c r="BE156" s="204">
        <f>IF(N156="základní",J156,0)</f>
        <v>0</v>
      </c>
      <c r="BF156" s="204">
        <f>IF(N156="snížená",J156,0)</f>
        <v>0</v>
      </c>
      <c r="BG156" s="204">
        <f>IF(N156="zákl. přenesená",J156,0)</f>
        <v>0</v>
      </c>
      <c r="BH156" s="204">
        <f>IF(N156="sníž. přenesená",J156,0)</f>
        <v>0</v>
      </c>
      <c r="BI156" s="204">
        <f>IF(N156="nulová",J156,0)</f>
        <v>0</v>
      </c>
      <c r="BJ156" s="18" t="s">
        <v>84</v>
      </c>
      <c r="BK156" s="204">
        <f>ROUND(I156*H156,2)</f>
        <v>0</v>
      </c>
      <c r="BL156" s="18" t="s">
        <v>110</v>
      </c>
      <c r="BM156" s="203" t="s">
        <v>506</v>
      </c>
    </row>
    <row r="157" spans="1:65" s="2" customFormat="1" ht="19.5">
      <c r="A157" s="35"/>
      <c r="B157" s="36"/>
      <c r="C157" s="37"/>
      <c r="D157" s="207" t="s">
        <v>284</v>
      </c>
      <c r="E157" s="37"/>
      <c r="F157" s="216" t="s">
        <v>3196</v>
      </c>
      <c r="G157" s="37"/>
      <c r="H157" s="37"/>
      <c r="I157" s="217"/>
      <c r="J157" s="37"/>
      <c r="K157" s="37"/>
      <c r="L157" s="40"/>
      <c r="M157" s="218"/>
      <c r="N157" s="219"/>
      <c r="O157" s="72"/>
      <c r="P157" s="72"/>
      <c r="Q157" s="72"/>
      <c r="R157" s="72"/>
      <c r="S157" s="72"/>
      <c r="T157" s="73"/>
      <c r="U157" s="35"/>
      <c r="V157" s="35"/>
      <c r="W157" s="35"/>
      <c r="X157" s="35"/>
      <c r="Y157" s="35"/>
      <c r="Z157" s="35"/>
      <c r="AA157" s="35"/>
      <c r="AB157" s="35"/>
      <c r="AC157" s="35"/>
      <c r="AD157" s="35"/>
      <c r="AE157" s="35"/>
      <c r="AT157" s="18" t="s">
        <v>284</v>
      </c>
      <c r="AU157" s="18" t="s">
        <v>84</v>
      </c>
    </row>
    <row r="158" spans="1:65" s="2" customFormat="1" ht="16.5" customHeight="1">
      <c r="A158" s="35"/>
      <c r="B158" s="36"/>
      <c r="C158" s="192" t="s">
        <v>312</v>
      </c>
      <c r="D158" s="192" t="s">
        <v>241</v>
      </c>
      <c r="E158" s="193" t="s">
        <v>3201</v>
      </c>
      <c r="F158" s="194" t="s">
        <v>3202</v>
      </c>
      <c r="G158" s="195" t="s">
        <v>249</v>
      </c>
      <c r="H158" s="196">
        <v>4</v>
      </c>
      <c r="I158" s="197"/>
      <c r="J158" s="198">
        <f>ROUND(I158*H158,2)</f>
        <v>0</v>
      </c>
      <c r="K158" s="194" t="s">
        <v>2647</v>
      </c>
      <c r="L158" s="40"/>
      <c r="M158" s="199" t="s">
        <v>1</v>
      </c>
      <c r="N158" s="200" t="s">
        <v>41</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110</v>
      </c>
      <c r="AT158" s="203" t="s">
        <v>241</v>
      </c>
      <c r="AU158" s="203" t="s">
        <v>84</v>
      </c>
      <c r="AY158" s="18" t="s">
        <v>239</v>
      </c>
      <c r="BE158" s="204">
        <f>IF(N158="základní",J158,0)</f>
        <v>0</v>
      </c>
      <c r="BF158" s="204">
        <f>IF(N158="snížená",J158,0)</f>
        <v>0</v>
      </c>
      <c r="BG158" s="204">
        <f>IF(N158="zákl. přenesená",J158,0)</f>
        <v>0</v>
      </c>
      <c r="BH158" s="204">
        <f>IF(N158="sníž. přenesená",J158,0)</f>
        <v>0</v>
      </c>
      <c r="BI158" s="204">
        <f>IF(N158="nulová",J158,0)</f>
        <v>0</v>
      </c>
      <c r="BJ158" s="18" t="s">
        <v>84</v>
      </c>
      <c r="BK158" s="204">
        <f>ROUND(I158*H158,2)</f>
        <v>0</v>
      </c>
      <c r="BL158" s="18" t="s">
        <v>110</v>
      </c>
      <c r="BM158" s="203" t="s">
        <v>517</v>
      </c>
    </row>
    <row r="159" spans="1:65" s="2" customFormat="1" ht="16.5" customHeight="1">
      <c r="A159" s="35"/>
      <c r="B159" s="36"/>
      <c r="C159" s="192" t="s">
        <v>279</v>
      </c>
      <c r="D159" s="192" t="s">
        <v>241</v>
      </c>
      <c r="E159" s="193" t="s">
        <v>5505</v>
      </c>
      <c r="F159" s="194" t="s">
        <v>5506</v>
      </c>
      <c r="G159" s="195" t="s">
        <v>249</v>
      </c>
      <c r="H159" s="196">
        <v>2</v>
      </c>
      <c r="I159" s="197"/>
      <c r="J159" s="198">
        <f>ROUND(I159*H159,2)</f>
        <v>0</v>
      </c>
      <c r="K159" s="194" t="s">
        <v>2696</v>
      </c>
      <c r="L159" s="40"/>
      <c r="M159" s="199" t="s">
        <v>1</v>
      </c>
      <c r="N159" s="200" t="s">
        <v>41</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110</v>
      </c>
      <c r="AT159" s="203" t="s">
        <v>241</v>
      </c>
      <c r="AU159" s="203" t="s">
        <v>84</v>
      </c>
      <c r="AY159" s="18" t="s">
        <v>239</v>
      </c>
      <c r="BE159" s="204">
        <f>IF(N159="základní",J159,0)</f>
        <v>0</v>
      </c>
      <c r="BF159" s="204">
        <f>IF(N159="snížená",J159,0)</f>
        <v>0</v>
      </c>
      <c r="BG159" s="204">
        <f>IF(N159="zákl. přenesená",J159,0)</f>
        <v>0</v>
      </c>
      <c r="BH159" s="204">
        <f>IF(N159="sníž. přenesená",J159,0)</f>
        <v>0</v>
      </c>
      <c r="BI159" s="204">
        <f>IF(N159="nulová",J159,0)</f>
        <v>0</v>
      </c>
      <c r="BJ159" s="18" t="s">
        <v>84</v>
      </c>
      <c r="BK159" s="204">
        <f>ROUND(I159*H159,2)</f>
        <v>0</v>
      </c>
      <c r="BL159" s="18" t="s">
        <v>110</v>
      </c>
      <c r="BM159" s="203" t="s">
        <v>525</v>
      </c>
    </row>
    <row r="160" spans="1:65" s="2" customFormat="1" ht="21.75" customHeight="1">
      <c r="A160" s="35"/>
      <c r="B160" s="36"/>
      <c r="C160" s="192" t="s">
        <v>321</v>
      </c>
      <c r="D160" s="192" t="s">
        <v>241</v>
      </c>
      <c r="E160" s="193" t="s">
        <v>5507</v>
      </c>
      <c r="F160" s="194" t="s">
        <v>5508</v>
      </c>
      <c r="G160" s="195" t="s">
        <v>476</v>
      </c>
      <c r="H160" s="196">
        <v>268.97500000000002</v>
      </c>
      <c r="I160" s="197"/>
      <c r="J160" s="198">
        <f>ROUND(I160*H160,2)</f>
        <v>0</v>
      </c>
      <c r="K160" s="194" t="s">
        <v>3065</v>
      </c>
      <c r="L160" s="40"/>
      <c r="M160" s="199" t="s">
        <v>1</v>
      </c>
      <c r="N160" s="200" t="s">
        <v>41</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110</v>
      </c>
      <c r="AT160" s="203" t="s">
        <v>241</v>
      </c>
      <c r="AU160" s="203" t="s">
        <v>84</v>
      </c>
      <c r="AY160" s="18" t="s">
        <v>239</v>
      </c>
      <c r="BE160" s="204">
        <f>IF(N160="základní",J160,0)</f>
        <v>0</v>
      </c>
      <c r="BF160" s="204">
        <f>IF(N160="snížená",J160,0)</f>
        <v>0</v>
      </c>
      <c r="BG160" s="204">
        <f>IF(N160="zákl. přenesená",J160,0)</f>
        <v>0</v>
      </c>
      <c r="BH160" s="204">
        <f>IF(N160="sníž. přenesená",J160,0)</f>
        <v>0</v>
      </c>
      <c r="BI160" s="204">
        <f>IF(N160="nulová",J160,0)</f>
        <v>0</v>
      </c>
      <c r="BJ160" s="18" t="s">
        <v>84</v>
      </c>
      <c r="BK160" s="204">
        <f>ROUND(I160*H160,2)</f>
        <v>0</v>
      </c>
      <c r="BL160" s="18" t="s">
        <v>110</v>
      </c>
      <c r="BM160" s="203" t="s">
        <v>533</v>
      </c>
    </row>
    <row r="161" spans="1:65" s="2" customFormat="1" ht="19.5">
      <c r="A161" s="35"/>
      <c r="B161" s="36"/>
      <c r="C161" s="37"/>
      <c r="D161" s="207" t="s">
        <v>284</v>
      </c>
      <c r="E161" s="37"/>
      <c r="F161" s="216" t="s">
        <v>5509</v>
      </c>
      <c r="G161" s="37"/>
      <c r="H161" s="37"/>
      <c r="I161" s="217"/>
      <c r="J161" s="37"/>
      <c r="K161" s="37"/>
      <c r="L161" s="40"/>
      <c r="M161" s="218"/>
      <c r="N161" s="219"/>
      <c r="O161" s="72"/>
      <c r="P161" s="72"/>
      <c r="Q161" s="72"/>
      <c r="R161" s="72"/>
      <c r="S161" s="72"/>
      <c r="T161" s="73"/>
      <c r="U161" s="35"/>
      <c r="V161" s="35"/>
      <c r="W161" s="35"/>
      <c r="X161" s="35"/>
      <c r="Y161" s="35"/>
      <c r="Z161" s="35"/>
      <c r="AA161" s="35"/>
      <c r="AB161" s="35"/>
      <c r="AC161" s="35"/>
      <c r="AD161" s="35"/>
      <c r="AE161" s="35"/>
      <c r="AT161" s="18" t="s">
        <v>284</v>
      </c>
      <c r="AU161" s="18" t="s">
        <v>84</v>
      </c>
    </row>
    <row r="162" spans="1:65" s="2" customFormat="1" ht="24.2" customHeight="1">
      <c r="A162" s="35"/>
      <c r="B162" s="36"/>
      <c r="C162" s="192" t="s">
        <v>328</v>
      </c>
      <c r="D162" s="192" t="s">
        <v>241</v>
      </c>
      <c r="E162" s="193" t="s">
        <v>5510</v>
      </c>
      <c r="F162" s="194" t="s">
        <v>5511</v>
      </c>
      <c r="G162" s="195" t="s">
        <v>249</v>
      </c>
      <c r="H162" s="196">
        <v>2</v>
      </c>
      <c r="I162" s="197"/>
      <c r="J162" s="198">
        <f>ROUND(I162*H162,2)</f>
        <v>0</v>
      </c>
      <c r="K162" s="194" t="s">
        <v>2647</v>
      </c>
      <c r="L162" s="40"/>
      <c r="M162" s="199" t="s">
        <v>1</v>
      </c>
      <c r="N162" s="200" t="s">
        <v>41</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110</v>
      </c>
      <c r="AT162" s="203" t="s">
        <v>241</v>
      </c>
      <c r="AU162" s="203" t="s">
        <v>84</v>
      </c>
      <c r="AY162" s="18" t="s">
        <v>239</v>
      </c>
      <c r="BE162" s="204">
        <f>IF(N162="základní",J162,0)</f>
        <v>0</v>
      </c>
      <c r="BF162" s="204">
        <f>IF(N162="snížená",J162,0)</f>
        <v>0</v>
      </c>
      <c r="BG162" s="204">
        <f>IF(N162="zákl. přenesená",J162,0)</f>
        <v>0</v>
      </c>
      <c r="BH162" s="204">
        <f>IF(N162="sníž. přenesená",J162,0)</f>
        <v>0</v>
      </c>
      <c r="BI162" s="204">
        <f>IF(N162="nulová",J162,0)</f>
        <v>0</v>
      </c>
      <c r="BJ162" s="18" t="s">
        <v>84</v>
      </c>
      <c r="BK162" s="204">
        <f>ROUND(I162*H162,2)</f>
        <v>0</v>
      </c>
      <c r="BL162" s="18" t="s">
        <v>110</v>
      </c>
      <c r="BM162" s="203" t="s">
        <v>541</v>
      </c>
    </row>
    <row r="163" spans="1:65" s="12" customFormat="1" ht="25.9" customHeight="1">
      <c r="B163" s="176"/>
      <c r="C163" s="177"/>
      <c r="D163" s="178" t="s">
        <v>75</v>
      </c>
      <c r="E163" s="179" t="s">
        <v>765</v>
      </c>
      <c r="F163" s="179" t="s">
        <v>3208</v>
      </c>
      <c r="G163" s="177"/>
      <c r="H163" s="177"/>
      <c r="I163" s="180"/>
      <c r="J163" s="181">
        <f>BK163</f>
        <v>0</v>
      </c>
      <c r="K163" s="177"/>
      <c r="L163" s="182"/>
      <c r="M163" s="183"/>
      <c r="N163" s="184"/>
      <c r="O163" s="184"/>
      <c r="P163" s="185">
        <f>SUM(P164:P176)</f>
        <v>0</v>
      </c>
      <c r="Q163" s="184"/>
      <c r="R163" s="185">
        <f>SUM(R164:R176)</f>
        <v>0</v>
      </c>
      <c r="S163" s="184"/>
      <c r="T163" s="186">
        <f>SUM(T164:T176)</f>
        <v>0</v>
      </c>
      <c r="AR163" s="187" t="s">
        <v>84</v>
      </c>
      <c r="AT163" s="188" t="s">
        <v>75</v>
      </c>
      <c r="AU163" s="188" t="s">
        <v>76</v>
      </c>
      <c r="AY163" s="187" t="s">
        <v>239</v>
      </c>
      <c r="BK163" s="189">
        <f>SUM(BK164:BK176)</f>
        <v>0</v>
      </c>
    </row>
    <row r="164" spans="1:65" s="2" customFormat="1" ht="24.2" customHeight="1">
      <c r="A164" s="35"/>
      <c r="B164" s="36"/>
      <c r="C164" s="192" t="s">
        <v>7</v>
      </c>
      <c r="D164" s="192" t="s">
        <v>241</v>
      </c>
      <c r="E164" s="193" t="s">
        <v>5512</v>
      </c>
      <c r="F164" s="194" t="s">
        <v>5513</v>
      </c>
      <c r="G164" s="195" t="s">
        <v>249</v>
      </c>
      <c r="H164" s="196">
        <v>2</v>
      </c>
      <c r="I164" s="197"/>
      <c r="J164" s="198">
        <f>ROUND(I164*H164,2)</f>
        <v>0</v>
      </c>
      <c r="K164" s="194" t="s">
        <v>2647</v>
      </c>
      <c r="L164" s="40"/>
      <c r="M164" s="199" t="s">
        <v>1</v>
      </c>
      <c r="N164" s="200" t="s">
        <v>41</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110</v>
      </c>
      <c r="AT164" s="203" t="s">
        <v>241</v>
      </c>
      <c r="AU164" s="203" t="s">
        <v>84</v>
      </c>
      <c r="AY164" s="18" t="s">
        <v>239</v>
      </c>
      <c r="BE164" s="204">
        <f>IF(N164="základní",J164,0)</f>
        <v>0</v>
      </c>
      <c r="BF164" s="204">
        <f>IF(N164="snížená",J164,0)</f>
        <v>0</v>
      </c>
      <c r="BG164" s="204">
        <f>IF(N164="zákl. přenesená",J164,0)</f>
        <v>0</v>
      </c>
      <c r="BH164" s="204">
        <f>IF(N164="sníž. přenesená",J164,0)</f>
        <v>0</v>
      </c>
      <c r="BI164" s="204">
        <f>IF(N164="nulová",J164,0)</f>
        <v>0</v>
      </c>
      <c r="BJ164" s="18" t="s">
        <v>84</v>
      </c>
      <c r="BK164" s="204">
        <f>ROUND(I164*H164,2)</f>
        <v>0</v>
      </c>
      <c r="BL164" s="18" t="s">
        <v>110</v>
      </c>
      <c r="BM164" s="203" t="s">
        <v>551</v>
      </c>
    </row>
    <row r="165" spans="1:65" s="2" customFormat="1" ht="16.5" customHeight="1">
      <c r="A165" s="35"/>
      <c r="B165" s="36"/>
      <c r="C165" s="192" t="s">
        <v>337</v>
      </c>
      <c r="D165" s="192" t="s">
        <v>241</v>
      </c>
      <c r="E165" s="193" t="s">
        <v>5514</v>
      </c>
      <c r="F165" s="194" t="s">
        <v>5515</v>
      </c>
      <c r="G165" s="195" t="s">
        <v>249</v>
      </c>
      <c r="H165" s="196">
        <v>2</v>
      </c>
      <c r="I165" s="197"/>
      <c r="J165" s="198">
        <f>ROUND(I165*H165,2)</f>
        <v>0</v>
      </c>
      <c r="K165" s="194" t="s">
        <v>2647</v>
      </c>
      <c r="L165" s="40"/>
      <c r="M165" s="199" t="s">
        <v>1</v>
      </c>
      <c r="N165" s="200" t="s">
        <v>41</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110</v>
      </c>
      <c r="AT165" s="203" t="s">
        <v>241</v>
      </c>
      <c r="AU165" s="203" t="s">
        <v>84</v>
      </c>
      <c r="AY165" s="18" t="s">
        <v>239</v>
      </c>
      <c r="BE165" s="204">
        <f>IF(N165="základní",J165,0)</f>
        <v>0</v>
      </c>
      <c r="BF165" s="204">
        <f>IF(N165="snížená",J165,0)</f>
        <v>0</v>
      </c>
      <c r="BG165" s="204">
        <f>IF(N165="zákl. přenesená",J165,0)</f>
        <v>0</v>
      </c>
      <c r="BH165" s="204">
        <f>IF(N165="sníž. přenesená",J165,0)</f>
        <v>0</v>
      </c>
      <c r="BI165" s="204">
        <f>IF(N165="nulová",J165,0)</f>
        <v>0</v>
      </c>
      <c r="BJ165" s="18" t="s">
        <v>84</v>
      </c>
      <c r="BK165" s="204">
        <f>ROUND(I165*H165,2)</f>
        <v>0</v>
      </c>
      <c r="BL165" s="18" t="s">
        <v>110</v>
      </c>
      <c r="BM165" s="203" t="s">
        <v>561</v>
      </c>
    </row>
    <row r="166" spans="1:65" s="2" customFormat="1" ht="16.5" customHeight="1">
      <c r="A166" s="35"/>
      <c r="B166" s="36"/>
      <c r="C166" s="192" t="s">
        <v>342</v>
      </c>
      <c r="D166" s="192" t="s">
        <v>241</v>
      </c>
      <c r="E166" s="193" t="s">
        <v>5516</v>
      </c>
      <c r="F166" s="194" t="s">
        <v>5517</v>
      </c>
      <c r="G166" s="195" t="s">
        <v>476</v>
      </c>
      <c r="H166" s="196">
        <v>265</v>
      </c>
      <c r="I166" s="197"/>
      <c r="J166" s="198">
        <f>ROUND(I166*H166,2)</f>
        <v>0</v>
      </c>
      <c r="K166" s="194" t="s">
        <v>2647</v>
      </c>
      <c r="L166" s="40"/>
      <c r="M166" s="199" t="s">
        <v>1</v>
      </c>
      <c r="N166" s="200" t="s">
        <v>41</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110</v>
      </c>
      <c r="AT166" s="203" t="s">
        <v>241</v>
      </c>
      <c r="AU166" s="203" t="s">
        <v>84</v>
      </c>
      <c r="AY166" s="18" t="s">
        <v>239</v>
      </c>
      <c r="BE166" s="204">
        <f>IF(N166="základní",J166,0)</f>
        <v>0</v>
      </c>
      <c r="BF166" s="204">
        <f>IF(N166="snížená",J166,0)</f>
        <v>0</v>
      </c>
      <c r="BG166" s="204">
        <f>IF(N166="zákl. přenesená",J166,0)</f>
        <v>0</v>
      </c>
      <c r="BH166" s="204">
        <f>IF(N166="sníž. přenesená",J166,0)</f>
        <v>0</v>
      </c>
      <c r="BI166" s="204">
        <f>IF(N166="nulová",J166,0)</f>
        <v>0</v>
      </c>
      <c r="BJ166" s="18" t="s">
        <v>84</v>
      </c>
      <c r="BK166" s="204">
        <f>ROUND(I166*H166,2)</f>
        <v>0</v>
      </c>
      <c r="BL166" s="18" t="s">
        <v>110</v>
      </c>
      <c r="BM166" s="203" t="s">
        <v>570</v>
      </c>
    </row>
    <row r="167" spans="1:65" s="2" customFormat="1" ht="19.5">
      <c r="A167" s="35"/>
      <c r="B167" s="36"/>
      <c r="C167" s="37"/>
      <c r="D167" s="207" t="s">
        <v>284</v>
      </c>
      <c r="E167" s="37"/>
      <c r="F167" s="216" t="s">
        <v>3211</v>
      </c>
      <c r="G167" s="37"/>
      <c r="H167" s="37"/>
      <c r="I167" s="217"/>
      <c r="J167" s="37"/>
      <c r="K167" s="37"/>
      <c r="L167" s="40"/>
      <c r="M167" s="218"/>
      <c r="N167" s="219"/>
      <c r="O167" s="72"/>
      <c r="P167" s="72"/>
      <c r="Q167" s="72"/>
      <c r="R167" s="72"/>
      <c r="S167" s="72"/>
      <c r="T167" s="73"/>
      <c r="U167" s="35"/>
      <c r="V167" s="35"/>
      <c r="W167" s="35"/>
      <c r="X167" s="35"/>
      <c r="Y167" s="35"/>
      <c r="Z167" s="35"/>
      <c r="AA167" s="35"/>
      <c r="AB167" s="35"/>
      <c r="AC167" s="35"/>
      <c r="AD167" s="35"/>
      <c r="AE167" s="35"/>
      <c r="AT167" s="18" t="s">
        <v>284</v>
      </c>
      <c r="AU167" s="18" t="s">
        <v>84</v>
      </c>
    </row>
    <row r="168" spans="1:65" s="2" customFormat="1" ht="16.5" customHeight="1">
      <c r="A168" s="35"/>
      <c r="B168" s="36"/>
      <c r="C168" s="192" t="s">
        <v>463</v>
      </c>
      <c r="D168" s="192" t="s">
        <v>241</v>
      </c>
      <c r="E168" s="193" t="s">
        <v>5518</v>
      </c>
      <c r="F168" s="194" t="s">
        <v>5519</v>
      </c>
      <c r="G168" s="195" t="s">
        <v>476</v>
      </c>
      <c r="H168" s="196">
        <v>265</v>
      </c>
      <c r="I168" s="197"/>
      <c r="J168" s="198">
        <f>ROUND(I168*H168,2)</f>
        <v>0</v>
      </c>
      <c r="K168" s="194" t="s">
        <v>2647</v>
      </c>
      <c r="L168" s="40"/>
      <c r="M168" s="199" t="s">
        <v>1</v>
      </c>
      <c r="N168" s="200" t="s">
        <v>41</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110</v>
      </c>
      <c r="AT168" s="203" t="s">
        <v>241</v>
      </c>
      <c r="AU168" s="203" t="s">
        <v>84</v>
      </c>
      <c r="AY168" s="18" t="s">
        <v>239</v>
      </c>
      <c r="BE168" s="204">
        <f>IF(N168="základní",J168,0)</f>
        <v>0</v>
      </c>
      <c r="BF168" s="204">
        <f>IF(N168="snížená",J168,0)</f>
        <v>0</v>
      </c>
      <c r="BG168" s="204">
        <f>IF(N168="zákl. přenesená",J168,0)</f>
        <v>0</v>
      </c>
      <c r="BH168" s="204">
        <f>IF(N168="sníž. přenesená",J168,0)</f>
        <v>0</v>
      </c>
      <c r="BI168" s="204">
        <f>IF(N168="nulová",J168,0)</f>
        <v>0</v>
      </c>
      <c r="BJ168" s="18" t="s">
        <v>84</v>
      </c>
      <c r="BK168" s="204">
        <f>ROUND(I168*H168,2)</f>
        <v>0</v>
      </c>
      <c r="BL168" s="18" t="s">
        <v>110</v>
      </c>
      <c r="BM168" s="203" t="s">
        <v>580</v>
      </c>
    </row>
    <row r="169" spans="1:65" s="2" customFormat="1" ht="19.5">
      <c r="A169" s="35"/>
      <c r="B169" s="36"/>
      <c r="C169" s="37"/>
      <c r="D169" s="207" t="s">
        <v>284</v>
      </c>
      <c r="E169" s="37"/>
      <c r="F169" s="216" t="s">
        <v>3214</v>
      </c>
      <c r="G169" s="37"/>
      <c r="H169" s="37"/>
      <c r="I169" s="217"/>
      <c r="J169" s="37"/>
      <c r="K169" s="37"/>
      <c r="L169" s="40"/>
      <c r="M169" s="218"/>
      <c r="N169" s="219"/>
      <c r="O169" s="72"/>
      <c r="P169" s="72"/>
      <c r="Q169" s="72"/>
      <c r="R169" s="72"/>
      <c r="S169" s="72"/>
      <c r="T169" s="73"/>
      <c r="U169" s="35"/>
      <c r="V169" s="35"/>
      <c r="W169" s="35"/>
      <c r="X169" s="35"/>
      <c r="Y169" s="35"/>
      <c r="Z169" s="35"/>
      <c r="AA169" s="35"/>
      <c r="AB169" s="35"/>
      <c r="AC169" s="35"/>
      <c r="AD169" s="35"/>
      <c r="AE169" s="35"/>
      <c r="AT169" s="18" t="s">
        <v>284</v>
      </c>
      <c r="AU169" s="18" t="s">
        <v>84</v>
      </c>
    </row>
    <row r="170" spans="1:65" s="2" customFormat="1" ht="16.5" customHeight="1">
      <c r="A170" s="35"/>
      <c r="B170" s="36"/>
      <c r="C170" s="192" t="s">
        <v>468</v>
      </c>
      <c r="D170" s="192" t="s">
        <v>241</v>
      </c>
      <c r="E170" s="193" t="s">
        <v>3224</v>
      </c>
      <c r="F170" s="194" t="s">
        <v>3225</v>
      </c>
      <c r="G170" s="195" t="s">
        <v>476</v>
      </c>
      <c r="H170" s="196">
        <v>270</v>
      </c>
      <c r="I170" s="197"/>
      <c r="J170" s="198">
        <f t="shared" ref="J170:J176" si="0">ROUND(I170*H170,2)</f>
        <v>0</v>
      </c>
      <c r="K170" s="194" t="s">
        <v>2647</v>
      </c>
      <c r="L170" s="40"/>
      <c r="M170" s="199" t="s">
        <v>1</v>
      </c>
      <c r="N170" s="200" t="s">
        <v>41</v>
      </c>
      <c r="O170" s="72"/>
      <c r="P170" s="201">
        <f t="shared" ref="P170:P176" si="1">O170*H170</f>
        <v>0</v>
      </c>
      <c r="Q170" s="201">
        <v>0</v>
      </c>
      <c r="R170" s="201">
        <f t="shared" ref="R170:R176" si="2">Q170*H170</f>
        <v>0</v>
      </c>
      <c r="S170" s="201">
        <v>0</v>
      </c>
      <c r="T170" s="202">
        <f t="shared" ref="T170:T176" si="3">S170*H170</f>
        <v>0</v>
      </c>
      <c r="U170" s="35"/>
      <c r="V170" s="35"/>
      <c r="W170" s="35"/>
      <c r="X170" s="35"/>
      <c r="Y170" s="35"/>
      <c r="Z170" s="35"/>
      <c r="AA170" s="35"/>
      <c r="AB170" s="35"/>
      <c r="AC170" s="35"/>
      <c r="AD170" s="35"/>
      <c r="AE170" s="35"/>
      <c r="AR170" s="203" t="s">
        <v>110</v>
      </c>
      <c r="AT170" s="203" t="s">
        <v>241</v>
      </c>
      <c r="AU170" s="203" t="s">
        <v>84</v>
      </c>
      <c r="AY170" s="18" t="s">
        <v>239</v>
      </c>
      <c r="BE170" s="204">
        <f t="shared" ref="BE170:BE176" si="4">IF(N170="základní",J170,0)</f>
        <v>0</v>
      </c>
      <c r="BF170" s="204">
        <f t="shared" ref="BF170:BF176" si="5">IF(N170="snížená",J170,0)</f>
        <v>0</v>
      </c>
      <c r="BG170" s="204">
        <f t="shared" ref="BG170:BG176" si="6">IF(N170="zákl. přenesená",J170,0)</f>
        <v>0</v>
      </c>
      <c r="BH170" s="204">
        <f t="shared" ref="BH170:BH176" si="7">IF(N170="sníž. přenesená",J170,0)</f>
        <v>0</v>
      </c>
      <c r="BI170" s="204">
        <f t="shared" ref="BI170:BI176" si="8">IF(N170="nulová",J170,0)</f>
        <v>0</v>
      </c>
      <c r="BJ170" s="18" t="s">
        <v>84</v>
      </c>
      <c r="BK170" s="204">
        <f t="shared" ref="BK170:BK176" si="9">ROUND(I170*H170,2)</f>
        <v>0</v>
      </c>
      <c r="BL170" s="18" t="s">
        <v>110</v>
      </c>
      <c r="BM170" s="203" t="s">
        <v>591</v>
      </c>
    </row>
    <row r="171" spans="1:65" s="2" customFormat="1" ht="16.5" customHeight="1">
      <c r="A171" s="35"/>
      <c r="B171" s="36"/>
      <c r="C171" s="192" t="s">
        <v>473</v>
      </c>
      <c r="D171" s="192" t="s">
        <v>241</v>
      </c>
      <c r="E171" s="193" t="s">
        <v>5520</v>
      </c>
      <c r="F171" s="194" t="s">
        <v>5521</v>
      </c>
      <c r="G171" s="195" t="s">
        <v>249</v>
      </c>
      <c r="H171" s="196">
        <v>2</v>
      </c>
      <c r="I171" s="197"/>
      <c r="J171" s="198">
        <f t="shared" si="0"/>
        <v>0</v>
      </c>
      <c r="K171" s="194" t="s">
        <v>2647</v>
      </c>
      <c r="L171" s="40"/>
      <c r="M171" s="199" t="s">
        <v>1</v>
      </c>
      <c r="N171" s="200" t="s">
        <v>41</v>
      </c>
      <c r="O171" s="72"/>
      <c r="P171" s="201">
        <f t="shared" si="1"/>
        <v>0</v>
      </c>
      <c r="Q171" s="201">
        <v>0</v>
      </c>
      <c r="R171" s="201">
        <f t="shared" si="2"/>
        <v>0</v>
      </c>
      <c r="S171" s="201">
        <v>0</v>
      </c>
      <c r="T171" s="202">
        <f t="shared" si="3"/>
        <v>0</v>
      </c>
      <c r="U171" s="35"/>
      <c r="V171" s="35"/>
      <c r="W171" s="35"/>
      <c r="X171" s="35"/>
      <c r="Y171" s="35"/>
      <c r="Z171" s="35"/>
      <c r="AA171" s="35"/>
      <c r="AB171" s="35"/>
      <c r="AC171" s="35"/>
      <c r="AD171" s="35"/>
      <c r="AE171" s="35"/>
      <c r="AR171" s="203" t="s">
        <v>110</v>
      </c>
      <c r="AT171" s="203" t="s">
        <v>241</v>
      </c>
      <c r="AU171" s="203" t="s">
        <v>84</v>
      </c>
      <c r="AY171" s="18" t="s">
        <v>239</v>
      </c>
      <c r="BE171" s="204">
        <f t="shared" si="4"/>
        <v>0</v>
      </c>
      <c r="BF171" s="204">
        <f t="shared" si="5"/>
        <v>0</v>
      </c>
      <c r="BG171" s="204">
        <f t="shared" si="6"/>
        <v>0</v>
      </c>
      <c r="BH171" s="204">
        <f t="shared" si="7"/>
        <v>0</v>
      </c>
      <c r="BI171" s="204">
        <f t="shared" si="8"/>
        <v>0</v>
      </c>
      <c r="BJ171" s="18" t="s">
        <v>84</v>
      </c>
      <c r="BK171" s="204">
        <f t="shared" si="9"/>
        <v>0</v>
      </c>
      <c r="BL171" s="18" t="s">
        <v>110</v>
      </c>
      <c r="BM171" s="203" t="s">
        <v>601</v>
      </c>
    </row>
    <row r="172" spans="1:65" s="2" customFormat="1" ht="16.5" customHeight="1">
      <c r="A172" s="35"/>
      <c r="B172" s="36"/>
      <c r="C172" s="192" t="s">
        <v>479</v>
      </c>
      <c r="D172" s="192" t="s">
        <v>241</v>
      </c>
      <c r="E172" s="193" t="s">
        <v>3226</v>
      </c>
      <c r="F172" s="194" t="s">
        <v>3227</v>
      </c>
      <c r="G172" s="195" t="s">
        <v>476</v>
      </c>
      <c r="H172" s="196">
        <v>265</v>
      </c>
      <c r="I172" s="197"/>
      <c r="J172" s="198">
        <f t="shared" si="0"/>
        <v>0</v>
      </c>
      <c r="K172" s="194" t="s">
        <v>2647</v>
      </c>
      <c r="L172" s="40"/>
      <c r="M172" s="199" t="s">
        <v>1</v>
      </c>
      <c r="N172" s="200" t="s">
        <v>41</v>
      </c>
      <c r="O172" s="72"/>
      <c r="P172" s="201">
        <f t="shared" si="1"/>
        <v>0</v>
      </c>
      <c r="Q172" s="201">
        <v>0</v>
      </c>
      <c r="R172" s="201">
        <f t="shared" si="2"/>
        <v>0</v>
      </c>
      <c r="S172" s="201">
        <v>0</v>
      </c>
      <c r="T172" s="202">
        <f t="shared" si="3"/>
        <v>0</v>
      </c>
      <c r="U172" s="35"/>
      <c r="V172" s="35"/>
      <c r="W172" s="35"/>
      <c r="X172" s="35"/>
      <c r="Y172" s="35"/>
      <c r="Z172" s="35"/>
      <c r="AA172" s="35"/>
      <c r="AB172" s="35"/>
      <c r="AC172" s="35"/>
      <c r="AD172" s="35"/>
      <c r="AE172" s="35"/>
      <c r="AR172" s="203" t="s">
        <v>110</v>
      </c>
      <c r="AT172" s="203" t="s">
        <v>241</v>
      </c>
      <c r="AU172" s="203" t="s">
        <v>84</v>
      </c>
      <c r="AY172" s="18" t="s">
        <v>239</v>
      </c>
      <c r="BE172" s="204">
        <f t="shared" si="4"/>
        <v>0</v>
      </c>
      <c r="BF172" s="204">
        <f t="shared" si="5"/>
        <v>0</v>
      </c>
      <c r="BG172" s="204">
        <f t="shared" si="6"/>
        <v>0</v>
      </c>
      <c r="BH172" s="204">
        <f t="shared" si="7"/>
        <v>0</v>
      </c>
      <c r="BI172" s="204">
        <f t="shared" si="8"/>
        <v>0</v>
      </c>
      <c r="BJ172" s="18" t="s">
        <v>84</v>
      </c>
      <c r="BK172" s="204">
        <f t="shared" si="9"/>
        <v>0</v>
      </c>
      <c r="BL172" s="18" t="s">
        <v>110</v>
      </c>
      <c r="BM172" s="203" t="s">
        <v>609</v>
      </c>
    </row>
    <row r="173" spans="1:65" s="2" customFormat="1" ht="16.5" customHeight="1">
      <c r="A173" s="35"/>
      <c r="B173" s="36"/>
      <c r="C173" s="192" t="s">
        <v>484</v>
      </c>
      <c r="D173" s="192" t="s">
        <v>241</v>
      </c>
      <c r="E173" s="193" t="s">
        <v>3228</v>
      </c>
      <c r="F173" s="194" t="s">
        <v>5522</v>
      </c>
      <c r="G173" s="195" t="s">
        <v>299</v>
      </c>
      <c r="H173" s="196">
        <v>2</v>
      </c>
      <c r="I173" s="197"/>
      <c r="J173" s="198">
        <f t="shared" si="0"/>
        <v>0</v>
      </c>
      <c r="K173" s="194" t="s">
        <v>2696</v>
      </c>
      <c r="L173" s="40"/>
      <c r="M173" s="199" t="s">
        <v>1</v>
      </c>
      <c r="N173" s="200" t="s">
        <v>41</v>
      </c>
      <c r="O173" s="72"/>
      <c r="P173" s="201">
        <f t="shared" si="1"/>
        <v>0</v>
      </c>
      <c r="Q173" s="201">
        <v>0</v>
      </c>
      <c r="R173" s="201">
        <f t="shared" si="2"/>
        <v>0</v>
      </c>
      <c r="S173" s="201">
        <v>0</v>
      </c>
      <c r="T173" s="202">
        <f t="shared" si="3"/>
        <v>0</v>
      </c>
      <c r="U173" s="35"/>
      <c r="V173" s="35"/>
      <c r="W173" s="35"/>
      <c r="X173" s="35"/>
      <c r="Y173" s="35"/>
      <c r="Z173" s="35"/>
      <c r="AA173" s="35"/>
      <c r="AB173" s="35"/>
      <c r="AC173" s="35"/>
      <c r="AD173" s="35"/>
      <c r="AE173" s="35"/>
      <c r="AR173" s="203" t="s">
        <v>110</v>
      </c>
      <c r="AT173" s="203" t="s">
        <v>241</v>
      </c>
      <c r="AU173" s="203" t="s">
        <v>84</v>
      </c>
      <c r="AY173" s="18" t="s">
        <v>239</v>
      </c>
      <c r="BE173" s="204">
        <f t="shared" si="4"/>
        <v>0</v>
      </c>
      <c r="BF173" s="204">
        <f t="shared" si="5"/>
        <v>0</v>
      </c>
      <c r="BG173" s="204">
        <f t="shared" si="6"/>
        <v>0</v>
      </c>
      <c r="BH173" s="204">
        <f t="shared" si="7"/>
        <v>0</v>
      </c>
      <c r="BI173" s="204">
        <f t="shared" si="8"/>
        <v>0</v>
      </c>
      <c r="BJ173" s="18" t="s">
        <v>84</v>
      </c>
      <c r="BK173" s="204">
        <f t="shared" si="9"/>
        <v>0</v>
      </c>
      <c r="BL173" s="18" t="s">
        <v>110</v>
      </c>
      <c r="BM173" s="203" t="s">
        <v>617</v>
      </c>
    </row>
    <row r="174" spans="1:65" s="2" customFormat="1" ht="37.9" customHeight="1">
      <c r="A174" s="35"/>
      <c r="B174" s="36"/>
      <c r="C174" s="192" t="s">
        <v>490</v>
      </c>
      <c r="D174" s="192" t="s">
        <v>241</v>
      </c>
      <c r="E174" s="193" t="s">
        <v>5523</v>
      </c>
      <c r="F174" s="194" t="s">
        <v>5524</v>
      </c>
      <c r="G174" s="195" t="s">
        <v>249</v>
      </c>
      <c r="H174" s="196">
        <v>2</v>
      </c>
      <c r="I174" s="197"/>
      <c r="J174" s="198">
        <f t="shared" si="0"/>
        <v>0</v>
      </c>
      <c r="K174" s="194" t="s">
        <v>2647</v>
      </c>
      <c r="L174" s="40"/>
      <c r="M174" s="199" t="s">
        <v>1</v>
      </c>
      <c r="N174" s="200" t="s">
        <v>41</v>
      </c>
      <c r="O174" s="72"/>
      <c r="P174" s="201">
        <f t="shared" si="1"/>
        <v>0</v>
      </c>
      <c r="Q174" s="201">
        <v>0</v>
      </c>
      <c r="R174" s="201">
        <f t="shared" si="2"/>
        <v>0</v>
      </c>
      <c r="S174" s="201">
        <v>0</v>
      </c>
      <c r="T174" s="202">
        <f t="shared" si="3"/>
        <v>0</v>
      </c>
      <c r="U174" s="35"/>
      <c r="V174" s="35"/>
      <c r="W174" s="35"/>
      <c r="X174" s="35"/>
      <c r="Y174" s="35"/>
      <c r="Z174" s="35"/>
      <c r="AA174" s="35"/>
      <c r="AB174" s="35"/>
      <c r="AC174" s="35"/>
      <c r="AD174" s="35"/>
      <c r="AE174" s="35"/>
      <c r="AR174" s="203" t="s">
        <v>110</v>
      </c>
      <c r="AT174" s="203" t="s">
        <v>241</v>
      </c>
      <c r="AU174" s="203" t="s">
        <v>84</v>
      </c>
      <c r="AY174" s="18" t="s">
        <v>239</v>
      </c>
      <c r="BE174" s="204">
        <f t="shared" si="4"/>
        <v>0</v>
      </c>
      <c r="BF174" s="204">
        <f t="shared" si="5"/>
        <v>0</v>
      </c>
      <c r="BG174" s="204">
        <f t="shared" si="6"/>
        <v>0</v>
      </c>
      <c r="BH174" s="204">
        <f t="shared" si="7"/>
        <v>0</v>
      </c>
      <c r="BI174" s="204">
        <f t="shared" si="8"/>
        <v>0</v>
      </c>
      <c r="BJ174" s="18" t="s">
        <v>84</v>
      </c>
      <c r="BK174" s="204">
        <f t="shared" si="9"/>
        <v>0</v>
      </c>
      <c r="BL174" s="18" t="s">
        <v>110</v>
      </c>
      <c r="BM174" s="203" t="s">
        <v>626</v>
      </c>
    </row>
    <row r="175" spans="1:65" s="2" customFormat="1" ht="33" customHeight="1">
      <c r="A175" s="35"/>
      <c r="B175" s="36"/>
      <c r="C175" s="192" t="s">
        <v>495</v>
      </c>
      <c r="D175" s="192" t="s">
        <v>241</v>
      </c>
      <c r="E175" s="193" t="s">
        <v>5525</v>
      </c>
      <c r="F175" s="194" t="s">
        <v>5526</v>
      </c>
      <c r="G175" s="195" t="s">
        <v>249</v>
      </c>
      <c r="H175" s="196">
        <v>2</v>
      </c>
      <c r="I175" s="197"/>
      <c r="J175" s="198">
        <f t="shared" si="0"/>
        <v>0</v>
      </c>
      <c r="K175" s="194" t="s">
        <v>2647</v>
      </c>
      <c r="L175" s="40"/>
      <c r="M175" s="199" t="s">
        <v>1</v>
      </c>
      <c r="N175" s="200" t="s">
        <v>41</v>
      </c>
      <c r="O175" s="72"/>
      <c r="P175" s="201">
        <f t="shared" si="1"/>
        <v>0</v>
      </c>
      <c r="Q175" s="201">
        <v>0</v>
      </c>
      <c r="R175" s="201">
        <f t="shared" si="2"/>
        <v>0</v>
      </c>
      <c r="S175" s="201">
        <v>0</v>
      </c>
      <c r="T175" s="202">
        <f t="shared" si="3"/>
        <v>0</v>
      </c>
      <c r="U175" s="35"/>
      <c r="V175" s="35"/>
      <c r="W175" s="35"/>
      <c r="X175" s="35"/>
      <c r="Y175" s="35"/>
      <c r="Z175" s="35"/>
      <c r="AA175" s="35"/>
      <c r="AB175" s="35"/>
      <c r="AC175" s="35"/>
      <c r="AD175" s="35"/>
      <c r="AE175" s="35"/>
      <c r="AR175" s="203" t="s">
        <v>110</v>
      </c>
      <c r="AT175" s="203" t="s">
        <v>241</v>
      </c>
      <c r="AU175" s="203" t="s">
        <v>84</v>
      </c>
      <c r="AY175" s="18" t="s">
        <v>239</v>
      </c>
      <c r="BE175" s="204">
        <f t="shared" si="4"/>
        <v>0</v>
      </c>
      <c r="BF175" s="204">
        <f t="shared" si="5"/>
        <v>0</v>
      </c>
      <c r="BG175" s="204">
        <f t="shared" si="6"/>
        <v>0</v>
      </c>
      <c r="BH175" s="204">
        <f t="shared" si="7"/>
        <v>0</v>
      </c>
      <c r="BI175" s="204">
        <f t="shared" si="8"/>
        <v>0</v>
      </c>
      <c r="BJ175" s="18" t="s">
        <v>84</v>
      </c>
      <c r="BK175" s="204">
        <f t="shared" si="9"/>
        <v>0</v>
      </c>
      <c r="BL175" s="18" t="s">
        <v>110</v>
      </c>
      <c r="BM175" s="203" t="s">
        <v>636</v>
      </c>
    </row>
    <row r="176" spans="1:65" s="2" customFormat="1" ht="21.75" customHeight="1">
      <c r="A176" s="35"/>
      <c r="B176" s="36"/>
      <c r="C176" s="192" t="s">
        <v>499</v>
      </c>
      <c r="D176" s="192" t="s">
        <v>241</v>
      </c>
      <c r="E176" s="193" t="s">
        <v>5527</v>
      </c>
      <c r="F176" s="194" t="s">
        <v>5528</v>
      </c>
      <c r="G176" s="195" t="s">
        <v>249</v>
      </c>
      <c r="H176" s="196">
        <v>2</v>
      </c>
      <c r="I176" s="197"/>
      <c r="J176" s="198">
        <f t="shared" si="0"/>
        <v>0</v>
      </c>
      <c r="K176" s="194" t="s">
        <v>2647</v>
      </c>
      <c r="L176" s="40"/>
      <c r="M176" s="199" t="s">
        <v>1</v>
      </c>
      <c r="N176" s="200" t="s">
        <v>41</v>
      </c>
      <c r="O176" s="72"/>
      <c r="P176" s="201">
        <f t="shared" si="1"/>
        <v>0</v>
      </c>
      <c r="Q176" s="201">
        <v>0</v>
      </c>
      <c r="R176" s="201">
        <f t="shared" si="2"/>
        <v>0</v>
      </c>
      <c r="S176" s="201">
        <v>0</v>
      </c>
      <c r="T176" s="202">
        <f t="shared" si="3"/>
        <v>0</v>
      </c>
      <c r="U176" s="35"/>
      <c r="V176" s="35"/>
      <c r="W176" s="35"/>
      <c r="X176" s="35"/>
      <c r="Y176" s="35"/>
      <c r="Z176" s="35"/>
      <c r="AA176" s="35"/>
      <c r="AB176" s="35"/>
      <c r="AC176" s="35"/>
      <c r="AD176" s="35"/>
      <c r="AE176" s="35"/>
      <c r="AR176" s="203" t="s">
        <v>110</v>
      </c>
      <c r="AT176" s="203" t="s">
        <v>241</v>
      </c>
      <c r="AU176" s="203" t="s">
        <v>84</v>
      </c>
      <c r="AY176" s="18" t="s">
        <v>239</v>
      </c>
      <c r="BE176" s="204">
        <f t="shared" si="4"/>
        <v>0</v>
      </c>
      <c r="BF176" s="204">
        <f t="shared" si="5"/>
        <v>0</v>
      </c>
      <c r="BG176" s="204">
        <f t="shared" si="6"/>
        <v>0</v>
      </c>
      <c r="BH176" s="204">
        <f t="shared" si="7"/>
        <v>0</v>
      </c>
      <c r="BI176" s="204">
        <f t="shared" si="8"/>
        <v>0</v>
      </c>
      <c r="BJ176" s="18" t="s">
        <v>84</v>
      </c>
      <c r="BK176" s="204">
        <f t="shared" si="9"/>
        <v>0</v>
      </c>
      <c r="BL176" s="18" t="s">
        <v>110</v>
      </c>
      <c r="BM176" s="203" t="s">
        <v>646</v>
      </c>
    </row>
    <row r="177" spans="1:65" s="12" customFormat="1" ht="25.9" customHeight="1">
      <c r="B177" s="176"/>
      <c r="C177" s="177"/>
      <c r="D177" s="178" t="s">
        <v>75</v>
      </c>
      <c r="E177" s="179" t="s">
        <v>804</v>
      </c>
      <c r="F177" s="179" t="s">
        <v>3238</v>
      </c>
      <c r="G177" s="177"/>
      <c r="H177" s="177"/>
      <c r="I177" s="180"/>
      <c r="J177" s="181">
        <f>BK177</f>
        <v>0</v>
      </c>
      <c r="K177" s="177"/>
      <c r="L177" s="182"/>
      <c r="M177" s="183"/>
      <c r="N177" s="184"/>
      <c r="O177" s="184"/>
      <c r="P177" s="185">
        <f>SUM(P178:P179)</f>
        <v>0</v>
      </c>
      <c r="Q177" s="184"/>
      <c r="R177" s="185">
        <f>SUM(R178:R179)</f>
        <v>0</v>
      </c>
      <c r="S177" s="184"/>
      <c r="T177" s="186">
        <f>SUM(T178:T179)</f>
        <v>0</v>
      </c>
      <c r="AR177" s="187" t="s">
        <v>84</v>
      </c>
      <c r="AT177" s="188" t="s">
        <v>75</v>
      </c>
      <c r="AU177" s="188" t="s">
        <v>76</v>
      </c>
      <c r="AY177" s="187" t="s">
        <v>239</v>
      </c>
      <c r="BK177" s="189">
        <f>SUM(BK178:BK179)</f>
        <v>0</v>
      </c>
    </row>
    <row r="178" spans="1:65" s="2" customFormat="1" ht="16.5" customHeight="1">
      <c r="A178" s="35"/>
      <c r="B178" s="36"/>
      <c r="C178" s="192" t="s">
        <v>506</v>
      </c>
      <c r="D178" s="192" t="s">
        <v>241</v>
      </c>
      <c r="E178" s="193" t="s">
        <v>3239</v>
      </c>
      <c r="F178" s="194" t="s">
        <v>3240</v>
      </c>
      <c r="G178" s="195" t="s">
        <v>331</v>
      </c>
      <c r="H178" s="196">
        <v>189.19399999999999</v>
      </c>
      <c r="I178" s="197"/>
      <c r="J178" s="198">
        <f>ROUND(I178*H178,2)</f>
        <v>0</v>
      </c>
      <c r="K178" s="194" t="s">
        <v>2647</v>
      </c>
      <c r="L178" s="40"/>
      <c r="M178" s="199" t="s">
        <v>1</v>
      </c>
      <c r="N178" s="200" t="s">
        <v>41</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110</v>
      </c>
      <c r="AT178" s="203" t="s">
        <v>241</v>
      </c>
      <c r="AU178" s="203" t="s">
        <v>84</v>
      </c>
      <c r="AY178" s="18" t="s">
        <v>239</v>
      </c>
      <c r="BE178" s="204">
        <f>IF(N178="základní",J178,0)</f>
        <v>0</v>
      </c>
      <c r="BF178" s="204">
        <f>IF(N178="snížená",J178,0)</f>
        <v>0</v>
      </c>
      <c r="BG178" s="204">
        <f>IF(N178="zákl. přenesená",J178,0)</f>
        <v>0</v>
      </c>
      <c r="BH178" s="204">
        <f>IF(N178="sníž. přenesená",J178,0)</f>
        <v>0</v>
      </c>
      <c r="BI178" s="204">
        <f>IF(N178="nulová",J178,0)</f>
        <v>0</v>
      </c>
      <c r="BJ178" s="18" t="s">
        <v>84</v>
      </c>
      <c r="BK178" s="204">
        <f>ROUND(I178*H178,2)</f>
        <v>0</v>
      </c>
      <c r="BL178" s="18" t="s">
        <v>110</v>
      </c>
      <c r="BM178" s="203" t="s">
        <v>655</v>
      </c>
    </row>
    <row r="179" spans="1:65" s="2" customFormat="1" ht="19.5">
      <c r="A179" s="35"/>
      <c r="B179" s="36"/>
      <c r="C179" s="37"/>
      <c r="D179" s="207" t="s">
        <v>284</v>
      </c>
      <c r="E179" s="37"/>
      <c r="F179" s="216" t="s">
        <v>3241</v>
      </c>
      <c r="G179" s="37"/>
      <c r="H179" s="37"/>
      <c r="I179" s="217"/>
      <c r="J179" s="37"/>
      <c r="K179" s="37"/>
      <c r="L179" s="40"/>
      <c r="M179" s="218"/>
      <c r="N179" s="219"/>
      <c r="O179" s="72"/>
      <c r="P179" s="72"/>
      <c r="Q179" s="72"/>
      <c r="R179" s="72"/>
      <c r="S179" s="72"/>
      <c r="T179" s="73"/>
      <c r="U179" s="35"/>
      <c r="V179" s="35"/>
      <c r="W179" s="35"/>
      <c r="X179" s="35"/>
      <c r="Y179" s="35"/>
      <c r="Z179" s="35"/>
      <c r="AA179" s="35"/>
      <c r="AB179" s="35"/>
      <c r="AC179" s="35"/>
      <c r="AD179" s="35"/>
      <c r="AE179" s="35"/>
      <c r="AT179" s="18" t="s">
        <v>284</v>
      </c>
      <c r="AU179" s="18" t="s">
        <v>84</v>
      </c>
    </row>
    <row r="180" spans="1:65" s="12" customFormat="1" ht="25.9" customHeight="1">
      <c r="B180" s="176"/>
      <c r="C180" s="177"/>
      <c r="D180" s="178" t="s">
        <v>75</v>
      </c>
      <c r="E180" s="179" t="s">
        <v>3152</v>
      </c>
      <c r="F180" s="179" t="s">
        <v>3153</v>
      </c>
      <c r="G180" s="177"/>
      <c r="H180" s="177"/>
      <c r="I180" s="180"/>
      <c r="J180" s="181">
        <f>BK180</f>
        <v>0</v>
      </c>
      <c r="K180" s="177"/>
      <c r="L180" s="182"/>
      <c r="M180" s="183"/>
      <c r="N180" s="184"/>
      <c r="O180" s="184"/>
      <c r="P180" s="185">
        <f>SUM(P181:P184)</f>
        <v>0</v>
      </c>
      <c r="Q180" s="184"/>
      <c r="R180" s="185">
        <f>SUM(R181:R184)</f>
        <v>0</v>
      </c>
      <c r="S180" s="184"/>
      <c r="T180" s="186">
        <f>SUM(T181:T184)</f>
        <v>0</v>
      </c>
      <c r="AR180" s="187" t="s">
        <v>84</v>
      </c>
      <c r="AT180" s="188" t="s">
        <v>75</v>
      </c>
      <c r="AU180" s="188" t="s">
        <v>76</v>
      </c>
      <c r="AY180" s="187" t="s">
        <v>239</v>
      </c>
      <c r="BK180" s="189">
        <f>SUM(BK181:BK184)</f>
        <v>0</v>
      </c>
    </row>
    <row r="181" spans="1:65" s="2" customFormat="1" ht="24.2" customHeight="1">
      <c r="A181" s="35"/>
      <c r="B181" s="36"/>
      <c r="C181" s="192" t="s">
        <v>513</v>
      </c>
      <c r="D181" s="192" t="s">
        <v>241</v>
      </c>
      <c r="E181" s="193" t="s">
        <v>3242</v>
      </c>
      <c r="F181" s="194" t="s">
        <v>3243</v>
      </c>
      <c r="G181" s="195" t="s">
        <v>3156</v>
      </c>
      <c r="H181" s="196">
        <v>1</v>
      </c>
      <c r="I181" s="197"/>
      <c r="J181" s="198">
        <f>ROUND(I181*H181,2)</f>
        <v>0</v>
      </c>
      <c r="K181" s="194" t="s">
        <v>2647</v>
      </c>
      <c r="L181" s="40"/>
      <c r="M181" s="199" t="s">
        <v>1</v>
      </c>
      <c r="N181" s="200" t="s">
        <v>41</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110</v>
      </c>
      <c r="AT181" s="203" t="s">
        <v>241</v>
      </c>
      <c r="AU181" s="203" t="s">
        <v>84</v>
      </c>
      <c r="AY181" s="18" t="s">
        <v>239</v>
      </c>
      <c r="BE181" s="204">
        <f>IF(N181="základní",J181,0)</f>
        <v>0</v>
      </c>
      <c r="BF181" s="204">
        <f>IF(N181="snížená",J181,0)</f>
        <v>0</v>
      </c>
      <c r="BG181" s="204">
        <f>IF(N181="zákl. přenesená",J181,0)</f>
        <v>0</v>
      </c>
      <c r="BH181" s="204">
        <f>IF(N181="sníž. přenesená",J181,0)</f>
        <v>0</v>
      </c>
      <c r="BI181" s="204">
        <f>IF(N181="nulová",J181,0)</f>
        <v>0</v>
      </c>
      <c r="BJ181" s="18" t="s">
        <v>84</v>
      </c>
      <c r="BK181" s="204">
        <f>ROUND(I181*H181,2)</f>
        <v>0</v>
      </c>
      <c r="BL181" s="18" t="s">
        <v>110</v>
      </c>
      <c r="BM181" s="203" t="s">
        <v>664</v>
      </c>
    </row>
    <row r="182" spans="1:65" s="2" customFormat="1" ht="19.5">
      <c r="A182" s="35"/>
      <c r="B182" s="36"/>
      <c r="C182" s="37"/>
      <c r="D182" s="207" t="s">
        <v>284</v>
      </c>
      <c r="E182" s="37"/>
      <c r="F182" s="216" t="s">
        <v>3244</v>
      </c>
      <c r="G182" s="37"/>
      <c r="H182" s="37"/>
      <c r="I182" s="217"/>
      <c r="J182" s="37"/>
      <c r="K182" s="37"/>
      <c r="L182" s="40"/>
      <c r="M182" s="218"/>
      <c r="N182" s="219"/>
      <c r="O182" s="72"/>
      <c r="P182" s="72"/>
      <c r="Q182" s="72"/>
      <c r="R182" s="72"/>
      <c r="S182" s="72"/>
      <c r="T182" s="73"/>
      <c r="U182" s="35"/>
      <c r="V182" s="35"/>
      <c r="W182" s="35"/>
      <c r="X182" s="35"/>
      <c r="Y182" s="35"/>
      <c r="Z182" s="35"/>
      <c r="AA182" s="35"/>
      <c r="AB182" s="35"/>
      <c r="AC182" s="35"/>
      <c r="AD182" s="35"/>
      <c r="AE182" s="35"/>
      <c r="AT182" s="18" t="s">
        <v>284</v>
      </c>
      <c r="AU182" s="18" t="s">
        <v>84</v>
      </c>
    </row>
    <row r="183" spans="1:65" s="2" customFormat="1" ht="24.2" customHeight="1">
      <c r="A183" s="35"/>
      <c r="B183" s="36"/>
      <c r="C183" s="192" t="s">
        <v>517</v>
      </c>
      <c r="D183" s="192" t="s">
        <v>241</v>
      </c>
      <c r="E183" s="193" t="s">
        <v>3154</v>
      </c>
      <c r="F183" s="194" t="s">
        <v>3155</v>
      </c>
      <c r="G183" s="195" t="s">
        <v>3156</v>
      </c>
      <c r="H183" s="196">
        <v>1</v>
      </c>
      <c r="I183" s="197"/>
      <c r="J183" s="198">
        <f>ROUND(I183*H183,2)</f>
        <v>0</v>
      </c>
      <c r="K183" s="194" t="s">
        <v>2647</v>
      </c>
      <c r="L183" s="40"/>
      <c r="M183" s="199" t="s">
        <v>1</v>
      </c>
      <c r="N183" s="200" t="s">
        <v>41</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110</v>
      </c>
      <c r="AT183" s="203" t="s">
        <v>241</v>
      </c>
      <c r="AU183" s="203" t="s">
        <v>84</v>
      </c>
      <c r="AY183" s="18" t="s">
        <v>239</v>
      </c>
      <c r="BE183" s="204">
        <f>IF(N183="základní",J183,0)</f>
        <v>0</v>
      </c>
      <c r="BF183" s="204">
        <f>IF(N183="snížená",J183,0)</f>
        <v>0</v>
      </c>
      <c r="BG183" s="204">
        <f>IF(N183="zákl. přenesená",J183,0)</f>
        <v>0</v>
      </c>
      <c r="BH183" s="204">
        <f>IF(N183="sníž. přenesená",J183,0)</f>
        <v>0</v>
      </c>
      <c r="BI183" s="204">
        <f>IF(N183="nulová",J183,0)</f>
        <v>0</v>
      </c>
      <c r="BJ183" s="18" t="s">
        <v>84</v>
      </c>
      <c r="BK183" s="204">
        <f>ROUND(I183*H183,2)</f>
        <v>0</v>
      </c>
      <c r="BL183" s="18" t="s">
        <v>110</v>
      </c>
      <c r="BM183" s="203" t="s">
        <v>673</v>
      </c>
    </row>
    <row r="184" spans="1:65" s="2" customFormat="1" ht="19.5">
      <c r="A184" s="35"/>
      <c r="B184" s="36"/>
      <c r="C184" s="37"/>
      <c r="D184" s="207" t="s">
        <v>284</v>
      </c>
      <c r="E184" s="37"/>
      <c r="F184" s="216" t="s">
        <v>3157</v>
      </c>
      <c r="G184" s="37"/>
      <c r="H184" s="37"/>
      <c r="I184" s="217"/>
      <c r="J184" s="37"/>
      <c r="K184" s="37"/>
      <c r="L184" s="40"/>
      <c r="M184" s="269"/>
      <c r="N184" s="270"/>
      <c r="O184" s="222"/>
      <c r="P184" s="222"/>
      <c r="Q184" s="222"/>
      <c r="R184" s="222"/>
      <c r="S184" s="222"/>
      <c r="T184" s="271"/>
      <c r="U184" s="35"/>
      <c r="V184" s="35"/>
      <c r="W184" s="35"/>
      <c r="X184" s="35"/>
      <c r="Y184" s="35"/>
      <c r="Z184" s="35"/>
      <c r="AA184" s="35"/>
      <c r="AB184" s="35"/>
      <c r="AC184" s="35"/>
      <c r="AD184" s="35"/>
      <c r="AE184" s="35"/>
      <c r="AT184" s="18" t="s">
        <v>284</v>
      </c>
      <c r="AU184" s="18" t="s">
        <v>84</v>
      </c>
    </row>
    <row r="185" spans="1:65" s="2" customFormat="1" ht="6.95" customHeight="1">
      <c r="A185" s="35"/>
      <c r="B185" s="55"/>
      <c r="C185" s="56"/>
      <c r="D185" s="56"/>
      <c r="E185" s="56"/>
      <c r="F185" s="56"/>
      <c r="G185" s="56"/>
      <c r="H185" s="56"/>
      <c r="I185" s="56"/>
      <c r="J185" s="56"/>
      <c r="K185" s="56"/>
      <c r="L185" s="40"/>
      <c r="M185" s="35"/>
      <c r="O185" s="35"/>
      <c r="P185" s="35"/>
      <c r="Q185" s="35"/>
      <c r="R185" s="35"/>
      <c r="S185" s="35"/>
      <c r="T185" s="35"/>
      <c r="U185" s="35"/>
      <c r="V185" s="35"/>
      <c r="W185" s="35"/>
      <c r="X185" s="35"/>
      <c r="Y185" s="35"/>
      <c r="Z185" s="35"/>
      <c r="AA185" s="35"/>
      <c r="AB185" s="35"/>
      <c r="AC185" s="35"/>
      <c r="AD185" s="35"/>
      <c r="AE185" s="35"/>
    </row>
  </sheetData>
  <sheetProtection algorithmName="SHA-512" hashValue="Po5K/ODzHWnx8F3MxSxuElscJoi7dLAOJY2RQQC1CKgxb27iUR/dukOa0d8pIl/K5RyxuMPdA6s8VEohEnnmSQ==" saltValue="feG0aUQBsi7qJ4V0jj72r812LZv6P+zpxZmCQDiNakdPj18ENDChvkQpqzyAJAtyJLDw+fsLjkasVd2EegEnug==" spinCount="100000" sheet="1" objects="1" scenarios="1" formatColumns="0" formatRows="0" autoFilter="0"/>
  <autoFilter ref="C125:K184" xr:uid="{00000000-0009-0000-0000-000020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1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196</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5492</v>
      </c>
      <c r="F9" s="296"/>
      <c r="G9" s="296"/>
      <c r="H9" s="296"/>
      <c r="L9" s="21"/>
    </row>
    <row r="10" spans="1:46" s="1" customFormat="1" ht="12" customHeight="1">
      <c r="B10" s="21"/>
      <c r="D10" s="120" t="s">
        <v>347</v>
      </c>
      <c r="L10" s="21"/>
    </row>
    <row r="11" spans="1:46" s="2" customFormat="1" ht="16.5" customHeight="1">
      <c r="A11" s="35"/>
      <c r="B11" s="40"/>
      <c r="C11" s="35"/>
      <c r="D11" s="35"/>
      <c r="E11" s="333" t="s">
        <v>5529</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3245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5530</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4406</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ROUND(J128,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ROUND((SUM(BE128:BE145)),  2)</f>
        <v>0</v>
      </c>
      <c r="G37" s="35"/>
      <c r="H37" s="35"/>
      <c r="I37" s="131">
        <v>0.21</v>
      </c>
      <c r="J37" s="130">
        <f>ROUND(((SUM(BE128:BE145))*I37),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ROUND((SUM(BF128:BF145)),  2)</f>
        <v>0</v>
      </c>
      <c r="G38" s="35"/>
      <c r="H38" s="35"/>
      <c r="I38" s="131">
        <v>0.12</v>
      </c>
      <c r="J38" s="130">
        <f>ROUND(((SUM(BF128:BF145))*I38),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ROUND((SUM(BG128:BG145)),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ROUND((SUM(BH128:BH145)),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ROUND((SUM(BI128:BI145)),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5492</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5529</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3245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IO 02.1 - KT</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J128</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5531</v>
      </c>
      <c r="E101" s="157"/>
      <c r="F101" s="157"/>
      <c r="G101" s="157"/>
      <c r="H101" s="157"/>
      <c r="I101" s="157"/>
      <c r="J101" s="158">
        <f>J129</f>
        <v>0</v>
      </c>
      <c r="K101" s="155"/>
      <c r="L101" s="159"/>
    </row>
    <row r="102" spans="1:47" s="9" customFormat="1" ht="24.95" customHeight="1">
      <c r="B102" s="154"/>
      <c r="C102" s="155"/>
      <c r="D102" s="156" t="s">
        <v>5532</v>
      </c>
      <c r="E102" s="157"/>
      <c r="F102" s="157"/>
      <c r="G102" s="157"/>
      <c r="H102" s="157"/>
      <c r="I102" s="157"/>
      <c r="J102" s="158">
        <f>J131</f>
        <v>0</v>
      </c>
      <c r="K102" s="155"/>
      <c r="L102" s="159"/>
    </row>
    <row r="103" spans="1:47" s="9" customFormat="1" ht="24.95" customHeight="1">
      <c r="B103" s="154"/>
      <c r="C103" s="155"/>
      <c r="D103" s="156" t="s">
        <v>5533</v>
      </c>
      <c r="E103" s="157"/>
      <c r="F103" s="157"/>
      <c r="G103" s="157"/>
      <c r="H103" s="157"/>
      <c r="I103" s="157"/>
      <c r="J103" s="158">
        <f>J134</f>
        <v>0</v>
      </c>
      <c r="K103" s="155"/>
      <c r="L103" s="159"/>
    </row>
    <row r="104" spans="1:47" s="9" customFormat="1" ht="24.95" customHeight="1">
      <c r="B104" s="154"/>
      <c r="C104" s="155"/>
      <c r="D104" s="156" t="s">
        <v>5534</v>
      </c>
      <c r="E104" s="157"/>
      <c r="F104" s="157"/>
      <c r="G104" s="157"/>
      <c r="H104" s="157"/>
      <c r="I104" s="157"/>
      <c r="J104" s="158">
        <f>J140</f>
        <v>0</v>
      </c>
      <c r="K104" s="155"/>
      <c r="L104" s="159"/>
    </row>
    <row r="105" spans="1:47"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224</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30" t="str">
        <f>E7</f>
        <v>NEMOCNICE TGM HODONÍN – VÝSTAVBA PAVILONU URGENTNÍHO PŘÍJMU ETAPA II.</v>
      </c>
      <c r="F114" s="331"/>
      <c r="G114" s="331"/>
      <c r="H114" s="331"/>
      <c r="I114" s="37"/>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210</v>
      </c>
      <c r="D115" s="23"/>
      <c r="E115" s="23"/>
      <c r="F115" s="23"/>
      <c r="G115" s="23"/>
      <c r="H115" s="23"/>
      <c r="I115" s="23"/>
      <c r="J115" s="23"/>
      <c r="K115" s="23"/>
      <c r="L115" s="21"/>
    </row>
    <row r="116" spans="1:63" s="1" customFormat="1" ht="16.5" customHeight="1">
      <c r="B116" s="22"/>
      <c r="C116" s="23"/>
      <c r="D116" s="23"/>
      <c r="E116" s="330" t="s">
        <v>5492</v>
      </c>
      <c r="F116" s="281"/>
      <c r="G116" s="281"/>
      <c r="H116" s="281"/>
      <c r="I116" s="23"/>
      <c r="J116" s="23"/>
      <c r="K116" s="23"/>
      <c r="L116" s="21"/>
    </row>
    <row r="117" spans="1:63" s="1" customFormat="1" ht="12" customHeight="1">
      <c r="B117" s="22"/>
      <c r="C117" s="30" t="s">
        <v>347</v>
      </c>
      <c r="D117" s="23"/>
      <c r="E117" s="23"/>
      <c r="F117" s="23"/>
      <c r="G117" s="23"/>
      <c r="H117" s="23"/>
      <c r="I117" s="23"/>
      <c r="J117" s="23"/>
      <c r="K117" s="23"/>
      <c r="L117" s="21"/>
    </row>
    <row r="118" spans="1:63" s="2" customFormat="1" ht="16.5" customHeight="1">
      <c r="A118" s="35"/>
      <c r="B118" s="36"/>
      <c r="C118" s="37"/>
      <c r="D118" s="37"/>
      <c r="E118" s="334" t="s">
        <v>5529</v>
      </c>
      <c r="F118" s="332"/>
      <c r="G118" s="332"/>
      <c r="H118" s="332"/>
      <c r="I118" s="37"/>
      <c r="J118" s="37"/>
      <c r="K118" s="37"/>
      <c r="L118" s="52"/>
      <c r="S118" s="35"/>
      <c r="T118" s="35"/>
      <c r="U118" s="35"/>
      <c r="V118" s="35"/>
      <c r="W118" s="35"/>
      <c r="X118" s="35"/>
      <c r="Y118" s="35"/>
      <c r="Z118" s="35"/>
      <c r="AA118" s="35"/>
      <c r="AB118" s="35"/>
      <c r="AC118" s="35"/>
      <c r="AD118" s="35"/>
      <c r="AE118" s="35"/>
    </row>
    <row r="119" spans="1:63" s="2" customFormat="1" ht="12" customHeight="1">
      <c r="A119" s="35"/>
      <c r="B119" s="36"/>
      <c r="C119" s="30" t="s">
        <v>3245</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6.5" customHeight="1">
      <c r="A120" s="35"/>
      <c r="B120" s="36"/>
      <c r="C120" s="37"/>
      <c r="D120" s="37"/>
      <c r="E120" s="303" t="str">
        <f>E13</f>
        <v>IO 02.1 - KT</v>
      </c>
      <c r="F120" s="332"/>
      <c r="G120" s="332"/>
      <c r="H120" s="332"/>
      <c r="I120" s="37"/>
      <c r="J120" s="37"/>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2" customHeight="1">
      <c r="A122" s="35"/>
      <c r="B122" s="36"/>
      <c r="C122" s="30" t="s">
        <v>20</v>
      </c>
      <c r="D122" s="37"/>
      <c r="E122" s="37"/>
      <c r="F122" s="28" t="str">
        <f>F16</f>
        <v xml:space="preserve"> </v>
      </c>
      <c r="G122" s="37"/>
      <c r="H122" s="37"/>
      <c r="I122" s="30" t="s">
        <v>22</v>
      </c>
      <c r="J122" s="67" t="str">
        <f>IF(J16="","",J16)</f>
        <v>23. 6. 2025</v>
      </c>
      <c r="K122" s="37"/>
      <c r="L122" s="52"/>
      <c r="S122" s="35"/>
      <c r="T122" s="35"/>
      <c r="U122" s="35"/>
      <c r="V122" s="35"/>
      <c r="W122" s="35"/>
      <c r="X122" s="35"/>
      <c r="Y122" s="35"/>
      <c r="Z122" s="35"/>
      <c r="AA122" s="35"/>
      <c r="AB122" s="35"/>
      <c r="AC122" s="35"/>
      <c r="AD122" s="35"/>
      <c r="AE122" s="35"/>
    </row>
    <row r="123" spans="1:63"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24</v>
      </c>
      <c r="D124" s="37"/>
      <c r="E124" s="37"/>
      <c r="F124" s="28" t="str">
        <f>E19</f>
        <v>NEMOCNICE TGM HODONÍN, p.o.</v>
      </c>
      <c r="G124" s="37"/>
      <c r="H124" s="37"/>
      <c r="I124" s="30" t="s">
        <v>30</v>
      </c>
      <c r="J124" s="33" t="str">
        <f>E25</f>
        <v>KANIA a.s.</v>
      </c>
      <c r="K124" s="37"/>
      <c r="L124" s="52"/>
      <c r="S124" s="35"/>
      <c r="T124" s="35"/>
      <c r="U124" s="35"/>
      <c r="V124" s="35"/>
      <c r="W124" s="35"/>
      <c r="X124" s="35"/>
      <c r="Y124" s="35"/>
      <c r="Z124" s="35"/>
      <c r="AA124" s="35"/>
      <c r="AB124" s="35"/>
      <c r="AC124" s="35"/>
      <c r="AD124" s="35"/>
      <c r="AE124" s="35"/>
    </row>
    <row r="125" spans="1:63" s="2" customFormat="1" ht="15.2" customHeight="1">
      <c r="A125" s="35"/>
      <c r="B125" s="36"/>
      <c r="C125" s="30" t="s">
        <v>28</v>
      </c>
      <c r="D125" s="37"/>
      <c r="E125" s="37"/>
      <c r="F125" s="28" t="str">
        <f>IF(E22="","",E22)</f>
        <v>Vyplň údaj</v>
      </c>
      <c r="G125" s="37"/>
      <c r="H125" s="37"/>
      <c r="I125" s="30" t="s">
        <v>33</v>
      </c>
      <c r="J125" s="33" t="str">
        <f>E28</f>
        <v xml:space="preserve"> </v>
      </c>
      <c r="K125" s="37"/>
      <c r="L125" s="52"/>
      <c r="S125" s="35"/>
      <c r="T125" s="35"/>
      <c r="U125" s="35"/>
      <c r="V125" s="35"/>
      <c r="W125" s="35"/>
      <c r="X125" s="35"/>
      <c r="Y125" s="35"/>
      <c r="Z125" s="35"/>
      <c r="AA125" s="35"/>
      <c r="AB125" s="35"/>
      <c r="AC125" s="35"/>
      <c r="AD125" s="35"/>
      <c r="AE125" s="35"/>
    </row>
    <row r="126" spans="1:63" s="2" customFormat="1" ht="10.3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63" s="11" customFormat="1" ht="29.25" customHeight="1">
      <c r="A127" s="165"/>
      <c r="B127" s="166"/>
      <c r="C127" s="167" t="s">
        <v>225</v>
      </c>
      <c r="D127" s="168" t="s">
        <v>61</v>
      </c>
      <c r="E127" s="168" t="s">
        <v>57</v>
      </c>
      <c r="F127" s="168" t="s">
        <v>58</v>
      </c>
      <c r="G127" s="168" t="s">
        <v>226</v>
      </c>
      <c r="H127" s="168" t="s">
        <v>227</v>
      </c>
      <c r="I127" s="168" t="s">
        <v>228</v>
      </c>
      <c r="J127" s="168" t="s">
        <v>214</v>
      </c>
      <c r="K127" s="169" t="s">
        <v>229</v>
      </c>
      <c r="L127" s="170"/>
      <c r="M127" s="76" t="s">
        <v>1</v>
      </c>
      <c r="N127" s="77" t="s">
        <v>40</v>
      </c>
      <c r="O127" s="77" t="s">
        <v>230</v>
      </c>
      <c r="P127" s="77" t="s">
        <v>231</v>
      </c>
      <c r="Q127" s="77" t="s">
        <v>232</v>
      </c>
      <c r="R127" s="77" t="s">
        <v>233</v>
      </c>
      <c r="S127" s="77" t="s">
        <v>234</v>
      </c>
      <c r="T127" s="78" t="s">
        <v>235</v>
      </c>
      <c r="U127" s="165"/>
      <c r="V127" s="165"/>
      <c r="W127" s="165"/>
      <c r="X127" s="165"/>
      <c r="Y127" s="165"/>
      <c r="Z127" s="165"/>
      <c r="AA127" s="165"/>
      <c r="AB127" s="165"/>
      <c r="AC127" s="165"/>
      <c r="AD127" s="165"/>
      <c r="AE127" s="165"/>
    </row>
    <row r="128" spans="1:63" s="2" customFormat="1" ht="22.9" customHeight="1">
      <c r="A128" s="35"/>
      <c r="B128" s="36"/>
      <c r="C128" s="83" t="s">
        <v>236</v>
      </c>
      <c r="D128" s="37"/>
      <c r="E128" s="37"/>
      <c r="F128" s="37"/>
      <c r="G128" s="37"/>
      <c r="H128" s="37"/>
      <c r="I128" s="37"/>
      <c r="J128" s="171">
        <f>BK128</f>
        <v>0</v>
      </c>
      <c r="K128" s="37"/>
      <c r="L128" s="40"/>
      <c r="M128" s="79"/>
      <c r="N128" s="172"/>
      <c r="O128" s="80"/>
      <c r="P128" s="173">
        <f>P129+P131+P134+P140</f>
        <v>0</v>
      </c>
      <c r="Q128" s="80"/>
      <c r="R128" s="173">
        <f>R129+R131+R134+R140</f>
        <v>0</v>
      </c>
      <c r="S128" s="80"/>
      <c r="T128" s="174">
        <f>T129+T131+T134+T140</f>
        <v>0</v>
      </c>
      <c r="U128" s="35"/>
      <c r="V128" s="35"/>
      <c r="W128" s="35"/>
      <c r="X128" s="35"/>
      <c r="Y128" s="35"/>
      <c r="Z128" s="35"/>
      <c r="AA128" s="35"/>
      <c r="AB128" s="35"/>
      <c r="AC128" s="35"/>
      <c r="AD128" s="35"/>
      <c r="AE128" s="35"/>
      <c r="AT128" s="18" t="s">
        <v>75</v>
      </c>
      <c r="AU128" s="18" t="s">
        <v>216</v>
      </c>
      <c r="BK128" s="175">
        <f>BK129+BK131+BK134+BK140</f>
        <v>0</v>
      </c>
    </row>
    <row r="129" spans="1:65" s="12" customFormat="1" ht="25.9" customHeight="1">
      <c r="B129" s="176"/>
      <c r="C129" s="177"/>
      <c r="D129" s="178" t="s">
        <v>75</v>
      </c>
      <c r="E129" s="179" t="s">
        <v>76</v>
      </c>
      <c r="F129" s="179" t="s">
        <v>5535</v>
      </c>
      <c r="G129" s="177"/>
      <c r="H129" s="177"/>
      <c r="I129" s="180"/>
      <c r="J129" s="181">
        <f>BK129</f>
        <v>0</v>
      </c>
      <c r="K129" s="177"/>
      <c r="L129" s="182"/>
      <c r="M129" s="183"/>
      <c r="N129" s="184"/>
      <c r="O129" s="184"/>
      <c r="P129" s="185">
        <f>P130</f>
        <v>0</v>
      </c>
      <c r="Q129" s="184"/>
      <c r="R129" s="185">
        <f>R130</f>
        <v>0</v>
      </c>
      <c r="S129" s="184"/>
      <c r="T129" s="186">
        <f>T130</f>
        <v>0</v>
      </c>
      <c r="AR129" s="187" t="s">
        <v>84</v>
      </c>
      <c r="AT129" s="188" t="s">
        <v>75</v>
      </c>
      <c r="AU129" s="188" t="s">
        <v>76</v>
      </c>
      <c r="AY129" s="187" t="s">
        <v>239</v>
      </c>
      <c r="BK129" s="189">
        <f>BK130</f>
        <v>0</v>
      </c>
    </row>
    <row r="130" spans="1:65" s="2" customFormat="1" ht="16.5" customHeight="1">
      <c r="A130" s="35"/>
      <c r="B130" s="36"/>
      <c r="C130" s="192" t="s">
        <v>84</v>
      </c>
      <c r="D130" s="192" t="s">
        <v>241</v>
      </c>
      <c r="E130" s="193" t="s">
        <v>84</v>
      </c>
      <c r="F130" s="194" t="s">
        <v>5536</v>
      </c>
      <c r="G130" s="195" t="s">
        <v>476</v>
      </c>
      <c r="H130" s="196">
        <v>82</v>
      </c>
      <c r="I130" s="197"/>
      <c r="J130" s="198">
        <f>ROUND(I130*H130,2)</f>
        <v>0</v>
      </c>
      <c r="K130" s="194" t="s">
        <v>277</v>
      </c>
      <c r="L130" s="40"/>
      <c r="M130" s="199" t="s">
        <v>1</v>
      </c>
      <c r="N130" s="200" t="s">
        <v>41</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110</v>
      </c>
      <c r="AT130" s="203" t="s">
        <v>241</v>
      </c>
      <c r="AU130" s="203" t="s">
        <v>84</v>
      </c>
      <c r="AY130" s="18" t="s">
        <v>239</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110</v>
      </c>
      <c r="BM130" s="203" t="s">
        <v>86</v>
      </c>
    </row>
    <row r="131" spans="1:65" s="12" customFormat="1" ht="25.9" customHeight="1">
      <c r="B131" s="176"/>
      <c r="C131" s="177"/>
      <c r="D131" s="178" t="s">
        <v>75</v>
      </c>
      <c r="E131" s="179" t="s">
        <v>84</v>
      </c>
      <c r="F131" s="179" t="s">
        <v>4273</v>
      </c>
      <c r="G131" s="177"/>
      <c r="H131" s="177"/>
      <c r="I131" s="180"/>
      <c r="J131" s="181">
        <f>BK131</f>
        <v>0</v>
      </c>
      <c r="K131" s="177"/>
      <c r="L131" s="182"/>
      <c r="M131" s="183"/>
      <c r="N131" s="184"/>
      <c r="O131" s="184"/>
      <c r="P131" s="185">
        <f>SUM(P132:P133)</f>
        <v>0</v>
      </c>
      <c r="Q131" s="184"/>
      <c r="R131" s="185">
        <f>SUM(R132:R133)</f>
        <v>0</v>
      </c>
      <c r="S131" s="184"/>
      <c r="T131" s="186">
        <f>SUM(T132:T133)</f>
        <v>0</v>
      </c>
      <c r="AR131" s="187" t="s">
        <v>84</v>
      </c>
      <c r="AT131" s="188" t="s">
        <v>75</v>
      </c>
      <c r="AU131" s="188" t="s">
        <v>76</v>
      </c>
      <c r="AY131" s="187" t="s">
        <v>239</v>
      </c>
      <c r="BK131" s="189">
        <f>SUM(BK132:BK133)</f>
        <v>0</v>
      </c>
    </row>
    <row r="132" spans="1:65" s="2" customFormat="1" ht="16.5" customHeight="1">
      <c r="A132" s="35"/>
      <c r="B132" s="36"/>
      <c r="C132" s="192" t="s">
        <v>86</v>
      </c>
      <c r="D132" s="192" t="s">
        <v>241</v>
      </c>
      <c r="E132" s="193" t="s">
        <v>86</v>
      </c>
      <c r="F132" s="194" t="s">
        <v>5537</v>
      </c>
      <c r="G132" s="195" t="s">
        <v>476</v>
      </c>
      <c r="H132" s="196">
        <v>39</v>
      </c>
      <c r="I132" s="197"/>
      <c r="J132" s="198">
        <f>ROUND(I132*H132,2)</f>
        <v>0</v>
      </c>
      <c r="K132" s="194" t="s">
        <v>277</v>
      </c>
      <c r="L132" s="40"/>
      <c r="M132" s="199" t="s">
        <v>1</v>
      </c>
      <c r="N132" s="200" t="s">
        <v>41</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110</v>
      </c>
      <c r="AT132" s="203" t="s">
        <v>241</v>
      </c>
      <c r="AU132" s="203" t="s">
        <v>84</v>
      </c>
      <c r="AY132" s="18" t="s">
        <v>239</v>
      </c>
      <c r="BE132" s="204">
        <f>IF(N132="základní",J132,0)</f>
        <v>0</v>
      </c>
      <c r="BF132" s="204">
        <f>IF(N132="snížená",J132,0)</f>
        <v>0</v>
      </c>
      <c r="BG132" s="204">
        <f>IF(N132="zákl. přenesená",J132,0)</f>
        <v>0</v>
      </c>
      <c r="BH132" s="204">
        <f>IF(N132="sníž. přenesená",J132,0)</f>
        <v>0</v>
      </c>
      <c r="BI132" s="204">
        <f>IF(N132="nulová",J132,0)</f>
        <v>0</v>
      </c>
      <c r="BJ132" s="18" t="s">
        <v>84</v>
      </c>
      <c r="BK132" s="204">
        <f>ROUND(I132*H132,2)</f>
        <v>0</v>
      </c>
      <c r="BL132" s="18" t="s">
        <v>110</v>
      </c>
      <c r="BM132" s="203" t="s">
        <v>110</v>
      </c>
    </row>
    <row r="133" spans="1:65" s="2" customFormat="1" ht="16.5" customHeight="1">
      <c r="A133" s="35"/>
      <c r="B133" s="36"/>
      <c r="C133" s="192" t="s">
        <v>108</v>
      </c>
      <c r="D133" s="192" t="s">
        <v>241</v>
      </c>
      <c r="E133" s="193" t="s">
        <v>108</v>
      </c>
      <c r="F133" s="194" t="s">
        <v>5538</v>
      </c>
      <c r="G133" s="195" t="s">
        <v>476</v>
      </c>
      <c r="H133" s="196">
        <v>91</v>
      </c>
      <c r="I133" s="197"/>
      <c r="J133" s="198">
        <f>ROUND(I133*H133,2)</f>
        <v>0</v>
      </c>
      <c r="K133" s="194" t="s">
        <v>277</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110</v>
      </c>
      <c r="AT133" s="203" t="s">
        <v>241</v>
      </c>
      <c r="AU133" s="203" t="s">
        <v>84</v>
      </c>
      <c r="AY133" s="18" t="s">
        <v>239</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110</v>
      </c>
      <c r="BM133" s="203" t="s">
        <v>150</v>
      </c>
    </row>
    <row r="134" spans="1:65" s="12" customFormat="1" ht="25.9" customHeight="1">
      <c r="B134" s="176"/>
      <c r="C134" s="177"/>
      <c r="D134" s="178" t="s">
        <v>75</v>
      </c>
      <c r="E134" s="179" t="s">
        <v>108</v>
      </c>
      <c r="F134" s="179" t="s">
        <v>5539</v>
      </c>
      <c r="G134" s="177"/>
      <c r="H134" s="177"/>
      <c r="I134" s="180"/>
      <c r="J134" s="181">
        <f>BK134</f>
        <v>0</v>
      </c>
      <c r="K134" s="177"/>
      <c r="L134" s="182"/>
      <c r="M134" s="183"/>
      <c r="N134" s="184"/>
      <c r="O134" s="184"/>
      <c r="P134" s="185">
        <f>SUM(P135:P139)</f>
        <v>0</v>
      </c>
      <c r="Q134" s="184"/>
      <c r="R134" s="185">
        <f>SUM(R135:R139)</f>
        <v>0</v>
      </c>
      <c r="S134" s="184"/>
      <c r="T134" s="186">
        <f>SUM(T135:T139)</f>
        <v>0</v>
      </c>
      <c r="AR134" s="187" t="s">
        <v>84</v>
      </c>
      <c r="AT134" s="188" t="s">
        <v>75</v>
      </c>
      <c r="AU134" s="188" t="s">
        <v>76</v>
      </c>
      <c r="AY134" s="187" t="s">
        <v>239</v>
      </c>
      <c r="BK134" s="189">
        <f>SUM(BK135:BK139)</f>
        <v>0</v>
      </c>
    </row>
    <row r="135" spans="1:65" s="2" customFormat="1" ht="16.5" customHeight="1">
      <c r="A135" s="35"/>
      <c r="B135" s="36"/>
      <c r="C135" s="192" t="s">
        <v>110</v>
      </c>
      <c r="D135" s="192" t="s">
        <v>241</v>
      </c>
      <c r="E135" s="193" t="s">
        <v>110</v>
      </c>
      <c r="F135" s="194" t="s">
        <v>5540</v>
      </c>
      <c r="G135" s="195" t="s">
        <v>476</v>
      </c>
      <c r="H135" s="196">
        <v>65</v>
      </c>
      <c r="I135" s="197"/>
      <c r="J135" s="198">
        <f>ROUND(I135*H135,2)</f>
        <v>0</v>
      </c>
      <c r="K135" s="194" t="s">
        <v>277</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110</v>
      </c>
      <c r="AT135" s="203" t="s">
        <v>241</v>
      </c>
      <c r="AU135" s="203" t="s">
        <v>84</v>
      </c>
      <c r="AY135" s="18" t="s">
        <v>239</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110</v>
      </c>
      <c r="BM135" s="203" t="s">
        <v>156</v>
      </c>
    </row>
    <row r="136" spans="1:65" s="2" customFormat="1" ht="16.5" customHeight="1">
      <c r="A136" s="35"/>
      <c r="B136" s="36"/>
      <c r="C136" s="192" t="s">
        <v>134</v>
      </c>
      <c r="D136" s="192" t="s">
        <v>241</v>
      </c>
      <c r="E136" s="193" t="s">
        <v>134</v>
      </c>
      <c r="F136" s="194" t="s">
        <v>5541</v>
      </c>
      <c r="G136" s="195" t="s">
        <v>476</v>
      </c>
      <c r="H136" s="196">
        <v>55</v>
      </c>
      <c r="I136" s="197"/>
      <c r="J136" s="198">
        <f>ROUND(I136*H136,2)</f>
        <v>0</v>
      </c>
      <c r="K136" s="194" t="s">
        <v>277</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110</v>
      </c>
      <c r="AT136" s="203" t="s">
        <v>241</v>
      </c>
      <c r="AU136" s="203" t="s">
        <v>84</v>
      </c>
      <c r="AY136" s="18" t="s">
        <v>239</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110</v>
      </c>
      <c r="BM136" s="203" t="s">
        <v>162</v>
      </c>
    </row>
    <row r="137" spans="1:65" s="2" customFormat="1" ht="16.5" customHeight="1">
      <c r="A137" s="35"/>
      <c r="B137" s="36"/>
      <c r="C137" s="192" t="s">
        <v>150</v>
      </c>
      <c r="D137" s="192" t="s">
        <v>241</v>
      </c>
      <c r="E137" s="193" t="s">
        <v>150</v>
      </c>
      <c r="F137" s="194" t="s">
        <v>5542</v>
      </c>
      <c r="G137" s="195" t="s">
        <v>476</v>
      </c>
      <c r="H137" s="196">
        <v>65</v>
      </c>
      <c r="I137" s="197"/>
      <c r="J137" s="198">
        <f>ROUND(I137*H137,2)</f>
        <v>0</v>
      </c>
      <c r="K137" s="194" t="s">
        <v>277</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110</v>
      </c>
      <c r="AT137" s="203" t="s">
        <v>241</v>
      </c>
      <c r="AU137" s="203" t="s">
        <v>84</v>
      </c>
      <c r="AY137" s="18" t="s">
        <v>239</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110</v>
      </c>
      <c r="BM137" s="203" t="s">
        <v>8</v>
      </c>
    </row>
    <row r="138" spans="1:65" s="2" customFormat="1" ht="16.5" customHeight="1">
      <c r="A138" s="35"/>
      <c r="B138" s="36"/>
      <c r="C138" s="192" t="s">
        <v>153</v>
      </c>
      <c r="D138" s="192" t="s">
        <v>241</v>
      </c>
      <c r="E138" s="193" t="s">
        <v>153</v>
      </c>
      <c r="F138" s="194" t="s">
        <v>5543</v>
      </c>
      <c r="G138" s="195" t="s">
        <v>476</v>
      </c>
      <c r="H138" s="196">
        <v>65</v>
      </c>
      <c r="I138" s="197"/>
      <c r="J138" s="198">
        <f>ROUND(I138*H138,2)</f>
        <v>0</v>
      </c>
      <c r="K138" s="194" t="s">
        <v>277</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110</v>
      </c>
      <c r="AT138" s="203" t="s">
        <v>241</v>
      </c>
      <c r="AU138" s="203" t="s">
        <v>84</v>
      </c>
      <c r="AY138" s="18" t="s">
        <v>239</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110</v>
      </c>
      <c r="BM138" s="203" t="s">
        <v>296</v>
      </c>
    </row>
    <row r="139" spans="1:65" s="2" customFormat="1" ht="16.5" customHeight="1">
      <c r="A139" s="35"/>
      <c r="B139" s="36"/>
      <c r="C139" s="192" t="s">
        <v>156</v>
      </c>
      <c r="D139" s="192" t="s">
        <v>241</v>
      </c>
      <c r="E139" s="193" t="s">
        <v>156</v>
      </c>
      <c r="F139" s="194" t="s">
        <v>5544</v>
      </c>
      <c r="G139" s="195" t="s">
        <v>309</v>
      </c>
      <c r="H139" s="196">
        <v>1.05</v>
      </c>
      <c r="I139" s="197"/>
      <c r="J139" s="198">
        <f>ROUND(I139*H139,2)</f>
        <v>0</v>
      </c>
      <c r="K139" s="194" t="s">
        <v>277</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110</v>
      </c>
      <c r="AT139" s="203" t="s">
        <v>241</v>
      </c>
      <c r="AU139" s="203" t="s">
        <v>84</v>
      </c>
      <c r="AY139" s="18" t="s">
        <v>239</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110</v>
      </c>
      <c r="BM139" s="203" t="s">
        <v>306</v>
      </c>
    </row>
    <row r="140" spans="1:65" s="12" customFormat="1" ht="25.9" customHeight="1">
      <c r="B140" s="176"/>
      <c r="C140" s="177"/>
      <c r="D140" s="178" t="s">
        <v>75</v>
      </c>
      <c r="E140" s="179" t="s">
        <v>156</v>
      </c>
      <c r="F140" s="179" t="s">
        <v>135</v>
      </c>
      <c r="G140" s="177"/>
      <c r="H140" s="177"/>
      <c r="I140" s="180"/>
      <c r="J140" s="181">
        <f>BK140</f>
        <v>0</v>
      </c>
      <c r="K140" s="177"/>
      <c r="L140" s="182"/>
      <c r="M140" s="183"/>
      <c r="N140" s="184"/>
      <c r="O140" s="184"/>
      <c r="P140" s="185">
        <f>SUM(P141:P145)</f>
        <v>0</v>
      </c>
      <c r="Q140" s="184"/>
      <c r="R140" s="185">
        <f>SUM(R141:R145)</f>
        <v>0</v>
      </c>
      <c r="S140" s="184"/>
      <c r="T140" s="186">
        <f>SUM(T141:T145)</f>
        <v>0</v>
      </c>
      <c r="AR140" s="187" t="s">
        <v>84</v>
      </c>
      <c r="AT140" s="188" t="s">
        <v>75</v>
      </c>
      <c r="AU140" s="188" t="s">
        <v>76</v>
      </c>
      <c r="AY140" s="187" t="s">
        <v>239</v>
      </c>
      <c r="BK140" s="189">
        <f>SUM(BK141:BK145)</f>
        <v>0</v>
      </c>
    </row>
    <row r="141" spans="1:65" s="2" customFormat="1" ht="16.5" customHeight="1">
      <c r="A141" s="35"/>
      <c r="B141" s="36"/>
      <c r="C141" s="192" t="s">
        <v>159</v>
      </c>
      <c r="D141" s="192" t="s">
        <v>241</v>
      </c>
      <c r="E141" s="193" t="s">
        <v>159</v>
      </c>
      <c r="F141" s="194" t="s">
        <v>5545</v>
      </c>
      <c r="G141" s="195" t="s">
        <v>1736</v>
      </c>
      <c r="H141" s="196">
        <v>1</v>
      </c>
      <c r="I141" s="197"/>
      <c r="J141" s="198">
        <f>ROUND(I141*H141,2)</f>
        <v>0</v>
      </c>
      <c r="K141" s="194" t="s">
        <v>277</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110</v>
      </c>
      <c r="AT141" s="203" t="s">
        <v>241</v>
      </c>
      <c r="AU141" s="203" t="s">
        <v>84</v>
      </c>
      <c r="AY141" s="18" t="s">
        <v>239</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110</v>
      </c>
      <c r="BM141" s="203" t="s">
        <v>279</v>
      </c>
    </row>
    <row r="142" spans="1:65" s="2" customFormat="1" ht="16.5" customHeight="1">
      <c r="A142" s="35"/>
      <c r="B142" s="36"/>
      <c r="C142" s="192" t="s">
        <v>162</v>
      </c>
      <c r="D142" s="192" t="s">
        <v>241</v>
      </c>
      <c r="E142" s="193" t="s">
        <v>162</v>
      </c>
      <c r="F142" s="194" t="s">
        <v>4251</v>
      </c>
      <c r="G142" s="195" t="s">
        <v>379</v>
      </c>
      <c r="H142" s="196">
        <v>6</v>
      </c>
      <c r="I142" s="197"/>
      <c r="J142" s="198">
        <f>ROUND(I142*H142,2)</f>
        <v>0</v>
      </c>
      <c r="K142" s="194" t="s">
        <v>277</v>
      </c>
      <c r="L142" s="40"/>
      <c r="M142" s="199" t="s">
        <v>1</v>
      </c>
      <c r="N142" s="200" t="s">
        <v>41</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110</v>
      </c>
      <c r="AT142" s="203" t="s">
        <v>241</v>
      </c>
      <c r="AU142" s="203" t="s">
        <v>84</v>
      </c>
      <c r="AY142" s="18" t="s">
        <v>239</v>
      </c>
      <c r="BE142" s="204">
        <f>IF(N142="základní",J142,0)</f>
        <v>0</v>
      </c>
      <c r="BF142" s="204">
        <f>IF(N142="snížená",J142,0)</f>
        <v>0</v>
      </c>
      <c r="BG142" s="204">
        <f>IF(N142="zákl. přenesená",J142,0)</f>
        <v>0</v>
      </c>
      <c r="BH142" s="204">
        <f>IF(N142="sníž. přenesená",J142,0)</f>
        <v>0</v>
      </c>
      <c r="BI142" s="204">
        <f>IF(N142="nulová",J142,0)</f>
        <v>0</v>
      </c>
      <c r="BJ142" s="18" t="s">
        <v>84</v>
      </c>
      <c r="BK142" s="204">
        <f>ROUND(I142*H142,2)</f>
        <v>0</v>
      </c>
      <c r="BL142" s="18" t="s">
        <v>110</v>
      </c>
      <c r="BM142" s="203" t="s">
        <v>328</v>
      </c>
    </row>
    <row r="143" spans="1:65" s="2" customFormat="1" ht="16.5" customHeight="1">
      <c r="A143" s="35"/>
      <c r="B143" s="36"/>
      <c r="C143" s="192" t="s">
        <v>165</v>
      </c>
      <c r="D143" s="192" t="s">
        <v>241</v>
      </c>
      <c r="E143" s="193" t="s">
        <v>165</v>
      </c>
      <c r="F143" s="194" t="s">
        <v>4375</v>
      </c>
      <c r="G143" s="195" t="s">
        <v>379</v>
      </c>
      <c r="H143" s="196">
        <v>12</v>
      </c>
      <c r="I143" s="197"/>
      <c r="J143" s="198">
        <f>ROUND(I143*H143,2)</f>
        <v>0</v>
      </c>
      <c r="K143" s="194" t="s">
        <v>277</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110</v>
      </c>
      <c r="AT143" s="203" t="s">
        <v>241</v>
      </c>
      <c r="AU143" s="203" t="s">
        <v>84</v>
      </c>
      <c r="AY143" s="18" t="s">
        <v>239</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110</v>
      </c>
      <c r="BM143" s="203" t="s">
        <v>337</v>
      </c>
    </row>
    <row r="144" spans="1:65" s="2" customFormat="1" ht="16.5" customHeight="1">
      <c r="A144" s="35"/>
      <c r="B144" s="36"/>
      <c r="C144" s="192" t="s">
        <v>8</v>
      </c>
      <c r="D144" s="192" t="s">
        <v>241</v>
      </c>
      <c r="E144" s="193" t="s">
        <v>8</v>
      </c>
      <c r="F144" s="194" t="s">
        <v>2371</v>
      </c>
      <c r="G144" s="195" t="s">
        <v>379</v>
      </c>
      <c r="H144" s="196">
        <v>15</v>
      </c>
      <c r="I144" s="197"/>
      <c r="J144" s="198">
        <f>ROUND(I144*H144,2)</f>
        <v>0</v>
      </c>
      <c r="K144" s="194" t="s">
        <v>277</v>
      </c>
      <c r="L144" s="40"/>
      <c r="M144" s="199" t="s">
        <v>1</v>
      </c>
      <c r="N144" s="200" t="s">
        <v>41</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110</v>
      </c>
      <c r="AT144" s="203" t="s">
        <v>241</v>
      </c>
      <c r="AU144" s="203" t="s">
        <v>84</v>
      </c>
      <c r="AY144" s="18" t="s">
        <v>239</v>
      </c>
      <c r="BE144" s="204">
        <f>IF(N144="základní",J144,0)</f>
        <v>0</v>
      </c>
      <c r="BF144" s="204">
        <f>IF(N144="snížená",J144,0)</f>
        <v>0</v>
      </c>
      <c r="BG144" s="204">
        <f>IF(N144="zákl. přenesená",J144,0)</f>
        <v>0</v>
      </c>
      <c r="BH144" s="204">
        <f>IF(N144="sníž. přenesená",J144,0)</f>
        <v>0</v>
      </c>
      <c r="BI144" s="204">
        <f>IF(N144="nulová",J144,0)</f>
        <v>0</v>
      </c>
      <c r="BJ144" s="18" t="s">
        <v>84</v>
      </c>
      <c r="BK144" s="204">
        <f>ROUND(I144*H144,2)</f>
        <v>0</v>
      </c>
      <c r="BL144" s="18" t="s">
        <v>110</v>
      </c>
      <c r="BM144" s="203" t="s">
        <v>463</v>
      </c>
    </row>
    <row r="145" spans="1:65" s="2" customFormat="1" ht="16.5" customHeight="1">
      <c r="A145" s="35"/>
      <c r="B145" s="36"/>
      <c r="C145" s="192" t="s">
        <v>292</v>
      </c>
      <c r="D145" s="192" t="s">
        <v>241</v>
      </c>
      <c r="E145" s="193" t="s">
        <v>292</v>
      </c>
      <c r="F145" s="194" t="s">
        <v>5546</v>
      </c>
      <c r="G145" s="195" t="s">
        <v>299</v>
      </c>
      <c r="H145" s="196">
        <v>1</v>
      </c>
      <c r="I145" s="197"/>
      <c r="J145" s="198">
        <f>ROUND(I145*H145,2)</f>
        <v>0</v>
      </c>
      <c r="K145" s="194" t="s">
        <v>277</v>
      </c>
      <c r="L145" s="40"/>
      <c r="M145" s="220" t="s">
        <v>1</v>
      </c>
      <c r="N145" s="221" t="s">
        <v>41</v>
      </c>
      <c r="O145" s="222"/>
      <c r="P145" s="223">
        <f>O145*H145</f>
        <v>0</v>
      </c>
      <c r="Q145" s="223">
        <v>0</v>
      </c>
      <c r="R145" s="223">
        <f>Q145*H145</f>
        <v>0</v>
      </c>
      <c r="S145" s="223">
        <v>0</v>
      </c>
      <c r="T145" s="224">
        <f>S145*H145</f>
        <v>0</v>
      </c>
      <c r="U145" s="35"/>
      <c r="V145" s="35"/>
      <c r="W145" s="35"/>
      <c r="X145" s="35"/>
      <c r="Y145" s="35"/>
      <c r="Z145" s="35"/>
      <c r="AA145" s="35"/>
      <c r="AB145" s="35"/>
      <c r="AC145" s="35"/>
      <c r="AD145" s="35"/>
      <c r="AE145" s="35"/>
      <c r="AR145" s="203" t="s">
        <v>110</v>
      </c>
      <c r="AT145" s="203" t="s">
        <v>241</v>
      </c>
      <c r="AU145" s="203" t="s">
        <v>84</v>
      </c>
      <c r="AY145" s="18" t="s">
        <v>239</v>
      </c>
      <c r="BE145" s="204">
        <f>IF(N145="základní",J145,0)</f>
        <v>0</v>
      </c>
      <c r="BF145" s="204">
        <f>IF(N145="snížená",J145,0)</f>
        <v>0</v>
      </c>
      <c r="BG145" s="204">
        <f>IF(N145="zákl. přenesená",J145,0)</f>
        <v>0</v>
      </c>
      <c r="BH145" s="204">
        <f>IF(N145="sníž. přenesená",J145,0)</f>
        <v>0</v>
      </c>
      <c r="BI145" s="204">
        <f>IF(N145="nulová",J145,0)</f>
        <v>0</v>
      </c>
      <c r="BJ145" s="18" t="s">
        <v>84</v>
      </c>
      <c r="BK145" s="204">
        <f>ROUND(I145*H145,2)</f>
        <v>0</v>
      </c>
      <c r="BL145" s="18" t="s">
        <v>110</v>
      </c>
      <c r="BM145" s="203" t="s">
        <v>5547</v>
      </c>
    </row>
    <row r="146" spans="1:65" s="2" customFormat="1" ht="6.95" customHeight="1">
      <c r="A146" s="35"/>
      <c r="B146" s="55"/>
      <c r="C146" s="56"/>
      <c r="D146" s="56"/>
      <c r="E146" s="56"/>
      <c r="F146" s="56"/>
      <c r="G146" s="56"/>
      <c r="H146" s="56"/>
      <c r="I146" s="56"/>
      <c r="J146" s="56"/>
      <c r="K146" s="56"/>
      <c r="L146" s="40"/>
      <c r="M146" s="35"/>
      <c r="O146" s="35"/>
      <c r="P146" s="35"/>
      <c r="Q146" s="35"/>
      <c r="R146" s="35"/>
      <c r="S146" s="35"/>
      <c r="T146" s="35"/>
      <c r="U146" s="35"/>
      <c r="V146" s="35"/>
      <c r="W146" s="35"/>
      <c r="X146" s="35"/>
      <c r="Y146" s="35"/>
      <c r="Z146" s="35"/>
      <c r="AA146" s="35"/>
      <c r="AB146" s="35"/>
      <c r="AC146" s="35"/>
      <c r="AD146" s="35"/>
      <c r="AE146" s="35"/>
    </row>
  </sheetData>
  <sheetProtection algorithmName="SHA-512" hashValue="u1rafzD3HeO/15VffBtr0Djd9fNJxJCYtG1tfcfJ30j/udd33LT95elJSP6Wu7akuDJ4ydksFu+vLf68LnrppA==" saltValue="e8b5DYxK7FiSG2jDtxbSqP+RgYNHyKsOpXrRYWOIwLD0ZwtfFc097sE3djBSElTiaPHYEhZL4dIFwN1h/k3Q3w==" spinCount="100000" sheet="1" objects="1" scenarios="1" formatColumns="0" formatRows="0" autoFilter="0"/>
  <autoFilter ref="C127:K145" xr:uid="{00000000-0009-0000-0000-000021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198</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5492</v>
      </c>
      <c r="F9" s="296"/>
      <c r="G9" s="296"/>
      <c r="H9" s="296"/>
      <c r="L9" s="21"/>
    </row>
    <row r="10" spans="1:46" s="1" customFormat="1" ht="12" customHeight="1">
      <c r="B10" s="21"/>
      <c r="D10" s="120" t="s">
        <v>347</v>
      </c>
      <c r="L10" s="21"/>
    </row>
    <row r="11" spans="1:46" s="2" customFormat="1" ht="16.5" customHeight="1">
      <c r="A11" s="35"/>
      <c r="B11" s="40"/>
      <c r="C11" s="35"/>
      <c r="D11" s="35"/>
      <c r="E11" s="333" t="s">
        <v>5529</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3245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5548</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4406</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ROUND(J126,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ROUND((SUM(BE126:BE136)),  2)</f>
        <v>0</v>
      </c>
      <c r="G37" s="35"/>
      <c r="H37" s="35"/>
      <c r="I37" s="131">
        <v>0.21</v>
      </c>
      <c r="J37" s="130">
        <f>ROUND(((SUM(BE126:BE136))*I37),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ROUND((SUM(BF126:BF136)),  2)</f>
        <v>0</v>
      </c>
      <c r="G38" s="35"/>
      <c r="H38" s="35"/>
      <c r="I38" s="131">
        <v>0.12</v>
      </c>
      <c r="J38" s="130">
        <f>ROUND(((SUM(BF126:BF136))*I38),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ROUND((SUM(BG126:BG136)),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ROUND((SUM(BH126:BH136)),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ROUND((SUM(BI126:BI136)),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5492</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5529</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3245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IO 02.2 - LPS</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J126</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4221</v>
      </c>
      <c r="E101" s="157"/>
      <c r="F101" s="157"/>
      <c r="G101" s="157"/>
      <c r="H101" s="157"/>
      <c r="I101" s="157"/>
      <c r="J101" s="158">
        <f>J127</f>
        <v>0</v>
      </c>
      <c r="K101" s="155"/>
      <c r="L101" s="159"/>
    </row>
    <row r="102" spans="1:47" s="9" customFormat="1" ht="24.95" customHeight="1">
      <c r="B102" s="154"/>
      <c r="C102" s="155"/>
      <c r="D102" s="156" t="s">
        <v>5549</v>
      </c>
      <c r="E102" s="157"/>
      <c r="F102" s="157"/>
      <c r="G102" s="157"/>
      <c r="H102" s="157"/>
      <c r="I102" s="157"/>
      <c r="J102" s="158">
        <f>J132</f>
        <v>0</v>
      </c>
      <c r="K102" s="155"/>
      <c r="L102" s="159"/>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224</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30" t="str">
        <f>E7</f>
        <v>NEMOCNICE TGM HODONÍN – VÝSTAVBA PAVILONU URGENTNÍHO PŘÍJMU ETAPA II.</v>
      </c>
      <c r="F112" s="331"/>
      <c r="G112" s="331"/>
      <c r="H112" s="331"/>
      <c r="I112" s="37"/>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210</v>
      </c>
      <c r="D113" s="23"/>
      <c r="E113" s="23"/>
      <c r="F113" s="23"/>
      <c r="G113" s="23"/>
      <c r="H113" s="23"/>
      <c r="I113" s="23"/>
      <c r="J113" s="23"/>
      <c r="K113" s="23"/>
      <c r="L113" s="21"/>
    </row>
    <row r="114" spans="1:65" s="1" customFormat="1" ht="16.5" customHeight="1">
      <c r="B114" s="22"/>
      <c r="C114" s="23"/>
      <c r="D114" s="23"/>
      <c r="E114" s="330" t="s">
        <v>5492</v>
      </c>
      <c r="F114" s="281"/>
      <c r="G114" s="281"/>
      <c r="H114" s="281"/>
      <c r="I114" s="23"/>
      <c r="J114" s="23"/>
      <c r="K114" s="23"/>
      <c r="L114" s="21"/>
    </row>
    <row r="115" spans="1:65" s="1" customFormat="1" ht="12" customHeight="1">
      <c r="B115" s="22"/>
      <c r="C115" s="30" t="s">
        <v>347</v>
      </c>
      <c r="D115" s="23"/>
      <c r="E115" s="23"/>
      <c r="F115" s="23"/>
      <c r="G115" s="23"/>
      <c r="H115" s="23"/>
      <c r="I115" s="23"/>
      <c r="J115" s="23"/>
      <c r="K115" s="23"/>
      <c r="L115" s="21"/>
    </row>
    <row r="116" spans="1:65" s="2" customFormat="1" ht="16.5" customHeight="1">
      <c r="A116" s="35"/>
      <c r="B116" s="36"/>
      <c r="C116" s="37"/>
      <c r="D116" s="37"/>
      <c r="E116" s="334" t="s">
        <v>5529</v>
      </c>
      <c r="F116" s="332"/>
      <c r="G116" s="332"/>
      <c r="H116" s="332"/>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3245</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6.5" customHeight="1">
      <c r="A118" s="35"/>
      <c r="B118" s="36"/>
      <c r="C118" s="37"/>
      <c r="D118" s="37"/>
      <c r="E118" s="303" t="str">
        <f>E13</f>
        <v>IO 02.2 - LPS</v>
      </c>
      <c r="F118" s="332"/>
      <c r="G118" s="332"/>
      <c r="H118" s="332"/>
      <c r="I118" s="37"/>
      <c r="J118" s="37"/>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2" customHeight="1">
      <c r="A120" s="35"/>
      <c r="B120" s="36"/>
      <c r="C120" s="30" t="s">
        <v>20</v>
      </c>
      <c r="D120" s="37"/>
      <c r="E120" s="37"/>
      <c r="F120" s="28" t="str">
        <f>F16</f>
        <v xml:space="preserve"> </v>
      </c>
      <c r="G120" s="37"/>
      <c r="H120" s="37"/>
      <c r="I120" s="30" t="s">
        <v>22</v>
      </c>
      <c r="J120" s="67" t="str">
        <f>IF(J16="","",J16)</f>
        <v>23. 6. 2025</v>
      </c>
      <c r="K120" s="37"/>
      <c r="L120" s="52"/>
      <c r="S120" s="35"/>
      <c r="T120" s="35"/>
      <c r="U120" s="35"/>
      <c r="V120" s="35"/>
      <c r="W120" s="35"/>
      <c r="X120" s="35"/>
      <c r="Y120" s="35"/>
      <c r="Z120" s="35"/>
      <c r="AA120" s="35"/>
      <c r="AB120" s="35"/>
      <c r="AC120" s="35"/>
      <c r="AD120" s="35"/>
      <c r="AE120" s="35"/>
    </row>
    <row r="121" spans="1:65"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24</v>
      </c>
      <c r="D122" s="37"/>
      <c r="E122" s="37"/>
      <c r="F122" s="28" t="str">
        <f>E19</f>
        <v>NEMOCNICE TGM HODONÍN, p.o.</v>
      </c>
      <c r="G122" s="37"/>
      <c r="H122" s="37"/>
      <c r="I122" s="30" t="s">
        <v>30</v>
      </c>
      <c r="J122" s="33" t="str">
        <f>E25</f>
        <v>KANIA a.s.</v>
      </c>
      <c r="K122" s="37"/>
      <c r="L122" s="52"/>
      <c r="S122" s="35"/>
      <c r="T122" s="35"/>
      <c r="U122" s="35"/>
      <c r="V122" s="35"/>
      <c r="W122" s="35"/>
      <c r="X122" s="35"/>
      <c r="Y122" s="35"/>
      <c r="Z122" s="35"/>
      <c r="AA122" s="35"/>
      <c r="AB122" s="35"/>
      <c r="AC122" s="35"/>
      <c r="AD122" s="35"/>
      <c r="AE122" s="35"/>
    </row>
    <row r="123" spans="1:65" s="2" customFormat="1" ht="15.2" customHeight="1">
      <c r="A123" s="35"/>
      <c r="B123" s="36"/>
      <c r="C123" s="30" t="s">
        <v>28</v>
      </c>
      <c r="D123" s="37"/>
      <c r="E123" s="37"/>
      <c r="F123" s="28" t="str">
        <f>IF(E22="","",E22)</f>
        <v>Vyplň údaj</v>
      </c>
      <c r="G123" s="37"/>
      <c r="H123" s="37"/>
      <c r="I123" s="30" t="s">
        <v>33</v>
      </c>
      <c r="J123" s="33" t="str">
        <f>E28</f>
        <v xml:space="preserve"> </v>
      </c>
      <c r="K123" s="37"/>
      <c r="L123" s="52"/>
      <c r="S123" s="35"/>
      <c r="T123" s="35"/>
      <c r="U123" s="35"/>
      <c r="V123" s="35"/>
      <c r="W123" s="35"/>
      <c r="X123" s="35"/>
      <c r="Y123" s="35"/>
      <c r="Z123" s="35"/>
      <c r="AA123" s="35"/>
      <c r="AB123" s="35"/>
      <c r="AC123" s="35"/>
      <c r="AD123" s="35"/>
      <c r="AE123" s="35"/>
    </row>
    <row r="124" spans="1:65"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5" s="11" customFormat="1" ht="29.25" customHeight="1">
      <c r="A125" s="165"/>
      <c r="B125" s="166"/>
      <c r="C125" s="167" t="s">
        <v>225</v>
      </c>
      <c r="D125" s="168" t="s">
        <v>61</v>
      </c>
      <c r="E125" s="168" t="s">
        <v>57</v>
      </c>
      <c r="F125" s="168" t="s">
        <v>58</v>
      </c>
      <c r="G125" s="168" t="s">
        <v>226</v>
      </c>
      <c r="H125" s="168" t="s">
        <v>227</v>
      </c>
      <c r="I125" s="168" t="s">
        <v>228</v>
      </c>
      <c r="J125" s="168" t="s">
        <v>214</v>
      </c>
      <c r="K125" s="169" t="s">
        <v>229</v>
      </c>
      <c r="L125" s="170"/>
      <c r="M125" s="76" t="s">
        <v>1</v>
      </c>
      <c r="N125" s="77" t="s">
        <v>40</v>
      </c>
      <c r="O125" s="77" t="s">
        <v>230</v>
      </c>
      <c r="P125" s="77" t="s">
        <v>231</v>
      </c>
      <c r="Q125" s="77" t="s">
        <v>232</v>
      </c>
      <c r="R125" s="77" t="s">
        <v>233</v>
      </c>
      <c r="S125" s="77" t="s">
        <v>234</v>
      </c>
      <c r="T125" s="78" t="s">
        <v>235</v>
      </c>
      <c r="U125" s="165"/>
      <c r="V125" s="165"/>
      <c r="W125" s="165"/>
      <c r="X125" s="165"/>
      <c r="Y125" s="165"/>
      <c r="Z125" s="165"/>
      <c r="AA125" s="165"/>
      <c r="AB125" s="165"/>
      <c r="AC125" s="165"/>
      <c r="AD125" s="165"/>
      <c r="AE125" s="165"/>
    </row>
    <row r="126" spans="1:65" s="2" customFormat="1" ht="22.9" customHeight="1">
      <c r="A126" s="35"/>
      <c r="B126" s="36"/>
      <c r="C126" s="83" t="s">
        <v>236</v>
      </c>
      <c r="D126" s="37"/>
      <c r="E126" s="37"/>
      <c r="F126" s="37"/>
      <c r="G126" s="37"/>
      <c r="H126" s="37"/>
      <c r="I126" s="37"/>
      <c r="J126" s="171">
        <f>BK126</f>
        <v>0</v>
      </c>
      <c r="K126" s="37"/>
      <c r="L126" s="40"/>
      <c r="M126" s="79"/>
      <c r="N126" s="172"/>
      <c r="O126" s="80"/>
      <c r="P126" s="173">
        <f>P127+P132</f>
        <v>0</v>
      </c>
      <c r="Q126" s="80"/>
      <c r="R126" s="173">
        <f>R127+R132</f>
        <v>0</v>
      </c>
      <c r="S126" s="80"/>
      <c r="T126" s="174">
        <f>T127+T132</f>
        <v>0</v>
      </c>
      <c r="U126" s="35"/>
      <c r="V126" s="35"/>
      <c r="W126" s="35"/>
      <c r="X126" s="35"/>
      <c r="Y126" s="35"/>
      <c r="Z126" s="35"/>
      <c r="AA126" s="35"/>
      <c r="AB126" s="35"/>
      <c r="AC126" s="35"/>
      <c r="AD126" s="35"/>
      <c r="AE126" s="35"/>
      <c r="AT126" s="18" t="s">
        <v>75</v>
      </c>
      <c r="AU126" s="18" t="s">
        <v>216</v>
      </c>
      <c r="BK126" s="175">
        <f>BK127+BK132</f>
        <v>0</v>
      </c>
    </row>
    <row r="127" spans="1:65" s="12" customFormat="1" ht="25.9" customHeight="1">
      <c r="B127" s="176"/>
      <c r="C127" s="177"/>
      <c r="D127" s="178" t="s">
        <v>75</v>
      </c>
      <c r="E127" s="179" t="s">
        <v>4224</v>
      </c>
      <c r="F127" s="179" t="s">
        <v>4225</v>
      </c>
      <c r="G127" s="177"/>
      <c r="H127" s="177"/>
      <c r="I127" s="180"/>
      <c r="J127" s="181">
        <f>BK127</f>
        <v>0</v>
      </c>
      <c r="K127" s="177"/>
      <c r="L127" s="182"/>
      <c r="M127" s="183"/>
      <c r="N127" s="184"/>
      <c r="O127" s="184"/>
      <c r="P127" s="185">
        <f>SUM(P128:P131)</f>
        <v>0</v>
      </c>
      <c r="Q127" s="184"/>
      <c r="R127" s="185">
        <f>SUM(R128:R131)</f>
        <v>0</v>
      </c>
      <c r="S127" s="184"/>
      <c r="T127" s="186">
        <f>SUM(T128:T131)</f>
        <v>0</v>
      </c>
      <c r="AR127" s="187" t="s">
        <v>84</v>
      </c>
      <c r="AT127" s="188" t="s">
        <v>75</v>
      </c>
      <c r="AU127" s="188" t="s">
        <v>76</v>
      </c>
      <c r="AY127" s="187" t="s">
        <v>239</v>
      </c>
      <c r="BK127" s="189">
        <f>SUM(BK128:BK131)</f>
        <v>0</v>
      </c>
    </row>
    <row r="128" spans="1:65" s="2" customFormat="1" ht="16.5" customHeight="1">
      <c r="A128" s="35"/>
      <c r="B128" s="36"/>
      <c r="C128" s="192" t="s">
        <v>84</v>
      </c>
      <c r="D128" s="192" t="s">
        <v>241</v>
      </c>
      <c r="E128" s="193" t="s">
        <v>84</v>
      </c>
      <c r="F128" s="194" t="s">
        <v>4227</v>
      </c>
      <c r="G128" s="195" t="s">
        <v>476</v>
      </c>
      <c r="H128" s="196">
        <v>7.5</v>
      </c>
      <c r="I128" s="197"/>
      <c r="J128" s="198">
        <f>ROUND(I128*H128,2)</f>
        <v>0</v>
      </c>
      <c r="K128" s="194" t="s">
        <v>277</v>
      </c>
      <c r="L128" s="40"/>
      <c r="M128" s="199" t="s">
        <v>1</v>
      </c>
      <c r="N128" s="200" t="s">
        <v>41</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110</v>
      </c>
      <c r="AT128" s="203" t="s">
        <v>241</v>
      </c>
      <c r="AU128" s="203" t="s">
        <v>84</v>
      </c>
      <c r="AY128" s="18" t="s">
        <v>239</v>
      </c>
      <c r="BE128" s="204">
        <f>IF(N128="základní",J128,0)</f>
        <v>0</v>
      </c>
      <c r="BF128" s="204">
        <f>IF(N128="snížená",J128,0)</f>
        <v>0</v>
      </c>
      <c r="BG128" s="204">
        <f>IF(N128="zákl. přenesená",J128,0)</f>
        <v>0</v>
      </c>
      <c r="BH128" s="204">
        <f>IF(N128="sníž. přenesená",J128,0)</f>
        <v>0</v>
      </c>
      <c r="BI128" s="204">
        <f>IF(N128="nulová",J128,0)</f>
        <v>0</v>
      </c>
      <c r="BJ128" s="18" t="s">
        <v>84</v>
      </c>
      <c r="BK128" s="204">
        <f>ROUND(I128*H128,2)</f>
        <v>0</v>
      </c>
      <c r="BL128" s="18" t="s">
        <v>110</v>
      </c>
      <c r="BM128" s="203" t="s">
        <v>86</v>
      </c>
    </row>
    <row r="129" spans="1:65" s="2" customFormat="1" ht="16.5" customHeight="1">
      <c r="A129" s="35"/>
      <c r="B129" s="36"/>
      <c r="C129" s="192" t="s">
        <v>86</v>
      </c>
      <c r="D129" s="192" t="s">
        <v>241</v>
      </c>
      <c r="E129" s="193" t="s">
        <v>86</v>
      </c>
      <c r="F129" s="194" t="s">
        <v>5550</v>
      </c>
      <c r="G129" s="195" t="s">
        <v>476</v>
      </c>
      <c r="H129" s="196">
        <v>75</v>
      </c>
      <c r="I129" s="197"/>
      <c r="J129" s="198">
        <f>ROUND(I129*H129,2)</f>
        <v>0</v>
      </c>
      <c r="K129" s="194" t="s">
        <v>277</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110</v>
      </c>
      <c r="AT129" s="203" t="s">
        <v>241</v>
      </c>
      <c r="AU129" s="203" t="s">
        <v>84</v>
      </c>
      <c r="AY129" s="18" t="s">
        <v>239</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110</v>
      </c>
      <c r="BM129" s="203" t="s">
        <v>110</v>
      </c>
    </row>
    <row r="130" spans="1:65" s="2" customFormat="1" ht="16.5" customHeight="1">
      <c r="A130" s="35"/>
      <c r="B130" s="36"/>
      <c r="C130" s="192" t="s">
        <v>108</v>
      </c>
      <c r="D130" s="192" t="s">
        <v>241</v>
      </c>
      <c r="E130" s="193" t="s">
        <v>108</v>
      </c>
      <c r="F130" s="194" t="s">
        <v>5551</v>
      </c>
      <c r="G130" s="195" t="s">
        <v>1736</v>
      </c>
      <c r="H130" s="196">
        <v>9</v>
      </c>
      <c r="I130" s="197"/>
      <c r="J130" s="198">
        <f>ROUND(I130*H130,2)</f>
        <v>0</v>
      </c>
      <c r="K130" s="194" t="s">
        <v>277</v>
      </c>
      <c r="L130" s="40"/>
      <c r="M130" s="199" t="s">
        <v>1</v>
      </c>
      <c r="N130" s="200" t="s">
        <v>41</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110</v>
      </c>
      <c r="AT130" s="203" t="s">
        <v>241</v>
      </c>
      <c r="AU130" s="203" t="s">
        <v>84</v>
      </c>
      <c r="AY130" s="18" t="s">
        <v>239</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110</v>
      </c>
      <c r="BM130" s="203" t="s">
        <v>150</v>
      </c>
    </row>
    <row r="131" spans="1:65" s="2" customFormat="1" ht="16.5" customHeight="1">
      <c r="A131" s="35"/>
      <c r="B131" s="36"/>
      <c r="C131" s="192" t="s">
        <v>110</v>
      </c>
      <c r="D131" s="192" t="s">
        <v>241</v>
      </c>
      <c r="E131" s="193" t="s">
        <v>110</v>
      </c>
      <c r="F131" s="194" t="s">
        <v>4235</v>
      </c>
      <c r="G131" s="195" t="s">
        <v>1736</v>
      </c>
      <c r="H131" s="196">
        <v>9</v>
      </c>
      <c r="I131" s="197"/>
      <c r="J131" s="198">
        <f>ROUND(I131*H131,2)</f>
        <v>0</v>
      </c>
      <c r="K131" s="194" t="s">
        <v>277</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110</v>
      </c>
      <c r="AT131" s="203" t="s">
        <v>241</v>
      </c>
      <c r="AU131" s="203" t="s">
        <v>84</v>
      </c>
      <c r="AY131" s="18" t="s">
        <v>239</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110</v>
      </c>
      <c r="BM131" s="203" t="s">
        <v>156</v>
      </c>
    </row>
    <row r="132" spans="1:65" s="12" customFormat="1" ht="25.9" customHeight="1">
      <c r="B132" s="176"/>
      <c r="C132" s="177"/>
      <c r="D132" s="178" t="s">
        <v>75</v>
      </c>
      <c r="E132" s="179" t="s">
        <v>110</v>
      </c>
      <c r="F132" s="179" t="s">
        <v>135</v>
      </c>
      <c r="G132" s="177"/>
      <c r="H132" s="177"/>
      <c r="I132" s="180"/>
      <c r="J132" s="181">
        <f>BK132</f>
        <v>0</v>
      </c>
      <c r="K132" s="177"/>
      <c r="L132" s="182"/>
      <c r="M132" s="183"/>
      <c r="N132" s="184"/>
      <c r="O132" s="184"/>
      <c r="P132" s="185">
        <f>SUM(P133:P136)</f>
        <v>0</v>
      </c>
      <c r="Q132" s="184"/>
      <c r="R132" s="185">
        <f>SUM(R133:R136)</f>
        <v>0</v>
      </c>
      <c r="S132" s="184"/>
      <c r="T132" s="186">
        <f>SUM(T133:T136)</f>
        <v>0</v>
      </c>
      <c r="AR132" s="187" t="s">
        <v>84</v>
      </c>
      <c r="AT132" s="188" t="s">
        <v>75</v>
      </c>
      <c r="AU132" s="188" t="s">
        <v>76</v>
      </c>
      <c r="AY132" s="187" t="s">
        <v>239</v>
      </c>
      <c r="BK132" s="189">
        <f>SUM(BK133:BK136)</f>
        <v>0</v>
      </c>
    </row>
    <row r="133" spans="1:65" s="2" customFormat="1" ht="16.5" customHeight="1">
      <c r="A133" s="35"/>
      <c r="B133" s="36"/>
      <c r="C133" s="192" t="s">
        <v>134</v>
      </c>
      <c r="D133" s="192" t="s">
        <v>241</v>
      </c>
      <c r="E133" s="193" t="s">
        <v>134</v>
      </c>
      <c r="F133" s="194" t="s">
        <v>5552</v>
      </c>
      <c r="G133" s="195" t="s">
        <v>1736</v>
      </c>
      <c r="H133" s="196">
        <v>5</v>
      </c>
      <c r="I133" s="197"/>
      <c r="J133" s="198">
        <f>ROUND(I133*H133,2)</f>
        <v>0</v>
      </c>
      <c r="K133" s="194" t="s">
        <v>277</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110</v>
      </c>
      <c r="AT133" s="203" t="s">
        <v>241</v>
      </c>
      <c r="AU133" s="203" t="s">
        <v>84</v>
      </c>
      <c r="AY133" s="18" t="s">
        <v>239</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110</v>
      </c>
      <c r="BM133" s="203" t="s">
        <v>162</v>
      </c>
    </row>
    <row r="134" spans="1:65" s="2" customFormat="1" ht="16.5" customHeight="1">
      <c r="A134" s="35"/>
      <c r="B134" s="36"/>
      <c r="C134" s="192" t="s">
        <v>150</v>
      </c>
      <c r="D134" s="192" t="s">
        <v>241</v>
      </c>
      <c r="E134" s="193" t="s">
        <v>150</v>
      </c>
      <c r="F134" s="194" t="s">
        <v>4251</v>
      </c>
      <c r="G134" s="195" t="s">
        <v>379</v>
      </c>
      <c r="H134" s="196">
        <v>3</v>
      </c>
      <c r="I134" s="197"/>
      <c r="J134" s="198">
        <f>ROUND(I134*H134,2)</f>
        <v>0</v>
      </c>
      <c r="K134" s="194" t="s">
        <v>277</v>
      </c>
      <c r="L134" s="40"/>
      <c r="M134" s="199" t="s">
        <v>1</v>
      </c>
      <c r="N134" s="200" t="s">
        <v>41</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110</v>
      </c>
      <c r="AT134" s="203" t="s">
        <v>241</v>
      </c>
      <c r="AU134" s="203" t="s">
        <v>84</v>
      </c>
      <c r="AY134" s="18" t="s">
        <v>239</v>
      </c>
      <c r="BE134" s="204">
        <f>IF(N134="základní",J134,0)</f>
        <v>0</v>
      </c>
      <c r="BF134" s="204">
        <f>IF(N134="snížená",J134,0)</f>
        <v>0</v>
      </c>
      <c r="BG134" s="204">
        <f>IF(N134="zákl. přenesená",J134,0)</f>
        <v>0</v>
      </c>
      <c r="BH134" s="204">
        <f>IF(N134="sníž. přenesená",J134,0)</f>
        <v>0</v>
      </c>
      <c r="BI134" s="204">
        <f>IF(N134="nulová",J134,0)</f>
        <v>0</v>
      </c>
      <c r="BJ134" s="18" t="s">
        <v>84</v>
      </c>
      <c r="BK134" s="204">
        <f>ROUND(I134*H134,2)</f>
        <v>0</v>
      </c>
      <c r="BL134" s="18" t="s">
        <v>110</v>
      </c>
      <c r="BM134" s="203" t="s">
        <v>8</v>
      </c>
    </row>
    <row r="135" spans="1:65" s="2" customFormat="1" ht="16.5" customHeight="1">
      <c r="A135" s="35"/>
      <c r="B135" s="36"/>
      <c r="C135" s="192" t="s">
        <v>153</v>
      </c>
      <c r="D135" s="192" t="s">
        <v>241</v>
      </c>
      <c r="E135" s="193" t="s">
        <v>153</v>
      </c>
      <c r="F135" s="194" t="s">
        <v>4254</v>
      </c>
      <c r="G135" s="195" t="s">
        <v>379</v>
      </c>
      <c r="H135" s="196">
        <v>8</v>
      </c>
      <c r="I135" s="197"/>
      <c r="J135" s="198">
        <f>ROUND(I135*H135,2)</f>
        <v>0</v>
      </c>
      <c r="K135" s="194" t="s">
        <v>277</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110</v>
      </c>
      <c r="AT135" s="203" t="s">
        <v>241</v>
      </c>
      <c r="AU135" s="203" t="s">
        <v>84</v>
      </c>
      <c r="AY135" s="18" t="s">
        <v>239</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110</v>
      </c>
      <c r="BM135" s="203" t="s">
        <v>296</v>
      </c>
    </row>
    <row r="136" spans="1:65" s="2" customFormat="1" ht="16.5" customHeight="1">
      <c r="A136" s="35"/>
      <c r="B136" s="36"/>
      <c r="C136" s="192" t="s">
        <v>156</v>
      </c>
      <c r="D136" s="192" t="s">
        <v>241</v>
      </c>
      <c r="E136" s="193" t="s">
        <v>156</v>
      </c>
      <c r="F136" s="194" t="s">
        <v>2371</v>
      </c>
      <c r="G136" s="195" t="s">
        <v>379</v>
      </c>
      <c r="H136" s="196">
        <v>6</v>
      </c>
      <c r="I136" s="197"/>
      <c r="J136" s="198">
        <f>ROUND(I136*H136,2)</f>
        <v>0</v>
      </c>
      <c r="K136" s="194" t="s">
        <v>277</v>
      </c>
      <c r="L136" s="40"/>
      <c r="M136" s="220" t="s">
        <v>1</v>
      </c>
      <c r="N136" s="221" t="s">
        <v>41</v>
      </c>
      <c r="O136" s="222"/>
      <c r="P136" s="223">
        <f>O136*H136</f>
        <v>0</v>
      </c>
      <c r="Q136" s="223">
        <v>0</v>
      </c>
      <c r="R136" s="223">
        <f>Q136*H136</f>
        <v>0</v>
      </c>
      <c r="S136" s="223">
        <v>0</v>
      </c>
      <c r="T136" s="224">
        <f>S136*H136</f>
        <v>0</v>
      </c>
      <c r="U136" s="35"/>
      <c r="V136" s="35"/>
      <c r="W136" s="35"/>
      <c r="X136" s="35"/>
      <c r="Y136" s="35"/>
      <c r="Z136" s="35"/>
      <c r="AA136" s="35"/>
      <c r="AB136" s="35"/>
      <c r="AC136" s="35"/>
      <c r="AD136" s="35"/>
      <c r="AE136" s="35"/>
      <c r="AR136" s="203" t="s">
        <v>110</v>
      </c>
      <c r="AT136" s="203" t="s">
        <v>241</v>
      </c>
      <c r="AU136" s="203" t="s">
        <v>84</v>
      </c>
      <c r="AY136" s="18" t="s">
        <v>239</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110</v>
      </c>
      <c r="BM136" s="203" t="s">
        <v>306</v>
      </c>
    </row>
    <row r="137" spans="1:65" s="2" customFormat="1" ht="6.95" customHeight="1">
      <c r="A137" s="35"/>
      <c r="B137" s="55"/>
      <c r="C137" s="56"/>
      <c r="D137" s="56"/>
      <c r="E137" s="56"/>
      <c r="F137" s="56"/>
      <c r="G137" s="56"/>
      <c r="H137" s="56"/>
      <c r="I137" s="56"/>
      <c r="J137" s="56"/>
      <c r="K137" s="56"/>
      <c r="L137" s="40"/>
      <c r="M137" s="35"/>
      <c r="O137" s="35"/>
      <c r="P137" s="35"/>
      <c r="Q137" s="35"/>
      <c r="R137" s="35"/>
      <c r="S137" s="35"/>
      <c r="T137" s="35"/>
      <c r="U137" s="35"/>
      <c r="V137" s="35"/>
      <c r="W137" s="35"/>
      <c r="X137" s="35"/>
      <c r="Y137" s="35"/>
      <c r="Z137" s="35"/>
      <c r="AA137" s="35"/>
      <c r="AB137" s="35"/>
      <c r="AC137" s="35"/>
      <c r="AD137" s="35"/>
      <c r="AE137" s="35"/>
    </row>
  </sheetData>
  <sheetProtection algorithmName="SHA-512" hashValue="BmknqmvWoXLBBZv1b/vFCKzD/ZVQH7gzKTzeMTs8qnkUsoOSrnknM4vdLHKsV7cnp9X+Xe7E5e5Xybdq/0Pf0g==" saltValue="e6s3O3ySf8Q23gGXFnRbCZBhu/rJqbM+mnKbvijW2fKrhyclzjtIJ0pU7F1LrN+v05tQDrsDd3IBjj0+7Ok4kw==" spinCount="100000" sheet="1" objects="1" scenarios="1" formatColumns="0" formatRows="0" autoFilter="0"/>
  <autoFilter ref="C125:K136" xr:uid="{00000000-0009-0000-0000-000022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200</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5492</v>
      </c>
      <c r="F9" s="296"/>
      <c r="G9" s="296"/>
      <c r="H9" s="296"/>
      <c r="L9" s="21"/>
    </row>
    <row r="10" spans="1:46" s="1" customFormat="1" ht="12" customHeight="1">
      <c r="B10" s="21"/>
      <c r="D10" s="120" t="s">
        <v>347</v>
      </c>
      <c r="L10" s="21"/>
    </row>
    <row r="11" spans="1:46" s="2" customFormat="1" ht="16.5" customHeight="1">
      <c r="A11" s="35"/>
      <c r="B11" s="40"/>
      <c r="C11" s="35"/>
      <c r="D11" s="35"/>
      <c r="E11" s="333" t="s">
        <v>5529</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3245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5553</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4406</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ROUND(J126,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ROUND((SUM(BE126:BE140)),  2)</f>
        <v>0</v>
      </c>
      <c r="G37" s="35"/>
      <c r="H37" s="35"/>
      <c r="I37" s="131">
        <v>0.21</v>
      </c>
      <c r="J37" s="130">
        <f>ROUND(((SUM(BE126:BE140))*I37),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ROUND((SUM(BF126:BF140)),  2)</f>
        <v>0</v>
      </c>
      <c r="G38" s="35"/>
      <c r="H38" s="35"/>
      <c r="I38" s="131">
        <v>0.12</v>
      </c>
      <c r="J38" s="130">
        <f>ROUND(((SUM(BF126:BF140))*I38),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ROUND((SUM(BG126:BG140)),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ROUND((SUM(BH126:BH140)),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ROUND((SUM(BI126:BI140)),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5492</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5529</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3245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IO 02.3 - SV</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J126</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4377</v>
      </c>
      <c r="E101" s="157"/>
      <c r="F101" s="157"/>
      <c r="G101" s="157"/>
      <c r="H101" s="157"/>
      <c r="I101" s="157"/>
      <c r="J101" s="158">
        <f>J127</f>
        <v>0</v>
      </c>
      <c r="K101" s="155"/>
      <c r="L101" s="159"/>
    </row>
    <row r="102" spans="1:47" s="9" customFormat="1" ht="24.95" customHeight="1">
      <c r="B102" s="154"/>
      <c r="C102" s="155"/>
      <c r="D102" s="156" t="s">
        <v>5554</v>
      </c>
      <c r="E102" s="157"/>
      <c r="F102" s="157"/>
      <c r="G102" s="157"/>
      <c r="H102" s="157"/>
      <c r="I102" s="157"/>
      <c r="J102" s="158">
        <f>J135</f>
        <v>0</v>
      </c>
      <c r="K102" s="155"/>
      <c r="L102" s="159"/>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224</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30" t="str">
        <f>E7</f>
        <v>NEMOCNICE TGM HODONÍN – VÝSTAVBA PAVILONU URGENTNÍHO PŘÍJMU ETAPA II.</v>
      </c>
      <c r="F112" s="331"/>
      <c r="G112" s="331"/>
      <c r="H112" s="331"/>
      <c r="I112" s="37"/>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210</v>
      </c>
      <c r="D113" s="23"/>
      <c r="E113" s="23"/>
      <c r="F113" s="23"/>
      <c r="G113" s="23"/>
      <c r="H113" s="23"/>
      <c r="I113" s="23"/>
      <c r="J113" s="23"/>
      <c r="K113" s="23"/>
      <c r="L113" s="21"/>
    </row>
    <row r="114" spans="1:65" s="1" customFormat="1" ht="16.5" customHeight="1">
      <c r="B114" s="22"/>
      <c r="C114" s="23"/>
      <c r="D114" s="23"/>
      <c r="E114" s="330" t="s">
        <v>5492</v>
      </c>
      <c r="F114" s="281"/>
      <c r="G114" s="281"/>
      <c r="H114" s="281"/>
      <c r="I114" s="23"/>
      <c r="J114" s="23"/>
      <c r="K114" s="23"/>
      <c r="L114" s="21"/>
    </row>
    <row r="115" spans="1:65" s="1" customFormat="1" ht="12" customHeight="1">
      <c r="B115" s="22"/>
      <c r="C115" s="30" t="s">
        <v>347</v>
      </c>
      <c r="D115" s="23"/>
      <c r="E115" s="23"/>
      <c r="F115" s="23"/>
      <c r="G115" s="23"/>
      <c r="H115" s="23"/>
      <c r="I115" s="23"/>
      <c r="J115" s="23"/>
      <c r="K115" s="23"/>
      <c r="L115" s="21"/>
    </row>
    <row r="116" spans="1:65" s="2" customFormat="1" ht="16.5" customHeight="1">
      <c r="A116" s="35"/>
      <c r="B116" s="36"/>
      <c r="C116" s="37"/>
      <c r="D116" s="37"/>
      <c r="E116" s="334" t="s">
        <v>5529</v>
      </c>
      <c r="F116" s="332"/>
      <c r="G116" s="332"/>
      <c r="H116" s="332"/>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3245</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6.5" customHeight="1">
      <c r="A118" s="35"/>
      <c r="B118" s="36"/>
      <c r="C118" s="37"/>
      <c r="D118" s="37"/>
      <c r="E118" s="303" t="str">
        <f>E13</f>
        <v>IO 02.3 - SV</v>
      </c>
      <c r="F118" s="332"/>
      <c r="G118" s="332"/>
      <c r="H118" s="332"/>
      <c r="I118" s="37"/>
      <c r="J118" s="37"/>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2" customHeight="1">
      <c r="A120" s="35"/>
      <c r="B120" s="36"/>
      <c r="C120" s="30" t="s">
        <v>20</v>
      </c>
      <c r="D120" s="37"/>
      <c r="E120" s="37"/>
      <c r="F120" s="28" t="str">
        <f>F16</f>
        <v xml:space="preserve"> </v>
      </c>
      <c r="G120" s="37"/>
      <c r="H120" s="37"/>
      <c r="I120" s="30" t="s">
        <v>22</v>
      </c>
      <c r="J120" s="67" t="str">
        <f>IF(J16="","",J16)</f>
        <v>23. 6. 2025</v>
      </c>
      <c r="K120" s="37"/>
      <c r="L120" s="52"/>
      <c r="S120" s="35"/>
      <c r="T120" s="35"/>
      <c r="U120" s="35"/>
      <c r="V120" s="35"/>
      <c r="W120" s="35"/>
      <c r="X120" s="35"/>
      <c r="Y120" s="35"/>
      <c r="Z120" s="35"/>
      <c r="AA120" s="35"/>
      <c r="AB120" s="35"/>
      <c r="AC120" s="35"/>
      <c r="AD120" s="35"/>
      <c r="AE120" s="35"/>
    </row>
    <row r="121" spans="1:65"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24</v>
      </c>
      <c r="D122" s="37"/>
      <c r="E122" s="37"/>
      <c r="F122" s="28" t="str">
        <f>E19</f>
        <v>NEMOCNICE TGM HODONÍN, p.o.</v>
      </c>
      <c r="G122" s="37"/>
      <c r="H122" s="37"/>
      <c r="I122" s="30" t="s">
        <v>30</v>
      </c>
      <c r="J122" s="33" t="str">
        <f>E25</f>
        <v>KANIA a.s.</v>
      </c>
      <c r="K122" s="37"/>
      <c r="L122" s="52"/>
      <c r="S122" s="35"/>
      <c r="T122" s="35"/>
      <c r="U122" s="35"/>
      <c r="V122" s="35"/>
      <c r="W122" s="35"/>
      <c r="X122" s="35"/>
      <c r="Y122" s="35"/>
      <c r="Z122" s="35"/>
      <c r="AA122" s="35"/>
      <c r="AB122" s="35"/>
      <c r="AC122" s="35"/>
      <c r="AD122" s="35"/>
      <c r="AE122" s="35"/>
    </row>
    <row r="123" spans="1:65" s="2" customFormat="1" ht="15.2" customHeight="1">
      <c r="A123" s="35"/>
      <c r="B123" s="36"/>
      <c r="C123" s="30" t="s">
        <v>28</v>
      </c>
      <c r="D123" s="37"/>
      <c r="E123" s="37"/>
      <c r="F123" s="28" t="str">
        <f>IF(E22="","",E22)</f>
        <v>Vyplň údaj</v>
      </c>
      <c r="G123" s="37"/>
      <c r="H123" s="37"/>
      <c r="I123" s="30" t="s">
        <v>33</v>
      </c>
      <c r="J123" s="33" t="str">
        <f>E28</f>
        <v xml:space="preserve"> </v>
      </c>
      <c r="K123" s="37"/>
      <c r="L123" s="52"/>
      <c r="S123" s="35"/>
      <c r="T123" s="35"/>
      <c r="U123" s="35"/>
      <c r="V123" s="35"/>
      <c r="W123" s="35"/>
      <c r="X123" s="35"/>
      <c r="Y123" s="35"/>
      <c r="Z123" s="35"/>
      <c r="AA123" s="35"/>
      <c r="AB123" s="35"/>
      <c r="AC123" s="35"/>
      <c r="AD123" s="35"/>
      <c r="AE123" s="35"/>
    </row>
    <row r="124" spans="1:65"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5" s="11" customFormat="1" ht="29.25" customHeight="1">
      <c r="A125" s="165"/>
      <c r="B125" s="166"/>
      <c r="C125" s="167" t="s">
        <v>225</v>
      </c>
      <c r="D125" s="168" t="s">
        <v>61</v>
      </c>
      <c r="E125" s="168" t="s">
        <v>57</v>
      </c>
      <c r="F125" s="168" t="s">
        <v>58</v>
      </c>
      <c r="G125" s="168" t="s">
        <v>226</v>
      </c>
      <c r="H125" s="168" t="s">
        <v>227</v>
      </c>
      <c r="I125" s="168" t="s">
        <v>228</v>
      </c>
      <c r="J125" s="168" t="s">
        <v>214</v>
      </c>
      <c r="K125" s="169" t="s">
        <v>229</v>
      </c>
      <c r="L125" s="170"/>
      <c r="M125" s="76" t="s">
        <v>1</v>
      </c>
      <c r="N125" s="77" t="s">
        <v>40</v>
      </c>
      <c r="O125" s="77" t="s">
        <v>230</v>
      </c>
      <c r="P125" s="77" t="s">
        <v>231</v>
      </c>
      <c r="Q125" s="77" t="s">
        <v>232</v>
      </c>
      <c r="R125" s="77" t="s">
        <v>233</v>
      </c>
      <c r="S125" s="77" t="s">
        <v>234</v>
      </c>
      <c r="T125" s="78" t="s">
        <v>235</v>
      </c>
      <c r="U125" s="165"/>
      <c r="V125" s="165"/>
      <c r="W125" s="165"/>
      <c r="X125" s="165"/>
      <c r="Y125" s="165"/>
      <c r="Z125" s="165"/>
      <c r="AA125" s="165"/>
      <c r="AB125" s="165"/>
      <c r="AC125" s="165"/>
      <c r="AD125" s="165"/>
      <c r="AE125" s="165"/>
    </row>
    <row r="126" spans="1:65" s="2" customFormat="1" ht="22.9" customHeight="1">
      <c r="A126" s="35"/>
      <c r="B126" s="36"/>
      <c r="C126" s="83" t="s">
        <v>236</v>
      </c>
      <c r="D126" s="37"/>
      <c r="E126" s="37"/>
      <c r="F126" s="37"/>
      <c r="G126" s="37"/>
      <c r="H126" s="37"/>
      <c r="I126" s="37"/>
      <c r="J126" s="171">
        <f>BK126</f>
        <v>0</v>
      </c>
      <c r="K126" s="37"/>
      <c r="L126" s="40"/>
      <c r="M126" s="79"/>
      <c r="N126" s="172"/>
      <c r="O126" s="80"/>
      <c r="P126" s="173">
        <f>P127+P135</f>
        <v>0</v>
      </c>
      <c r="Q126" s="80"/>
      <c r="R126" s="173">
        <f>R127+R135</f>
        <v>0</v>
      </c>
      <c r="S126" s="80"/>
      <c r="T126" s="174">
        <f>T127+T135</f>
        <v>0</v>
      </c>
      <c r="U126" s="35"/>
      <c r="V126" s="35"/>
      <c r="W126" s="35"/>
      <c r="X126" s="35"/>
      <c r="Y126" s="35"/>
      <c r="Z126" s="35"/>
      <c r="AA126" s="35"/>
      <c r="AB126" s="35"/>
      <c r="AC126" s="35"/>
      <c r="AD126" s="35"/>
      <c r="AE126" s="35"/>
      <c r="AT126" s="18" t="s">
        <v>75</v>
      </c>
      <c r="AU126" s="18" t="s">
        <v>216</v>
      </c>
      <c r="BK126" s="175">
        <f>BK127+BK135</f>
        <v>0</v>
      </c>
    </row>
    <row r="127" spans="1:65" s="12" customFormat="1" ht="25.9" customHeight="1">
      <c r="B127" s="176"/>
      <c r="C127" s="177"/>
      <c r="D127" s="178" t="s">
        <v>75</v>
      </c>
      <c r="E127" s="179" t="s">
        <v>4224</v>
      </c>
      <c r="F127" s="179" t="s">
        <v>4379</v>
      </c>
      <c r="G127" s="177"/>
      <c r="H127" s="177"/>
      <c r="I127" s="180"/>
      <c r="J127" s="181">
        <f>BK127</f>
        <v>0</v>
      </c>
      <c r="K127" s="177"/>
      <c r="L127" s="182"/>
      <c r="M127" s="183"/>
      <c r="N127" s="184"/>
      <c r="O127" s="184"/>
      <c r="P127" s="185">
        <f>SUM(P128:P134)</f>
        <v>0</v>
      </c>
      <c r="Q127" s="184"/>
      <c r="R127" s="185">
        <f>SUM(R128:R134)</f>
        <v>0</v>
      </c>
      <c r="S127" s="184"/>
      <c r="T127" s="186">
        <f>SUM(T128:T134)</f>
        <v>0</v>
      </c>
      <c r="AR127" s="187" t="s">
        <v>84</v>
      </c>
      <c r="AT127" s="188" t="s">
        <v>75</v>
      </c>
      <c r="AU127" s="188" t="s">
        <v>76</v>
      </c>
      <c r="AY127" s="187" t="s">
        <v>239</v>
      </c>
      <c r="BK127" s="189">
        <f>SUM(BK128:BK134)</f>
        <v>0</v>
      </c>
    </row>
    <row r="128" spans="1:65" s="2" customFormat="1" ht="16.5" customHeight="1">
      <c r="A128" s="35"/>
      <c r="B128" s="36"/>
      <c r="C128" s="192" t="s">
        <v>84</v>
      </c>
      <c r="D128" s="192" t="s">
        <v>241</v>
      </c>
      <c r="E128" s="193" t="s">
        <v>84</v>
      </c>
      <c r="F128" s="194" t="s">
        <v>5555</v>
      </c>
      <c r="G128" s="195" t="s">
        <v>1736</v>
      </c>
      <c r="H128" s="196">
        <v>5</v>
      </c>
      <c r="I128" s="197"/>
      <c r="J128" s="198">
        <f t="shared" ref="J128:J134" si="0">ROUND(I128*H128,2)</f>
        <v>0</v>
      </c>
      <c r="K128" s="194" t="s">
        <v>277</v>
      </c>
      <c r="L128" s="40"/>
      <c r="M128" s="199" t="s">
        <v>1</v>
      </c>
      <c r="N128" s="200" t="s">
        <v>41</v>
      </c>
      <c r="O128" s="72"/>
      <c r="P128" s="201">
        <f t="shared" ref="P128:P134" si="1">O128*H128</f>
        <v>0</v>
      </c>
      <c r="Q128" s="201">
        <v>0</v>
      </c>
      <c r="R128" s="201">
        <f t="shared" ref="R128:R134" si="2">Q128*H128</f>
        <v>0</v>
      </c>
      <c r="S128" s="201">
        <v>0</v>
      </c>
      <c r="T128" s="202">
        <f t="shared" ref="T128:T134" si="3">S128*H128</f>
        <v>0</v>
      </c>
      <c r="U128" s="35"/>
      <c r="V128" s="35"/>
      <c r="W128" s="35"/>
      <c r="X128" s="35"/>
      <c r="Y128" s="35"/>
      <c r="Z128" s="35"/>
      <c r="AA128" s="35"/>
      <c r="AB128" s="35"/>
      <c r="AC128" s="35"/>
      <c r="AD128" s="35"/>
      <c r="AE128" s="35"/>
      <c r="AR128" s="203" t="s">
        <v>110</v>
      </c>
      <c r="AT128" s="203" t="s">
        <v>241</v>
      </c>
      <c r="AU128" s="203" t="s">
        <v>84</v>
      </c>
      <c r="AY128" s="18" t="s">
        <v>239</v>
      </c>
      <c r="BE128" s="204">
        <f t="shared" ref="BE128:BE134" si="4">IF(N128="základní",J128,0)</f>
        <v>0</v>
      </c>
      <c r="BF128" s="204">
        <f t="shared" ref="BF128:BF134" si="5">IF(N128="snížená",J128,0)</f>
        <v>0</v>
      </c>
      <c r="BG128" s="204">
        <f t="shared" ref="BG128:BG134" si="6">IF(N128="zákl. přenesená",J128,0)</f>
        <v>0</v>
      </c>
      <c r="BH128" s="204">
        <f t="shared" ref="BH128:BH134" si="7">IF(N128="sníž. přenesená",J128,0)</f>
        <v>0</v>
      </c>
      <c r="BI128" s="204">
        <f t="shared" ref="BI128:BI134" si="8">IF(N128="nulová",J128,0)</f>
        <v>0</v>
      </c>
      <c r="BJ128" s="18" t="s">
        <v>84</v>
      </c>
      <c r="BK128" s="204">
        <f t="shared" ref="BK128:BK134" si="9">ROUND(I128*H128,2)</f>
        <v>0</v>
      </c>
      <c r="BL128" s="18" t="s">
        <v>110</v>
      </c>
      <c r="BM128" s="203" t="s">
        <v>86</v>
      </c>
    </row>
    <row r="129" spans="1:65" s="2" customFormat="1" ht="16.5" customHeight="1">
      <c r="A129" s="35"/>
      <c r="B129" s="36"/>
      <c r="C129" s="192" t="s">
        <v>86</v>
      </c>
      <c r="D129" s="192" t="s">
        <v>241</v>
      </c>
      <c r="E129" s="193" t="s">
        <v>86</v>
      </c>
      <c r="F129" s="194" t="s">
        <v>5556</v>
      </c>
      <c r="G129" s="195" t="s">
        <v>1736</v>
      </c>
      <c r="H129" s="196">
        <v>3</v>
      </c>
      <c r="I129" s="197"/>
      <c r="J129" s="198">
        <f t="shared" si="0"/>
        <v>0</v>
      </c>
      <c r="K129" s="194" t="s">
        <v>277</v>
      </c>
      <c r="L129" s="40"/>
      <c r="M129" s="199" t="s">
        <v>1</v>
      </c>
      <c r="N129" s="200" t="s">
        <v>41</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110</v>
      </c>
      <c r="AT129" s="203" t="s">
        <v>241</v>
      </c>
      <c r="AU129" s="203" t="s">
        <v>84</v>
      </c>
      <c r="AY129" s="18" t="s">
        <v>239</v>
      </c>
      <c r="BE129" s="204">
        <f t="shared" si="4"/>
        <v>0</v>
      </c>
      <c r="BF129" s="204">
        <f t="shared" si="5"/>
        <v>0</v>
      </c>
      <c r="BG129" s="204">
        <f t="shared" si="6"/>
        <v>0</v>
      </c>
      <c r="BH129" s="204">
        <f t="shared" si="7"/>
        <v>0</v>
      </c>
      <c r="BI129" s="204">
        <f t="shared" si="8"/>
        <v>0</v>
      </c>
      <c r="BJ129" s="18" t="s">
        <v>84</v>
      </c>
      <c r="BK129" s="204">
        <f t="shared" si="9"/>
        <v>0</v>
      </c>
      <c r="BL129" s="18" t="s">
        <v>110</v>
      </c>
      <c r="BM129" s="203" t="s">
        <v>110</v>
      </c>
    </row>
    <row r="130" spans="1:65" s="2" customFormat="1" ht="16.5" customHeight="1">
      <c r="A130" s="35"/>
      <c r="B130" s="36"/>
      <c r="C130" s="192" t="s">
        <v>108</v>
      </c>
      <c r="D130" s="192" t="s">
        <v>241</v>
      </c>
      <c r="E130" s="193" t="s">
        <v>108</v>
      </c>
      <c r="F130" s="194" t="s">
        <v>5557</v>
      </c>
      <c r="G130" s="195" t="s">
        <v>1736</v>
      </c>
      <c r="H130" s="196">
        <v>2</v>
      </c>
      <c r="I130" s="197"/>
      <c r="J130" s="198">
        <f t="shared" si="0"/>
        <v>0</v>
      </c>
      <c r="K130" s="194" t="s">
        <v>277</v>
      </c>
      <c r="L130" s="40"/>
      <c r="M130" s="199" t="s">
        <v>1</v>
      </c>
      <c r="N130" s="200" t="s">
        <v>41</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110</v>
      </c>
      <c r="AT130" s="203" t="s">
        <v>241</v>
      </c>
      <c r="AU130" s="203" t="s">
        <v>84</v>
      </c>
      <c r="AY130" s="18" t="s">
        <v>239</v>
      </c>
      <c r="BE130" s="204">
        <f t="shared" si="4"/>
        <v>0</v>
      </c>
      <c r="BF130" s="204">
        <f t="shared" si="5"/>
        <v>0</v>
      </c>
      <c r="BG130" s="204">
        <f t="shared" si="6"/>
        <v>0</v>
      </c>
      <c r="BH130" s="204">
        <f t="shared" si="7"/>
        <v>0</v>
      </c>
      <c r="BI130" s="204">
        <f t="shared" si="8"/>
        <v>0</v>
      </c>
      <c r="BJ130" s="18" t="s">
        <v>84</v>
      </c>
      <c r="BK130" s="204">
        <f t="shared" si="9"/>
        <v>0</v>
      </c>
      <c r="BL130" s="18" t="s">
        <v>110</v>
      </c>
      <c r="BM130" s="203" t="s">
        <v>150</v>
      </c>
    </row>
    <row r="131" spans="1:65" s="2" customFormat="1" ht="16.5" customHeight="1">
      <c r="A131" s="35"/>
      <c r="B131" s="36"/>
      <c r="C131" s="192" t="s">
        <v>110</v>
      </c>
      <c r="D131" s="192" t="s">
        <v>241</v>
      </c>
      <c r="E131" s="193" t="s">
        <v>110</v>
      </c>
      <c r="F131" s="194" t="s">
        <v>5558</v>
      </c>
      <c r="G131" s="195" t="s">
        <v>1736</v>
      </c>
      <c r="H131" s="196">
        <v>5</v>
      </c>
      <c r="I131" s="197"/>
      <c r="J131" s="198">
        <f t="shared" si="0"/>
        <v>0</v>
      </c>
      <c r="K131" s="194" t="s">
        <v>277</v>
      </c>
      <c r="L131" s="40"/>
      <c r="M131" s="199" t="s">
        <v>1</v>
      </c>
      <c r="N131" s="200" t="s">
        <v>41</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110</v>
      </c>
      <c r="AT131" s="203" t="s">
        <v>241</v>
      </c>
      <c r="AU131" s="203" t="s">
        <v>84</v>
      </c>
      <c r="AY131" s="18" t="s">
        <v>239</v>
      </c>
      <c r="BE131" s="204">
        <f t="shared" si="4"/>
        <v>0</v>
      </c>
      <c r="BF131" s="204">
        <f t="shared" si="5"/>
        <v>0</v>
      </c>
      <c r="BG131" s="204">
        <f t="shared" si="6"/>
        <v>0</v>
      </c>
      <c r="BH131" s="204">
        <f t="shared" si="7"/>
        <v>0</v>
      </c>
      <c r="BI131" s="204">
        <f t="shared" si="8"/>
        <v>0</v>
      </c>
      <c r="BJ131" s="18" t="s">
        <v>84</v>
      </c>
      <c r="BK131" s="204">
        <f t="shared" si="9"/>
        <v>0</v>
      </c>
      <c r="BL131" s="18" t="s">
        <v>110</v>
      </c>
      <c r="BM131" s="203" t="s">
        <v>156</v>
      </c>
    </row>
    <row r="132" spans="1:65" s="2" customFormat="1" ht="16.5" customHeight="1">
      <c r="A132" s="35"/>
      <c r="B132" s="36"/>
      <c r="C132" s="192" t="s">
        <v>134</v>
      </c>
      <c r="D132" s="192" t="s">
        <v>241</v>
      </c>
      <c r="E132" s="193" t="s">
        <v>134</v>
      </c>
      <c r="F132" s="194" t="s">
        <v>5559</v>
      </c>
      <c r="G132" s="195" t="s">
        <v>1736</v>
      </c>
      <c r="H132" s="196">
        <v>3</v>
      </c>
      <c r="I132" s="197"/>
      <c r="J132" s="198">
        <f t="shared" si="0"/>
        <v>0</v>
      </c>
      <c r="K132" s="194" t="s">
        <v>277</v>
      </c>
      <c r="L132" s="40"/>
      <c r="M132" s="199" t="s">
        <v>1</v>
      </c>
      <c r="N132" s="200" t="s">
        <v>41</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110</v>
      </c>
      <c r="AT132" s="203" t="s">
        <v>241</v>
      </c>
      <c r="AU132" s="203" t="s">
        <v>84</v>
      </c>
      <c r="AY132" s="18" t="s">
        <v>239</v>
      </c>
      <c r="BE132" s="204">
        <f t="shared" si="4"/>
        <v>0</v>
      </c>
      <c r="BF132" s="204">
        <f t="shared" si="5"/>
        <v>0</v>
      </c>
      <c r="BG132" s="204">
        <f t="shared" si="6"/>
        <v>0</v>
      </c>
      <c r="BH132" s="204">
        <f t="shared" si="7"/>
        <v>0</v>
      </c>
      <c r="BI132" s="204">
        <f t="shared" si="8"/>
        <v>0</v>
      </c>
      <c r="BJ132" s="18" t="s">
        <v>84</v>
      </c>
      <c r="BK132" s="204">
        <f t="shared" si="9"/>
        <v>0</v>
      </c>
      <c r="BL132" s="18" t="s">
        <v>110</v>
      </c>
      <c r="BM132" s="203" t="s">
        <v>162</v>
      </c>
    </row>
    <row r="133" spans="1:65" s="2" customFormat="1" ht="16.5" customHeight="1">
      <c r="A133" s="35"/>
      <c r="B133" s="36"/>
      <c r="C133" s="192" t="s">
        <v>150</v>
      </c>
      <c r="D133" s="192" t="s">
        <v>241</v>
      </c>
      <c r="E133" s="193" t="s">
        <v>150</v>
      </c>
      <c r="F133" s="194" t="s">
        <v>5560</v>
      </c>
      <c r="G133" s="195" t="s">
        <v>1736</v>
      </c>
      <c r="H133" s="196">
        <v>2</v>
      </c>
      <c r="I133" s="197"/>
      <c r="J133" s="198">
        <f t="shared" si="0"/>
        <v>0</v>
      </c>
      <c r="K133" s="194" t="s">
        <v>277</v>
      </c>
      <c r="L133" s="40"/>
      <c r="M133" s="199" t="s">
        <v>1</v>
      </c>
      <c r="N133" s="200" t="s">
        <v>41</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110</v>
      </c>
      <c r="AT133" s="203" t="s">
        <v>241</v>
      </c>
      <c r="AU133" s="203" t="s">
        <v>84</v>
      </c>
      <c r="AY133" s="18" t="s">
        <v>239</v>
      </c>
      <c r="BE133" s="204">
        <f t="shared" si="4"/>
        <v>0</v>
      </c>
      <c r="BF133" s="204">
        <f t="shared" si="5"/>
        <v>0</v>
      </c>
      <c r="BG133" s="204">
        <f t="shared" si="6"/>
        <v>0</v>
      </c>
      <c r="BH133" s="204">
        <f t="shared" si="7"/>
        <v>0</v>
      </c>
      <c r="BI133" s="204">
        <f t="shared" si="8"/>
        <v>0</v>
      </c>
      <c r="BJ133" s="18" t="s">
        <v>84</v>
      </c>
      <c r="BK133" s="204">
        <f t="shared" si="9"/>
        <v>0</v>
      </c>
      <c r="BL133" s="18" t="s">
        <v>110</v>
      </c>
      <c r="BM133" s="203" t="s">
        <v>8</v>
      </c>
    </row>
    <row r="134" spans="1:65" s="2" customFormat="1" ht="16.5" customHeight="1">
      <c r="A134" s="35"/>
      <c r="B134" s="36"/>
      <c r="C134" s="192" t="s">
        <v>153</v>
      </c>
      <c r="D134" s="192" t="s">
        <v>241</v>
      </c>
      <c r="E134" s="193" t="s">
        <v>153</v>
      </c>
      <c r="F134" s="194" t="s">
        <v>4393</v>
      </c>
      <c r="G134" s="195" t="s">
        <v>4371</v>
      </c>
      <c r="H134" s="196">
        <v>1</v>
      </c>
      <c r="I134" s="197"/>
      <c r="J134" s="198">
        <f t="shared" si="0"/>
        <v>0</v>
      </c>
      <c r="K134" s="194" t="s">
        <v>277</v>
      </c>
      <c r="L134" s="40"/>
      <c r="M134" s="199" t="s">
        <v>1</v>
      </c>
      <c r="N134" s="200" t="s">
        <v>41</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110</v>
      </c>
      <c r="AT134" s="203" t="s">
        <v>241</v>
      </c>
      <c r="AU134" s="203" t="s">
        <v>84</v>
      </c>
      <c r="AY134" s="18" t="s">
        <v>239</v>
      </c>
      <c r="BE134" s="204">
        <f t="shared" si="4"/>
        <v>0</v>
      </c>
      <c r="BF134" s="204">
        <f t="shared" si="5"/>
        <v>0</v>
      </c>
      <c r="BG134" s="204">
        <f t="shared" si="6"/>
        <v>0</v>
      </c>
      <c r="BH134" s="204">
        <f t="shared" si="7"/>
        <v>0</v>
      </c>
      <c r="BI134" s="204">
        <f t="shared" si="8"/>
        <v>0</v>
      </c>
      <c r="BJ134" s="18" t="s">
        <v>84</v>
      </c>
      <c r="BK134" s="204">
        <f t="shared" si="9"/>
        <v>0</v>
      </c>
      <c r="BL134" s="18" t="s">
        <v>110</v>
      </c>
      <c r="BM134" s="203" t="s">
        <v>296</v>
      </c>
    </row>
    <row r="135" spans="1:65" s="12" customFormat="1" ht="25.9" customHeight="1">
      <c r="B135" s="176"/>
      <c r="C135" s="177"/>
      <c r="D135" s="178" t="s">
        <v>75</v>
      </c>
      <c r="E135" s="179" t="s">
        <v>153</v>
      </c>
      <c r="F135" s="179" t="s">
        <v>135</v>
      </c>
      <c r="G135" s="177"/>
      <c r="H135" s="177"/>
      <c r="I135" s="180"/>
      <c r="J135" s="181">
        <f>BK135</f>
        <v>0</v>
      </c>
      <c r="K135" s="177"/>
      <c r="L135" s="182"/>
      <c r="M135" s="183"/>
      <c r="N135" s="184"/>
      <c r="O135" s="184"/>
      <c r="P135" s="185">
        <f>SUM(P136:P140)</f>
        <v>0</v>
      </c>
      <c r="Q135" s="184"/>
      <c r="R135" s="185">
        <f>SUM(R136:R140)</f>
        <v>0</v>
      </c>
      <c r="S135" s="184"/>
      <c r="T135" s="186">
        <f>SUM(T136:T140)</f>
        <v>0</v>
      </c>
      <c r="AR135" s="187" t="s">
        <v>84</v>
      </c>
      <c r="AT135" s="188" t="s">
        <v>75</v>
      </c>
      <c r="AU135" s="188" t="s">
        <v>76</v>
      </c>
      <c r="AY135" s="187" t="s">
        <v>239</v>
      </c>
      <c r="BK135" s="189">
        <f>SUM(BK136:BK140)</f>
        <v>0</v>
      </c>
    </row>
    <row r="136" spans="1:65" s="2" customFormat="1" ht="16.5" customHeight="1">
      <c r="A136" s="35"/>
      <c r="B136" s="36"/>
      <c r="C136" s="192" t="s">
        <v>156</v>
      </c>
      <c r="D136" s="192" t="s">
        <v>241</v>
      </c>
      <c r="E136" s="193" t="s">
        <v>156</v>
      </c>
      <c r="F136" s="194" t="s">
        <v>5561</v>
      </c>
      <c r="G136" s="195" t="s">
        <v>379</v>
      </c>
      <c r="H136" s="196">
        <v>5</v>
      </c>
      <c r="I136" s="197"/>
      <c r="J136" s="198">
        <f>ROUND(I136*H136,2)</f>
        <v>0</v>
      </c>
      <c r="K136" s="194" t="s">
        <v>277</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110</v>
      </c>
      <c r="AT136" s="203" t="s">
        <v>241</v>
      </c>
      <c r="AU136" s="203" t="s">
        <v>84</v>
      </c>
      <c r="AY136" s="18" t="s">
        <v>239</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110</v>
      </c>
      <c r="BM136" s="203" t="s">
        <v>306</v>
      </c>
    </row>
    <row r="137" spans="1:65" s="2" customFormat="1" ht="16.5" customHeight="1">
      <c r="A137" s="35"/>
      <c r="B137" s="36"/>
      <c r="C137" s="192" t="s">
        <v>159</v>
      </c>
      <c r="D137" s="192" t="s">
        <v>241</v>
      </c>
      <c r="E137" s="193" t="s">
        <v>159</v>
      </c>
      <c r="F137" s="194" t="s">
        <v>5562</v>
      </c>
      <c r="G137" s="195" t="s">
        <v>379</v>
      </c>
      <c r="H137" s="196">
        <v>3</v>
      </c>
      <c r="I137" s="197"/>
      <c r="J137" s="198">
        <f>ROUND(I137*H137,2)</f>
        <v>0</v>
      </c>
      <c r="K137" s="194" t="s">
        <v>277</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110</v>
      </c>
      <c r="AT137" s="203" t="s">
        <v>241</v>
      </c>
      <c r="AU137" s="203" t="s">
        <v>84</v>
      </c>
      <c r="AY137" s="18" t="s">
        <v>239</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110</v>
      </c>
      <c r="BM137" s="203" t="s">
        <v>279</v>
      </c>
    </row>
    <row r="138" spans="1:65" s="2" customFormat="1" ht="16.5" customHeight="1">
      <c r="A138" s="35"/>
      <c r="B138" s="36"/>
      <c r="C138" s="192" t="s">
        <v>162</v>
      </c>
      <c r="D138" s="192" t="s">
        <v>241</v>
      </c>
      <c r="E138" s="193" t="s">
        <v>162</v>
      </c>
      <c r="F138" s="194" t="s">
        <v>4251</v>
      </c>
      <c r="G138" s="195" t="s">
        <v>379</v>
      </c>
      <c r="H138" s="196">
        <v>3</v>
      </c>
      <c r="I138" s="197"/>
      <c r="J138" s="198">
        <f>ROUND(I138*H138,2)</f>
        <v>0</v>
      </c>
      <c r="K138" s="194" t="s">
        <v>277</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110</v>
      </c>
      <c r="AT138" s="203" t="s">
        <v>241</v>
      </c>
      <c r="AU138" s="203" t="s">
        <v>84</v>
      </c>
      <c r="AY138" s="18" t="s">
        <v>239</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110</v>
      </c>
      <c r="BM138" s="203" t="s">
        <v>328</v>
      </c>
    </row>
    <row r="139" spans="1:65" s="2" customFormat="1" ht="16.5" customHeight="1">
      <c r="A139" s="35"/>
      <c r="B139" s="36"/>
      <c r="C139" s="192" t="s">
        <v>165</v>
      </c>
      <c r="D139" s="192" t="s">
        <v>241</v>
      </c>
      <c r="E139" s="193" t="s">
        <v>165</v>
      </c>
      <c r="F139" s="194" t="s">
        <v>2371</v>
      </c>
      <c r="G139" s="195" t="s">
        <v>379</v>
      </c>
      <c r="H139" s="196">
        <v>8</v>
      </c>
      <c r="I139" s="197"/>
      <c r="J139" s="198">
        <f>ROUND(I139*H139,2)</f>
        <v>0</v>
      </c>
      <c r="K139" s="194" t="s">
        <v>277</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110</v>
      </c>
      <c r="AT139" s="203" t="s">
        <v>241</v>
      </c>
      <c r="AU139" s="203" t="s">
        <v>84</v>
      </c>
      <c r="AY139" s="18" t="s">
        <v>239</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110</v>
      </c>
      <c r="BM139" s="203" t="s">
        <v>337</v>
      </c>
    </row>
    <row r="140" spans="1:65" s="2" customFormat="1" ht="16.5" customHeight="1">
      <c r="A140" s="35"/>
      <c r="B140" s="36"/>
      <c r="C140" s="192" t="s">
        <v>8</v>
      </c>
      <c r="D140" s="192" t="s">
        <v>241</v>
      </c>
      <c r="E140" s="193" t="s">
        <v>8</v>
      </c>
      <c r="F140" s="194" t="s">
        <v>5563</v>
      </c>
      <c r="G140" s="195" t="s">
        <v>379</v>
      </c>
      <c r="H140" s="196">
        <v>10</v>
      </c>
      <c r="I140" s="197"/>
      <c r="J140" s="198">
        <f>ROUND(I140*H140,2)</f>
        <v>0</v>
      </c>
      <c r="K140" s="194" t="s">
        <v>277</v>
      </c>
      <c r="L140" s="40"/>
      <c r="M140" s="220" t="s">
        <v>1</v>
      </c>
      <c r="N140" s="221" t="s">
        <v>41</v>
      </c>
      <c r="O140" s="222"/>
      <c r="P140" s="223">
        <f>O140*H140</f>
        <v>0</v>
      </c>
      <c r="Q140" s="223">
        <v>0</v>
      </c>
      <c r="R140" s="223">
        <f>Q140*H140</f>
        <v>0</v>
      </c>
      <c r="S140" s="223">
        <v>0</v>
      </c>
      <c r="T140" s="224">
        <f>S140*H140</f>
        <v>0</v>
      </c>
      <c r="U140" s="35"/>
      <c r="V140" s="35"/>
      <c r="W140" s="35"/>
      <c r="X140" s="35"/>
      <c r="Y140" s="35"/>
      <c r="Z140" s="35"/>
      <c r="AA140" s="35"/>
      <c r="AB140" s="35"/>
      <c r="AC140" s="35"/>
      <c r="AD140" s="35"/>
      <c r="AE140" s="35"/>
      <c r="AR140" s="203" t="s">
        <v>110</v>
      </c>
      <c r="AT140" s="203" t="s">
        <v>241</v>
      </c>
      <c r="AU140" s="203" t="s">
        <v>84</v>
      </c>
      <c r="AY140" s="18" t="s">
        <v>239</v>
      </c>
      <c r="BE140" s="204">
        <f>IF(N140="základní",J140,0)</f>
        <v>0</v>
      </c>
      <c r="BF140" s="204">
        <f>IF(N140="snížená",J140,0)</f>
        <v>0</v>
      </c>
      <c r="BG140" s="204">
        <f>IF(N140="zákl. přenesená",J140,0)</f>
        <v>0</v>
      </c>
      <c r="BH140" s="204">
        <f>IF(N140="sníž. přenesená",J140,0)</f>
        <v>0</v>
      </c>
      <c r="BI140" s="204">
        <f>IF(N140="nulová",J140,0)</f>
        <v>0</v>
      </c>
      <c r="BJ140" s="18" t="s">
        <v>84</v>
      </c>
      <c r="BK140" s="204">
        <f>ROUND(I140*H140,2)</f>
        <v>0</v>
      </c>
      <c r="BL140" s="18" t="s">
        <v>110</v>
      </c>
      <c r="BM140" s="203" t="s">
        <v>463</v>
      </c>
    </row>
    <row r="141" spans="1:65" s="2" customFormat="1" ht="6.95" customHeight="1">
      <c r="A141" s="35"/>
      <c r="B141" s="55"/>
      <c r="C141" s="56"/>
      <c r="D141" s="56"/>
      <c r="E141" s="56"/>
      <c r="F141" s="56"/>
      <c r="G141" s="56"/>
      <c r="H141" s="56"/>
      <c r="I141" s="56"/>
      <c r="J141" s="56"/>
      <c r="K141" s="56"/>
      <c r="L141" s="40"/>
      <c r="M141" s="35"/>
      <c r="O141" s="35"/>
      <c r="P141" s="35"/>
      <c r="Q141" s="35"/>
      <c r="R141" s="35"/>
      <c r="S141" s="35"/>
      <c r="T141" s="35"/>
      <c r="U141" s="35"/>
      <c r="V141" s="35"/>
      <c r="W141" s="35"/>
      <c r="X141" s="35"/>
      <c r="Y141" s="35"/>
      <c r="Z141" s="35"/>
      <c r="AA141" s="35"/>
      <c r="AB141" s="35"/>
      <c r="AC141" s="35"/>
      <c r="AD141" s="35"/>
      <c r="AE141" s="35"/>
    </row>
  </sheetData>
  <sheetProtection algorithmName="SHA-512" hashValue="lImfY7lre3w0/OnNMQz/hsMSUXlyIOGNznQ36H3XM22WARKygnbxOCcNTrDcGIyaeOdhXf+QLP29/2Zjvv9oFA==" saltValue="UL8MBnoM9bJBshg2RqNGwCGj8zSjB2uqVr4o99HZp16iN8NXpaU/btnvOPmRo5AC5NDU7tGige5WE6eUlqN+dw==" spinCount="100000" sheet="1" objects="1" scenarios="1" formatColumns="0" formatRows="0" autoFilter="0"/>
  <autoFilter ref="C125:K140" xr:uid="{00000000-0009-0000-0000-000023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205</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ht="12.75">
      <c r="B8" s="21"/>
      <c r="D8" s="120" t="s">
        <v>210</v>
      </c>
      <c r="L8" s="21"/>
    </row>
    <row r="9" spans="1:46" s="1" customFormat="1" ht="16.5" customHeight="1">
      <c r="B9" s="21"/>
      <c r="E9" s="323" t="s">
        <v>5492</v>
      </c>
      <c r="F9" s="296"/>
      <c r="G9" s="296"/>
      <c r="H9" s="296"/>
      <c r="L9" s="21"/>
    </row>
    <row r="10" spans="1:46" s="1" customFormat="1" ht="12" customHeight="1">
      <c r="B10" s="21"/>
      <c r="D10" s="120" t="s">
        <v>347</v>
      </c>
      <c r="L10" s="21"/>
    </row>
    <row r="11" spans="1:46" s="2" customFormat="1" ht="16.5" customHeight="1">
      <c r="A11" s="35"/>
      <c r="B11" s="40"/>
      <c r="C11" s="35"/>
      <c r="D11" s="35"/>
      <c r="E11" s="333" t="s">
        <v>5564</v>
      </c>
      <c r="F11" s="326"/>
      <c r="G11" s="326"/>
      <c r="H11" s="326"/>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3245</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5565</v>
      </c>
      <c r="F13" s="326"/>
      <c r="G13" s="326"/>
      <c r="H13" s="326"/>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1" t="s">
        <v>1</v>
      </c>
      <c r="G15" s="35"/>
      <c r="H15" s="35"/>
      <c r="I15" s="120"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1" t="s">
        <v>21</v>
      </c>
      <c r="G16" s="35"/>
      <c r="H16" s="35"/>
      <c r="I16" s="120" t="s">
        <v>22</v>
      </c>
      <c r="J16" s="121" t="str">
        <f>'Rekapitulace stavby'!AN8</f>
        <v>23. 6. 2025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1" t="str">
        <f>IF('Rekapitulace stavby'!AN10="","",'Rekapitulace stavby'!AN10)</f>
        <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tr">
        <f>IF('Rekapitulace stavby'!E11="","",'Rekapitulace stavby'!E11)</f>
        <v>NEMOCNICE TGM HODONÍN, p.o.</v>
      </c>
      <c r="F19" s="35"/>
      <c r="G19" s="35"/>
      <c r="H19" s="35"/>
      <c r="I19" s="120" t="s">
        <v>27</v>
      </c>
      <c r="J19" s="111" t="str">
        <f>IF('Rekapitulace stavby'!AN11="","",'Rekapitulace stavby'!AN11)</f>
        <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28</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7" t="str">
        <f>'Rekapitulace stavby'!E14</f>
        <v>Vyplň údaj</v>
      </c>
      <c r="F22" s="328"/>
      <c r="G22" s="328"/>
      <c r="H22" s="328"/>
      <c r="I22" s="120" t="s">
        <v>27</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30</v>
      </c>
      <c r="E24" s="35"/>
      <c r="F24" s="35"/>
      <c r="G24" s="35"/>
      <c r="H24" s="35"/>
      <c r="I24" s="120" t="s">
        <v>25</v>
      </c>
      <c r="J24" s="111" t="str">
        <f>IF('Rekapitulace stavby'!AN16="","",'Rekapitulace stavby'!AN16)</f>
        <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tr">
        <f>IF('Rekapitulace stavby'!E17="","",'Rekapitulace stavby'!E17)</f>
        <v>KANIA a.s.</v>
      </c>
      <c r="F25" s="35"/>
      <c r="G25" s="35"/>
      <c r="H25" s="35"/>
      <c r="I25" s="120" t="s">
        <v>27</v>
      </c>
      <c r="J25" s="111" t="str">
        <f>IF('Rekapitulace stavby'!AN17="","",'Rekapitulace stavby'!AN17)</f>
        <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33</v>
      </c>
      <c r="E27" s="35"/>
      <c r="F27" s="35"/>
      <c r="G27" s="35"/>
      <c r="H27" s="35"/>
      <c r="I27" s="120" t="s">
        <v>25</v>
      </c>
      <c r="J27" s="111"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tr">
        <f>IF('Rekapitulace stavby'!E20="","",'Rekapitulace stavby'!E20)</f>
        <v xml:space="preserve"> </v>
      </c>
      <c r="F28" s="35"/>
      <c r="G28" s="35"/>
      <c r="H28" s="35"/>
      <c r="I28" s="120" t="s">
        <v>27</v>
      </c>
      <c r="J28" s="111"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34</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2"/>
      <c r="B31" s="123"/>
      <c r="C31" s="122"/>
      <c r="D31" s="122"/>
      <c r="E31" s="329" t="s">
        <v>4406</v>
      </c>
      <c r="F31" s="329"/>
      <c r="G31" s="329"/>
      <c r="H31" s="329"/>
      <c r="I31" s="122"/>
      <c r="J31" s="122"/>
      <c r="K31" s="122"/>
      <c r="L31" s="124"/>
      <c r="S31" s="122"/>
      <c r="T31" s="122"/>
      <c r="U31" s="122"/>
      <c r="V31" s="122"/>
      <c r="W31" s="122"/>
      <c r="X31" s="122"/>
      <c r="Y31" s="122"/>
      <c r="Z31" s="122"/>
      <c r="AA31" s="122"/>
      <c r="AB31" s="122"/>
      <c r="AC31" s="122"/>
      <c r="AD31" s="122"/>
      <c r="AE31" s="122"/>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25.35" customHeight="1">
      <c r="A34" s="35"/>
      <c r="B34" s="40"/>
      <c r="C34" s="35"/>
      <c r="D34" s="126" t="s">
        <v>36</v>
      </c>
      <c r="E34" s="35"/>
      <c r="F34" s="35"/>
      <c r="G34" s="35"/>
      <c r="H34" s="35"/>
      <c r="I34" s="35"/>
      <c r="J34" s="127">
        <f>ROUND(J128,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28" t="s">
        <v>38</v>
      </c>
      <c r="G36" s="35"/>
      <c r="H36" s="35"/>
      <c r="I36" s="128" t="s">
        <v>37</v>
      </c>
      <c r="J36" s="128" t="s">
        <v>39</v>
      </c>
      <c r="K36" s="35"/>
      <c r="L36" s="52"/>
      <c r="S36" s="35"/>
      <c r="T36" s="35"/>
      <c r="U36" s="35"/>
      <c r="V36" s="35"/>
      <c r="W36" s="35"/>
      <c r="X36" s="35"/>
      <c r="Y36" s="35"/>
      <c r="Z36" s="35"/>
      <c r="AA36" s="35"/>
      <c r="AB36" s="35"/>
      <c r="AC36" s="35"/>
      <c r="AD36" s="35"/>
      <c r="AE36" s="35"/>
    </row>
    <row r="37" spans="1:31" s="2" customFormat="1" ht="14.45" customHeight="1">
      <c r="A37" s="35"/>
      <c r="B37" s="40"/>
      <c r="C37" s="35"/>
      <c r="D37" s="129" t="s">
        <v>40</v>
      </c>
      <c r="E37" s="120" t="s">
        <v>41</v>
      </c>
      <c r="F37" s="130">
        <f>ROUND((SUM(BE128:BE150)),  2)</f>
        <v>0</v>
      </c>
      <c r="G37" s="35"/>
      <c r="H37" s="35"/>
      <c r="I37" s="131">
        <v>0.21</v>
      </c>
      <c r="J37" s="130">
        <f>ROUND(((SUM(BE128:BE150))*I37),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0" t="s">
        <v>42</v>
      </c>
      <c r="F38" s="130">
        <f>ROUND((SUM(BF128:BF150)),  2)</f>
        <v>0</v>
      </c>
      <c r="G38" s="35"/>
      <c r="H38" s="35"/>
      <c r="I38" s="131">
        <v>0.12</v>
      </c>
      <c r="J38" s="130">
        <f>ROUND(((SUM(BF128:BF150))*I38),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43</v>
      </c>
      <c r="F39" s="130">
        <f>ROUND((SUM(BG128:BG150)),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0" t="s">
        <v>44</v>
      </c>
      <c r="F40" s="130">
        <f>ROUND((SUM(BH128:BH150)),  2)</f>
        <v>0</v>
      </c>
      <c r="G40" s="35"/>
      <c r="H40" s="35"/>
      <c r="I40" s="131">
        <v>0.12</v>
      </c>
      <c r="J40" s="130">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0" t="s">
        <v>45</v>
      </c>
      <c r="F41" s="130">
        <f>ROUND((SUM(BI128:BI150)),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46</v>
      </c>
      <c r="E43" s="134"/>
      <c r="F43" s="134"/>
      <c r="G43" s="135" t="s">
        <v>47</v>
      </c>
      <c r="H43" s="136" t="s">
        <v>48</v>
      </c>
      <c r="I43" s="134"/>
      <c r="J43" s="137">
        <f>SUM(J34:J41)</f>
        <v>0</v>
      </c>
      <c r="K43" s="138"/>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210</v>
      </c>
      <c r="D86" s="23"/>
      <c r="E86" s="23"/>
      <c r="F86" s="23"/>
      <c r="G86" s="23"/>
      <c r="H86" s="23"/>
      <c r="I86" s="23"/>
      <c r="J86" s="23"/>
      <c r="K86" s="23"/>
      <c r="L86" s="21"/>
    </row>
    <row r="87" spans="1:31" s="1" customFormat="1" ht="16.5" customHeight="1">
      <c r="B87" s="22"/>
      <c r="C87" s="23"/>
      <c r="D87" s="23"/>
      <c r="E87" s="330" t="s">
        <v>5492</v>
      </c>
      <c r="F87" s="281"/>
      <c r="G87" s="281"/>
      <c r="H87" s="281"/>
      <c r="I87" s="23"/>
      <c r="J87" s="23"/>
      <c r="K87" s="23"/>
      <c r="L87" s="21"/>
    </row>
    <row r="88" spans="1:31" s="1" customFormat="1" ht="12" customHeight="1">
      <c r="B88" s="22"/>
      <c r="C88" s="30" t="s">
        <v>347</v>
      </c>
      <c r="D88" s="23"/>
      <c r="E88" s="23"/>
      <c r="F88" s="23"/>
      <c r="G88" s="23"/>
      <c r="H88" s="23"/>
      <c r="I88" s="23"/>
      <c r="J88" s="23"/>
      <c r="K88" s="23"/>
      <c r="L88" s="21"/>
    </row>
    <row r="89" spans="1:31" s="2" customFormat="1" ht="16.5" customHeight="1">
      <c r="A89" s="35"/>
      <c r="B89" s="36"/>
      <c r="C89" s="37"/>
      <c r="D89" s="37"/>
      <c r="E89" s="334" t="s">
        <v>5564</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3245</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303" t="str">
        <f>E13</f>
        <v>IO 03.1 - KT</v>
      </c>
      <c r="F91" s="332"/>
      <c r="G91" s="332"/>
      <c r="H91" s="332"/>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23. 6. 2025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NEMOCNICE TGM HODONÍN, p.o.</v>
      </c>
      <c r="G95" s="37"/>
      <c r="H95" s="37"/>
      <c r="I95" s="30" t="s">
        <v>30</v>
      </c>
      <c r="J95" s="33" t="str">
        <f>E25</f>
        <v>KANIA a.s.</v>
      </c>
      <c r="K95" s="37"/>
      <c r="L95" s="52"/>
      <c r="S95" s="35"/>
      <c r="T95" s="35"/>
      <c r="U95" s="35"/>
      <c r="V95" s="35"/>
      <c r="W95" s="35"/>
      <c r="X95" s="35"/>
      <c r="Y95" s="35"/>
      <c r="Z95" s="35"/>
      <c r="AA95" s="35"/>
      <c r="AB95" s="35"/>
      <c r="AC95" s="35"/>
      <c r="AD95" s="35"/>
      <c r="AE95" s="35"/>
    </row>
    <row r="96" spans="1:31" s="2" customFormat="1" ht="15.2" customHeight="1">
      <c r="A96" s="35"/>
      <c r="B96" s="36"/>
      <c r="C96" s="30" t="s">
        <v>28</v>
      </c>
      <c r="D96" s="37"/>
      <c r="E96" s="37"/>
      <c r="F96" s="28" t="str">
        <f>IF(E22="","",E22)</f>
        <v>Vyplň údaj</v>
      </c>
      <c r="G96" s="37"/>
      <c r="H96" s="37"/>
      <c r="I96" s="30" t="s">
        <v>33</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213</v>
      </c>
      <c r="D98" s="151"/>
      <c r="E98" s="151"/>
      <c r="F98" s="151"/>
      <c r="G98" s="151"/>
      <c r="H98" s="151"/>
      <c r="I98" s="151"/>
      <c r="J98" s="152" t="s">
        <v>214</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3" t="s">
        <v>215</v>
      </c>
      <c r="D100" s="37"/>
      <c r="E100" s="37"/>
      <c r="F100" s="37"/>
      <c r="G100" s="37"/>
      <c r="H100" s="37"/>
      <c r="I100" s="37"/>
      <c r="J100" s="85">
        <f>J128</f>
        <v>0</v>
      </c>
      <c r="K100" s="37"/>
      <c r="L100" s="52"/>
      <c r="S100" s="35"/>
      <c r="T100" s="35"/>
      <c r="U100" s="35"/>
      <c r="V100" s="35"/>
      <c r="W100" s="35"/>
      <c r="X100" s="35"/>
      <c r="Y100" s="35"/>
      <c r="Z100" s="35"/>
      <c r="AA100" s="35"/>
      <c r="AB100" s="35"/>
      <c r="AC100" s="35"/>
      <c r="AD100" s="35"/>
      <c r="AE100" s="35"/>
      <c r="AU100" s="18" t="s">
        <v>216</v>
      </c>
    </row>
    <row r="101" spans="1:47" s="9" customFormat="1" ht="24.95" customHeight="1">
      <c r="B101" s="154"/>
      <c r="C101" s="155"/>
      <c r="D101" s="156" t="s">
        <v>4257</v>
      </c>
      <c r="E101" s="157"/>
      <c r="F101" s="157"/>
      <c r="G101" s="157"/>
      <c r="H101" s="157"/>
      <c r="I101" s="157"/>
      <c r="J101" s="158">
        <f>J129</f>
        <v>0</v>
      </c>
      <c r="K101" s="155"/>
      <c r="L101" s="159"/>
    </row>
    <row r="102" spans="1:47" s="9" customFormat="1" ht="24.95" customHeight="1">
      <c r="B102" s="154"/>
      <c r="C102" s="155"/>
      <c r="D102" s="156" t="s">
        <v>5566</v>
      </c>
      <c r="E102" s="157"/>
      <c r="F102" s="157"/>
      <c r="G102" s="157"/>
      <c r="H102" s="157"/>
      <c r="I102" s="157"/>
      <c r="J102" s="158">
        <f>J132</f>
        <v>0</v>
      </c>
      <c r="K102" s="155"/>
      <c r="L102" s="159"/>
    </row>
    <row r="103" spans="1:47" s="9" customFormat="1" ht="24.95" customHeight="1">
      <c r="B103" s="154"/>
      <c r="C103" s="155"/>
      <c r="D103" s="156" t="s">
        <v>5533</v>
      </c>
      <c r="E103" s="157"/>
      <c r="F103" s="157"/>
      <c r="G103" s="157"/>
      <c r="H103" s="157"/>
      <c r="I103" s="157"/>
      <c r="J103" s="158">
        <f>J134</f>
        <v>0</v>
      </c>
      <c r="K103" s="155"/>
      <c r="L103" s="159"/>
    </row>
    <row r="104" spans="1:47" s="9" customFormat="1" ht="24.95" customHeight="1">
      <c r="B104" s="154"/>
      <c r="C104" s="155"/>
      <c r="D104" s="156" t="s">
        <v>5534</v>
      </c>
      <c r="E104" s="157"/>
      <c r="F104" s="157"/>
      <c r="G104" s="157"/>
      <c r="H104" s="157"/>
      <c r="I104" s="157"/>
      <c r="J104" s="158">
        <f>J140</f>
        <v>0</v>
      </c>
      <c r="K104" s="155"/>
      <c r="L104" s="159"/>
    </row>
    <row r="105" spans="1:47"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224</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30" t="str">
        <f>E7</f>
        <v>NEMOCNICE TGM HODONÍN – VÝSTAVBA PAVILONU URGENTNÍHO PŘÍJMU ETAPA II.</v>
      </c>
      <c r="F114" s="331"/>
      <c r="G114" s="331"/>
      <c r="H114" s="331"/>
      <c r="I114" s="37"/>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210</v>
      </c>
      <c r="D115" s="23"/>
      <c r="E115" s="23"/>
      <c r="F115" s="23"/>
      <c r="G115" s="23"/>
      <c r="H115" s="23"/>
      <c r="I115" s="23"/>
      <c r="J115" s="23"/>
      <c r="K115" s="23"/>
      <c r="L115" s="21"/>
    </row>
    <row r="116" spans="1:63" s="1" customFormat="1" ht="16.5" customHeight="1">
      <c r="B116" s="22"/>
      <c r="C116" s="23"/>
      <c r="D116" s="23"/>
      <c r="E116" s="330" t="s">
        <v>5492</v>
      </c>
      <c r="F116" s="281"/>
      <c r="G116" s="281"/>
      <c r="H116" s="281"/>
      <c r="I116" s="23"/>
      <c r="J116" s="23"/>
      <c r="K116" s="23"/>
      <c r="L116" s="21"/>
    </row>
    <row r="117" spans="1:63" s="1" customFormat="1" ht="12" customHeight="1">
      <c r="B117" s="22"/>
      <c r="C117" s="30" t="s">
        <v>347</v>
      </c>
      <c r="D117" s="23"/>
      <c r="E117" s="23"/>
      <c r="F117" s="23"/>
      <c r="G117" s="23"/>
      <c r="H117" s="23"/>
      <c r="I117" s="23"/>
      <c r="J117" s="23"/>
      <c r="K117" s="23"/>
      <c r="L117" s="21"/>
    </row>
    <row r="118" spans="1:63" s="2" customFormat="1" ht="16.5" customHeight="1">
      <c r="A118" s="35"/>
      <c r="B118" s="36"/>
      <c r="C118" s="37"/>
      <c r="D118" s="37"/>
      <c r="E118" s="334" t="s">
        <v>5564</v>
      </c>
      <c r="F118" s="332"/>
      <c r="G118" s="332"/>
      <c r="H118" s="332"/>
      <c r="I118" s="37"/>
      <c r="J118" s="37"/>
      <c r="K118" s="37"/>
      <c r="L118" s="52"/>
      <c r="S118" s="35"/>
      <c r="T118" s="35"/>
      <c r="U118" s="35"/>
      <c r="V118" s="35"/>
      <c r="W118" s="35"/>
      <c r="X118" s="35"/>
      <c r="Y118" s="35"/>
      <c r="Z118" s="35"/>
      <c r="AA118" s="35"/>
      <c r="AB118" s="35"/>
      <c r="AC118" s="35"/>
      <c r="AD118" s="35"/>
      <c r="AE118" s="35"/>
    </row>
    <row r="119" spans="1:63" s="2" customFormat="1" ht="12" customHeight="1">
      <c r="A119" s="35"/>
      <c r="B119" s="36"/>
      <c r="C119" s="30" t="s">
        <v>3245</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6.5" customHeight="1">
      <c r="A120" s="35"/>
      <c r="B120" s="36"/>
      <c r="C120" s="37"/>
      <c r="D120" s="37"/>
      <c r="E120" s="303" t="str">
        <f>E13</f>
        <v>IO 03.1 - KT</v>
      </c>
      <c r="F120" s="332"/>
      <c r="G120" s="332"/>
      <c r="H120" s="332"/>
      <c r="I120" s="37"/>
      <c r="J120" s="37"/>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2" customHeight="1">
      <c r="A122" s="35"/>
      <c r="B122" s="36"/>
      <c r="C122" s="30" t="s">
        <v>20</v>
      </c>
      <c r="D122" s="37"/>
      <c r="E122" s="37"/>
      <c r="F122" s="28" t="str">
        <f>F16</f>
        <v xml:space="preserve"> </v>
      </c>
      <c r="G122" s="37"/>
      <c r="H122" s="37"/>
      <c r="I122" s="30" t="s">
        <v>22</v>
      </c>
      <c r="J122" s="67" t="str">
        <f>IF(J16="","",J16)</f>
        <v>23. 6. 2025</v>
      </c>
      <c r="K122" s="37"/>
      <c r="L122" s="52"/>
      <c r="S122" s="35"/>
      <c r="T122" s="35"/>
      <c r="U122" s="35"/>
      <c r="V122" s="35"/>
      <c r="W122" s="35"/>
      <c r="X122" s="35"/>
      <c r="Y122" s="35"/>
      <c r="Z122" s="35"/>
      <c r="AA122" s="35"/>
      <c r="AB122" s="35"/>
      <c r="AC122" s="35"/>
      <c r="AD122" s="35"/>
      <c r="AE122" s="35"/>
    </row>
    <row r="123" spans="1:63"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24</v>
      </c>
      <c r="D124" s="37"/>
      <c r="E124" s="37"/>
      <c r="F124" s="28" t="str">
        <f>E19</f>
        <v>NEMOCNICE TGM HODONÍN, p.o.</v>
      </c>
      <c r="G124" s="37"/>
      <c r="H124" s="37"/>
      <c r="I124" s="30" t="s">
        <v>30</v>
      </c>
      <c r="J124" s="33" t="str">
        <f>E25</f>
        <v>KANIA a.s.</v>
      </c>
      <c r="K124" s="37"/>
      <c r="L124" s="52"/>
      <c r="S124" s="35"/>
      <c r="T124" s="35"/>
      <c r="U124" s="35"/>
      <c r="V124" s="35"/>
      <c r="W124" s="35"/>
      <c r="X124" s="35"/>
      <c r="Y124" s="35"/>
      <c r="Z124" s="35"/>
      <c r="AA124" s="35"/>
      <c r="AB124" s="35"/>
      <c r="AC124" s="35"/>
      <c r="AD124" s="35"/>
      <c r="AE124" s="35"/>
    </row>
    <row r="125" spans="1:63" s="2" customFormat="1" ht="15.2" customHeight="1">
      <c r="A125" s="35"/>
      <c r="B125" s="36"/>
      <c r="C125" s="30" t="s">
        <v>28</v>
      </c>
      <c r="D125" s="37"/>
      <c r="E125" s="37"/>
      <c r="F125" s="28" t="str">
        <f>IF(E22="","",E22)</f>
        <v>Vyplň údaj</v>
      </c>
      <c r="G125" s="37"/>
      <c r="H125" s="37"/>
      <c r="I125" s="30" t="s">
        <v>33</v>
      </c>
      <c r="J125" s="33" t="str">
        <f>E28</f>
        <v xml:space="preserve"> </v>
      </c>
      <c r="K125" s="37"/>
      <c r="L125" s="52"/>
      <c r="S125" s="35"/>
      <c r="T125" s="35"/>
      <c r="U125" s="35"/>
      <c r="V125" s="35"/>
      <c r="W125" s="35"/>
      <c r="X125" s="35"/>
      <c r="Y125" s="35"/>
      <c r="Z125" s="35"/>
      <c r="AA125" s="35"/>
      <c r="AB125" s="35"/>
      <c r="AC125" s="35"/>
      <c r="AD125" s="35"/>
      <c r="AE125" s="35"/>
    </row>
    <row r="126" spans="1:63" s="2" customFormat="1" ht="10.3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63" s="11" customFormat="1" ht="29.25" customHeight="1">
      <c r="A127" s="165"/>
      <c r="B127" s="166"/>
      <c r="C127" s="167" t="s">
        <v>225</v>
      </c>
      <c r="D127" s="168" t="s">
        <v>61</v>
      </c>
      <c r="E127" s="168" t="s">
        <v>57</v>
      </c>
      <c r="F127" s="168" t="s">
        <v>58</v>
      </c>
      <c r="G127" s="168" t="s">
        <v>226</v>
      </c>
      <c r="H127" s="168" t="s">
        <v>227</v>
      </c>
      <c r="I127" s="168" t="s">
        <v>228</v>
      </c>
      <c r="J127" s="168" t="s">
        <v>214</v>
      </c>
      <c r="K127" s="169" t="s">
        <v>229</v>
      </c>
      <c r="L127" s="170"/>
      <c r="M127" s="76" t="s">
        <v>1</v>
      </c>
      <c r="N127" s="77" t="s">
        <v>40</v>
      </c>
      <c r="O127" s="77" t="s">
        <v>230</v>
      </c>
      <c r="P127" s="77" t="s">
        <v>231</v>
      </c>
      <c r="Q127" s="77" t="s">
        <v>232</v>
      </c>
      <c r="R127" s="77" t="s">
        <v>233</v>
      </c>
      <c r="S127" s="77" t="s">
        <v>234</v>
      </c>
      <c r="T127" s="78" t="s">
        <v>235</v>
      </c>
      <c r="U127" s="165"/>
      <c r="V127" s="165"/>
      <c r="W127" s="165"/>
      <c r="X127" s="165"/>
      <c r="Y127" s="165"/>
      <c r="Z127" s="165"/>
      <c r="AA127" s="165"/>
      <c r="AB127" s="165"/>
      <c r="AC127" s="165"/>
      <c r="AD127" s="165"/>
      <c r="AE127" s="165"/>
    </row>
    <row r="128" spans="1:63" s="2" customFormat="1" ht="22.9" customHeight="1">
      <c r="A128" s="35"/>
      <c r="B128" s="36"/>
      <c r="C128" s="83" t="s">
        <v>236</v>
      </c>
      <c r="D128" s="37"/>
      <c r="E128" s="37"/>
      <c r="F128" s="37"/>
      <c r="G128" s="37"/>
      <c r="H128" s="37"/>
      <c r="I128" s="37"/>
      <c r="J128" s="171">
        <f>BK128</f>
        <v>0</v>
      </c>
      <c r="K128" s="37"/>
      <c r="L128" s="40"/>
      <c r="M128" s="79"/>
      <c r="N128" s="172"/>
      <c r="O128" s="80"/>
      <c r="P128" s="173">
        <f>P129+P132+P134+P140</f>
        <v>0</v>
      </c>
      <c r="Q128" s="80"/>
      <c r="R128" s="173">
        <f>R129+R132+R134+R140</f>
        <v>0</v>
      </c>
      <c r="S128" s="80"/>
      <c r="T128" s="174">
        <f>T129+T132+T134+T140</f>
        <v>0</v>
      </c>
      <c r="U128" s="35"/>
      <c r="V128" s="35"/>
      <c r="W128" s="35"/>
      <c r="X128" s="35"/>
      <c r="Y128" s="35"/>
      <c r="Z128" s="35"/>
      <c r="AA128" s="35"/>
      <c r="AB128" s="35"/>
      <c r="AC128" s="35"/>
      <c r="AD128" s="35"/>
      <c r="AE128" s="35"/>
      <c r="AT128" s="18" t="s">
        <v>75</v>
      </c>
      <c r="AU128" s="18" t="s">
        <v>216</v>
      </c>
      <c r="BK128" s="175">
        <f>BK129+BK132+BK134+BK140</f>
        <v>0</v>
      </c>
    </row>
    <row r="129" spans="1:65" s="12" customFormat="1" ht="25.9" customHeight="1">
      <c r="B129" s="176"/>
      <c r="C129" s="177"/>
      <c r="D129" s="178" t="s">
        <v>75</v>
      </c>
      <c r="E129" s="179" t="s">
        <v>4224</v>
      </c>
      <c r="F129" s="179" t="s">
        <v>4261</v>
      </c>
      <c r="G129" s="177"/>
      <c r="H129" s="177"/>
      <c r="I129" s="180"/>
      <c r="J129" s="181">
        <f>BK129</f>
        <v>0</v>
      </c>
      <c r="K129" s="177"/>
      <c r="L129" s="182"/>
      <c r="M129" s="183"/>
      <c r="N129" s="184"/>
      <c r="O129" s="184"/>
      <c r="P129" s="185">
        <f>SUM(P130:P131)</f>
        <v>0</v>
      </c>
      <c r="Q129" s="184"/>
      <c r="R129" s="185">
        <f>SUM(R130:R131)</f>
        <v>0</v>
      </c>
      <c r="S129" s="184"/>
      <c r="T129" s="186">
        <f>SUM(T130:T131)</f>
        <v>0</v>
      </c>
      <c r="AR129" s="187" t="s">
        <v>84</v>
      </c>
      <c r="AT129" s="188" t="s">
        <v>75</v>
      </c>
      <c r="AU129" s="188" t="s">
        <v>76</v>
      </c>
      <c r="AY129" s="187" t="s">
        <v>239</v>
      </c>
      <c r="BK129" s="189">
        <f>SUM(BK130:BK131)</f>
        <v>0</v>
      </c>
    </row>
    <row r="130" spans="1:65" s="2" customFormat="1" ht="16.5" customHeight="1">
      <c r="A130" s="35"/>
      <c r="B130" s="36"/>
      <c r="C130" s="192" t="s">
        <v>84</v>
      </c>
      <c r="D130" s="192" t="s">
        <v>241</v>
      </c>
      <c r="E130" s="193" t="s">
        <v>84</v>
      </c>
      <c r="F130" s="194" t="s">
        <v>5567</v>
      </c>
      <c r="G130" s="195" t="s">
        <v>476</v>
      </c>
      <c r="H130" s="196">
        <v>150</v>
      </c>
      <c r="I130" s="197"/>
      <c r="J130" s="198">
        <f>ROUND(I130*H130,2)</f>
        <v>0</v>
      </c>
      <c r="K130" s="194" t="s">
        <v>277</v>
      </c>
      <c r="L130" s="40"/>
      <c r="M130" s="199" t="s">
        <v>1</v>
      </c>
      <c r="N130" s="200" t="s">
        <v>41</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110</v>
      </c>
      <c r="AT130" s="203" t="s">
        <v>241</v>
      </c>
      <c r="AU130" s="203" t="s">
        <v>84</v>
      </c>
      <c r="AY130" s="18" t="s">
        <v>239</v>
      </c>
      <c r="BE130" s="204">
        <f>IF(N130="základní",J130,0)</f>
        <v>0</v>
      </c>
      <c r="BF130" s="204">
        <f>IF(N130="snížená",J130,0)</f>
        <v>0</v>
      </c>
      <c r="BG130" s="204">
        <f>IF(N130="zákl. přenesená",J130,0)</f>
        <v>0</v>
      </c>
      <c r="BH130" s="204">
        <f>IF(N130="sníž. přenesená",J130,0)</f>
        <v>0</v>
      </c>
      <c r="BI130" s="204">
        <f>IF(N130="nulová",J130,0)</f>
        <v>0</v>
      </c>
      <c r="BJ130" s="18" t="s">
        <v>84</v>
      </c>
      <c r="BK130" s="204">
        <f>ROUND(I130*H130,2)</f>
        <v>0</v>
      </c>
      <c r="BL130" s="18" t="s">
        <v>110</v>
      </c>
      <c r="BM130" s="203" t="s">
        <v>86</v>
      </c>
    </row>
    <row r="131" spans="1:65" s="2" customFormat="1" ht="16.5" customHeight="1">
      <c r="A131" s="35"/>
      <c r="B131" s="36"/>
      <c r="C131" s="192" t="s">
        <v>86</v>
      </c>
      <c r="D131" s="192" t="s">
        <v>241</v>
      </c>
      <c r="E131" s="193" t="s">
        <v>86</v>
      </c>
      <c r="F131" s="194" t="s">
        <v>4272</v>
      </c>
      <c r="G131" s="195" t="s">
        <v>476</v>
      </c>
      <c r="H131" s="196">
        <v>15</v>
      </c>
      <c r="I131" s="197"/>
      <c r="J131" s="198">
        <f>ROUND(I131*H131,2)</f>
        <v>0</v>
      </c>
      <c r="K131" s="194" t="s">
        <v>277</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110</v>
      </c>
      <c r="AT131" s="203" t="s">
        <v>241</v>
      </c>
      <c r="AU131" s="203" t="s">
        <v>84</v>
      </c>
      <c r="AY131" s="18" t="s">
        <v>239</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110</v>
      </c>
      <c r="BM131" s="203" t="s">
        <v>110</v>
      </c>
    </row>
    <row r="132" spans="1:65" s="12" customFormat="1" ht="25.9" customHeight="1">
      <c r="B132" s="176"/>
      <c r="C132" s="177"/>
      <c r="D132" s="178" t="s">
        <v>75</v>
      </c>
      <c r="E132" s="179" t="s">
        <v>86</v>
      </c>
      <c r="F132" s="179" t="s">
        <v>4273</v>
      </c>
      <c r="G132" s="177"/>
      <c r="H132" s="177"/>
      <c r="I132" s="180"/>
      <c r="J132" s="181">
        <f>BK132</f>
        <v>0</v>
      </c>
      <c r="K132" s="177"/>
      <c r="L132" s="182"/>
      <c r="M132" s="183"/>
      <c r="N132" s="184"/>
      <c r="O132" s="184"/>
      <c r="P132" s="185">
        <f>P133</f>
        <v>0</v>
      </c>
      <c r="Q132" s="184"/>
      <c r="R132" s="185">
        <f>R133</f>
        <v>0</v>
      </c>
      <c r="S132" s="184"/>
      <c r="T132" s="186">
        <f>T133</f>
        <v>0</v>
      </c>
      <c r="AR132" s="187" t="s">
        <v>84</v>
      </c>
      <c r="AT132" s="188" t="s">
        <v>75</v>
      </c>
      <c r="AU132" s="188" t="s">
        <v>76</v>
      </c>
      <c r="AY132" s="187" t="s">
        <v>239</v>
      </c>
      <c r="BK132" s="189">
        <f>BK133</f>
        <v>0</v>
      </c>
    </row>
    <row r="133" spans="1:65" s="2" customFormat="1" ht="16.5" customHeight="1">
      <c r="A133" s="35"/>
      <c r="B133" s="36"/>
      <c r="C133" s="192" t="s">
        <v>108</v>
      </c>
      <c r="D133" s="192" t="s">
        <v>241</v>
      </c>
      <c r="E133" s="193" t="s">
        <v>108</v>
      </c>
      <c r="F133" s="194" t="s">
        <v>5568</v>
      </c>
      <c r="G133" s="195" t="s">
        <v>476</v>
      </c>
      <c r="H133" s="196">
        <v>150</v>
      </c>
      <c r="I133" s="197"/>
      <c r="J133" s="198">
        <f>ROUND(I133*H133,2)</f>
        <v>0</v>
      </c>
      <c r="K133" s="194" t="s">
        <v>277</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110</v>
      </c>
      <c r="AT133" s="203" t="s">
        <v>241</v>
      </c>
      <c r="AU133" s="203" t="s">
        <v>84</v>
      </c>
      <c r="AY133" s="18" t="s">
        <v>239</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110</v>
      </c>
      <c r="BM133" s="203" t="s">
        <v>150</v>
      </c>
    </row>
    <row r="134" spans="1:65" s="12" customFormat="1" ht="25.9" customHeight="1">
      <c r="B134" s="176"/>
      <c r="C134" s="177"/>
      <c r="D134" s="178" t="s">
        <v>75</v>
      </c>
      <c r="E134" s="179" t="s">
        <v>108</v>
      </c>
      <c r="F134" s="179" t="s">
        <v>5539</v>
      </c>
      <c r="G134" s="177"/>
      <c r="H134" s="177"/>
      <c r="I134" s="180"/>
      <c r="J134" s="181">
        <f>BK134</f>
        <v>0</v>
      </c>
      <c r="K134" s="177"/>
      <c r="L134" s="182"/>
      <c r="M134" s="183"/>
      <c r="N134" s="184"/>
      <c r="O134" s="184"/>
      <c r="P134" s="185">
        <f>SUM(P135:P139)</f>
        <v>0</v>
      </c>
      <c r="Q134" s="184"/>
      <c r="R134" s="185">
        <f>SUM(R135:R139)</f>
        <v>0</v>
      </c>
      <c r="S134" s="184"/>
      <c r="T134" s="186">
        <f>SUM(T135:T139)</f>
        <v>0</v>
      </c>
      <c r="AR134" s="187" t="s">
        <v>84</v>
      </c>
      <c r="AT134" s="188" t="s">
        <v>75</v>
      </c>
      <c r="AU134" s="188" t="s">
        <v>76</v>
      </c>
      <c r="AY134" s="187" t="s">
        <v>239</v>
      </c>
      <c r="BK134" s="189">
        <f>SUM(BK135:BK139)</f>
        <v>0</v>
      </c>
    </row>
    <row r="135" spans="1:65" s="2" customFormat="1" ht="16.5" customHeight="1">
      <c r="A135" s="35"/>
      <c r="B135" s="36"/>
      <c r="C135" s="192" t="s">
        <v>110</v>
      </c>
      <c r="D135" s="192" t="s">
        <v>241</v>
      </c>
      <c r="E135" s="193" t="s">
        <v>110</v>
      </c>
      <c r="F135" s="194" t="s">
        <v>5569</v>
      </c>
      <c r="G135" s="195" t="s">
        <v>476</v>
      </c>
      <c r="H135" s="196">
        <v>45</v>
      </c>
      <c r="I135" s="197"/>
      <c r="J135" s="198">
        <f>ROUND(I135*H135,2)</f>
        <v>0</v>
      </c>
      <c r="K135" s="194" t="s">
        <v>277</v>
      </c>
      <c r="L135" s="40"/>
      <c r="M135" s="199" t="s">
        <v>1</v>
      </c>
      <c r="N135" s="200" t="s">
        <v>41</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110</v>
      </c>
      <c r="AT135" s="203" t="s">
        <v>241</v>
      </c>
      <c r="AU135" s="203" t="s">
        <v>84</v>
      </c>
      <c r="AY135" s="18" t="s">
        <v>239</v>
      </c>
      <c r="BE135" s="204">
        <f>IF(N135="základní",J135,0)</f>
        <v>0</v>
      </c>
      <c r="BF135" s="204">
        <f>IF(N135="snížená",J135,0)</f>
        <v>0</v>
      </c>
      <c r="BG135" s="204">
        <f>IF(N135="zákl. přenesená",J135,0)</f>
        <v>0</v>
      </c>
      <c r="BH135" s="204">
        <f>IF(N135="sníž. přenesená",J135,0)</f>
        <v>0</v>
      </c>
      <c r="BI135" s="204">
        <f>IF(N135="nulová",J135,0)</f>
        <v>0</v>
      </c>
      <c r="BJ135" s="18" t="s">
        <v>84</v>
      </c>
      <c r="BK135" s="204">
        <f>ROUND(I135*H135,2)</f>
        <v>0</v>
      </c>
      <c r="BL135" s="18" t="s">
        <v>110</v>
      </c>
      <c r="BM135" s="203" t="s">
        <v>156</v>
      </c>
    </row>
    <row r="136" spans="1:65" s="2" customFormat="1" ht="16.5" customHeight="1">
      <c r="A136" s="35"/>
      <c r="B136" s="36"/>
      <c r="C136" s="192" t="s">
        <v>134</v>
      </c>
      <c r="D136" s="192" t="s">
        <v>241</v>
      </c>
      <c r="E136" s="193" t="s">
        <v>134</v>
      </c>
      <c r="F136" s="194" t="s">
        <v>5570</v>
      </c>
      <c r="G136" s="195" t="s">
        <v>476</v>
      </c>
      <c r="H136" s="196">
        <v>45</v>
      </c>
      <c r="I136" s="197"/>
      <c r="J136" s="198">
        <f>ROUND(I136*H136,2)</f>
        <v>0</v>
      </c>
      <c r="K136" s="194" t="s">
        <v>277</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110</v>
      </c>
      <c r="AT136" s="203" t="s">
        <v>241</v>
      </c>
      <c r="AU136" s="203" t="s">
        <v>84</v>
      </c>
      <c r="AY136" s="18" t="s">
        <v>239</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110</v>
      </c>
      <c r="BM136" s="203" t="s">
        <v>162</v>
      </c>
    </row>
    <row r="137" spans="1:65" s="2" customFormat="1" ht="16.5" customHeight="1">
      <c r="A137" s="35"/>
      <c r="B137" s="36"/>
      <c r="C137" s="192" t="s">
        <v>150</v>
      </c>
      <c r="D137" s="192" t="s">
        <v>241</v>
      </c>
      <c r="E137" s="193" t="s">
        <v>150</v>
      </c>
      <c r="F137" s="194" t="s">
        <v>5542</v>
      </c>
      <c r="G137" s="195" t="s">
        <v>476</v>
      </c>
      <c r="H137" s="196">
        <v>90</v>
      </c>
      <c r="I137" s="197"/>
      <c r="J137" s="198">
        <f>ROUND(I137*H137,2)</f>
        <v>0</v>
      </c>
      <c r="K137" s="194" t="s">
        <v>277</v>
      </c>
      <c r="L137" s="40"/>
      <c r="M137" s="199" t="s">
        <v>1</v>
      </c>
      <c r="N137" s="200" t="s">
        <v>41</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110</v>
      </c>
      <c r="AT137" s="203" t="s">
        <v>241</v>
      </c>
      <c r="AU137" s="203" t="s">
        <v>84</v>
      </c>
      <c r="AY137" s="18" t="s">
        <v>239</v>
      </c>
      <c r="BE137" s="204">
        <f>IF(N137="základní",J137,0)</f>
        <v>0</v>
      </c>
      <c r="BF137" s="204">
        <f>IF(N137="snížená",J137,0)</f>
        <v>0</v>
      </c>
      <c r="BG137" s="204">
        <f>IF(N137="zákl. přenesená",J137,0)</f>
        <v>0</v>
      </c>
      <c r="BH137" s="204">
        <f>IF(N137="sníž. přenesená",J137,0)</f>
        <v>0</v>
      </c>
      <c r="BI137" s="204">
        <f>IF(N137="nulová",J137,0)</f>
        <v>0</v>
      </c>
      <c r="BJ137" s="18" t="s">
        <v>84</v>
      </c>
      <c r="BK137" s="204">
        <f>ROUND(I137*H137,2)</f>
        <v>0</v>
      </c>
      <c r="BL137" s="18" t="s">
        <v>110</v>
      </c>
      <c r="BM137" s="203" t="s">
        <v>8</v>
      </c>
    </row>
    <row r="138" spans="1:65" s="2" customFormat="1" ht="16.5" customHeight="1">
      <c r="A138" s="35"/>
      <c r="B138" s="36"/>
      <c r="C138" s="192" t="s">
        <v>153</v>
      </c>
      <c r="D138" s="192" t="s">
        <v>241</v>
      </c>
      <c r="E138" s="193" t="s">
        <v>153</v>
      </c>
      <c r="F138" s="194" t="s">
        <v>5571</v>
      </c>
      <c r="G138" s="195" t="s">
        <v>476</v>
      </c>
      <c r="H138" s="196">
        <v>45</v>
      </c>
      <c r="I138" s="197"/>
      <c r="J138" s="198">
        <f>ROUND(I138*H138,2)</f>
        <v>0</v>
      </c>
      <c r="K138" s="194" t="s">
        <v>277</v>
      </c>
      <c r="L138" s="40"/>
      <c r="M138" s="199" t="s">
        <v>1</v>
      </c>
      <c r="N138" s="200" t="s">
        <v>41</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110</v>
      </c>
      <c r="AT138" s="203" t="s">
        <v>241</v>
      </c>
      <c r="AU138" s="203" t="s">
        <v>84</v>
      </c>
      <c r="AY138" s="18" t="s">
        <v>239</v>
      </c>
      <c r="BE138" s="204">
        <f>IF(N138="základní",J138,0)</f>
        <v>0</v>
      </c>
      <c r="BF138" s="204">
        <f>IF(N138="snížená",J138,0)</f>
        <v>0</v>
      </c>
      <c r="BG138" s="204">
        <f>IF(N138="zákl. přenesená",J138,0)</f>
        <v>0</v>
      </c>
      <c r="BH138" s="204">
        <f>IF(N138="sníž. přenesená",J138,0)</f>
        <v>0</v>
      </c>
      <c r="BI138" s="204">
        <f>IF(N138="nulová",J138,0)</f>
        <v>0</v>
      </c>
      <c r="BJ138" s="18" t="s">
        <v>84</v>
      </c>
      <c r="BK138" s="204">
        <f>ROUND(I138*H138,2)</f>
        <v>0</v>
      </c>
      <c r="BL138" s="18" t="s">
        <v>110</v>
      </c>
      <c r="BM138" s="203" t="s">
        <v>296</v>
      </c>
    </row>
    <row r="139" spans="1:65" s="2" customFormat="1" ht="16.5" customHeight="1">
      <c r="A139" s="35"/>
      <c r="B139" s="36"/>
      <c r="C139" s="192" t="s">
        <v>156</v>
      </c>
      <c r="D139" s="192" t="s">
        <v>241</v>
      </c>
      <c r="E139" s="193" t="s">
        <v>156</v>
      </c>
      <c r="F139" s="194" t="s">
        <v>5572</v>
      </c>
      <c r="G139" s="195" t="s">
        <v>309</v>
      </c>
      <c r="H139" s="196">
        <v>6.75</v>
      </c>
      <c r="I139" s="197"/>
      <c r="J139" s="198">
        <f>ROUND(I139*H139,2)</f>
        <v>0</v>
      </c>
      <c r="K139" s="194" t="s">
        <v>277</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110</v>
      </c>
      <c r="AT139" s="203" t="s">
        <v>241</v>
      </c>
      <c r="AU139" s="203" t="s">
        <v>84</v>
      </c>
      <c r="AY139" s="18" t="s">
        <v>239</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110</v>
      </c>
      <c r="BM139" s="203" t="s">
        <v>306</v>
      </c>
    </row>
    <row r="140" spans="1:65" s="12" customFormat="1" ht="25.9" customHeight="1">
      <c r="B140" s="176"/>
      <c r="C140" s="177"/>
      <c r="D140" s="178" t="s">
        <v>75</v>
      </c>
      <c r="E140" s="179" t="s">
        <v>156</v>
      </c>
      <c r="F140" s="179" t="s">
        <v>135</v>
      </c>
      <c r="G140" s="177"/>
      <c r="H140" s="177"/>
      <c r="I140" s="180"/>
      <c r="J140" s="181">
        <f>BK140</f>
        <v>0</v>
      </c>
      <c r="K140" s="177"/>
      <c r="L140" s="182"/>
      <c r="M140" s="183"/>
      <c r="N140" s="184"/>
      <c r="O140" s="184"/>
      <c r="P140" s="185">
        <f>SUM(P141:P150)</f>
        <v>0</v>
      </c>
      <c r="Q140" s="184"/>
      <c r="R140" s="185">
        <f>SUM(R141:R150)</f>
        <v>0</v>
      </c>
      <c r="S140" s="184"/>
      <c r="T140" s="186">
        <f>SUM(T141:T150)</f>
        <v>0</v>
      </c>
      <c r="AR140" s="187" t="s">
        <v>84</v>
      </c>
      <c r="AT140" s="188" t="s">
        <v>75</v>
      </c>
      <c r="AU140" s="188" t="s">
        <v>76</v>
      </c>
      <c r="AY140" s="187" t="s">
        <v>239</v>
      </c>
      <c r="BK140" s="189">
        <f>SUM(BK141:BK150)</f>
        <v>0</v>
      </c>
    </row>
    <row r="141" spans="1:65" s="2" customFormat="1" ht="16.5" customHeight="1">
      <c r="A141" s="35"/>
      <c r="B141" s="36"/>
      <c r="C141" s="192" t="s">
        <v>159</v>
      </c>
      <c r="D141" s="192" t="s">
        <v>241</v>
      </c>
      <c r="E141" s="193" t="s">
        <v>159</v>
      </c>
      <c r="F141" s="194" t="s">
        <v>5573</v>
      </c>
      <c r="G141" s="195" t="s">
        <v>1736</v>
      </c>
      <c r="H141" s="196">
        <v>3</v>
      </c>
      <c r="I141" s="197"/>
      <c r="J141" s="198">
        <f t="shared" ref="J141:J150" si="0">ROUND(I141*H141,2)</f>
        <v>0</v>
      </c>
      <c r="K141" s="194" t="s">
        <v>277</v>
      </c>
      <c r="L141" s="40"/>
      <c r="M141" s="199" t="s">
        <v>1</v>
      </c>
      <c r="N141" s="200" t="s">
        <v>41</v>
      </c>
      <c r="O141" s="72"/>
      <c r="P141" s="201">
        <f t="shared" ref="P141:P150" si="1">O141*H141</f>
        <v>0</v>
      </c>
      <c r="Q141" s="201">
        <v>0</v>
      </c>
      <c r="R141" s="201">
        <f t="shared" ref="R141:R150" si="2">Q141*H141</f>
        <v>0</v>
      </c>
      <c r="S141" s="201">
        <v>0</v>
      </c>
      <c r="T141" s="202">
        <f t="shared" ref="T141:T150" si="3">S141*H141</f>
        <v>0</v>
      </c>
      <c r="U141" s="35"/>
      <c r="V141" s="35"/>
      <c r="W141" s="35"/>
      <c r="X141" s="35"/>
      <c r="Y141" s="35"/>
      <c r="Z141" s="35"/>
      <c r="AA141" s="35"/>
      <c r="AB141" s="35"/>
      <c r="AC141" s="35"/>
      <c r="AD141" s="35"/>
      <c r="AE141" s="35"/>
      <c r="AR141" s="203" t="s">
        <v>110</v>
      </c>
      <c r="AT141" s="203" t="s">
        <v>241</v>
      </c>
      <c r="AU141" s="203" t="s">
        <v>84</v>
      </c>
      <c r="AY141" s="18" t="s">
        <v>239</v>
      </c>
      <c r="BE141" s="204">
        <f t="shared" ref="BE141:BE150" si="4">IF(N141="základní",J141,0)</f>
        <v>0</v>
      </c>
      <c r="BF141" s="204">
        <f t="shared" ref="BF141:BF150" si="5">IF(N141="snížená",J141,0)</f>
        <v>0</v>
      </c>
      <c r="BG141" s="204">
        <f t="shared" ref="BG141:BG150" si="6">IF(N141="zákl. přenesená",J141,0)</f>
        <v>0</v>
      </c>
      <c r="BH141" s="204">
        <f t="shared" ref="BH141:BH150" si="7">IF(N141="sníž. přenesená",J141,0)</f>
        <v>0</v>
      </c>
      <c r="BI141" s="204">
        <f t="shared" ref="BI141:BI150" si="8">IF(N141="nulová",J141,0)</f>
        <v>0</v>
      </c>
      <c r="BJ141" s="18" t="s">
        <v>84</v>
      </c>
      <c r="BK141" s="204">
        <f t="shared" ref="BK141:BK150" si="9">ROUND(I141*H141,2)</f>
        <v>0</v>
      </c>
      <c r="BL141" s="18" t="s">
        <v>110</v>
      </c>
      <c r="BM141" s="203" t="s">
        <v>279</v>
      </c>
    </row>
    <row r="142" spans="1:65" s="2" customFormat="1" ht="16.5" customHeight="1">
      <c r="A142" s="35"/>
      <c r="B142" s="36"/>
      <c r="C142" s="192" t="s">
        <v>162</v>
      </c>
      <c r="D142" s="192" t="s">
        <v>241</v>
      </c>
      <c r="E142" s="193" t="s">
        <v>162</v>
      </c>
      <c r="F142" s="194" t="s">
        <v>5574</v>
      </c>
      <c r="G142" s="195" t="s">
        <v>1736</v>
      </c>
      <c r="H142" s="196">
        <v>1</v>
      </c>
      <c r="I142" s="197"/>
      <c r="J142" s="198">
        <f t="shared" si="0"/>
        <v>0</v>
      </c>
      <c r="K142" s="194" t="s">
        <v>277</v>
      </c>
      <c r="L142" s="40"/>
      <c r="M142" s="199" t="s">
        <v>1</v>
      </c>
      <c r="N142" s="200" t="s">
        <v>41</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110</v>
      </c>
      <c r="AT142" s="203" t="s">
        <v>241</v>
      </c>
      <c r="AU142" s="203" t="s">
        <v>84</v>
      </c>
      <c r="AY142" s="18" t="s">
        <v>239</v>
      </c>
      <c r="BE142" s="204">
        <f t="shared" si="4"/>
        <v>0</v>
      </c>
      <c r="BF142" s="204">
        <f t="shared" si="5"/>
        <v>0</v>
      </c>
      <c r="BG142" s="204">
        <f t="shared" si="6"/>
        <v>0</v>
      </c>
      <c r="BH142" s="204">
        <f t="shared" si="7"/>
        <v>0</v>
      </c>
      <c r="BI142" s="204">
        <f t="shared" si="8"/>
        <v>0</v>
      </c>
      <c r="BJ142" s="18" t="s">
        <v>84</v>
      </c>
      <c r="BK142" s="204">
        <f t="shared" si="9"/>
        <v>0</v>
      </c>
      <c r="BL142" s="18" t="s">
        <v>110</v>
      </c>
      <c r="BM142" s="203" t="s">
        <v>328</v>
      </c>
    </row>
    <row r="143" spans="1:65" s="2" customFormat="1" ht="16.5" customHeight="1">
      <c r="A143" s="35"/>
      <c r="B143" s="36"/>
      <c r="C143" s="192" t="s">
        <v>165</v>
      </c>
      <c r="D143" s="192" t="s">
        <v>241</v>
      </c>
      <c r="E143" s="193" t="s">
        <v>165</v>
      </c>
      <c r="F143" s="194" t="s">
        <v>5575</v>
      </c>
      <c r="G143" s="195" t="s">
        <v>1736</v>
      </c>
      <c r="H143" s="196">
        <v>36</v>
      </c>
      <c r="I143" s="197"/>
      <c r="J143" s="198">
        <f t="shared" si="0"/>
        <v>0</v>
      </c>
      <c r="K143" s="194" t="s">
        <v>277</v>
      </c>
      <c r="L143" s="40"/>
      <c r="M143" s="199" t="s">
        <v>1</v>
      </c>
      <c r="N143" s="200" t="s">
        <v>41</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110</v>
      </c>
      <c r="AT143" s="203" t="s">
        <v>241</v>
      </c>
      <c r="AU143" s="203" t="s">
        <v>84</v>
      </c>
      <c r="AY143" s="18" t="s">
        <v>239</v>
      </c>
      <c r="BE143" s="204">
        <f t="shared" si="4"/>
        <v>0</v>
      </c>
      <c r="BF143" s="204">
        <f t="shared" si="5"/>
        <v>0</v>
      </c>
      <c r="BG143" s="204">
        <f t="shared" si="6"/>
        <v>0</v>
      </c>
      <c r="BH143" s="204">
        <f t="shared" si="7"/>
        <v>0</v>
      </c>
      <c r="BI143" s="204">
        <f t="shared" si="8"/>
        <v>0</v>
      </c>
      <c r="BJ143" s="18" t="s">
        <v>84</v>
      </c>
      <c r="BK143" s="204">
        <f t="shared" si="9"/>
        <v>0</v>
      </c>
      <c r="BL143" s="18" t="s">
        <v>110</v>
      </c>
      <c r="BM143" s="203" t="s">
        <v>337</v>
      </c>
    </row>
    <row r="144" spans="1:65" s="2" customFormat="1" ht="16.5" customHeight="1">
      <c r="A144" s="35"/>
      <c r="B144" s="36"/>
      <c r="C144" s="192" t="s">
        <v>8</v>
      </c>
      <c r="D144" s="192" t="s">
        <v>241</v>
      </c>
      <c r="E144" s="193" t="s">
        <v>8</v>
      </c>
      <c r="F144" s="194" t="s">
        <v>5576</v>
      </c>
      <c r="G144" s="195" t="s">
        <v>379</v>
      </c>
      <c r="H144" s="196">
        <v>20</v>
      </c>
      <c r="I144" s="197"/>
      <c r="J144" s="198">
        <f t="shared" si="0"/>
        <v>0</v>
      </c>
      <c r="K144" s="194" t="s">
        <v>277</v>
      </c>
      <c r="L144" s="40"/>
      <c r="M144" s="199" t="s">
        <v>1</v>
      </c>
      <c r="N144" s="200" t="s">
        <v>41</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110</v>
      </c>
      <c r="AT144" s="203" t="s">
        <v>241</v>
      </c>
      <c r="AU144" s="203" t="s">
        <v>84</v>
      </c>
      <c r="AY144" s="18" t="s">
        <v>239</v>
      </c>
      <c r="BE144" s="204">
        <f t="shared" si="4"/>
        <v>0</v>
      </c>
      <c r="BF144" s="204">
        <f t="shared" si="5"/>
        <v>0</v>
      </c>
      <c r="BG144" s="204">
        <f t="shared" si="6"/>
        <v>0</v>
      </c>
      <c r="BH144" s="204">
        <f t="shared" si="7"/>
        <v>0</v>
      </c>
      <c r="BI144" s="204">
        <f t="shared" si="8"/>
        <v>0</v>
      </c>
      <c r="BJ144" s="18" t="s">
        <v>84</v>
      </c>
      <c r="BK144" s="204">
        <f t="shared" si="9"/>
        <v>0</v>
      </c>
      <c r="BL144" s="18" t="s">
        <v>110</v>
      </c>
      <c r="BM144" s="203" t="s">
        <v>463</v>
      </c>
    </row>
    <row r="145" spans="1:65" s="2" customFormat="1" ht="16.5" customHeight="1">
      <c r="A145" s="35"/>
      <c r="B145" s="36"/>
      <c r="C145" s="192" t="s">
        <v>292</v>
      </c>
      <c r="D145" s="192" t="s">
        <v>241</v>
      </c>
      <c r="E145" s="193" t="s">
        <v>292</v>
      </c>
      <c r="F145" s="194" t="s">
        <v>5577</v>
      </c>
      <c r="G145" s="195" t="s">
        <v>379</v>
      </c>
      <c r="H145" s="196">
        <v>16</v>
      </c>
      <c r="I145" s="197"/>
      <c r="J145" s="198">
        <f t="shared" si="0"/>
        <v>0</v>
      </c>
      <c r="K145" s="194" t="s">
        <v>277</v>
      </c>
      <c r="L145" s="40"/>
      <c r="M145" s="199" t="s">
        <v>1</v>
      </c>
      <c r="N145" s="200" t="s">
        <v>41</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110</v>
      </c>
      <c r="AT145" s="203" t="s">
        <v>241</v>
      </c>
      <c r="AU145" s="203" t="s">
        <v>84</v>
      </c>
      <c r="AY145" s="18" t="s">
        <v>239</v>
      </c>
      <c r="BE145" s="204">
        <f t="shared" si="4"/>
        <v>0</v>
      </c>
      <c r="BF145" s="204">
        <f t="shared" si="5"/>
        <v>0</v>
      </c>
      <c r="BG145" s="204">
        <f t="shared" si="6"/>
        <v>0</v>
      </c>
      <c r="BH145" s="204">
        <f t="shared" si="7"/>
        <v>0</v>
      </c>
      <c r="BI145" s="204">
        <f t="shared" si="8"/>
        <v>0</v>
      </c>
      <c r="BJ145" s="18" t="s">
        <v>84</v>
      </c>
      <c r="BK145" s="204">
        <f t="shared" si="9"/>
        <v>0</v>
      </c>
      <c r="BL145" s="18" t="s">
        <v>110</v>
      </c>
      <c r="BM145" s="203" t="s">
        <v>473</v>
      </c>
    </row>
    <row r="146" spans="1:65" s="2" customFormat="1" ht="16.5" customHeight="1">
      <c r="A146" s="35"/>
      <c r="B146" s="36"/>
      <c r="C146" s="192" t="s">
        <v>296</v>
      </c>
      <c r="D146" s="192" t="s">
        <v>241</v>
      </c>
      <c r="E146" s="193" t="s">
        <v>296</v>
      </c>
      <c r="F146" s="194" t="s">
        <v>5578</v>
      </c>
      <c r="G146" s="195" t="s">
        <v>379</v>
      </c>
      <c r="H146" s="196">
        <v>20</v>
      </c>
      <c r="I146" s="197"/>
      <c r="J146" s="198">
        <f t="shared" si="0"/>
        <v>0</v>
      </c>
      <c r="K146" s="194" t="s">
        <v>277</v>
      </c>
      <c r="L146" s="40"/>
      <c r="M146" s="199" t="s">
        <v>1</v>
      </c>
      <c r="N146" s="200" t="s">
        <v>41</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110</v>
      </c>
      <c r="AT146" s="203" t="s">
        <v>241</v>
      </c>
      <c r="AU146" s="203" t="s">
        <v>84</v>
      </c>
      <c r="AY146" s="18" t="s">
        <v>239</v>
      </c>
      <c r="BE146" s="204">
        <f t="shared" si="4"/>
        <v>0</v>
      </c>
      <c r="BF146" s="204">
        <f t="shared" si="5"/>
        <v>0</v>
      </c>
      <c r="BG146" s="204">
        <f t="shared" si="6"/>
        <v>0</v>
      </c>
      <c r="BH146" s="204">
        <f t="shared" si="7"/>
        <v>0</v>
      </c>
      <c r="BI146" s="204">
        <f t="shared" si="8"/>
        <v>0</v>
      </c>
      <c r="BJ146" s="18" t="s">
        <v>84</v>
      </c>
      <c r="BK146" s="204">
        <f t="shared" si="9"/>
        <v>0</v>
      </c>
      <c r="BL146" s="18" t="s">
        <v>110</v>
      </c>
      <c r="BM146" s="203" t="s">
        <v>484</v>
      </c>
    </row>
    <row r="147" spans="1:65" s="2" customFormat="1" ht="16.5" customHeight="1">
      <c r="A147" s="35"/>
      <c r="B147" s="36"/>
      <c r="C147" s="192" t="s">
        <v>301</v>
      </c>
      <c r="D147" s="192" t="s">
        <v>241</v>
      </c>
      <c r="E147" s="193" t="s">
        <v>301</v>
      </c>
      <c r="F147" s="194" t="s">
        <v>4251</v>
      </c>
      <c r="G147" s="195" t="s">
        <v>379</v>
      </c>
      <c r="H147" s="196">
        <v>6</v>
      </c>
      <c r="I147" s="197"/>
      <c r="J147" s="198">
        <f t="shared" si="0"/>
        <v>0</v>
      </c>
      <c r="K147" s="194" t="s">
        <v>277</v>
      </c>
      <c r="L147" s="40"/>
      <c r="M147" s="199" t="s">
        <v>1</v>
      </c>
      <c r="N147" s="200" t="s">
        <v>41</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110</v>
      </c>
      <c r="AT147" s="203" t="s">
        <v>241</v>
      </c>
      <c r="AU147" s="203" t="s">
        <v>84</v>
      </c>
      <c r="AY147" s="18" t="s">
        <v>239</v>
      </c>
      <c r="BE147" s="204">
        <f t="shared" si="4"/>
        <v>0</v>
      </c>
      <c r="BF147" s="204">
        <f t="shared" si="5"/>
        <v>0</v>
      </c>
      <c r="BG147" s="204">
        <f t="shared" si="6"/>
        <v>0</v>
      </c>
      <c r="BH147" s="204">
        <f t="shared" si="7"/>
        <v>0</v>
      </c>
      <c r="BI147" s="204">
        <f t="shared" si="8"/>
        <v>0</v>
      </c>
      <c r="BJ147" s="18" t="s">
        <v>84</v>
      </c>
      <c r="BK147" s="204">
        <f t="shared" si="9"/>
        <v>0</v>
      </c>
      <c r="BL147" s="18" t="s">
        <v>110</v>
      </c>
      <c r="BM147" s="203" t="s">
        <v>495</v>
      </c>
    </row>
    <row r="148" spans="1:65" s="2" customFormat="1" ht="16.5" customHeight="1">
      <c r="A148" s="35"/>
      <c r="B148" s="36"/>
      <c r="C148" s="192" t="s">
        <v>306</v>
      </c>
      <c r="D148" s="192" t="s">
        <v>241</v>
      </c>
      <c r="E148" s="193" t="s">
        <v>306</v>
      </c>
      <c r="F148" s="194" t="s">
        <v>4375</v>
      </c>
      <c r="G148" s="195" t="s">
        <v>379</v>
      </c>
      <c r="H148" s="196">
        <v>15</v>
      </c>
      <c r="I148" s="197"/>
      <c r="J148" s="198">
        <f t="shared" si="0"/>
        <v>0</v>
      </c>
      <c r="K148" s="194" t="s">
        <v>277</v>
      </c>
      <c r="L148" s="40"/>
      <c r="M148" s="199" t="s">
        <v>1</v>
      </c>
      <c r="N148" s="200" t="s">
        <v>41</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110</v>
      </c>
      <c r="AT148" s="203" t="s">
        <v>241</v>
      </c>
      <c r="AU148" s="203" t="s">
        <v>84</v>
      </c>
      <c r="AY148" s="18" t="s">
        <v>239</v>
      </c>
      <c r="BE148" s="204">
        <f t="shared" si="4"/>
        <v>0</v>
      </c>
      <c r="BF148" s="204">
        <f t="shared" si="5"/>
        <v>0</v>
      </c>
      <c r="BG148" s="204">
        <f t="shared" si="6"/>
        <v>0</v>
      </c>
      <c r="BH148" s="204">
        <f t="shared" si="7"/>
        <v>0</v>
      </c>
      <c r="BI148" s="204">
        <f t="shared" si="8"/>
        <v>0</v>
      </c>
      <c r="BJ148" s="18" t="s">
        <v>84</v>
      </c>
      <c r="BK148" s="204">
        <f t="shared" si="9"/>
        <v>0</v>
      </c>
      <c r="BL148" s="18" t="s">
        <v>110</v>
      </c>
      <c r="BM148" s="203" t="s">
        <v>506</v>
      </c>
    </row>
    <row r="149" spans="1:65" s="2" customFormat="1" ht="16.5" customHeight="1">
      <c r="A149" s="35"/>
      <c r="B149" s="36"/>
      <c r="C149" s="192" t="s">
        <v>312</v>
      </c>
      <c r="D149" s="192" t="s">
        <v>241</v>
      </c>
      <c r="E149" s="193" t="s">
        <v>312</v>
      </c>
      <c r="F149" s="194" t="s">
        <v>2371</v>
      </c>
      <c r="G149" s="195" t="s">
        <v>379</v>
      </c>
      <c r="H149" s="196">
        <v>20</v>
      </c>
      <c r="I149" s="197"/>
      <c r="J149" s="198">
        <f t="shared" si="0"/>
        <v>0</v>
      </c>
      <c r="K149" s="194" t="s">
        <v>277</v>
      </c>
      <c r="L149" s="40"/>
      <c r="M149" s="199" t="s">
        <v>1</v>
      </c>
      <c r="N149" s="200" t="s">
        <v>41</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110</v>
      </c>
      <c r="AT149" s="203" t="s">
        <v>241</v>
      </c>
      <c r="AU149" s="203" t="s">
        <v>84</v>
      </c>
      <c r="AY149" s="18" t="s">
        <v>239</v>
      </c>
      <c r="BE149" s="204">
        <f t="shared" si="4"/>
        <v>0</v>
      </c>
      <c r="BF149" s="204">
        <f t="shared" si="5"/>
        <v>0</v>
      </c>
      <c r="BG149" s="204">
        <f t="shared" si="6"/>
        <v>0</v>
      </c>
      <c r="BH149" s="204">
        <f t="shared" si="7"/>
        <v>0</v>
      </c>
      <c r="BI149" s="204">
        <f t="shared" si="8"/>
        <v>0</v>
      </c>
      <c r="BJ149" s="18" t="s">
        <v>84</v>
      </c>
      <c r="BK149" s="204">
        <f t="shared" si="9"/>
        <v>0</v>
      </c>
      <c r="BL149" s="18" t="s">
        <v>110</v>
      </c>
      <c r="BM149" s="203" t="s">
        <v>517</v>
      </c>
    </row>
    <row r="150" spans="1:65" s="2" customFormat="1" ht="16.5" customHeight="1">
      <c r="A150" s="35"/>
      <c r="B150" s="36"/>
      <c r="C150" s="192" t="s">
        <v>279</v>
      </c>
      <c r="D150" s="192" t="s">
        <v>241</v>
      </c>
      <c r="E150" s="193" t="s">
        <v>5579</v>
      </c>
      <c r="F150" s="194" t="s">
        <v>5546</v>
      </c>
      <c r="G150" s="195" t="s">
        <v>299</v>
      </c>
      <c r="H150" s="196">
        <v>1</v>
      </c>
      <c r="I150" s="197"/>
      <c r="J150" s="198">
        <f t="shared" si="0"/>
        <v>0</v>
      </c>
      <c r="K150" s="194" t="s">
        <v>277</v>
      </c>
      <c r="L150" s="40"/>
      <c r="M150" s="220" t="s">
        <v>1</v>
      </c>
      <c r="N150" s="221" t="s">
        <v>41</v>
      </c>
      <c r="O150" s="222"/>
      <c r="P150" s="223">
        <f t="shared" si="1"/>
        <v>0</v>
      </c>
      <c r="Q150" s="223">
        <v>0</v>
      </c>
      <c r="R150" s="223">
        <f t="shared" si="2"/>
        <v>0</v>
      </c>
      <c r="S150" s="223">
        <v>0</v>
      </c>
      <c r="T150" s="224">
        <f t="shared" si="3"/>
        <v>0</v>
      </c>
      <c r="U150" s="35"/>
      <c r="V150" s="35"/>
      <c r="W150" s="35"/>
      <c r="X150" s="35"/>
      <c r="Y150" s="35"/>
      <c r="Z150" s="35"/>
      <c r="AA150" s="35"/>
      <c r="AB150" s="35"/>
      <c r="AC150" s="35"/>
      <c r="AD150" s="35"/>
      <c r="AE150" s="35"/>
      <c r="AR150" s="203" t="s">
        <v>110</v>
      </c>
      <c r="AT150" s="203" t="s">
        <v>241</v>
      </c>
      <c r="AU150" s="203" t="s">
        <v>84</v>
      </c>
      <c r="AY150" s="18" t="s">
        <v>239</v>
      </c>
      <c r="BE150" s="204">
        <f t="shared" si="4"/>
        <v>0</v>
      </c>
      <c r="BF150" s="204">
        <f t="shared" si="5"/>
        <v>0</v>
      </c>
      <c r="BG150" s="204">
        <f t="shared" si="6"/>
        <v>0</v>
      </c>
      <c r="BH150" s="204">
        <f t="shared" si="7"/>
        <v>0</v>
      </c>
      <c r="BI150" s="204">
        <f t="shared" si="8"/>
        <v>0</v>
      </c>
      <c r="BJ150" s="18" t="s">
        <v>84</v>
      </c>
      <c r="BK150" s="204">
        <f t="shared" si="9"/>
        <v>0</v>
      </c>
      <c r="BL150" s="18" t="s">
        <v>110</v>
      </c>
      <c r="BM150" s="203" t="s">
        <v>5580</v>
      </c>
    </row>
    <row r="151" spans="1:65" s="2" customFormat="1" ht="6.95" customHeight="1">
      <c r="A151" s="35"/>
      <c r="B151" s="55"/>
      <c r="C151" s="56"/>
      <c r="D151" s="56"/>
      <c r="E151" s="56"/>
      <c r="F151" s="56"/>
      <c r="G151" s="56"/>
      <c r="H151" s="56"/>
      <c r="I151" s="56"/>
      <c r="J151" s="56"/>
      <c r="K151" s="56"/>
      <c r="L151" s="40"/>
      <c r="M151" s="35"/>
      <c r="O151" s="35"/>
      <c r="P151" s="35"/>
      <c r="Q151" s="35"/>
      <c r="R151" s="35"/>
      <c r="S151" s="35"/>
      <c r="T151" s="35"/>
      <c r="U151" s="35"/>
      <c r="V151" s="35"/>
      <c r="W151" s="35"/>
      <c r="X151" s="35"/>
      <c r="Y151" s="35"/>
      <c r="Z151" s="35"/>
      <c r="AA151" s="35"/>
      <c r="AB151" s="35"/>
      <c r="AC151" s="35"/>
      <c r="AD151" s="35"/>
      <c r="AE151" s="35"/>
    </row>
  </sheetData>
  <sheetProtection algorithmName="SHA-512" hashValue="CwBGzzjyQM+yC9nCjgnGK/jQrXBWHUxLc2rYJK0HHTCkoSTowgGMH822aK3ne1O8QJKuZgd7+CN8/b73V/nx8Q==" saltValue="Sg0UUbxx5IfkU8obeA2rD/0j6NPUmyl1gB6SfHutMDomRm5ZAmBT5AKHMMhnRWLQ/vn3DZ5DErBSBMC7nfpkdw==" spinCount="100000" sheet="1" objects="1" scenarios="1" formatColumns="0" formatRows="0" autoFilter="0"/>
  <autoFilter ref="C127:K150" xr:uid="{00000000-0009-0000-0000-000024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BM156"/>
  <sheetViews>
    <sheetView showGridLines="0" tabSelected="1" topLeftCell="A140" workbookViewId="0">
      <selection activeCell="C148" sqref="C148:F149"/>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6"/>
      <c r="M2" s="296"/>
      <c r="N2" s="296"/>
      <c r="O2" s="296"/>
      <c r="P2" s="296"/>
      <c r="Q2" s="296"/>
      <c r="R2" s="296"/>
      <c r="S2" s="296"/>
      <c r="T2" s="296"/>
      <c r="U2" s="296"/>
      <c r="V2" s="296"/>
      <c r="AT2" s="18" t="s">
        <v>208</v>
      </c>
    </row>
    <row r="3" spans="1:46" s="1" customFormat="1" ht="6.95" customHeight="1">
      <c r="B3" s="116"/>
      <c r="C3" s="117"/>
      <c r="D3" s="117"/>
      <c r="E3" s="117"/>
      <c r="F3" s="117"/>
      <c r="G3" s="117"/>
      <c r="H3" s="117"/>
      <c r="I3" s="117"/>
      <c r="J3" s="117"/>
      <c r="K3" s="117"/>
      <c r="L3" s="21"/>
      <c r="AT3" s="18" t="s">
        <v>86</v>
      </c>
    </row>
    <row r="4" spans="1:46" s="1" customFormat="1" ht="24.95" customHeight="1">
      <c r="B4" s="21"/>
      <c r="D4" s="118" t="s">
        <v>209</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23" t="str">
        <f>'Rekapitulace stavby'!K6</f>
        <v>NEMOCNICE TGM HODONÍN – VÝSTAVBA PAVILONU URGENTNÍHO PŘÍJMU ETAPA II.</v>
      </c>
      <c r="F7" s="324"/>
      <c r="G7" s="324"/>
      <c r="H7" s="324"/>
      <c r="L7" s="21"/>
    </row>
    <row r="8" spans="1:46" s="2" customFormat="1" ht="12" customHeight="1">
      <c r="A8" s="35"/>
      <c r="B8" s="40"/>
      <c r="C8" s="35"/>
      <c r="D8" s="120" t="s">
        <v>210</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5" t="s">
        <v>5581</v>
      </c>
      <c r="F9" s="326"/>
      <c r="G9" s="326"/>
      <c r="H9" s="326"/>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0" t="s">
        <v>20</v>
      </c>
      <c r="E12" s="35"/>
      <c r="F12" s="111" t="s">
        <v>21</v>
      </c>
      <c r="G12" s="35"/>
      <c r="H12" s="35"/>
      <c r="I12" s="120" t="s">
        <v>22</v>
      </c>
      <c r="J12" s="121" t="str">
        <f>'Rekapitulace stavby'!AN8</f>
        <v>23. 6. 2025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0" t="s">
        <v>24</v>
      </c>
      <c r="E14" s="35"/>
      <c r="F14" s="35"/>
      <c r="G14" s="35"/>
      <c r="H14" s="35"/>
      <c r="I14" s="120" t="s">
        <v>25</v>
      </c>
      <c r="J14" s="111"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26</v>
      </c>
      <c r="F15" s="35"/>
      <c r="G15" s="35"/>
      <c r="H15" s="35"/>
      <c r="I15" s="120" t="s">
        <v>27</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0" t="s">
        <v>28</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7" t="str">
        <f>'Rekapitulace stavby'!E14</f>
        <v>Vyplň údaj</v>
      </c>
      <c r="F18" s="328"/>
      <c r="G18" s="328"/>
      <c r="H18" s="328"/>
      <c r="I18" s="120"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0" t="s">
        <v>30</v>
      </c>
      <c r="E20" s="35"/>
      <c r="F20" s="35"/>
      <c r="G20" s="35"/>
      <c r="H20" s="35"/>
      <c r="I20" s="120" t="s">
        <v>25</v>
      </c>
      <c r="J20" s="111"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31</v>
      </c>
      <c r="F21" s="35"/>
      <c r="G21" s="35"/>
      <c r="H21" s="35"/>
      <c r="I21" s="120" t="s">
        <v>27</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0" t="s">
        <v>33</v>
      </c>
      <c r="E23" s="35"/>
      <c r="F23" s="35"/>
      <c r="G23" s="35"/>
      <c r="H23" s="35"/>
      <c r="I23" s="120" t="s">
        <v>25</v>
      </c>
      <c r="J23" s="111"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tr">
        <f>IF('Rekapitulace stavby'!E20="","",'Rekapitulace stavby'!E20)</f>
        <v xml:space="preserve"> </v>
      </c>
      <c r="F24" s="35"/>
      <c r="G24" s="35"/>
      <c r="H24" s="35"/>
      <c r="I24" s="120" t="s">
        <v>27</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0"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19.25" customHeight="1">
      <c r="A27" s="122"/>
      <c r="B27" s="123"/>
      <c r="C27" s="122"/>
      <c r="D27" s="122"/>
      <c r="E27" s="329" t="s">
        <v>35</v>
      </c>
      <c r="F27" s="329"/>
      <c r="G27" s="329"/>
      <c r="H27" s="329"/>
      <c r="I27" s="122"/>
      <c r="J27" s="122"/>
      <c r="K27" s="122"/>
      <c r="L27" s="124"/>
      <c r="S27" s="122"/>
      <c r="T27" s="122"/>
      <c r="U27" s="122"/>
      <c r="V27" s="122"/>
      <c r="W27" s="122"/>
      <c r="X27" s="122"/>
      <c r="Y27" s="122"/>
      <c r="Z27" s="122"/>
      <c r="AA27" s="122"/>
      <c r="AB27" s="122"/>
      <c r="AC27" s="122"/>
      <c r="AD27" s="122"/>
      <c r="AE27" s="122"/>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customHeight="1">
      <c r="A30" s="35"/>
      <c r="B30" s="40"/>
      <c r="C30" s="35"/>
      <c r="D30" s="126" t="s">
        <v>36</v>
      </c>
      <c r="E30" s="35"/>
      <c r="F30" s="35"/>
      <c r="G30" s="35"/>
      <c r="H30" s="35"/>
      <c r="I30" s="35"/>
      <c r="J30" s="127">
        <f>ROUND(J123,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8" t="s">
        <v>38</v>
      </c>
      <c r="G32" s="35"/>
      <c r="H32" s="35"/>
      <c r="I32" s="128" t="s">
        <v>37</v>
      </c>
      <c r="J32" s="128"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9" t="s">
        <v>40</v>
      </c>
      <c r="E33" s="120" t="s">
        <v>41</v>
      </c>
      <c r="F33" s="130">
        <f>ROUND((SUM(BE123:BE155)),  2)</f>
        <v>0</v>
      </c>
      <c r="G33" s="35"/>
      <c r="H33" s="35"/>
      <c r="I33" s="131">
        <v>0.21</v>
      </c>
      <c r="J33" s="130">
        <f>ROUND(((SUM(BE123:BE155))*I33),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0" t="s">
        <v>42</v>
      </c>
      <c r="F34" s="130">
        <f>ROUND((SUM(BF123:BF155)),  2)</f>
        <v>0</v>
      </c>
      <c r="G34" s="35"/>
      <c r="H34" s="35"/>
      <c r="I34" s="131">
        <v>0.12</v>
      </c>
      <c r="J34" s="130">
        <f>ROUND(((SUM(BF123:BF155))*I34),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43</v>
      </c>
      <c r="F35" s="130">
        <f>ROUND((SUM(BG123:BG155)),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44</v>
      </c>
      <c r="F36" s="130">
        <f>ROUND((SUM(BH123:BH155)),  2)</f>
        <v>0</v>
      </c>
      <c r="G36" s="35"/>
      <c r="H36" s="35"/>
      <c r="I36" s="131">
        <v>0.12</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45</v>
      </c>
      <c r="F37" s="130">
        <f>ROUND((SUM(BI123:BI155)),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32"/>
      <c r="D39" s="133" t="s">
        <v>46</v>
      </c>
      <c r="E39" s="134"/>
      <c r="F39" s="134"/>
      <c r="G39" s="135" t="s">
        <v>47</v>
      </c>
      <c r="H39" s="136" t="s">
        <v>48</v>
      </c>
      <c r="I39" s="134"/>
      <c r="J39" s="137">
        <f>SUM(J30:J37)</f>
        <v>0</v>
      </c>
      <c r="K39" s="138"/>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49</v>
      </c>
      <c r="E50" s="140"/>
      <c r="F50" s="140"/>
      <c r="G50" s="139" t="s">
        <v>50</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51</v>
      </c>
      <c r="E61" s="142"/>
      <c r="F61" s="143" t="s">
        <v>52</v>
      </c>
      <c r="G61" s="141" t="s">
        <v>51</v>
      </c>
      <c r="H61" s="142"/>
      <c r="I61" s="142"/>
      <c r="J61" s="144" t="s">
        <v>52</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53</v>
      </c>
      <c r="E65" s="145"/>
      <c r="F65" s="145"/>
      <c r="G65" s="139" t="s">
        <v>54</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51</v>
      </c>
      <c r="E76" s="142"/>
      <c r="F76" s="143" t="s">
        <v>52</v>
      </c>
      <c r="G76" s="141" t="s">
        <v>51</v>
      </c>
      <c r="H76" s="142"/>
      <c r="I76" s="142"/>
      <c r="J76" s="144" t="s">
        <v>52</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212</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30" t="str">
        <f>E7</f>
        <v>NEMOCNICE TGM HODONÍN – VÝSTAVBA PAVILONU URGENTNÍHO PŘÍJMU ETAPA II.</v>
      </c>
      <c r="F85" s="331"/>
      <c r="G85" s="331"/>
      <c r="H85" s="331"/>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210</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03" t="str">
        <f>E9</f>
        <v xml:space="preserve">VON - Vedlejší a ostatní náklady stavby </v>
      </c>
      <c r="F87" s="332"/>
      <c r="G87" s="332"/>
      <c r="H87" s="332"/>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23. 6. 2025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NEMOCNICE TGM HODONÍN, p.o.</v>
      </c>
      <c r="G91" s="37"/>
      <c r="H91" s="37"/>
      <c r="I91" s="30" t="s">
        <v>30</v>
      </c>
      <c r="J91" s="33" t="str">
        <f>E21</f>
        <v>KANIA a.s.</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213</v>
      </c>
      <c r="D94" s="151"/>
      <c r="E94" s="151"/>
      <c r="F94" s="151"/>
      <c r="G94" s="151"/>
      <c r="H94" s="151"/>
      <c r="I94" s="151"/>
      <c r="J94" s="152" t="s">
        <v>214</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215</v>
      </c>
      <c r="D96" s="37"/>
      <c r="E96" s="37"/>
      <c r="F96" s="37"/>
      <c r="G96" s="37"/>
      <c r="H96" s="37"/>
      <c r="I96" s="37"/>
      <c r="J96" s="85">
        <f>J123</f>
        <v>0</v>
      </c>
      <c r="K96" s="37"/>
      <c r="L96" s="52"/>
      <c r="S96" s="35"/>
      <c r="T96" s="35"/>
      <c r="U96" s="35"/>
      <c r="V96" s="35"/>
      <c r="W96" s="35"/>
      <c r="X96" s="35"/>
      <c r="Y96" s="35"/>
      <c r="Z96" s="35"/>
      <c r="AA96" s="35"/>
      <c r="AB96" s="35"/>
      <c r="AC96" s="35"/>
      <c r="AD96" s="35"/>
      <c r="AE96" s="35"/>
      <c r="AU96" s="18" t="s">
        <v>216</v>
      </c>
    </row>
    <row r="97" spans="1:31" s="9" customFormat="1" ht="24.95" customHeight="1">
      <c r="B97" s="154"/>
      <c r="C97" s="155"/>
      <c r="D97" s="156" t="s">
        <v>5582</v>
      </c>
      <c r="E97" s="157"/>
      <c r="F97" s="157"/>
      <c r="G97" s="157"/>
      <c r="H97" s="157"/>
      <c r="I97" s="157"/>
      <c r="J97" s="158">
        <f>J124</f>
        <v>0</v>
      </c>
      <c r="K97" s="155"/>
      <c r="L97" s="159"/>
    </row>
    <row r="98" spans="1:31" s="10" customFormat="1" ht="19.899999999999999" customHeight="1">
      <c r="B98" s="160"/>
      <c r="C98" s="105"/>
      <c r="D98" s="161" t="s">
        <v>5583</v>
      </c>
      <c r="E98" s="162"/>
      <c r="F98" s="162"/>
      <c r="G98" s="162"/>
      <c r="H98" s="162"/>
      <c r="I98" s="162"/>
      <c r="J98" s="163">
        <f>J125</f>
        <v>0</v>
      </c>
      <c r="K98" s="105"/>
      <c r="L98" s="164"/>
    </row>
    <row r="99" spans="1:31" s="10" customFormat="1" ht="19.899999999999999" customHeight="1">
      <c r="B99" s="160"/>
      <c r="C99" s="105"/>
      <c r="D99" s="161" t="s">
        <v>5584</v>
      </c>
      <c r="E99" s="162"/>
      <c r="F99" s="162"/>
      <c r="G99" s="162"/>
      <c r="H99" s="162"/>
      <c r="I99" s="162"/>
      <c r="J99" s="163">
        <f>J135</f>
        <v>0</v>
      </c>
      <c r="K99" s="105"/>
      <c r="L99" s="164"/>
    </row>
    <row r="100" spans="1:31" s="10" customFormat="1" ht="19.899999999999999" customHeight="1">
      <c r="B100" s="160"/>
      <c r="C100" s="105"/>
      <c r="D100" s="161" t="s">
        <v>5585</v>
      </c>
      <c r="E100" s="162"/>
      <c r="F100" s="162"/>
      <c r="G100" s="162"/>
      <c r="H100" s="162"/>
      <c r="I100" s="162"/>
      <c r="J100" s="163">
        <f>J138</f>
        <v>0</v>
      </c>
      <c r="K100" s="105"/>
      <c r="L100" s="164"/>
    </row>
    <row r="101" spans="1:31" s="10" customFormat="1" ht="19.899999999999999" customHeight="1">
      <c r="B101" s="160"/>
      <c r="C101" s="105"/>
      <c r="D101" s="161" t="s">
        <v>5586</v>
      </c>
      <c r="E101" s="162"/>
      <c r="F101" s="162"/>
      <c r="G101" s="162"/>
      <c r="H101" s="162"/>
      <c r="I101" s="162"/>
      <c r="J101" s="163">
        <f>J145</f>
        <v>0</v>
      </c>
      <c r="K101" s="105"/>
      <c r="L101" s="164"/>
    </row>
    <row r="102" spans="1:31" s="10" customFormat="1" ht="19.899999999999999" customHeight="1">
      <c r="B102" s="160"/>
      <c r="C102" s="105"/>
      <c r="D102" s="161" t="s">
        <v>5587</v>
      </c>
      <c r="E102" s="162"/>
      <c r="F102" s="162"/>
      <c r="G102" s="162"/>
      <c r="H102" s="162"/>
      <c r="I102" s="162"/>
      <c r="J102" s="163">
        <f>J150</f>
        <v>0</v>
      </c>
      <c r="K102" s="105"/>
      <c r="L102" s="164"/>
    </row>
    <row r="103" spans="1:31" s="10" customFormat="1" ht="19.899999999999999" customHeight="1">
      <c r="B103" s="160"/>
      <c r="C103" s="105"/>
      <c r="D103" s="161" t="s">
        <v>5588</v>
      </c>
      <c r="E103" s="162"/>
      <c r="F103" s="162"/>
      <c r="G103" s="162"/>
      <c r="H103" s="162"/>
      <c r="I103" s="162"/>
      <c r="J103" s="163">
        <f>J153</f>
        <v>0</v>
      </c>
      <c r="K103" s="105"/>
      <c r="L103" s="164"/>
    </row>
    <row r="104" spans="1:31"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31"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31"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31" s="2" customFormat="1" ht="24.95" customHeight="1">
      <c r="A110" s="35"/>
      <c r="B110" s="36"/>
      <c r="C110" s="24" t="s">
        <v>224</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30" t="str">
        <f>E7</f>
        <v>NEMOCNICE TGM HODONÍN – VÝSTAVBA PAVILONU URGENTNÍHO PŘÍJMU ETAPA II.</v>
      </c>
      <c r="F113" s="331"/>
      <c r="G113" s="331"/>
      <c r="H113" s="331"/>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210</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03" t="str">
        <f>E9</f>
        <v xml:space="preserve">VON - Vedlejší a ostatní náklady stavby </v>
      </c>
      <c r="F115" s="332"/>
      <c r="G115" s="332"/>
      <c r="H115" s="332"/>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F12</f>
        <v xml:space="preserve"> </v>
      </c>
      <c r="G117" s="37"/>
      <c r="H117" s="37"/>
      <c r="I117" s="30" t="s">
        <v>22</v>
      </c>
      <c r="J117" s="67" t="str">
        <f>IF(J12="","",J12)</f>
        <v>23. 6. 2025</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E15</f>
        <v>NEMOCNICE TGM HODONÍN, p.o.</v>
      </c>
      <c r="G119" s="37"/>
      <c r="H119" s="37"/>
      <c r="I119" s="30" t="s">
        <v>30</v>
      </c>
      <c r="J119" s="33" t="str">
        <f>E21</f>
        <v>KANIA a.s.</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28</v>
      </c>
      <c r="D120" s="37"/>
      <c r="E120" s="37"/>
      <c r="F120" s="28" t="str">
        <f>IF(E18="","",E18)</f>
        <v>Vyplň údaj</v>
      </c>
      <c r="G120" s="37"/>
      <c r="H120" s="37"/>
      <c r="I120" s="30" t="s">
        <v>33</v>
      </c>
      <c r="J120" s="33" t="str">
        <f>E24</f>
        <v xml:space="preserve"> </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225</v>
      </c>
      <c r="D122" s="168" t="s">
        <v>61</v>
      </c>
      <c r="E122" s="168" t="s">
        <v>57</v>
      </c>
      <c r="F122" s="168" t="s">
        <v>58</v>
      </c>
      <c r="G122" s="168" t="s">
        <v>226</v>
      </c>
      <c r="H122" s="168" t="s">
        <v>227</v>
      </c>
      <c r="I122" s="168" t="s">
        <v>228</v>
      </c>
      <c r="J122" s="168" t="s">
        <v>214</v>
      </c>
      <c r="K122" s="169" t="s">
        <v>229</v>
      </c>
      <c r="L122" s="170"/>
      <c r="M122" s="76" t="s">
        <v>1</v>
      </c>
      <c r="N122" s="77" t="s">
        <v>40</v>
      </c>
      <c r="O122" s="77" t="s">
        <v>230</v>
      </c>
      <c r="P122" s="77" t="s">
        <v>231</v>
      </c>
      <c r="Q122" s="77" t="s">
        <v>232</v>
      </c>
      <c r="R122" s="77" t="s">
        <v>233</v>
      </c>
      <c r="S122" s="77" t="s">
        <v>234</v>
      </c>
      <c r="T122" s="78" t="s">
        <v>235</v>
      </c>
      <c r="U122" s="165"/>
      <c r="V122" s="165"/>
      <c r="W122" s="165"/>
      <c r="X122" s="165"/>
      <c r="Y122" s="165"/>
      <c r="Z122" s="165"/>
      <c r="AA122" s="165"/>
      <c r="AB122" s="165"/>
      <c r="AC122" s="165"/>
      <c r="AD122" s="165"/>
      <c r="AE122" s="165"/>
    </row>
    <row r="123" spans="1:65" s="2" customFormat="1" ht="22.9" customHeight="1">
      <c r="A123" s="35"/>
      <c r="B123" s="36"/>
      <c r="C123" s="83" t="s">
        <v>236</v>
      </c>
      <c r="D123" s="37"/>
      <c r="E123" s="37"/>
      <c r="F123" s="37"/>
      <c r="G123" s="37"/>
      <c r="H123" s="37"/>
      <c r="I123" s="37"/>
      <c r="J123" s="171">
        <f>BK123</f>
        <v>0</v>
      </c>
      <c r="K123" s="37"/>
      <c r="L123" s="40"/>
      <c r="M123" s="79"/>
      <c r="N123" s="172"/>
      <c r="O123" s="80"/>
      <c r="P123" s="173">
        <f>P124</f>
        <v>0</v>
      </c>
      <c r="Q123" s="80"/>
      <c r="R123" s="173">
        <f>R124</f>
        <v>0</v>
      </c>
      <c r="S123" s="80"/>
      <c r="T123" s="174">
        <f>T124</f>
        <v>0</v>
      </c>
      <c r="U123" s="35"/>
      <c r="V123" s="35"/>
      <c r="W123" s="35"/>
      <c r="X123" s="35"/>
      <c r="Y123" s="35"/>
      <c r="Z123" s="35"/>
      <c r="AA123" s="35"/>
      <c r="AB123" s="35"/>
      <c r="AC123" s="35"/>
      <c r="AD123" s="35"/>
      <c r="AE123" s="35"/>
      <c r="AT123" s="18" t="s">
        <v>75</v>
      </c>
      <c r="AU123" s="18" t="s">
        <v>216</v>
      </c>
      <c r="BK123" s="175">
        <f>BK124</f>
        <v>0</v>
      </c>
    </row>
    <row r="124" spans="1:65" s="12" customFormat="1" ht="25.9" customHeight="1">
      <c r="B124" s="176"/>
      <c r="C124" s="177"/>
      <c r="D124" s="178" t="s">
        <v>75</v>
      </c>
      <c r="E124" s="179" t="s">
        <v>5589</v>
      </c>
      <c r="F124" s="179" t="s">
        <v>5589</v>
      </c>
      <c r="G124" s="177"/>
      <c r="H124" s="177"/>
      <c r="I124" s="180"/>
      <c r="J124" s="181">
        <f>BK124</f>
        <v>0</v>
      </c>
      <c r="K124" s="177"/>
      <c r="L124" s="182"/>
      <c r="M124" s="183"/>
      <c r="N124" s="184"/>
      <c r="O124" s="184"/>
      <c r="P124" s="185">
        <f>P125+P135+P138+P145+P150+P153</f>
        <v>0</v>
      </c>
      <c r="Q124" s="184"/>
      <c r="R124" s="185">
        <f>R125+R135+R138+R145+R150+R153</f>
        <v>0</v>
      </c>
      <c r="S124" s="184"/>
      <c r="T124" s="186">
        <f>T125+T135+T138+T145+T150+T153</f>
        <v>0</v>
      </c>
      <c r="AR124" s="187" t="s">
        <v>134</v>
      </c>
      <c r="AT124" s="188" t="s">
        <v>75</v>
      </c>
      <c r="AU124" s="188" t="s">
        <v>76</v>
      </c>
      <c r="AY124" s="187" t="s">
        <v>239</v>
      </c>
      <c r="BK124" s="189">
        <f>BK125+BK135+BK138+BK145+BK150+BK153</f>
        <v>0</v>
      </c>
    </row>
    <row r="125" spans="1:65" s="12" customFormat="1" ht="22.9" customHeight="1">
      <c r="B125" s="176"/>
      <c r="C125" s="177"/>
      <c r="D125" s="178" t="s">
        <v>75</v>
      </c>
      <c r="E125" s="190" t="s">
        <v>5590</v>
      </c>
      <c r="F125" s="190" t="s">
        <v>5591</v>
      </c>
      <c r="G125" s="177"/>
      <c r="H125" s="177"/>
      <c r="I125" s="180"/>
      <c r="J125" s="191">
        <f>BK125</f>
        <v>0</v>
      </c>
      <c r="K125" s="177"/>
      <c r="L125" s="182"/>
      <c r="M125" s="183"/>
      <c r="N125" s="184"/>
      <c r="O125" s="184"/>
      <c r="P125" s="185">
        <f>SUM(P126:P134)</f>
        <v>0</v>
      </c>
      <c r="Q125" s="184"/>
      <c r="R125" s="185">
        <f>SUM(R126:R134)</f>
        <v>0</v>
      </c>
      <c r="S125" s="184"/>
      <c r="T125" s="186">
        <f>SUM(T126:T134)</f>
        <v>0</v>
      </c>
      <c r="AR125" s="187" t="s">
        <v>134</v>
      </c>
      <c r="AT125" s="188" t="s">
        <v>75</v>
      </c>
      <c r="AU125" s="188" t="s">
        <v>84</v>
      </c>
      <c r="AY125" s="187" t="s">
        <v>239</v>
      </c>
      <c r="BK125" s="189">
        <f>SUM(BK126:BK134)</f>
        <v>0</v>
      </c>
    </row>
    <row r="126" spans="1:65" s="2" customFormat="1" ht="16.5" customHeight="1">
      <c r="A126" s="35"/>
      <c r="B126" s="36"/>
      <c r="C126" s="192" t="s">
        <v>84</v>
      </c>
      <c r="D126" s="192" t="s">
        <v>241</v>
      </c>
      <c r="E126" s="193" t="s">
        <v>5592</v>
      </c>
      <c r="F126" s="194" t="s">
        <v>5593</v>
      </c>
      <c r="G126" s="195" t="s">
        <v>276</v>
      </c>
      <c r="H126" s="196">
        <v>1</v>
      </c>
      <c r="I126" s="197"/>
      <c r="J126" s="198">
        <f>ROUND(I126*H126,2)</f>
        <v>0</v>
      </c>
      <c r="K126" s="194" t="s">
        <v>245</v>
      </c>
      <c r="L126" s="40"/>
      <c r="M126" s="199" t="s">
        <v>1</v>
      </c>
      <c r="N126" s="200" t="s">
        <v>41</v>
      </c>
      <c r="O126" s="72"/>
      <c r="P126" s="201">
        <f>O126*H126</f>
        <v>0</v>
      </c>
      <c r="Q126" s="201">
        <v>0</v>
      </c>
      <c r="R126" s="201">
        <f>Q126*H126</f>
        <v>0</v>
      </c>
      <c r="S126" s="201">
        <v>0</v>
      </c>
      <c r="T126" s="202">
        <f>S126*H126</f>
        <v>0</v>
      </c>
      <c r="U126" s="35"/>
      <c r="V126" s="35"/>
      <c r="W126" s="35"/>
      <c r="X126" s="35"/>
      <c r="Y126" s="35"/>
      <c r="Z126" s="35"/>
      <c r="AA126" s="35"/>
      <c r="AB126" s="35"/>
      <c r="AC126" s="35"/>
      <c r="AD126" s="35"/>
      <c r="AE126" s="35"/>
      <c r="AR126" s="203" t="s">
        <v>5594</v>
      </c>
      <c r="AT126" s="203" t="s">
        <v>241</v>
      </c>
      <c r="AU126" s="203" t="s">
        <v>86</v>
      </c>
      <c r="AY126" s="18" t="s">
        <v>239</v>
      </c>
      <c r="BE126" s="204">
        <f>IF(N126="základní",J126,0)</f>
        <v>0</v>
      </c>
      <c r="BF126" s="204">
        <f>IF(N126="snížená",J126,0)</f>
        <v>0</v>
      </c>
      <c r="BG126" s="204">
        <f>IF(N126="zákl. přenesená",J126,0)</f>
        <v>0</v>
      </c>
      <c r="BH126" s="204">
        <f>IF(N126="sníž. přenesená",J126,0)</f>
        <v>0</v>
      </c>
      <c r="BI126" s="204">
        <f>IF(N126="nulová",J126,0)</f>
        <v>0</v>
      </c>
      <c r="BJ126" s="18" t="s">
        <v>84</v>
      </c>
      <c r="BK126" s="204">
        <f>ROUND(I126*H126,2)</f>
        <v>0</v>
      </c>
      <c r="BL126" s="18" t="s">
        <v>5594</v>
      </c>
      <c r="BM126" s="203" t="s">
        <v>5595</v>
      </c>
    </row>
    <row r="127" spans="1:65" s="2" customFormat="1" ht="39">
      <c r="A127" s="35"/>
      <c r="B127" s="36"/>
      <c r="C127" s="37"/>
      <c r="D127" s="207" t="s">
        <v>284</v>
      </c>
      <c r="E127" s="37"/>
      <c r="F127" s="216" t="s">
        <v>5596</v>
      </c>
      <c r="G127" s="37"/>
      <c r="H127" s="37"/>
      <c r="I127" s="217"/>
      <c r="J127" s="37"/>
      <c r="K127" s="37"/>
      <c r="L127" s="40"/>
      <c r="M127" s="218"/>
      <c r="N127" s="219"/>
      <c r="O127" s="72"/>
      <c r="P127" s="72"/>
      <c r="Q127" s="72"/>
      <c r="R127" s="72"/>
      <c r="S127" s="72"/>
      <c r="T127" s="73"/>
      <c r="U127" s="35"/>
      <c r="V127" s="35"/>
      <c r="W127" s="35"/>
      <c r="X127" s="35"/>
      <c r="Y127" s="35"/>
      <c r="Z127" s="35"/>
      <c r="AA127" s="35"/>
      <c r="AB127" s="35"/>
      <c r="AC127" s="35"/>
      <c r="AD127" s="35"/>
      <c r="AE127" s="35"/>
      <c r="AT127" s="18" t="s">
        <v>284</v>
      </c>
      <c r="AU127" s="18" t="s">
        <v>86</v>
      </c>
    </row>
    <row r="128" spans="1:65" s="2" customFormat="1" ht="16.5" customHeight="1">
      <c r="A128" s="35"/>
      <c r="B128" s="36"/>
      <c r="C128" s="192" t="s">
        <v>86</v>
      </c>
      <c r="D128" s="192" t="s">
        <v>241</v>
      </c>
      <c r="E128" s="193" t="s">
        <v>5597</v>
      </c>
      <c r="F128" s="194" t="s">
        <v>5598</v>
      </c>
      <c r="G128" s="195" t="s">
        <v>276</v>
      </c>
      <c r="H128" s="196">
        <v>1</v>
      </c>
      <c r="I128" s="197"/>
      <c r="J128" s="198">
        <f>ROUND(I128*H128,2)</f>
        <v>0</v>
      </c>
      <c r="K128" s="194" t="s">
        <v>245</v>
      </c>
      <c r="L128" s="40"/>
      <c r="M128" s="199" t="s">
        <v>1</v>
      </c>
      <c r="N128" s="200" t="s">
        <v>41</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5594</v>
      </c>
      <c r="AT128" s="203" t="s">
        <v>241</v>
      </c>
      <c r="AU128" s="203" t="s">
        <v>86</v>
      </c>
      <c r="AY128" s="18" t="s">
        <v>239</v>
      </c>
      <c r="BE128" s="204">
        <f>IF(N128="základní",J128,0)</f>
        <v>0</v>
      </c>
      <c r="BF128" s="204">
        <f>IF(N128="snížená",J128,0)</f>
        <v>0</v>
      </c>
      <c r="BG128" s="204">
        <f>IF(N128="zákl. přenesená",J128,0)</f>
        <v>0</v>
      </c>
      <c r="BH128" s="204">
        <f>IF(N128="sníž. přenesená",J128,0)</f>
        <v>0</v>
      </c>
      <c r="BI128" s="204">
        <f>IF(N128="nulová",J128,0)</f>
        <v>0</v>
      </c>
      <c r="BJ128" s="18" t="s">
        <v>84</v>
      </c>
      <c r="BK128" s="204">
        <f>ROUND(I128*H128,2)</f>
        <v>0</v>
      </c>
      <c r="BL128" s="18" t="s">
        <v>5594</v>
      </c>
      <c r="BM128" s="203" t="s">
        <v>5599</v>
      </c>
    </row>
    <row r="129" spans="1:65" s="2" customFormat="1" ht="16.5" customHeight="1">
      <c r="A129" s="35"/>
      <c r="B129" s="36"/>
      <c r="C129" s="192" t="s">
        <v>108</v>
      </c>
      <c r="D129" s="192" t="s">
        <v>241</v>
      </c>
      <c r="E129" s="193" t="s">
        <v>5600</v>
      </c>
      <c r="F129" s="194" t="s">
        <v>5601</v>
      </c>
      <c r="G129" s="195" t="s">
        <v>276</v>
      </c>
      <c r="H129" s="196">
        <v>1</v>
      </c>
      <c r="I129" s="197"/>
      <c r="J129" s="198">
        <f>ROUND(I129*H129,2)</f>
        <v>0</v>
      </c>
      <c r="K129" s="194" t="s">
        <v>245</v>
      </c>
      <c r="L129" s="40"/>
      <c r="M129" s="199" t="s">
        <v>1</v>
      </c>
      <c r="N129" s="200" t="s">
        <v>41</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5594</v>
      </c>
      <c r="AT129" s="203" t="s">
        <v>241</v>
      </c>
      <c r="AU129" s="203" t="s">
        <v>86</v>
      </c>
      <c r="AY129" s="18" t="s">
        <v>239</v>
      </c>
      <c r="BE129" s="204">
        <f>IF(N129="základní",J129,0)</f>
        <v>0</v>
      </c>
      <c r="BF129" s="204">
        <f>IF(N129="snížená",J129,0)</f>
        <v>0</v>
      </c>
      <c r="BG129" s="204">
        <f>IF(N129="zákl. přenesená",J129,0)</f>
        <v>0</v>
      </c>
      <c r="BH129" s="204">
        <f>IF(N129="sníž. přenesená",J129,0)</f>
        <v>0</v>
      </c>
      <c r="BI129" s="204">
        <f>IF(N129="nulová",J129,0)</f>
        <v>0</v>
      </c>
      <c r="BJ129" s="18" t="s">
        <v>84</v>
      </c>
      <c r="BK129" s="204">
        <f>ROUND(I129*H129,2)</f>
        <v>0</v>
      </c>
      <c r="BL129" s="18" t="s">
        <v>5594</v>
      </c>
      <c r="BM129" s="203" t="s">
        <v>5602</v>
      </c>
    </row>
    <row r="130" spans="1:65" s="2" customFormat="1" ht="39">
      <c r="A130" s="35"/>
      <c r="B130" s="36"/>
      <c r="C130" s="37"/>
      <c r="D130" s="207" t="s">
        <v>284</v>
      </c>
      <c r="E130" s="37"/>
      <c r="F130" s="216" t="s">
        <v>5603</v>
      </c>
      <c r="G130" s="37"/>
      <c r="H130" s="37"/>
      <c r="I130" s="217"/>
      <c r="J130" s="37"/>
      <c r="K130" s="37"/>
      <c r="L130" s="40"/>
      <c r="M130" s="218"/>
      <c r="N130" s="219"/>
      <c r="O130" s="72"/>
      <c r="P130" s="72"/>
      <c r="Q130" s="72"/>
      <c r="R130" s="72"/>
      <c r="S130" s="72"/>
      <c r="T130" s="73"/>
      <c r="U130" s="35"/>
      <c r="V130" s="35"/>
      <c r="W130" s="35"/>
      <c r="X130" s="35"/>
      <c r="Y130" s="35"/>
      <c r="Z130" s="35"/>
      <c r="AA130" s="35"/>
      <c r="AB130" s="35"/>
      <c r="AC130" s="35"/>
      <c r="AD130" s="35"/>
      <c r="AE130" s="35"/>
      <c r="AT130" s="18" t="s">
        <v>284</v>
      </c>
      <c r="AU130" s="18" t="s">
        <v>86</v>
      </c>
    </row>
    <row r="131" spans="1:65" s="2" customFormat="1" ht="16.5" customHeight="1">
      <c r="A131" s="35"/>
      <c r="B131" s="36"/>
      <c r="C131" s="192" t="s">
        <v>110</v>
      </c>
      <c r="D131" s="192" t="s">
        <v>241</v>
      </c>
      <c r="E131" s="193" t="s">
        <v>5604</v>
      </c>
      <c r="F131" s="194" t="s">
        <v>5605</v>
      </c>
      <c r="G131" s="195" t="s">
        <v>276</v>
      </c>
      <c r="H131" s="196">
        <v>1</v>
      </c>
      <c r="I131" s="197"/>
      <c r="J131" s="198">
        <f>ROUND(I131*H131,2)</f>
        <v>0</v>
      </c>
      <c r="K131" s="194" t="s">
        <v>245</v>
      </c>
      <c r="L131" s="40"/>
      <c r="M131" s="199" t="s">
        <v>1</v>
      </c>
      <c r="N131" s="200" t="s">
        <v>41</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5594</v>
      </c>
      <c r="AT131" s="203" t="s">
        <v>241</v>
      </c>
      <c r="AU131" s="203" t="s">
        <v>86</v>
      </c>
      <c r="AY131" s="18" t="s">
        <v>239</v>
      </c>
      <c r="BE131" s="204">
        <f>IF(N131="základní",J131,0)</f>
        <v>0</v>
      </c>
      <c r="BF131" s="204">
        <f>IF(N131="snížená",J131,0)</f>
        <v>0</v>
      </c>
      <c r="BG131" s="204">
        <f>IF(N131="zákl. přenesená",J131,0)</f>
        <v>0</v>
      </c>
      <c r="BH131" s="204">
        <f>IF(N131="sníž. přenesená",J131,0)</f>
        <v>0</v>
      </c>
      <c r="BI131" s="204">
        <f>IF(N131="nulová",J131,0)</f>
        <v>0</v>
      </c>
      <c r="BJ131" s="18" t="s">
        <v>84</v>
      </c>
      <c r="BK131" s="204">
        <f>ROUND(I131*H131,2)</f>
        <v>0</v>
      </c>
      <c r="BL131" s="18" t="s">
        <v>5594</v>
      </c>
      <c r="BM131" s="203" t="s">
        <v>5606</v>
      </c>
    </row>
    <row r="132" spans="1:65" s="2" customFormat="1" ht="48.75">
      <c r="A132" s="35"/>
      <c r="B132" s="36"/>
      <c r="C132" s="37"/>
      <c r="D132" s="207" t="s">
        <v>284</v>
      </c>
      <c r="E132" s="37"/>
      <c r="F132" s="216" t="s">
        <v>5607</v>
      </c>
      <c r="G132" s="37"/>
      <c r="H132" s="37"/>
      <c r="I132" s="217"/>
      <c r="J132" s="37"/>
      <c r="K132" s="37"/>
      <c r="L132" s="40"/>
      <c r="M132" s="218"/>
      <c r="N132" s="219"/>
      <c r="O132" s="72"/>
      <c r="P132" s="72"/>
      <c r="Q132" s="72"/>
      <c r="R132" s="72"/>
      <c r="S132" s="72"/>
      <c r="T132" s="73"/>
      <c r="U132" s="35"/>
      <c r="V132" s="35"/>
      <c r="W132" s="35"/>
      <c r="X132" s="35"/>
      <c r="Y132" s="35"/>
      <c r="Z132" s="35"/>
      <c r="AA132" s="35"/>
      <c r="AB132" s="35"/>
      <c r="AC132" s="35"/>
      <c r="AD132" s="35"/>
      <c r="AE132" s="35"/>
      <c r="AT132" s="18" t="s">
        <v>284</v>
      </c>
      <c r="AU132" s="18" t="s">
        <v>86</v>
      </c>
    </row>
    <row r="133" spans="1:65" s="2" customFormat="1" ht="16.5" customHeight="1">
      <c r="A133" s="35"/>
      <c r="B133" s="36"/>
      <c r="C133" s="192" t="s">
        <v>134</v>
      </c>
      <c r="D133" s="192" t="s">
        <v>241</v>
      </c>
      <c r="E133" s="193" t="s">
        <v>5608</v>
      </c>
      <c r="F133" s="194" t="s">
        <v>5609</v>
      </c>
      <c r="G133" s="195" t="s">
        <v>276</v>
      </c>
      <c r="H133" s="196">
        <v>1</v>
      </c>
      <c r="I133" s="197"/>
      <c r="J133" s="198">
        <f>ROUND(I133*H133,2)</f>
        <v>0</v>
      </c>
      <c r="K133" s="194" t="s">
        <v>245</v>
      </c>
      <c r="L133" s="40"/>
      <c r="M133" s="199" t="s">
        <v>1</v>
      </c>
      <c r="N133" s="200" t="s">
        <v>41</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5594</v>
      </c>
      <c r="AT133" s="203" t="s">
        <v>241</v>
      </c>
      <c r="AU133" s="203" t="s">
        <v>86</v>
      </c>
      <c r="AY133" s="18" t="s">
        <v>239</v>
      </c>
      <c r="BE133" s="204">
        <f>IF(N133="základní",J133,0)</f>
        <v>0</v>
      </c>
      <c r="BF133" s="204">
        <f>IF(N133="snížená",J133,0)</f>
        <v>0</v>
      </c>
      <c r="BG133" s="204">
        <f>IF(N133="zákl. přenesená",J133,0)</f>
        <v>0</v>
      </c>
      <c r="BH133" s="204">
        <f>IF(N133="sníž. přenesená",J133,0)</f>
        <v>0</v>
      </c>
      <c r="BI133" s="204">
        <f>IF(N133="nulová",J133,0)</f>
        <v>0</v>
      </c>
      <c r="BJ133" s="18" t="s">
        <v>84</v>
      </c>
      <c r="BK133" s="204">
        <f>ROUND(I133*H133,2)</f>
        <v>0</v>
      </c>
      <c r="BL133" s="18" t="s">
        <v>5594</v>
      </c>
      <c r="BM133" s="203" t="s">
        <v>5610</v>
      </c>
    </row>
    <row r="134" spans="1:65" s="2" customFormat="1" ht="19.5">
      <c r="A134" s="35"/>
      <c r="B134" s="36"/>
      <c r="C134" s="37"/>
      <c r="D134" s="207" t="s">
        <v>284</v>
      </c>
      <c r="E134" s="37"/>
      <c r="F134" s="216" t="s">
        <v>5611</v>
      </c>
      <c r="G134" s="37"/>
      <c r="H134" s="37"/>
      <c r="I134" s="217"/>
      <c r="J134" s="37"/>
      <c r="K134" s="37"/>
      <c r="L134" s="40"/>
      <c r="M134" s="218"/>
      <c r="N134" s="219"/>
      <c r="O134" s="72"/>
      <c r="P134" s="72"/>
      <c r="Q134" s="72"/>
      <c r="R134" s="72"/>
      <c r="S134" s="72"/>
      <c r="T134" s="73"/>
      <c r="U134" s="35"/>
      <c r="V134" s="35"/>
      <c r="W134" s="35"/>
      <c r="X134" s="35"/>
      <c r="Y134" s="35"/>
      <c r="Z134" s="35"/>
      <c r="AA134" s="35"/>
      <c r="AB134" s="35"/>
      <c r="AC134" s="35"/>
      <c r="AD134" s="35"/>
      <c r="AE134" s="35"/>
      <c r="AT134" s="18" t="s">
        <v>284</v>
      </c>
      <c r="AU134" s="18" t="s">
        <v>86</v>
      </c>
    </row>
    <row r="135" spans="1:65" s="12" customFormat="1" ht="22.9" customHeight="1">
      <c r="B135" s="176"/>
      <c r="C135" s="177"/>
      <c r="D135" s="178" t="s">
        <v>75</v>
      </c>
      <c r="E135" s="190" t="s">
        <v>5612</v>
      </c>
      <c r="F135" s="190" t="s">
        <v>5613</v>
      </c>
      <c r="G135" s="177"/>
      <c r="H135" s="177"/>
      <c r="I135" s="180"/>
      <c r="J135" s="191">
        <f>BK135</f>
        <v>0</v>
      </c>
      <c r="K135" s="177"/>
      <c r="L135" s="182"/>
      <c r="M135" s="183"/>
      <c r="N135" s="184"/>
      <c r="O135" s="184"/>
      <c r="P135" s="185">
        <f>SUM(P136:P137)</f>
        <v>0</v>
      </c>
      <c r="Q135" s="184"/>
      <c r="R135" s="185">
        <f>SUM(R136:R137)</f>
        <v>0</v>
      </c>
      <c r="S135" s="184"/>
      <c r="T135" s="186">
        <f>SUM(T136:T137)</f>
        <v>0</v>
      </c>
      <c r="AR135" s="187" t="s">
        <v>134</v>
      </c>
      <c r="AT135" s="188" t="s">
        <v>75</v>
      </c>
      <c r="AU135" s="188" t="s">
        <v>84</v>
      </c>
      <c r="AY135" s="187" t="s">
        <v>239</v>
      </c>
      <c r="BK135" s="189">
        <f>SUM(BK136:BK137)</f>
        <v>0</v>
      </c>
    </row>
    <row r="136" spans="1:65" s="2" customFormat="1" ht="16.5" customHeight="1">
      <c r="A136" s="35"/>
      <c r="B136" s="36"/>
      <c r="C136" s="192" t="s">
        <v>150</v>
      </c>
      <c r="D136" s="192" t="s">
        <v>241</v>
      </c>
      <c r="E136" s="193" t="s">
        <v>5614</v>
      </c>
      <c r="F136" s="194" t="s">
        <v>5615</v>
      </c>
      <c r="G136" s="195" t="s">
        <v>276</v>
      </c>
      <c r="H136" s="196">
        <v>1</v>
      </c>
      <c r="I136" s="197"/>
      <c r="J136" s="198">
        <f>ROUND(I136*H136,2)</f>
        <v>0</v>
      </c>
      <c r="K136" s="194" t="s">
        <v>245</v>
      </c>
      <c r="L136" s="40"/>
      <c r="M136" s="199" t="s">
        <v>1</v>
      </c>
      <c r="N136" s="200" t="s">
        <v>41</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5594</v>
      </c>
      <c r="AT136" s="203" t="s">
        <v>241</v>
      </c>
      <c r="AU136" s="203" t="s">
        <v>86</v>
      </c>
      <c r="AY136" s="18" t="s">
        <v>239</v>
      </c>
      <c r="BE136" s="204">
        <f>IF(N136="základní",J136,0)</f>
        <v>0</v>
      </c>
      <c r="BF136" s="204">
        <f>IF(N136="snížená",J136,0)</f>
        <v>0</v>
      </c>
      <c r="BG136" s="204">
        <f>IF(N136="zákl. přenesená",J136,0)</f>
        <v>0</v>
      </c>
      <c r="BH136" s="204">
        <f>IF(N136="sníž. přenesená",J136,0)</f>
        <v>0</v>
      </c>
      <c r="BI136" s="204">
        <f>IF(N136="nulová",J136,0)</f>
        <v>0</v>
      </c>
      <c r="BJ136" s="18" t="s">
        <v>84</v>
      </c>
      <c r="BK136" s="204">
        <f>ROUND(I136*H136,2)</f>
        <v>0</v>
      </c>
      <c r="BL136" s="18" t="s">
        <v>5594</v>
      </c>
      <c r="BM136" s="203" t="s">
        <v>5616</v>
      </c>
    </row>
    <row r="137" spans="1:65" s="2" customFormat="1" ht="97.5">
      <c r="A137" s="35"/>
      <c r="B137" s="36"/>
      <c r="C137" s="37"/>
      <c r="D137" s="207" t="s">
        <v>284</v>
      </c>
      <c r="E137" s="37"/>
      <c r="F137" s="216" t="s">
        <v>5617</v>
      </c>
      <c r="G137" s="37"/>
      <c r="H137" s="37"/>
      <c r="I137" s="217"/>
      <c r="J137" s="37"/>
      <c r="K137" s="37"/>
      <c r="L137" s="40"/>
      <c r="M137" s="218"/>
      <c r="N137" s="219"/>
      <c r="O137" s="72"/>
      <c r="P137" s="72"/>
      <c r="Q137" s="72"/>
      <c r="R137" s="72"/>
      <c r="S137" s="72"/>
      <c r="T137" s="73"/>
      <c r="U137" s="35"/>
      <c r="V137" s="35"/>
      <c r="W137" s="35"/>
      <c r="X137" s="35"/>
      <c r="Y137" s="35"/>
      <c r="Z137" s="35"/>
      <c r="AA137" s="35"/>
      <c r="AB137" s="35"/>
      <c r="AC137" s="35"/>
      <c r="AD137" s="35"/>
      <c r="AE137" s="35"/>
      <c r="AT137" s="18" t="s">
        <v>284</v>
      </c>
      <c r="AU137" s="18" t="s">
        <v>86</v>
      </c>
    </row>
    <row r="138" spans="1:65" s="12" customFormat="1" ht="22.9" customHeight="1">
      <c r="B138" s="176"/>
      <c r="C138" s="177"/>
      <c r="D138" s="178" t="s">
        <v>75</v>
      </c>
      <c r="E138" s="190" t="s">
        <v>5618</v>
      </c>
      <c r="F138" s="190" t="s">
        <v>5619</v>
      </c>
      <c r="G138" s="177"/>
      <c r="H138" s="177"/>
      <c r="I138" s="180"/>
      <c r="J138" s="191">
        <f>BK138</f>
        <v>0</v>
      </c>
      <c r="K138" s="177"/>
      <c r="L138" s="182"/>
      <c r="M138" s="183"/>
      <c r="N138" s="184"/>
      <c r="O138" s="184"/>
      <c r="P138" s="185">
        <f>SUM(P139:P144)</f>
        <v>0</v>
      </c>
      <c r="Q138" s="184"/>
      <c r="R138" s="185">
        <f>SUM(R139:R144)</f>
        <v>0</v>
      </c>
      <c r="S138" s="184"/>
      <c r="T138" s="186">
        <f>SUM(T139:T144)</f>
        <v>0</v>
      </c>
      <c r="AR138" s="187" t="s">
        <v>134</v>
      </c>
      <c r="AT138" s="188" t="s">
        <v>75</v>
      </c>
      <c r="AU138" s="188" t="s">
        <v>84</v>
      </c>
      <c r="AY138" s="187" t="s">
        <v>239</v>
      </c>
      <c r="BK138" s="189">
        <f>SUM(BK139:BK144)</f>
        <v>0</v>
      </c>
    </row>
    <row r="139" spans="1:65" s="2" customFormat="1" ht="16.5" customHeight="1">
      <c r="A139" s="35"/>
      <c r="B139" s="36"/>
      <c r="C139" s="192" t="s">
        <v>153</v>
      </c>
      <c r="D139" s="192" t="s">
        <v>241</v>
      </c>
      <c r="E139" s="193" t="s">
        <v>5620</v>
      </c>
      <c r="F139" s="194" t="s">
        <v>5621</v>
      </c>
      <c r="G139" s="195" t="s">
        <v>276</v>
      </c>
      <c r="H139" s="196">
        <v>1</v>
      </c>
      <c r="I139" s="197"/>
      <c r="J139" s="198">
        <f>ROUND(I139*H139,2)</f>
        <v>0</v>
      </c>
      <c r="K139" s="194" t="s">
        <v>245</v>
      </c>
      <c r="L139" s="40"/>
      <c r="M139" s="199" t="s">
        <v>1</v>
      </c>
      <c r="N139" s="200" t="s">
        <v>41</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5594</v>
      </c>
      <c r="AT139" s="203" t="s">
        <v>241</v>
      </c>
      <c r="AU139" s="203" t="s">
        <v>86</v>
      </c>
      <c r="AY139" s="18" t="s">
        <v>239</v>
      </c>
      <c r="BE139" s="204">
        <f>IF(N139="základní",J139,0)</f>
        <v>0</v>
      </c>
      <c r="BF139" s="204">
        <f>IF(N139="snížená",J139,0)</f>
        <v>0</v>
      </c>
      <c r="BG139" s="204">
        <f>IF(N139="zákl. přenesená",J139,0)</f>
        <v>0</v>
      </c>
      <c r="BH139" s="204">
        <f>IF(N139="sníž. přenesená",J139,0)</f>
        <v>0</v>
      </c>
      <c r="BI139" s="204">
        <f>IF(N139="nulová",J139,0)</f>
        <v>0</v>
      </c>
      <c r="BJ139" s="18" t="s">
        <v>84</v>
      </c>
      <c r="BK139" s="204">
        <f>ROUND(I139*H139,2)</f>
        <v>0</v>
      </c>
      <c r="BL139" s="18" t="s">
        <v>5594</v>
      </c>
      <c r="BM139" s="203" t="s">
        <v>5622</v>
      </c>
    </row>
    <row r="140" spans="1:65" s="2" customFormat="1" ht="78">
      <c r="A140" s="35"/>
      <c r="B140" s="36"/>
      <c r="C140" s="37"/>
      <c r="D140" s="207" t="s">
        <v>284</v>
      </c>
      <c r="E140" s="37"/>
      <c r="F140" s="216" t="s">
        <v>5623</v>
      </c>
      <c r="G140" s="37"/>
      <c r="H140" s="37"/>
      <c r="I140" s="217"/>
      <c r="J140" s="37"/>
      <c r="K140" s="37"/>
      <c r="L140" s="40"/>
      <c r="M140" s="218"/>
      <c r="N140" s="219"/>
      <c r="O140" s="72"/>
      <c r="P140" s="72"/>
      <c r="Q140" s="72"/>
      <c r="R140" s="72"/>
      <c r="S140" s="72"/>
      <c r="T140" s="73"/>
      <c r="U140" s="35"/>
      <c r="V140" s="35"/>
      <c r="W140" s="35"/>
      <c r="X140" s="35"/>
      <c r="Y140" s="35"/>
      <c r="Z140" s="35"/>
      <c r="AA140" s="35"/>
      <c r="AB140" s="35"/>
      <c r="AC140" s="35"/>
      <c r="AD140" s="35"/>
      <c r="AE140" s="35"/>
      <c r="AT140" s="18" t="s">
        <v>284</v>
      </c>
      <c r="AU140" s="18" t="s">
        <v>86</v>
      </c>
    </row>
    <row r="141" spans="1:65" s="2" customFormat="1" ht="16.5" customHeight="1">
      <c r="A141" s="35"/>
      <c r="B141" s="36"/>
      <c r="C141" s="192" t="s">
        <v>156</v>
      </c>
      <c r="D141" s="192" t="s">
        <v>241</v>
      </c>
      <c r="E141" s="193" t="s">
        <v>5624</v>
      </c>
      <c r="F141" s="194" t="s">
        <v>5625</v>
      </c>
      <c r="G141" s="195" t="s">
        <v>276</v>
      </c>
      <c r="H141" s="196">
        <v>1</v>
      </c>
      <c r="I141" s="197"/>
      <c r="J141" s="198">
        <f>ROUND(I141*H141,2)</f>
        <v>0</v>
      </c>
      <c r="K141" s="194" t="s">
        <v>245</v>
      </c>
      <c r="L141" s="40"/>
      <c r="M141" s="199" t="s">
        <v>1</v>
      </c>
      <c r="N141" s="200" t="s">
        <v>41</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5594</v>
      </c>
      <c r="AT141" s="203" t="s">
        <v>241</v>
      </c>
      <c r="AU141" s="203" t="s">
        <v>86</v>
      </c>
      <c r="AY141" s="18" t="s">
        <v>239</v>
      </c>
      <c r="BE141" s="204">
        <f>IF(N141="základní",J141,0)</f>
        <v>0</v>
      </c>
      <c r="BF141" s="204">
        <f>IF(N141="snížená",J141,0)</f>
        <v>0</v>
      </c>
      <c r="BG141" s="204">
        <f>IF(N141="zákl. přenesená",J141,0)</f>
        <v>0</v>
      </c>
      <c r="BH141" s="204">
        <f>IF(N141="sníž. přenesená",J141,0)</f>
        <v>0</v>
      </c>
      <c r="BI141" s="204">
        <f>IF(N141="nulová",J141,0)</f>
        <v>0</v>
      </c>
      <c r="BJ141" s="18" t="s">
        <v>84</v>
      </c>
      <c r="BK141" s="204">
        <f>ROUND(I141*H141,2)</f>
        <v>0</v>
      </c>
      <c r="BL141" s="18" t="s">
        <v>5594</v>
      </c>
      <c r="BM141" s="203" t="s">
        <v>5626</v>
      </c>
    </row>
    <row r="142" spans="1:65" s="2" customFormat="1" ht="19.5">
      <c r="A142" s="35"/>
      <c r="B142" s="36"/>
      <c r="C142" s="37"/>
      <c r="D142" s="207" t="s">
        <v>284</v>
      </c>
      <c r="E142" s="37"/>
      <c r="F142" s="216" t="s">
        <v>5627</v>
      </c>
      <c r="G142" s="37"/>
      <c r="H142" s="37"/>
      <c r="I142" s="217"/>
      <c r="J142" s="37"/>
      <c r="K142" s="37"/>
      <c r="L142" s="40"/>
      <c r="M142" s="218"/>
      <c r="N142" s="219"/>
      <c r="O142" s="72"/>
      <c r="P142" s="72"/>
      <c r="Q142" s="72"/>
      <c r="R142" s="72"/>
      <c r="S142" s="72"/>
      <c r="T142" s="73"/>
      <c r="U142" s="35"/>
      <c r="V142" s="35"/>
      <c r="W142" s="35"/>
      <c r="X142" s="35"/>
      <c r="Y142" s="35"/>
      <c r="Z142" s="35"/>
      <c r="AA142" s="35"/>
      <c r="AB142" s="35"/>
      <c r="AC142" s="35"/>
      <c r="AD142" s="35"/>
      <c r="AE142" s="35"/>
      <c r="AT142" s="18" t="s">
        <v>284</v>
      </c>
      <c r="AU142" s="18" t="s">
        <v>86</v>
      </c>
    </row>
    <row r="143" spans="1:65" s="2" customFormat="1" ht="16.5" customHeight="1">
      <c r="A143" s="35"/>
      <c r="B143" s="36"/>
      <c r="C143" s="192" t="s">
        <v>159</v>
      </c>
      <c r="D143" s="192" t="s">
        <v>241</v>
      </c>
      <c r="E143" s="193" t="s">
        <v>5628</v>
      </c>
      <c r="F143" s="194" t="s">
        <v>5629</v>
      </c>
      <c r="G143" s="195" t="s">
        <v>276</v>
      </c>
      <c r="H143" s="196">
        <v>1</v>
      </c>
      <c r="I143" s="197"/>
      <c r="J143" s="198">
        <f>ROUND(I143*H143,2)</f>
        <v>0</v>
      </c>
      <c r="K143" s="194" t="s">
        <v>245</v>
      </c>
      <c r="L143" s="40"/>
      <c r="M143" s="199" t="s">
        <v>1</v>
      </c>
      <c r="N143" s="200" t="s">
        <v>41</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5594</v>
      </c>
      <c r="AT143" s="203" t="s">
        <v>241</v>
      </c>
      <c r="AU143" s="203" t="s">
        <v>86</v>
      </c>
      <c r="AY143" s="18" t="s">
        <v>239</v>
      </c>
      <c r="BE143" s="204">
        <f>IF(N143="základní",J143,0)</f>
        <v>0</v>
      </c>
      <c r="BF143" s="204">
        <f>IF(N143="snížená",J143,0)</f>
        <v>0</v>
      </c>
      <c r="BG143" s="204">
        <f>IF(N143="zákl. přenesená",J143,0)</f>
        <v>0</v>
      </c>
      <c r="BH143" s="204">
        <f>IF(N143="sníž. přenesená",J143,0)</f>
        <v>0</v>
      </c>
      <c r="BI143" s="204">
        <f>IF(N143="nulová",J143,0)</f>
        <v>0</v>
      </c>
      <c r="BJ143" s="18" t="s">
        <v>84</v>
      </c>
      <c r="BK143" s="204">
        <f>ROUND(I143*H143,2)</f>
        <v>0</v>
      </c>
      <c r="BL143" s="18" t="s">
        <v>5594</v>
      </c>
      <c r="BM143" s="203" t="s">
        <v>5630</v>
      </c>
    </row>
    <row r="144" spans="1:65" s="2" customFormat="1" ht="19.5">
      <c r="A144" s="35"/>
      <c r="B144" s="36"/>
      <c r="C144" s="37"/>
      <c r="D144" s="207" t="s">
        <v>284</v>
      </c>
      <c r="E144" s="37"/>
      <c r="F144" s="216" t="s">
        <v>5631</v>
      </c>
      <c r="G144" s="37"/>
      <c r="H144" s="37"/>
      <c r="I144" s="217"/>
      <c r="J144" s="37"/>
      <c r="K144" s="37"/>
      <c r="L144" s="40"/>
      <c r="M144" s="218"/>
      <c r="N144" s="219"/>
      <c r="O144" s="72"/>
      <c r="P144" s="72"/>
      <c r="Q144" s="72"/>
      <c r="R144" s="72"/>
      <c r="S144" s="72"/>
      <c r="T144" s="73"/>
      <c r="U144" s="35"/>
      <c r="V144" s="35"/>
      <c r="W144" s="35"/>
      <c r="X144" s="35"/>
      <c r="Y144" s="35"/>
      <c r="Z144" s="35"/>
      <c r="AA144" s="35"/>
      <c r="AB144" s="35"/>
      <c r="AC144" s="35"/>
      <c r="AD144" s="35"/>
      <c r="AE144" s="35"/>
      <c r="AT144" s="18" t="s">
        <v>284</v>
      </c>
      <c r="AU144" s="18" t="s">
        <v>86</v>
      </c>
    </row>
    <row r="145" spans="1:65" s="12" customFormat="1" ht="22.9" customHeight="1">
      <c r="B145" s="176"/>
      <c r="C145" s="177"/>
      <c r="D145" s="178" t="s">
        <v>75</v>
      </c>
      <c r="E145" s="190" t="s">
        <v>5632</v>
      </c>
      <c r="F145" s="190" t="s">
        <v>5633</v>
      </c>
      <c r="G145" s="177"/>
      <c r="H145" s="177"/>
      <c r="I145" s="180"/>
      <c r="J145" s="191">
        <f>BK145</f>
        <v>0</v>
      </c>
      <c r="K145" s="177"/>
      <c r="L145" s="182"/>
      <c r="M145" s="183"/>
      <c r="N145" s="184"/>
      <c r="O145" s="184"/>
      <c r="P145" s="185">
        <f>SUM(P146:P149)</f>
        <v>0</v>
      </c>
      <c r="Q145" s="184"/>
      <c r="R145" s="185">
        <f>SUM(R146:R149)</f>
        <v>0</v>
      </c>
      <c r="S145" s="184"/>
      <c r="T145" s="186">
        <f>SUM(T146:T149)</f>
        <v>0</v>
      </c>
      <c r="AR145" s="187" t="s">
        <v>134</v>
      </c>
      <c r="AT145" s="188" t="s">
        <v>75</v>
      </c>
      <c r="AU145" s="188" t="s">
        <v>84</v>
      </c>
      <c r="AY145" s="187" t="s">
        <v>239</v>
      </c>
      <c r="BK145" s="189">
        <f>SUM(BK146:BK149)</f>
        <v>0</v>
      </c>
    </row>
    <row r="146" spans="1:65" s="2" customFormat="1" ht="16.5" customHeight="1">
      <c r="A146" s="35"/>
      <c r="B146" s="36"/>
      <c r="C146" s="192" t="s">
        <v>162</v>
      </c>
      <c r="D146" s="192" t="s">
        <v>241</v>
      </c>
      <c r="E146" s="193" t="s">
        <v>5634</v>
      </c>
      <c r="F146" s="194" t="s">
        <v>5635</v>
      </c>
      <c r="G146" s="195" t="s">
        <v>276</v>
      </c>
      <c r="H146" s="196">
        <v>1</v>
      </c>
      <c r="I146" s="197"/>
      <c r="J146" s="198">
        <f>ROUND(I146*H146,2)</f>
        <v>0</v>
      </c>
      <c r="K146" s="194" t="s">
        <v>245</v>
      </c>
      <c r="L146" s="40"/>
      <c r="M146" s="199" t="s">
        <v>1</v>
      </c>
      <c r="N146" s="200" t="s">
        <v>41</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5594</v>
      </c>
      <c r="AT146" s="203" t="s">
        <v>241</v>
      </c>
      <c r="AU146" s="203" t="s">
        <v>86</v>
      </c>
      <c r="AY146" s="18" t="s">
        <v>239</v>
      </c>
      <c r="BE146" s="204">
        <f>IF(N146="základní",J146,0)</f>
        <v>0</v>
      </c>
      <c r="BF146" s="204">
        <f>IF(N146="snížená",J146,0)</f>
        <v>0</v>
      </c>
      <c r="BG146" s="204">
        <f>IF(N146="zákl. přenesená",J146,0)</f>
        <v>0</v>
      </c>
      <c r="BH146" s="204">
        <f>IF(N146="sníž. přenesená",J146,0)</f>
        <v>0</v>
      </c>
      <c r="BI146" s="204">
        <f>IF(N146="nulová",J146,0)</f>
        <v>0</v>
      </c>
      <c r="BJ146" s="18" t="s">
        <v>84</v>
      </c>
      <c r="BK146" s="204">
        <f>ROUND(I146*H146,2)</f>
        <v>0</v>
      </c>
      <c r="BL146" s="18" t="s">
        <v>5594</v>
      </c>
      <c r="BM146" s="203" t="s">
        <v>5636</v>
      </c>
    </row>
    <row r="147" spans="1:65" s="2" customFormat="1" ht="29.25">
      <c r="A147" s="35"/>
      <c r="B147" s="36"/>
      <c r="C147" s="37"/>
      <c r="D147" s="207" t="s">
        <v>284</v>
      </c>
      <c r="E147" s="37"/>
      <c r="F147" s="216" t="s">
        <v>5637</v>
      </c>
      <c r="G147" s="37"/>
      <c r="H147" s="37"/>
      <c r="I147" s="217"/>
      <c r="J147" s="37"/>
      <c r="K147" s="37"/>
      <c r="L147" s="40"/>
      <c r="M147" s="218"/>
      <c r="N147" s="219"/>
      <c r="O147" s="72"/>
      <c r="P147" s="72"/>
      <c r="Q147" s="72"/>
      <c r="R147" s="72"/>
      <c r="S147" s="72"/>
      <c r="T147" s="73"/>
      <c r="U147" s="35"/>
      <c r="V147" s="35"/>
      <c r="W147" s="35"/>
      <c r="X147" s="35"/>
      <c r="Y147" s="35"/>
      <c r="Z147" s="35"/>
      <c r="AA147" s="35"/>
      <c r="AB147" s="35"/>
      <c r="AC147" s="35"/>
      <c r="AD147" s="35"/>
      <c r="AE147" s="35"/>
      <c r="AT147" s="18" t="s">
        <v>284</v>
      </c>
      <c r="AU147" s="18" t="s">
        <v>86</v>
      </c>
    </row>
    <row r="148" spans="1:65" s="2" customFormat="1" ht="16.5" customHeight="1">
      <c r="A148" s="35"/>
      <c r="B148" s="36"/>
      <c r="C148" s="192" t="s">
        <v>165</v>
      </c>
      <c r="D148" s="192" t="s">
        <v>241</v>
      </c>
      <c r="E148" s="193" t="s">
        <v>5638</v>
      </c>
      <c r="F148" s="194" t="s">
        <v>5639</v>
      </c>
      <c r="G148" s="195" t="s">
        <v>276</v>
      </c>
      <c r="H148" s="196">
        <v>1</v>
      </c>
      <c r="I148" s="197"/>
      <c r="J148" s="198">
        <f>ROUND(I148*H148,2)</f>
        <v>0</v>
      </c>
      <c r="K148" s="194" t="s">
        <v>245</v>
      </c>
      <c r="L148" s="40"/>
      <c r="M148" s="199" t="s">
        <v>1</v>
      </c>
      <c r="N148" s="200" t="s">
        <v>41</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5594</v>
      </c>
      <c r="AT148" s="203" t="s">
        <v>241</v>
      </c>
      <c r="AU148" s="203" t="s">
        <v>86</v>
      </c>
      <c r="AY148" s="18" t="s">
        <v>239</v>
      </c>
      <c r="BE148" s="204">
        <f>IF(N148="základní",J148,0)</f>
        <v>0</v>
      </c>
      <c r="BF148" s="204">
        <f>IF(N148="snížená",J148,0)</f>
        <v>0</v>
      </c>
      <c r="BG148" s="204">
        <f>IF(N148="zákl. přenesená",J148,0)</f>
        <v>0</v>
      </c>
      <c r="BH148" s="204">
        <f>IF(N148="sníž. přenesená",J148,0)</f>
        <v>0</v>
      </c>
      <c r="BI148" s="204">
        <f>IF(N148="nulová",J148,0)</f>
        <v>0</v>
      </c>
      <c r="BJ148" s="18" t="s">
        <v>84</v>
      </c>
      <c r="BK148" s="204">
        <f>ROUND(I148*H148,2)</f>
        <v>0</v>
      </c>
      <c r="BL148" s="18" t="s">
        <v>5594</v>
      </c>
      <c r="BM148" s="203" t="s">
        <v>5640</v>
      </c>
    </row>
    <row r="149" spans="1:65" s="2" customFormat="1" ht="48.75">
      <c r="A149" s="35"/>
      <c r="B149" s="36"/>
      <c r="C149" s="37"/>
      <c r="D149" s="207" t="s">
        <v>284</v>
      </c>
      <c r="E149" s="37"/>
      <c r="F149" s="216" t="s">
        <v>5641</v>
      </c>
      <c r="G149" s="37"/>
      <c r="H149" s="37"/>
      <c r="I149" s="217"/>
      <c r="J149" s="37"/>
      <c r="K149" s="37"/>
      <c r="L149" s="40"/>
      <c r="M149" s="218"/>
      <c r="N149" s="219"/>
      <c r="O149" s="72"/>
      <c r="P149" s="72"/>
      <c r="Q149" s="72"/>
      <c r="R149" s="72"/>
      <c r="S149" s="72"/>
      <c r="T149" s="73"/>
      <c r="U149" s="35"/>
      <c r="V149" s="35"/>
      <c r="W149" s="35"/>
      <c r="X149" s="35"/>
      <c r="Y149" s="35"/>
      <c r="Z149" s="35"/>
      <c r="AA149" s="35"/>
      <c r="AB149" s="35"/>
      <c r="AC149" s="35"/>
      <c r="AD149" s="35"/>
      <c r="AE149" s="35"/>
      <c r="AT149" s="18" t="s">
        <v>284</v>
      </c>
      <c r="AU149" s="18" t="s">
        <v>86</v>
      </c>
    </row>
    <row r="150" spans="1:65" s="12" customFormat="1" ht="22.9" customHeight="1">
      <c r="B150" s="176"/>
      <c r="C150" s="177"/>
      <c r="D150" s="178" t="s">
        <v>75</v>
      </c>
      <c r="E150" s="190" t="s">
        <v>5642</v>
      </c>
      <c r="F150" s="190" t="s">
        <v>5643</v>
      </c>
      <c r="G150" s="177"/>
      <c r="H150" s="177"/>
      <c r="I150" s="180"/>
      <c r="J150" s="191">
        <f>BK150</f>
        <v>0</v>
      </c>
      <c r="K150" s="177"/>
      <c r="L150" s="182"/>
      <c r="M150" s="183"/>
      <c r="N150" s="184"/>
      <c r="O150" s="184"/>
      <c r="P150" s="185">
        <f>SUM(P151:P152)</f>
        <v>0</v>
      </c>
      <c r="Q150" s="184"/>
      <c r="R150" s="185">
        <f>SUM(R151:R152)</f>
        <v>0</v>
      </c>
      <c r="S150" s="184"/>
      <c r="T150" s="186">
        <f>SUM(T151:T152)</f>
        <v>0</v>
      </c>
      <c r="AR150" s="187" t="s">
        <v>134</v>
      </c>
      <c r="AT150" s="188" t="s">
        <v>75</v>
      </c>
      <c r="AU150" s="188" t="s">
        <v>84</v>
      </c>
      <c r="AY150" s="187" t="s">
        <v>239</v>
      </c>
      <c r="BK150" s="189">
        <f>SUM(BK151:BK152)</f>
        <v>0</v>
      </c>
    </row>
    <row r="151" spans="1:65" s="2" customFormat="1" ht="16.5" customHeight="1">
      <c r="A151" s="35"/>
      <c r="B151" s="36"/>
      <c r="C151" s="192" t="s">
        <v>8</v>
      </c>
      <c r="D151" s="192" t="s">
        <v>241</v>
      </c>
      <c r="E151" s="193" t="s">
        <v>5644</v>
      </c>
      <c r="F151" s="194" t="s">
        <v>5645</v>
      </c>
      <c r="G151" s="195" t="s">
        <v>276</v>
      </c>
      <c r="H151" s="196">
        <v>1</v>
      </c>
      <c r="I151" s="197"/>
      <c r="J151" s="198">
        <f>ROUND(I151*H151,2)</f>
        <v>0</v>
      </c>
      <c r="K151" s="194" t="s">
        <v>245</v>
      </c>
      <c r="L151" s="40"/>
      <c r="M151" s="199" t="s">
        <v>1</v>
      </c>
      <c r="N151" s="200" t="s">
        <v>41</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5594</v>
      </c>
      <c r="AT151" s="203" t="s">
        <v>241</v>
      </c>
      <c r="AU151" s="203" t="s">
        <v>86</v>
      </c>
      <c r="AY151" s="18" t="s">
        <v>239</v>
      </c>
      <c r="BE151" s="204">
        <f>IF(N151="základní",J151,0)</f>
        <v>0</v>
      </c>
      <c r="BF151" s="204">
        <f>IF(N151="snížená",J151,0)</f>
        <v>0</v>
      </c>
      <c r="BG151" s="204">
        <f>IF(N151="zákl. přenesená",J151,0)</f>
        <v>0</v>
      </c>
      <c r="BH151" s="204">
        <f>IF(N151="sníž. přenesená",J151,0)</f>
        <v>0</v>
      </c>
      <c r="BI151" s="204">
        <f>IF(N151="nulová",J151,0)</f>
        <v>0</v>
      </c>
      <c r="BJ151" s="18" t="s">
        <v>84</v>
      </c>
      <c r="BK151" s="204">
        <f>ROUND(I151*H151,2)</f>
        <v>0</v>
      </c>
      <c r="BL151" s="18" t="s">
        <v>5594</v>
      </c>
      <c r="BM151" s="203" t="s">
        <v>5646</v>
      </c>
    </row>
    <row r="152" spans="1:65" s="2" customFormat="1" ht="48.75">
      <c r="A152" s="35"/>
      <c r="B152" s="36"/>
      <c r="C152" s="37"/>
      <c r="D152" s="207" t="s">
        <v>284</v>
      </c>
      <c r="E152" s="37"/>
      <c r="F152" s="216" t="s">
        <v>5647</v>
      </c>
      <c r="G152" s="37"/>
      <c r="H152" s="37"/>
      <c r="I152" s="217"/>
      <c r="J152" s="37"/>
      <c r="K152" s="37"/>
      <c r="L152" s="40"/>
      <c r="M152" s="218"/>
      <c r="N152" s="219"/>
      <c r="O152" s="72"/>
      <c r="P152" s="72"/>
      <c r="Q152" s="72"/>
      <c r="R152" s="72"/>
      <c r="S152" s="72"/>
      <c r="T152" s="73"/>
      <c r="U152" s="35"/>
      <c r="V152" s="35"/>
      <c r="W152" s="35"/>
      <c r="X152" s="35"/>
      <c r="Y152" s="35"/>
      <c r="Z152" s="35"/>
      <c r="AA152" s="35"/>
      <c r="AB152" s="35"/>
      <c r="AC152" s="35"/>
      <c r="AD152" s="35"/>
      <c r="AE152" s="35"/>
      <c r="AT152" s="18" t="s">
        <v>284</v>
      </c>
      <c r="AU152" s="18" t="s">
        <v>86</v>
      </c>
    </row>
    <row r="153" spans="1:65" s="12" customFormat="1" ht="22.9" customHeight="1">
      <c r="B153" s="176"/>
      <c r="C153" s="177"/>
      <c r="D153" s="178" t="s">
        <v>75</v>
      </c>
      <c r="E153" s="190" t="s">
        <v>5648</v>
      </c>
      <c r="F153" s="190" t="s">
        <v>3601</v>
      </c>
      <c r="G153" s="177"/>
      <c r="H153" s="177"/>
      <c r="I153" s="180"/>
      <c r="J153" s="191">
        <f>BK153</f>
        <v>0</v>
      </c>
      <c r="K153" s="177"/>
      <c r="L153" s="182"/>
      <c r="M153" s="183"/>
      <c r="N153" s="184"/>
      <c r="O153" s="184"/>
      <c r="P153" s="185">
        <f>SUM(P154:P155)</f>
        <v>0</v>
      </c>
      <c r="Q153" s="184"/>
      <c r="R153" s="185">
        <f>SUM(R154:R155)</f>
        <v>0</v>
      </c>
      <c r="S153" s="184"/>
      <c r="T153" s="186">
        <f>SUM(T154:T155)</f>
        <v>0</v>
      </c>
      <c r="AR153" s="187" t="s">
        <v>134</v>
      </c>
      <c r="AT153" s="188" t="s">
        <v>75</v>
      </c>
      <c r="AU153" s="188" t="s">
        <v>84</v>
      </c>
      <c r="AY153" s="187" t="s">
        <v>239</v>
      </c>
      <c r="BK153" s="189">
        <f>SUM(BK154:BK155)</f>
        <v>0</v>
      </c>
    </row>
    <row r="154" spans="1:65" s="2" customFormat="1" ht="16.5" customHeight="1">
      <c r="A154" s="35"/>
      <c r="B154" s="36"/>
      <c r="C154" s="192" t="s">
        <v>292</v>
      </c>
      <c r="D154" s="192" t="s">
        <v>241</v>
      </c>
      <c r="E154" s="193" t="s">
        <v>5649</v>
      </c>
      <c r="F154" s="194" t="s">
        <v>3601</v>
      </c>
      <c r="G154" s="195" t="s">
        <v>276</v>
      </c>
      <c r="H154" s="196">
        <v>1</v>
      </c>
      <c r="I154" s="197"/>
      <c r="J154" s="198">
        <f>ROUND(I154*H154,2)</f>
        <v>0</v>
      </c>
      <c r="K154" s="194" t="s">
        <v>245</v>
      </c>
      <c r="L154" s="40"/>
      <c r="M154" s="199" t="s">
        <v>1</v>
      </c>
      <c r="N154" s="200" t="s">
        <v>41</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5594</v>
      </c>
      <c r="AT154" s="203" t="s">
        <v>241</v>
      </c>
      <c r="AU154" s="203" t="s">
        <v>86</v>
      </c>
      <c r="AY154" s="18" t="s">
        <v>239</v>
      </c>
      <c r="BE154" s="204">
        <f>IF(N154="základní",J154,0)</f>
        <v>0</v>
      </c>
      <c r="BF154" s="204">
        <f>IF(N154="snížená",J154,0)</f>
        <v>0</v>
      </c>
      <c r="BG154" s="204">
        <f>IF(N154="zákl. přenesená",J154,0)</f>
        <v>0</v>
      </c>
      <c r="BH154" s="204">
        <f>IF(N154="sníž. přenesená",J154,0)</f>
        <v>0</v>
      </c>
      <c r="BI154" s="204">
        <f>IF(N154="nulová",J154,0)</f>
        <v>0</v>
      </c>
      <c r="BJ154" s="18" t="s">
        <v>84</v>
      </c>
      <c r="BK154" s="204">
        <f>ROUND(I154*H154,2)</f>
        <v>0</v>
      </c>
      <c r="BL154" s="18" t="s">
        <v>5594</v>
      </c>
      <c r="BM154" s="203" t="s">
        <v>5650</v>
      </c>
    </row>
    <row r="155" spans="1:65" s="2" customFormat="1" ht="107.25">
      <c r="A155" s="35"/>
      <c r="B155" s="36"/>
      <c r="C155" s="37"/>
      <c r="D155" s="207" t="s">
        <v>284</v>
      </c>
      <c r="E155" s="37"/>
      <c r="F155" s="216" t="s">
        <v>5651</v>
      </c>
      <c r="G155" s="37"/>
      <c r="H155" s="37"/>
      <c r="I155" s="217"/>
      <c r="J155" s="37"/>
      <c r="K155" s="37"/>
      <c r="L155" s="40"/>
      <c r="M155" s="269"/>
      <c r="N155" s="270"/>
      <c r="O155" s="222"/>
      <c r="P155" s="222"/>
      <c r="Q155" s="222"/>
      <c r="R155" s="222"/>
      <c r="S155" s="222"/>
      <c r="T155" s="271"/>
      <c r="U155" s="35"/>
      <c r="V155" s="35"/>
      <c r="W155" s="35"/>
      <c r="X155" s="35"/>
      <c r="Y155" s="35"/>
      <c r="Z155" s="35"/>
      <c r="AA155" s="35"/>
      <c r="AB155" s="35"/>
      <c r="AC155" s="35"/>
      <c r="AD155" s="35"/>
      <c r="AE155" s="35"/>
      <c r="AT155" s="18" t="s">
        <v>284</v>
      </c>
      <c r="AU155" s="18" t="s">
        <v>86</v>
      </c>
    </row>
    <row r="156" spans="1:65" s="2" customFormat="1" ht="6.95" customHeight="1">
      <c r="A156" s="35"/>
      <c r="B156" s="55"/>
      <c r="C156" s="56"/>
      <c r="D156" s="56"/>
      <c r="E156" s="56"/>
      <c r="F156" s="56"/>
      <c r="G156" s="56"/>
      <c r="H156" s="56"/>
      <c r="I156" s="56"/>
      <c r="J156" s="56"/>
      <c r="K156" s="56"/>
      <c r="L156" s="40"/>
      <c r="M156" s="35"/>
      <c r="O156" s="35"/>
      <c r="P156" s="35"/>
      <c r="Q156" s="35"/>
      <c r="R156" s="35"/>
      <c r="S156" s="35"/>
      <c r="T156" s="35"/>
      <c r="U156" s="35"/>
      <c r="V156" s="35"/>
      <c r="W156" s="35"/>
      <c r="X156" s="35"/>
      <c r="Y156" s="35"/>
      <c r="Z156" s="35"/>
      <c r="AA156" s="35"/>
      <c r="AB156" s="35"/>
      <c r="AC156" s="35"/>
      <c r="AD156" s="35"/>
      <c r="AE156" s="35"/>
    </row>
  </sheetData>
  <sheetProtection algorithmName="SHA-512" hashValue="jVozckrfwRYMUa0imQLu4uNtLOk6Nz49TZPRqcyMrv8lcNj++Cr/+w/4aPa1kJp/dK5a51xORoORLVCLMjL0dA==" saltValue="BZR6u0pl6xMJ1QSllOgkFnxycO+zDEzOplsQnqwduCVJNLawDsMGcQgwT368d0UY1wTDYLDzFd4vJEmLW/OAgw==" spinCount="100000" sheet="1" objects="1" scenarios="1" formatColumns="0" formatRows="0" autoFilter="0"/>
  <autoFilter ref="C122:K155" xr:uid="{00000000-0009-0000-0000-000025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76</vt:i4>
      </vt:variant>
    </vt:vector>
  </HeadingPairs>
  <TitlesOfParts>
    <vt:vector size="114" baseType="lpstr">
      <vt:lpstr>Rekapitulace stavby</vt:lpstr>
      <vt:lpstr>D.1 - Příprava území</vt:lpstr>
      <vt:lpstr>D.1.1 - Architektonicko-s...</vt:lpstr>
      <vt:lpstr>D.1.2.1 - Stavebně-konstr...</vt:lpstr>
      <vt:lpstr>D.1.2.2 - Stavebně-konstr...</vt:lpstr>
      <vt:lpstr>D.1.3 - Požárně bezpečnos...</vt:lpstr>
      <vt:lpstr>1 - Zdravotně technické i...</vt:lpstr>
      <vt:lpstr>2 - Venkovní rozvody</vt:lpstr>
      <vt:lpstr>D.1.4.2 - Vzduchotechnika</vt:lpstr>
      <vt:lpstr>D.1.4.3 - Vytápění</vt:lpstr>
      <vt:lpstr>D.1.4.4 - MaR</vt:lpstr>
      <vt:lpstr>1 - LPS</vt:lpstr>
      <vt:lpstr>2 - KT</vt:lpstr>
      <vt:lpstr>3 - SP</vt:lpstr>
      <vt:lpstr>4 - SV</vt:lpstr>
      <vt:lpstr>5 - Ostatní</vt:lpstr>
      <vt:lpstr>1 - ELEKTRICKÁ POŽÁRNÍ SI...</vt:lpstr>
      <vt:lpstr>2 - NOUZOVÝ ZVUKOVÝ SYSTÉ...</vt:lpstr>
      <vt:lpstr>3 - KAMEROVÝ SYSTÉM - CCTV</vt:lpstr>
      <vt:lpstr>4 - PZTS-Poplachový zabez...</vt:lpstr>
      <vt:lpstr>5 - EKV+DT Elektronická k...</vt:lpstr>
      <vt:lpstr>6 - STRUKTUROVANÁ KABELÁŽ...</vt:lpstr>
      <vt:lpstr>7 - STA - Společná televi...</vt:lpstr>
      <vt:lpstr>8 - Jednotný čas - JČ</vt:lpstr>
      <vt:lpstr>9 - VYVOLÁVACÍ SYSTÉM - VS</vt:lpstr>
      <vt:lpstr>10 - KABELOVÉ TRASY  - KT</vt:lpstr>
      <vt:lpstr>11 - Osttaní</vt:lpstr>
      <vt:lpstr>D.1.4.7 - Mediciální plyny</vt:lpstr>
      <vt:lpstr>1 - Pracovní linky </vt:lpstr>
      <vt:lpstr>2 - Interiér</vt:lpstr>
      <vt:lpstr>SO 02 - Komunikace a zpev...</vt:lpstr>
      <vt:lpstr>D.2.1 - Zdravotnická tech...</vt:lpstr>
      <vt:lpstr>IO 01 - Prodloužení areál...</vt:lpstr>
      <vt:lpstr>IO 02.1 - KT</vt:lpstr>
      <vt:lpstr>IO 02.2 - LPS</vt:lpstr>
      <vt:lpstr>IO 02.3 - SV</vt:lpstr>
      <vt:lpstr>IO 03.1 - KT</vt:lpstr>
      <vt:lpstr>VON - Vedlejší a ostatní ...</vt:lpstr>
      <vt:lpstr>'1 - ELEKTRICKÁ POŽÁRNÍ SI...'!Názvy_tisku</vt:lpstr>
      <vt:lpstr>'1 - LPS'!Názvy_tisku</vt:lpstr>
      <vt:lpstr>'1 - Pracovní linky '!Názvy_tisku</vt:lpstr>
      <vt:lpstr>'1 - Zdravotně technické i...'!Názvy_tisku</vt:lpstr>
      <vt:lpstr>'10 - KABELOVÉ TRASY  - KT'!Názvy_tisku</vt:lpstr>
      <vt:lpstr>'11 - Osttaní'!Názvy_tisku</vt:lpstr>
      <vt:lpstr>'2 - Interiér'!Názvy_tisku</vt:lpstr>
      <vt:lpstr>'2 - KT'!Názvy_tisku</vt:lpstr>
      <vt:lpstr>'2 - NOUZOVÝ ZVUKOVÝ SYSTÉ...'!Názvy_tisku</vt:lpstr>
      <vt:lpstr>'2 - Venkovní rozvody'!Názvy_tisku</vt:lpstr>
      <vt:lpstr>'3 - KAMEROVÝ SYSTÉM - CCTV'!Názvy_tisku</vt:lpstr>
      <vt:lpstr>'3 - SP'!Názvy_tisku</vt:lpstr>
      <vt:lpstr>'4 - PZTS-Poplachový zabez...'!Názvy_tisku</vt:lpstr>
      <vt:lpstr>'4 - SV'!Názvy_tisku</vt:lpstr>
      <vt:lpstr>'5 - EKV+DT Elektronická k...'!Názvy_tisku</vt:lpstr>
      <vt:lpstr>'5 - Ostatní'!Názvy_tisku</vt:lpstr>
      <vt:lpstr>'6 - STRUKTUROVANÁ KABELÁŽ...'!Názvy_tisku</vt:lpstr>
      <vt:lpstr>'7 - STA - Společná televi...'!Názvy_tisku</vt:lpstr>
      <vt:lpstr>'8 - Jednotný čas - JČ'!Názvy_tisku</vt:lpstr>
      <vt:lpstr>'9 - VYVOLÁVACÍ SYSTÉM - VS'!Názvy_tisku</vt:lpstr>
      <vt:lpstr>'D.1 - Příprava území'!Názvy_tisku</vt:lpstr>
      <vt:lpstr>'D.1.1 - Architektonicko-s...'!Názvy_tisku</vt:lpstr>
      <vt:lpstr>'D.1.2.1 - Stavebně-konstr...'!Názvy_tisku</vt:lpstr>
      <vt:lpstr>'D.1.2.2 - Stavebně-konstr...'!Názvy_tisku</vt:lpstr>
      <vt:lpstr>'D.1.3 - Požárně bezpečnos...'!Názvy_tisku</vt:lpstr>
      <vt:lpstr>'D.1.4.2 - Vzduchotechnika'!Názvy_tisku</vt:lpstr>
      <vt:lpstr>'D.1.4.3 - Vytápění'!Názvy_tisku</vt:lpstr>
      <vt:lpstr>'D.1.4.4 - MaR'!Názvy_tisku</vt:lpstr>
      <vt:lpstr>'D.1.4.7 - Mediciální plyny'!Názvy_tisku</vt:lpstr>
      <vt:lpstr>'D.2.1 - Zdravotnická tech...'!Názvy_tisku</vt:lpstr>
      <vt:lpstr>'IO 01 - Prodloužení areál...'!Názvy_tisku</vt:lpstr>
      <vt:lpstr>'IO 02.1 - KT'!Názvy_tisku</vt:lpstr>
      <vt:lpstr>'IO 02.2 - LPS'!Názvy_tisku</vt:lpstr>
      <vt:lpstr>'IO 02.3 - SV'!Názvy_tisku</vt:lpstr>
      <vt:lpstr>'IO 03.1 - KT'!Názvy_tisku</vt:lpstr>
      <vt:lpstr>'Rekapitulace stavby'!Názvy_tisku</vt:lpstr>
      <vt:lpstr>'SO 02 - Komunikace a zpev...'!Názvy_tisku</vt:lpstr>
      <vt:lpstr>'VON - Vedlejší a ostatní ...'!Názvy_tisku</vt:lpstr>
      <vt:lpstr>'1 - ELEKTRICKÁ POŽÁRNÍ SI...'!Oblast_tisku</vt:lpstr>
      <vt:lpstr>'1 - LPS'!Oblast_tisku</vt:lpstr>
      <vt:lpstr>'1 - Pracovní linky '!Oblast_tisku</vt:lpstr>
      <vt:lpstr>'1 - Zdravotně technické i...'!Oblast_tisku</vt:lpstr>
      <vt:lpstr>'10 - KABELOVÉ TRASY  - KT'!Oblast_tisku</vt:lpstr>
      <vt:lpstr>'11 - Osttaní'!Oblast_tisku</vt:lpstr>
      <vt:lpstr>'2 - Interiér'!Oblast_tisku</vt:lpstr>
      <vt:lpstr>'2 - KT'!Oblast_tisku</vt:lpstr>
      <vt:lpstr>'2 - NOUZOVÝ ZVUKOVÝ SYSTÉ...'!Oblast_tisku</vt:lpstr>
      <vt:lpstr>'2 - Venkovní rozvody'!Oblast_tisku</vt:lpstr>
      <vt:lpstr>'3 - KAMEROVÝ SYSTÉM - CCTV'!Oblast_tisku</vt:lpstr>
      <vt:lpstr>'3 - SP'!Oblast_tisku</vt:lpstr>
      <vt:lpstr>'4 - PZTS-Poplachový zabez...'!Oblast_tisku</vt:lpstr>
      <vt:lpstr>'4 - SV'!Oblast_tisku</vt:lpstr>
      <vt:lpstr>'5 - EKV+DT Elektronická k...'!Oblast_tisku</vt:lpstr>
      <vt:lpstr>'5 - Ostatní'!Oblast_tisku</vt:lpstr>
      <vt:lpstr>'6 - STRUKTUROVANÁ KABELÁŽ...'!Oblast_tisku</vt:lpstr>
      <vt:lpstr>'7 - STA - Společná televi...'!Oblast_tisku</vt:lpstr>
      <vt:lpstr>'8 - Jednotný čas - JČ'!Oblast_tisku</vt:lpstr>
      <vt:lpstr>'9 - VYVOLÁVACÍ SYSTÉM - VS'!Oblast_tisku</vt:lpstr>
      <vt:lpstr>'D.1 - Příprava území'!Oblast_tisku</vt:lpstr>
      <vt:lpstr>'D.1.1 - Architektonicko-s...'!Oblast_tisku</vt:lpstr>
      <vt:lpstr>'D.1.2.1 - Stavebně-konstr...'!Oblast_tisku</vt:lpstr>
      <vt:lpstr>'D.1.2.2 - Stavebně-konstr...'!Oblast_tisku</vt:lpstr>
      <vt:lpstr>'D.1.3 - Požárně bezpečnos...'!Oblast_tisku</vt:lpstr>
      <vt:lpstr>'D.1.4.2 - Vzduchotechnika'!Oblast_tisku</vt:lpstr>
      <vt:lpstr>'D.1.4.3 - Vytápění'!Oblast_tisku</vt:lpstr>
      <vt:lpstr>'D.1.4.4 - MaR'!Oblast_tisku</vt:lpstr>
      <vt:lpstr>'D.1.4.7 - Mediciální plyny'!Oblast_tisku</vt:lpstr>
      <vt:lpstr>'D.2.1 - Zdravotnická tech...'!Oblast_tisku</vt:lpstr>
      <vt:lpstr>'IO 01 - Prodloužení areál...'!Oblast_tisku</vt:lpstr>
      <vt:lpstr>'IO 02.1 - KT'!Oblast_tisku</vt:lpstr>
      <vt:lpstr>'IO 02.2 - LPS'!Oblast_tisku</vt:lpstr>
      <vt:lpstr>'IO 02.3 - SV'!Oblast_tisku</vt:lpstr>
      <vt:lpstr>'IO 03.1 - KT'!Oblast_tisku</vt:lpstr>
      <vt:lpstr>'Rekapitulace stavby'!Oblast_tisku</vt:lpstr>
      <vt:lpstr>'SO 02 - Komunikace a zpev...'!Oblast_tisku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Jaroslav Malát</cp:lastModifiedBy>
  <dcterms:created xsi:type="dcterms:W3CDTF">2025-09-08T09:18:11Z</dcterms:created>
  <dcterms:modified xsi:type="dcterms:W3CDTF">2025-09-08T13:24:01Z</dcterms:modified>
</cp:coreProperties>
</file>