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2a - Zázemí - ASR" sheetId="2" r:id="rId2"/>
    <sheet name="002c - Zázemí elektro" sheetId="3" r:id="rId3"/>
    <sheet name="003 - Studna" sheetId="4" r:id="rId4"/>
    <sheet name="004 - Hráz řeky Moravy" sheetId="5" r:id="rId5"/>
    <sheet name="002b - ZTI Zázemí, přípojky" sheetId="6" r:id="rId6"/>
    <sheet name="SO 01 - Lávka" sheetId="7" r:id="rId7"/>
    <sheet name="VRN - Vedlejší rozpočtové..." sheetId="8" r:id="rId8"/>
    <sheet name="Pokyny pro vyplnění" sheetId="9" r:id="rId9"/>
  </sheets>
  <definedNames>
    <definedName name="_xlnm.Print_Area" localSheetId="0">'Rekapitulace stavby'!$D$4:$AO$36,'Rekapitulace stavby'!$C$42:$AQ$62</definedName>
    <definedName name="_xlnm.Print_Titles" localSheetId="0">'Rekapitulace stavby'!$52:$52</definedName>
    <definedName name="_xlnm._FilterDatabase" localSheetId="1" hidden="1">'002a - Zázemí - ASR'!$C$99:$K$861</definedName>
    <definedName name="_xlnm.Print_Area" localSheetId="1">'002a - Zázemí - ASR'!$C$4:$J$39,'002a - Zázemí - ASR'!$C$45:$J$81,'002a - Zázemí - ASR'!$C$87:$K$861</definedName>
    <definedName name="_xlnm.Print_Titles" localSheetId="1">'002a - Zázemí - ASR'!$99:$99</definedName>
    <definedName name="_xlnm._FilterDatabase" localSheetId="2" hidden="1">'002c - Zázemí elektro'!$C$84:$K$181</definedName>
    <definedName name="_xlnm.Print_Area" localSheetId="2">'002c - Zázemí elektro'!$C$4:$J$39,'002c - Zázemí elektro'!$C$45:$J$66,'002c - Zázemí elektro'!$C$72:$K$181</definedName>
    <definedName name="_xlnm.Print_Titles" localSheetId="2">'002c - Zázemí elektro'!$84:$84</definedName>
    <definedName name="_xlnm._FilterDatabase" localSheetId="3" hidden="1">'003 - Studna'!$C$92:$K$310</definedName>
    <definedName name="_xlnm.Print_Area" localSheetId="3">'003 - Studna'!$C$4:$J$39,'003 - Studna'!$C$45:$J$74,'003 - Studna'!$C$80:$K$310</definedName>
    <definedName name="_xlnm.Print_Titles" localSheetId="3">'003 - Studna'!$92:$92</definedName>
    <definedName name="_xlnm._FilterDatabase" localSheetId="4" hidden="1">'004 - Hráz řeky Moravy'!$C$85:$K$277</definedName>
    <definedName name="_xlnm.Print_Area" localSheetId="4">'004 - Hráz řeky Moravy'!$C$4:$J$39,'004 - Hráz řeky Moravy'!$C$45:$J$67,'004 - Hráz řeky Moravy'!$C$73:$K$277</definedName>
    <definedName name="_xlnm.Print_Titles" localSheetId="4">'004 - Hráz řeky Moravy'!$85:$85</definedName>
    <definedName name="_xlnm._FilterDatabase" localSheetId="5" hidden="1">'002b - ZTI Zázemí, přípojky'!$C$78:$K$198</definedName>
    <definedName name="_xlnm.Print_Area" localSheetId="5">'002b - ZTI Zázemí, přípojky'!$C$4:$J$39,'002b - ZTI Zázemí, přípojky'!$C$45:$J$60,'002b - ZTI Zázemí, přípojky'!$C$66:$K$198</definedName>
    <definedName name="_xlnm.Print_Titles" localSheetId="5">'002b - ZTI Zázemí, přípojky'!$78:$78</definedName>
    <definedName name="_xlnm._FilterDatabase" localSheetId="6" hidden="1">'SO 01 - Lávka'!$C$88:$K$404</definedName>
    <definedName name="_xlnm.Print_Area" localSheetId="6">'SO 01 - Lávka'!$C$4:$J$39,'SO 01 - Lávka'!$C$45:$J$70,'SO 01 - Lávka'!$C$76:$K$404</definedName>
    <definedName name="_xlnm.Print_Titles" localSheetId="6">'SO 01 - Lávka'!$88:$88</definedName>
    <definedName name="_xlnm._FilterDatabase" localSheetId="7" hidden="1">'VRN - Vedlejší rozpočtové...'!$C$80:$K$162</definedName>
    <definedName name="_xlnm.Print_Area" localSheetId="7">'VRN - Vedlejší rozpočtové...'!$C$4:$J$39,'VRN - Vedlejší rozpočtové...'!$C$45:$J$62,'VRN - Vedlejší rozpočtové...'!$C$68:$K$162</definedName>
    <definedName name="_xlnm.Print_Titles" localSheetId="7">'VRN - Vedlejší rozpočtové...'!$80:$80</definedName>
    <definedName name="_xlnm.Print_Area" localSheetId="8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8" l="1" r="J37"/>
  <c r="J36"/>
  <c i="1" r="AY61"/>
  <c i="8" r="J35"/>
  <c i="1" r="AX61"/>
  <c i="8" r="BI160"/>
  <c r="BH160"/>
  <c r="BG160"/>
  <c r="BF160"/>
  <c r="T160"/>
  <c r="R160"/>
  <c r="P160"/>
  <c r="BI155"/>
  <c r="BH155"/>
  <c r="BG155"/>
  <c r="BF155"/>
  <c r="T155"/>
  <c r="R155"/>
  <c r="P155"/>
  <c r="BI150"/>
  <c r="BH150"/>
  <c r="BG150"/>
  <c r="BF150"/>
  <c r="T150"/>
  <c r="R150"/>
  <c r="P150"/>
  <c r="BI147"/>
  <c r="BH147"/>
  <c r="BG147"/>
  <c r="BF147"/>
  <c r="T147"/>
  <c r="R147"/>
  <c r="P147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1"/>
  <c r="BH91"/>
  <c r="BG91"/>
  <c r="BF91"/>
  <c r="T91"/>
  <c r="R91"/>
  <c r="P91"/>
  <c r="BI88"/>
  <c r="BH88"/>
  <c r="BG88"/>
  <c r="BF88"/>
  <c r="T88"/>
  <c r="R88"/>
  <c r="P88"/>
  <c r="BI84"/>
  <c r="BH84"/>
  <c r="BG84"/>
  <c r="BF84"/>
  <c r="T84"/>
  <c r="R84"/>
  <c r="P84"/>
  <c r="F75"/>
  <c r="E73"/>
  <c r="F52"/>
  <c r="E50"/>
  <c r="J24"/>
  <c r="E24"/>
  <c r="J55"/>
  <c r="J23"/>
  <c r="J21"/>
  <c r="E21"/>
  <c r="J54"/>
  <c r="J20"/>
  <c r="J18"/>
  <c r="E18"/>
  <c r="F55"/>
  <c r="J17"/>
  <c r="J15"/>
  <c r="E15"/>
  <c r="F77"/>
  <c r="J14"/>
  <c r="J12"/>
  <c r="J75"/>
  <c r="E7"/>
  <c r="E48"/>
  <c i="7" r="J37"/>
  <c r="J36"/>
  <c i="1" r="AY60"/>
  <c i="7" r="J35"/>
  <c i="1" r="AX60"/>
  <c i="7" r="BI401"/>
  <c r="BH401"/>
  <c r="BG401"/>
  <c r="BF401"/>
  <c r="T401"/>
  <c r="R401"/>
  <c r="P401"/>
  <c r="BI397"/>
  <c r="BH397"/>
  <c r="BG397"/>
  <c r="BF397"/>
  <c r="T397"/>
  <c r="R397"/>
  <c r="P397"/>
  <c r="BI393"/>
  <c r="BH393"/>
  <c r="BG393"/>
  <c r="BF393"/>
  <c r="T393"/>
  <c r="R393"/>
  <c r="P393"/>
  <c r="BI389"/>
  <c r="BH389"/>
  <c r="BG389"/>
  <c r="BF389"/>
  <c r="T389"/>
  <c r="R389"/>
  <c r="P389"/>
  <c r="BI385"/>
  <c r="BH385"/>
  <c r="BG385"/>
  <c r="BF385"/>
  <c r="T385"/>
  <c r="R385"/>
  <c r="P385"/>
  <c r="BI381"/>
  <c r="BH381"/>
  <c r="BG381"/>
  <c r="BF381"/>
  <c r="T381"/>
  <c r="R381"/>
  <c r="P381"/>
  <c r="BI375"/>
  <c r="BH375"/>
  <c r="BG375"/>
  <c r="BF375"/>
  <c r="T375"/>
  <c r="R375"/>
  <c r="P375"/>
  <c r="BI369"/>
  <c r="BH369"/>
  <c r="BG369"/>
  <c r="BF369"/>
  <c r="T369"/>
  <c r="R369"/>
  <c r="P369"/>
  <c r="BI364"/>
  <c r="BH364"/>
  <c r="BG364"/>
  <c r="BF364"/>
  <c r="T364"/>
  <c r="R364"/>
  <c r="P364"/>
  <c r="BI358"/>
  <c r="BH358"/>
  <c r="BG358"/>
  <c r="BF358"/>
  <c r="T358"/>
  <c r="R358"/>
  <c r="P358"/>
  <c r="BI354"/>
  <c r="BH354"/>
  <c r="BG354"/>
  <c r="BF354"/>
  <c r="T354"/>
  <c r="R354"/>
  <c r="P354"/>
  <c r="BI349"/>
  <c r="BH349"/>
  <c r="BG349"/>
  <c r="BF349"/>
  <c r="T349"/>
  <c r="R349"/>
  <c r="P349"/>
  <c r="BI345"/>
  <c r="BH345"/>
  <c r="BG345"/>
  <c r="BF345"/>
  <c r="T345"/>
  <c r="R345"/>
  <c r="P345"/>
  <c r="BI339"/>
  <c r="BH339"/>
  <c r="BG339"/>
  <c r="BF339"/>
  <c r="T339"/>
  <c r="R339"/>
  <c r="P339"/>
  <c r="BI334"/>
  <c r="BH334"/>
  <c r="BG334"/>
  <c r="BF334"/>
  <c r="T334"/>
  <c r="R334"/>
  <c r="P334"/>
  <c r="BI330"/>
  <c r="BH330"/>
  <c r="BG330"/>
  <c r="BF330"/>
  <c r="T330"/>
  <c r="R330"/>
  <c r="P330"/>
  <c r="BI326"/>
  <c r="BH326"/>
  <c r="BG326"/>
  <c r="BF326"/>
  <c r="T326"/>
  <c r="R326"/>
  <c r="P326"/>
  <c r="BI322"/>
  <c r="BH322"/>
  <c r="BG322"/>
  <c r="BF322"/>
  <c r="T322"/>
  <c r="R322"/>
  <c r="P322"/>
  <c r="BI318"/>
  <c r="BH318"/>
  <c r="BG318"/>
  <c r="BF318"/>
  <c r="T318"/>
  <c r="R318"/>
  <c r="P318"/>
  <c r="BI311"/>
  <c r="BH311"/>
  <c r="BG311"/>
  <c r="BF311"/>
  <c r="T311"/>
  <c r="R311"/>
  <c r="P311"/>
  <c r="BI305"/>
  <c r="BH305"/>
  <c r="BG305"/>
  <c r="BF305"/>
  <c r="T305"/>
  <c r="R305"/>
  <c r="P305"/>
  <c r="BI298"/>
  <c r="BH298"/>
  <c r="BG298"/>
  <c r="BF298"/>
  <c r="T298"/>
  <c r="R298"/>
  <c r="P298"/>
  <c r="BI292"/>
  <c r="BH292"/>
  <c r="BG292"/>
  <c r="BF292"/>
  <c r="T292"/>
  <c r="R292"/>
  <c r="P292"/>
  <c r="BI286"/>
  <c r="BH286"/>
  <c r="BG286"/>
  <c r="BF286"/>
  <c r="T286"/>
  <c r="R286"/>
  <c r="P286"/>
  <c r="BI278"/>
  <c r="BH278"/>
  <c r="BG278"/>
  <c r="BF278"/>
  <c r="T278"/>
  <c r="R278"/>
  <c r="P278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1"/>
  <c r="BH251"/>
  <c r="BG251"/>
  <c r="BF251"/>
  <c r="T251"/>
  <c r="R251"/>
  <c r="P251"/>
  <c r="BI246"/>
  <c r="BH246"/>
  <c r="BG246"/>
  <c r="BF246"/>
  <c r="T246"/>
  <c r="R246"/>
  <c r="R238"/>
  <c r="P246"/>
  <c r="P238"/>
  <c r="BI239"/>
  <c r="BH239"/>
  <c r="BG239"/>
  <c r="BF239"/>
  <c r="T239"/>
  <c r="R239"/>
  <c r="P239"/>
  <c r="BI234"/>
  <c r="BH234"/>
  <c r="BG234"/>
  <c r="BF234"/>
  <c r="T234"/>
  <c r="R234"/>
  <c r="P234"/>
  <c r="BI228"/>
  <c r="BH228"/>
  <c r="BG228"/>
  <c r="BF228"/>
  <c r="T228"/>
  <c r="R228"/>
  <c r="P228"/>
  <c r="BI222"/>
  <c r="BH222"/>
  <c r="BG222"/>
  <c r="BF222"/>
  <c r="T222"/>
  <c r="R222"/>
  <c r="P222"/>
  <c r="BI216"/>
  <c r="BH216"/>
  <c r="BG216"/>
  <c r="BF216"/>
  <c r="T216"/>
  <c r="R216"/>
  <c r="P216"/>
  <c r="BI210"/>
  <c r="BH210"/>
  <c r="BG210"/>
  <c r="BF210"/>
  <c r="T210"/>
  <c r="R210"/>
  <c r="P210"/>
  <c r="BI200"/>
  <c r="BH200"/>
  <c r="BG200"/>
  <c r="BF200"/>
  <c r="T200"/>
  <c r="R200"/>
  <c r="P200"/>
  <c r="BI194"/>
  <c r="BH194"/>
  <c r="BG194"/>
  <c r="BF194"/>
  <c r="T194"/>
  <c r="R194"/>
  <c r="P194"/>
  <c r="BI187"/>
  <c r="BH187"/>
  <c r="BG187"/>
  <c r="BF187"/>
  <c r="T187"/>
  <c r="R187"/>
  <c r="P187"/>
  <c r="BI183"/>
  <c r="BH183"/>
  <c r="BG183"/>
  <c r="BF183"/>
  <c r="T183"/>
  <c r="R183"/>
  <c r="P183"/>
  <c r="BI175"/>
  <c r="BH175"/>
  <c r="BG175"/>
  <c r="BF175"/>
  <c r="T175"/>
  <c r="R175"/>
  <c r="P175"/>
  <c r="BI171"/>
  <c r="BH171"/>
  <c r="BG171"/>
  <c r="BF171"/>
  <c r="T171"/>
  <c r="R171"/>
  <c r="P171"/>
  <c r="BI165"/>
  <c r="BH165"/>
  <c r="BG165"/>
  <c r="BF165"/>
  <c r="T165"/>
  <c r="R165"/>
  <c r="P165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5"/>
  <c r="BH145"/>
  <c r="BG145"/>
  <c r="BF145"/>
  <c r="T145"/>
  <c r="R145"/>
  <c r="P145"/>
  <c r="BI139"/>
  <c r="BH139"/>
  <c r="BG139"/>
  <c r="BF139"/>
  <c r="T139"/>
  <c r="R139"/>
  <c r="P139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2"/>
  <c r="BH122"/>
  <c r="BG122"/>
  <c r="BF122"/>
  <c r="T122"/>
  <c r="R122"/>
  <c r="P122"/>
  <c r="BI118"/>
  <c r="BH118"/>
  <c r="BG118"/>
  <c r="BF118"/>
  <c r="T118"/>
  <c r="R118"/>
  <c r="P118"/>
  <c r="BI114"/>
  <c r="BH114"/>
  <c r="BG114"/>
  <c r="BF114"/>
  <c r="T114"/>
  <c r="R114"/>
  <c r="P114"/>
  <c r="BI110"/>
  <c r="BH110"/>
  <c r="BG110"/>
  <c r="BF110"/>
  <c r="T110"/>
  <c r="R110"/>
  <c r="P110"/>
  <c r="BI106"/>
  <c r="BH106"/>
  <c r="BG106"/>
  <c r="BF106"/>
  <c r="T106"/>
  <c r="R106"/>
  <c r="P106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F83"/>
  <c r="E81"/>
  <c r="F52"/>
  <c r="E50"/>
  <c r="J24"/>
  <c r="E24"/>
  <c r="J86"/>
  <c r="J23"/>
  <c r="J21"/>
  <c r="E21"/>
  <c r="J54"/>
  <c r="J20"/>
  <c r="J18"/>
  <c r="E18"/>
  <c r="F86"/>
  <c r="J17"/>
  <c r="J15"/>
  <c r="E15"/>
  <c r="F85"/>
  <c r="J14"/>
  <c r="J12"/>
  <c r="J83"/>
  <c r="E7"/>
  <c r="E79"/>
  <c i="6" r="J37"/>
  <c r="J36"/>
  <c i="1" r="AY59"/>
  <c i="6" r="J35"/>
  <c i="1" r="AX59"/>
  <c i="6" r="BI197"/>
  <c r="BH197"/>
  <c r="BG197"/>
  <c r="BF197"/>
  <c r="T197"/>
  <c r="R197"/>
  <c r="P197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BI84"/>
  <c r="BH84"/>
  <c r="BG84"/>
  <c r="BF84"/>
  <c r="T84"/>
  <c r="R84"/>
  <c r="P84"/>
  <c r="BI82"/>
  <c r="BH82"/>
  <c r="BG82"/>
  <c r="BF82"/>
  <c r="T82"/>
  <c r="R82"/>
  <c r="P82"/>
  <c r="BI80"/>
  <c r="BH80"/>
  <c r="BG80"/>
  <c r="BF80"/>
  <c r="T80"/>
  <c r="R80"/>
  <c r="P80"/>
  <c r="F73"/>
  <c r="E71"/>
  <c r="F52"/>
  <c r="E50"/>
  <c r="J24"/>
  <c r="E24"/>
  <c r="J76"/>
  <c r="J23"/>
  <c r="J21"/>
  <c r="E21"/>
  <c r="J54"/>
  <c r="J20"/>
  <c r="J18"/>
  <c r="E18"/>
  <c r="F76"/>
  <c r="J17"/>
  <c r="J15"/>
  <c r="E15"/>
  <c r="F75"/>
  <c r="J14"/>
  <c r="J12"/>
  <c r="J73"/>
  <c r="E7"/>
  <c r="E69"/>
  <c i="5" r="J37"/>
  <c r="J36"/>
  <c i="1" r="AY58"/>
  <c i="5" r="J35"/>
  <c i="1" r="AX58"/>
  <c i="5" r="BI274"/>
  <c r="BH274"/>
  <c r="BG274"/>
  <c r="BF274"/>
  <c r="T274"/>
  <c r="R274"/>
  <c r="P274"/>
  <c r="BI270"/>
  <c r="BH270"/>
  <c r="BG270"/>
  <c r="BF270"/>
  <c r="T270"/>
  <c r="R270"/>
  <c r="P270"/>
  <c r="BI265"/>
  <c r="BH265"/>
  <c r="BG265"/>
  <c r="BF265"/>
  <c r="T265"/>
  <c r="T264"/>
  <c r="R265"/>
  <c r="R264"/>
  <c r="P265"/>
  <c r="P264"/>
  <c r="BI261"/>
  <c r="BH261"/>
  <c r="BG261"/>
  <c r="BF261"/>
  <c r="T261"/>
  <c r="R261"/>
  <c r="P261"/>
  <c r="BI257"/>
  <c r="BH257"/>
  <c r="BG257"/>
  <c r="BF257"/>
  <c r="T257"/>
  <c r="R257"/>
  <c r="P257"/>
  <c r="BI253"/>
  <c r="BH253"/>
  <c r="BG253"/>
  <c r="BF253"/>
  <c r="T253"/>
  <c r="R253"/>
  <c r="P253"/>
  <c r="BI249"/>
  <c r="BH249"/>
  <c r="BG249"/>
  <c r="BF249"/>
  <c r="T249"/>
  <c r="R249"/>
  <c r="P249"/>
  <c r="BI247"/>
  <c r="BH247"/>
  <c r="BG247"/>
  <c r="BF247"/>
  <c r="T247"/>
  <c r="R247"/>
  <c r="P247"/>
  <c r="BI243"/>
  <c r="BH243"/>
  <c r="BG243"/>
  <c r="BF243"/>
  <c r="T243"/>
  <c r="R243"/>
  <c r="P243"/>
  <c r="BI240"/>
  <c r="BH240"/>
  <c r="BG240"/>
  <c r="BF240"/>
  <c r="T240"/>
  <c r="R240"/>
  <c r="P240"/>
  <c r="BI236"/>
  <c r="BH236"/>
  <c r="BG236"/>
  <c r="BF236"/>
  <c r="T236"/>
  <c r="R236"/>
  <c r="P236"/>
  <c r="BI229"/>
  <c r="BH229"/>
  <c r="BG229"/>
  <c r="BF229"/>
  <c r="T229"/>
  <c r="R229"/>
  <c r="P229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0"/>
  <c r="BH210"/>
  <c r="BG210"/>
  <c r="BF210"/>
  <c r="T210"/>
  <c r="R210"/>
  <c r="P210"/>
  <c r="BI208"/>
  <c r="BH208"/>
  <c r="BG208"/>
  <c r="BF208"/>
  <c r="T208"/>
  <c r="R208"/>
  <c r="P208"/>
  <c r="BI204"/>
  <c r="BH204"/>
  <c r="BG204"/>
  <c r="BF204"/>
  <c r="T204"/>
  <c r="R204"/>
  <c r="P204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0"/>
  <c r="BH170"/>
  <c r="BG170"/>
  <c r="BF170"/>
  <c r="T170"/>
  <c r="R170"/>
  <c r="P170"/>
  <c r="BI166"/>
  <c r="BH166"/>
  <c r="BG166"/>
  <c r="BF166"/>
  <c r="T166"/>
  <c r="R166"/>
  <c r="P166"/>
  <c r="BI160"/>
  <c r="BH160"/>
  <c r="BG160"/>
  <c r="BF160"/>
  <c r="T160"/>
  <c r="R160"/>
  <c r="P160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5"/>
  <c r="BH145"/>
  <c r="BG145"/>
  <c r="BF145"/>
  <c r="T145"/>
  <c r="R145"/>
  <c r="P145"/>
  <c r="BI138"/>
  <c r="BH138"/>
  <c r="BG138"/>
  <c r="BF138"/>
  <c r="T138"/>
  <c r="R138"/>
  <c r="P138"/>
  <c r="BI128"/>
  <c r="BH128"/>
  <c r="BG128"/>
  <c r="BF128"/>
  <c r="T128"/>
  <c r="R128"/>
  <c r="P128"/>
  <c r="BI122"/>
  <c r="BH122"/>
  <c r="BG122"/>
  <c r="BF122"/>
  <c r="T122"/>
  <c r="R122"/>
  <c r="P122"/>
  <c r="BI115"/>
  <c r="BH115"/>
  <c r="BG115"/>
  <c r="BF115"/>
  <c r="T115"/>
  <c r="R115"/>
  <c r="P115"/>
  <c r="BI111"/>
  <c r="BH111"/>
  <c r="BG111"/>
  <c r="BF111"/>
  <c r="T111"/>
  <c r="R111"/>
  <c r="P111"/>
  <c r="BI105"/>
  <c r="BH105"/>
  <c r="BG105"/>
  <c r="BF105"/>
  <c r="T105"/>
  <c r="R105"/>
  <c r="P105"/>
  <c r="BI101"/>
  <c r="BH101"/>
  <c r="BG101"/>
  <c r="BF101"/>
  <c r="T101"/>
  <c r="R101"/>
  <c r="P101"/>
  <c r="BI97"/>
  <c r="BH97"/>
  <c r="BG97"/>
  <c r="BF97"/>
  <c r="T97"/>
  <c r="R97"/>
  <c r="P97"/>
  <c r="BI93"/>
  <c r="BH93"/>
  <c r="BG93"/>
  <c r="BF93"/>
  <c r="T93"/>
  <c r="R93"/>
  <c r="P93"/>
  <c r="BI89"/>
  <c r="BH89"/>
  <c r="BG89"/>
  <c r="BF89"/>
  <c r="T89"/>
  <c r="R89"/>
  <c r="P89"/>
  <c r="F80"/>
  <c r="E78"/>
  <c r="F52"/>
  <c r="E50"/>
  <c r="J24"/>
  <c r="E24"/>
  <c r="J83"/>
  <c r="J23"/>
  <c r="J21"/>
  <c r="E21"/>
  <c r="J82"/>
  <c r="J20"/>
  <c r="J18"/>
  <c r="E18"/>
  <c r="F83"/>
  <c r="J17"/>
  <c r="J15"/>
  <c r="E15"/>
  <c r="F82"/>
  <c r="J14"/>
  <c r="J12"/>
  <c r="J52"/>
  <c r="E7"/>
  <c r="E76"/>
  <c i="4" r="J37"/>
  <c r="J36"/>
  <c i="1" r="AY57"/>
  <c i="4" r="J35"/>
  <c i="1" r="AX57"/>
  <c i="4"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8"/>
  <c r="BH298"/>
  <c r="BG298"/>
  <c r="BF298"/>
  <c r="T298"/>
  <c r="R298"/>
  <c r="P298"/>
  <c r="BI296"/>
  <c r="BH296"/>
  <c r="BG296"/>
  <c r="BF296"/>
  <c r="T296"/>
  <c r="R296"/>
  <c r="P296"/>
  <c r="BI292"/>
  <c r="BH292"/>
  <c r="BG292"/>
  <c r="BF292"/>
  <c r="T292"/>
  <c r="R292"/>
  <c r="P292"/>
  <c r="BI287"/>
  <c r="BH287"/>
  <c r="BG287"/>
  <c r="BF287"/>
  <c r="T287"/>
  <c r="R287"/>
  <c r="P287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4"/>
  <c r="BH274"/>
  <c r="BG274"/>
  <c r="BF274"/>
  <c r="T274"/>
  <c r="R274"/>
  <c r="P274"/>
  <c r="BI272"/>
  <c r="BH272"/>
  <c r="BG272"/>
  <c r="BF272"/>
  <c r="T272"/>
  <c r="R272"/>
  <c r="P272"/>
  <c r="BI268"/>
  <c r="BH268"/>
  <c r="BG268"/>
  <c r="BF268"/>
  <c r="T268"/>
  <c r="R268"/>
  <c r="P268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49"/>
  <c r="BH249"/>
  <c r="BG249"/>
  <c r="BF249"/>
  <c r="T249"/>
  <c r="R249"/>
  <c r="P249"/>
  <c r="BI244"/>
  <c r="BH244"/>
  <c r="BG244"/>
  <c r="BF244"/>
  <c r="T244"/>
  <c r="R244"/>
  <c r="P244"/>
  <c r="BI241"/>
  <c r="BH241"/>
  <c r="BG241"/>
  <c r="BF241"/>
  <c r="T241"/>
  <c r="R241"/>
  <c r="P241"/>
  <c r="BI235"/>
  <c r="BH235"/>
  <c r="BG235"/>
  <c r="BF235"/>
  <c r="T235"/>
  <c r="R235"/>
  <c r="P235"/>
  <c r="BI231"/>
  <c r="BH231"/>
  <c r="BG231"/>
  <c r="BF231"/>
  <c r="T231"/>
  <c r="R231"/>
  <c r="P231"/>
  <c r="BI227"/>
  <c r="BH227"/>
  <c r="BG227"/>
  <c r="BF227"/>
  <c r="T227"/>
  <c r="R227"/>
  <c r="P227"/>
  <c r="BI222"/>
  <c r="BH222"/>
  <c r="BG222"/>
  <c r="BF222"/>
  <c r="T222"/>
  <c r="T221"/>
  <c r="R222"/>
  <c r="R221"/>
  <c r="P222"/>
  <c r="P221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4"/>
  <c r="BH194"/>
  <c r="BG194"/>
  <c r="BF194"/>
  <c r="T194"/>
  <c r="R194"/>
  <c r="P194"/>
  <c r="BI188"/>
  <c r="BH188"/>
  <c r="BG188"/>
  <c r="BF188"/>
  <c r="T188"/>
  <c r="R188"/>
  <c r="P188"/>
  <c r="BI184"/>
  <c r="BH184"/>
  <c r="BG184"/>
  <c r="BF184"/>
  <c r="T184"/>
  <c r="R184"/>
  <c r="P184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8"/>
  <c r="BH168"/>
  <c r="BG168"/>
  <c r="BF168"/>
  <c r="T168"/>
  <c r="R168"/>
  <c r="P168"/>
  <c r="BI165"/>
  <c r="BH165"/>
  <c r="BG165"/>
  <c r="BF165"/>
  <c r="T165"/>
  <c r="R165"/>
  <c r="P165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1"/>
  <c r="BH141"/>
  <c r="BG141"/>
  <c r="BF141"/>
  <c r="T141"/>
  <c r="R141"/>
  <c r="P141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5"/>
  <c r="BH125"/>
  <c r="BG125"/>
  <c r="BF125"/>
  <c r="T125"/>
  <c r="R125"/>
  <c r="P125"/>
  <c r="BI119"/>
  <c r="BH119"/>
  <c r="BG119"/>
  <c r="BF119"/>
  <c r="T119"/>
  <c r="R119"/>
  <c r="P119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F87"/>
  <c r="E85"/>
  <c r="F52"/>
  <c r="E50"/>
  <c r="J24"/>
  <c r="E24"/>
  <c r="J55"/>
  <c r="J23"/>
  <c r="J21"/>
  <c r="E21"/>
  <c r="J89"/>
  <c r="J20"/>
  <c r="J18"/>
  <c r="E18"/>
  <c r="F55"/>
  <c r="J17"/>
  <c r="J15"/>
  <c r="E15"/>
  <c r="F89"/>
  <c r="J14"/>
  <c r="J12"/>
  <c r="J52"/>
  <c r="E7"/>
  <c r="E48"/>
  <c i="3" r="J37"/>
  <c r="J36"/>
  <c i="1" r="AY56"/>
  <c i="3" r="J35"/>
  <c i="1" r="AX56"/>
  <c i="3" r="BI179"/>
  <c r="BH179"/>
  <c r="BG179"/>
  <c r="BF179"/>
  <c r="T179"/>
  <c r="R179"/>
  <c r="P179"/>
  <c r="BI175"/>
  <c r="BH175"/>
  <c r="BG175"/>
  <c r="BF175"/>
  <c r="T175"/>
  <c r="R175"/>
  <c r="P175"/>
  <c r="BI170"/>
  <c r="BH170"/>
  <c r="BG170"/>
  <c r="BF170"/>
  <c r="T170"/>
  <c r="T169"/>
  <c r="T168"/>
  <c r="R170"/>
  <c r="R169"/>
  <c r="R168"/>
  <c r="P170"/>
  <c r="P169"/>
  <c r="P168"/>
  <c r="BI164"/>
  <c r="BH164"/>
  <c r="BG164"/>
  <c r="BF164"/>
  <c r="T164"/>
  <c r="T163"/>
  <c r="T162"/>
  <c r="R164"/>
  <c r="R163"/>
  <c r="R162"/>
  <c r="P164"/>
  <c r="P163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BI86"/>
  <c r="BH86"/>
  <c r="BG86"/>
  <c r="BF86"/>
  <c r="T86"/>
  <c r="R86"/>
  <c r="P86"/>
  <c r="F79"/>
  <c r="E77"/>
  <c r="F52"/>
  <c r="E50"/>
  <c r="J24"/>
  <c r="E24"/>
  <c r="J55"/>
  <c r="J23"/>
  <c r="J21"/>
  <c r="E21"/>
  <c r="J81"/>
  <c r="J20"/>
  <c r="J18"/>
  <c r="E18"/>
  <c r="F55"/>
  <c r="J17"/>
  <c r="J15"/>
  <c r="E15"/>
  <c r="F81"/>
  <c r="J14"/>
  <c r="J12"/>
  <c r="J52"/>
  <c r="E7"/>
  <c r="E75"/>
  <c i="2" r="J37"/>
  <c r="J36"/>
  <c i="1" r="AY55"/>
  <c i="2" r="J35"/>
  <c i="1" r="AX55"/>
  <c i="2" r="BI856"/>
  <c r="BH856"/>
  <c r="BG856"/>
  <c r="BF856"/>
  <c r="T856"/>
  <c r="T855"/>
  <c r="R856"/>
  <c r="R855"/>
  <c r="P856"/>
  <c r="P855"/>
  <c r="BI847"/>
  <c r="BH847"/>
  <c r="BG847"/>
  <c r="BF847"/>
  <c r="T847"/>
  <c r="T838"/>
  <c r="R847"/>
  <c r="R838"/>
  <c r="P847"/>
  <c r="P838"/>
  <c r="BI839"/>
  <c r="BH839"/>
  <c r="BG839"/>
  <c r="BF839"/>
  <c r="T839"/>
  <c r="R839"/>
  <c r="P839"/>
  <c r="BI835"/>
  <c r="BH835"/>
  <c r="BG835"/>
  <c r="BF835"/>
  <c r="T835"/>
  <c r="R835"/>
  <c r="P835"/>
  <c r="BI827"/>
  <c r="BH827"/>
  <c r="BG827"/>
  <c r="BF827"/>
  <c r="T827"/>
  <c r="R827"/>
  <c r="P827"/>
  <c r="BI823"/>
  <c r="BH823"/>
  <c r="BG823"/>
  <c r="BF823"/>
  <c r="T823"/>
  <c r="R823"/>
  <c r="P823"/>
  <c r="BI814"/>
  <c r="BH814"/>
  <c r="BG814"/>
  <c r="BF814"/>
  <c r="T814"/>
  <c r="R814"/>
  <c r="P814"/>
  <c r="BI811"/>
  <c r="BH811"/>
  <c r="BG811"/>
  <c r="BF811"/>
  <c r="T811"/>
  <c r="R811"/>
  <c r="P811"/>
  <c r="BI807"/>
  <c r="BH807"/>
  <c r="BG807"/>
  <c r="BF807"/>
  <c r="T807"/>
  <c r="R807"/>
  <c r="P807"/>
  <c r="BI803"/>
  <c r="BH803"/>
  <c r="BG803"/>
  <c r="BF803"/>
  <c r="T803"/>
  <c r="R803"/>
  <c r="P803"/>
  <c r="BI789"/>
  <c r="BH789"/>
  <c r="BG789"/>
  <c r="BF789"/>
  <c r="T789"/>
  <c r="R789"/>
  <c r="P789"/>
  <c r="BI785"/>
  <c r="BH785"/>
  <c r="BG785"/>
  <c r="BF785"/>
  <c r="T785"/>
  <c r="R785"/>
  <c r="P785"/>
  <c r="BI781"/>
  <c r="BH781"/>
  <c r="BG781"/>
  <c r="BF781"/>
  <c r="T781"/>
  <c r="R781"/>
  <c r="P781"/>
  <c r="BI778"/>
  <c r="BH778"/>
  <c r="BG778"/>
  <c r="BF778"/>
  <c r="T778"/>
  <c r="R778"/>
  <c r="P778"/>
  <c r="BI764"/>
  <c r="BH764"/>
  <c r="BG764"/>
  <c r="BF764"/>
  <c r="T764"/>
  <c r="R764"/>
  <c r="P764"/>
  <c r="BI756"/>
  <c r="BH756"/>
  <c r="BG756"/>
  <c r="BF756"/>
  <c r="T756"/>
  <c r="R756"/>
  <c r="P756"/>
  <c r="BI747"/>
  <c r="BH747"/>
  <c r="BG747"/>
  <c r="BF747"/>
  <c r="T747"/>
  <c r="R747"/>
  <c r="P747"/>
  <c r="BI733"/>
  <c r="BH733"/>
  <c r="BG733"/>
  <c r="BF733"/>
  <c r="T733"/>
  <c r="R733"/>
  <c r="P733"/>
  <c r="BI729"/>
  <c r="BH729"/>
  <c r="BG729"/>
  <c r="BF729"/>
  <c r="T729"/>
  <c r="R729"/>
  <c r="P729"/>
  <c r="BI725"/>
  <c r="BH725"/>
  <c r="BG725"/>
  <c r="BF725"/>
  <c r="T725"/>
  <c r="R725"/>
  <c r="P725"/>
  <c r="BI722"/>
  <c r="BH722"/>
  <c r="BG722"/>
  <c r="BF722"/>
  <c r="T722"/>
  <c r="R722"/>
  <c r="P722"/>
  <c r="BI708"/>
  <c r="BH708"/>
  <c r="BG708"/>
  <c r="BF708"/>
  <c r="T708"/>
  <c r="R708"/>
  <c r="P708"/>
  <c r="BI704"/>
  <c r="BH704"/>
  <c r="BG704"/>
  <c r="BF704"/>
  <c r="T704"/>
  <c r="R704"/>
  <c r="P704"/>
  <c r="BI700"/>
  <c r="BH700"/>
  <c r="BG700"/>
  <c r="BF700"/>
  <c r="T700"/>
  <c r="R700"/>
  <c r="P700"/>
  <c r="BI696"/>
  <c r="BH696"/>
  <c r="BG696"/>
  <c r="BF696"/>
  <c r="T696"/>
  <c r="R696"/>
  <c r="P696"/>
  <c r="BI692"/>
  <c r="BH692"/>
  <c r="BG692"/>
  <c r="BF692"/>
  <c r="T692"/>
  <c r="R692"/>
  <c r="P692"/>
  <c r="BI690"/>
  <c r="BH690"/>
  <c r="BG690"/>
  <c r="BF690"/>
  <c r="T690"/>
  <c r="R690"/>
  <c r="P690"/>
  <c r="BI687"/>
  <c r="BH687"/>
  <c r="BG687"/>
  <c r="BF687"/>
  <c r="T687"/>
  <c r="R687"/>
  <c r="P687"/>
  <c r="BI685"/>
  <c r="BH685"/>
  <c r="BG685"/>
  <c r="BF685"/>
  <c r="T685"/>
  <c r="R685"/>
  <c r="P685"/>
  <c r="BI679"/>
  <c r="BH679"/>
  <c r="BG679"/>
  <c r="BF679"/>
  <c r="T679"/>
  <c r="R679"/>
  <c r="P679"/>
  <c r="BI675"/>
  <c r="BH675"/>
  <c r="BG675"/>
  <c r="BF675"/>
  <c r="T675"/>
  <c r="R675"/>
  <c r="P675"/>
  <c r="BI672"/>
  <c r="BH672"/>
  <c r="BG672"/>
  <c r="BF672"/>
  <c r="T672"/>
  <c r="R672"/>
  <c r="P672"/>
  <c r="BI664"/>
  <c r="BH664"/>
  <c r="BG664"/>
  <c r="BF664"/>
  <c r="T664"/>
  <c r="R664"/>
  <c r="P664"/>
  <c r="BI660"/>
  <c r="BH660"/>
  <c r="BG660"/>
  <c r="BF660"/>
  <c r="T660"/>
  <c r="R660"/>
  <c r="P660"/>
  <c r="BI657"/>
  <c r="BH657"/>
  <c r="BG657"/>
  <c r="BF657"/>
  <c r="T657"/>
  <c r="R657"/>
  <c r="P657"/>
  <c r="BI655"/>
  <c r="BH655"/>
  <c r="BG655"/>
  <c r="BF655"/>
  <c r="T655"/>
  <c r="R655"/>
  <c r="P655"/>
  <c r="BI653"/>
  <c r="BH653"/>
  <c r="BG653"/>
  <c r="BF653"/>
  <c r="T653"/>
  <c r="R653"/>
  <c r="P653"/>
  <c r="BI649"/>
  <c r="BH649"/>
  <c r="BG649"/>
  <c r="BF649"/>
  <c r="T649"/>
  <c r="R649"/>
  <c r="P649"/>
  <c r="BI645"/>
  <c r="BH645"/>
  <c r="BG645"/>
  <c r="BF645"/>
  <c r="T645"/>
  <c r="R645"/>
  <c r="P645"/>
  <c r="BI641"/>
  <c r="BH641"/>
  <c r="BG641"/>
  <c r="BF641"/>
  <c r="T641"/>
  <c r="R641"/>
  <c r="P641"/>
  <c r="BI637"/>
  <c r="BH637"/>
  <c r="BG637"/>
  <c r="BF637"/>
  <c r="T637"/>
  <c r="R637"/>
  <c r="P637"/>
  <c r="BI634"/>
  <c r="BH634"/>
  <c r="BG634"/>
  <c r="BF634"/>
  <c r="T634"/>
  <c r="R634"/>
  <c r="P634"/>
  <c r="BI631"/>
  <c r="BH631"/>
  <c r="BG631"/>
  <c r="BF631"/>
  <c r="T631"/>
  <c r="R631"/>
  <c r="P631"/>
  <c r="BI628"/>
  <c r="BH628"/>
  <c r="BG628"/>
  <c r="BF628"/>
  <c r="T628"/>
  <c r="R628"/>
  <c r="P628"/>
  <c r="BI624"/>
  <c r="BH624"/>
  <c r="BG624"/>
  <c r="BF624"/>
  <c r="T624"/>
  <c r="R624"/>
  <c r="P624"/>
  <c r="BI620"/>
  <c r="BH620"/>
  <c r="BG620"/>
  <c r="BF620"/>
  <c r="T620"/>
  <c r="R620"/>
  <c r="P620"/>
  <c r="BI617"/>
  <c r="BH617"/>
  <c r="BG617"/>
  <c r="BF617"/>
  <c r="T617"/>
  <c r="R617"/>
  <c r="P617"/>
  <c r="BI613"/>
  <c r="BH613"/>
  <c r="BG613"/>
  <c r="BF613"/>
  <c r="T613"/>
  <c r="R613"/>
  <c r="P613"/>
  <c r="BI610"/>
  <c r="BH610"/>
  <c r="BG610"/>
  <c r="BF610"/>
  <c r="T610"/>
  <c r="R610"/>
  <c r="P610"/>
  <c r="BI607"/>
  <c r="BH607"/>
  <c r="BG607"/>
  <c r="BF607"/>
  <c r="T607"/>
  <c r="R607"/>
  <c r="P607"/>
  <c r="BI604"/>
  <c r="BH604"/>
  <c r="BG604"/>
  <c r="BF604"/>
  <c r="T604"/>
  <c r="R604"/>
  <c r="P604"/>
  <c r="BI600"/>
  <c r="BH600"/>
  <c r="BG600"/>
  <c r="BF600"/>
  <c r="T600"/>
  <c r="R600"/>
  <c r="P600"/>
  <c r="BI596"/>
  <c r="BH596"/>
  <c r="BG596"/>
  <c r="BF596"/>
  <c r="T596"/>
  <c r="R596"/>
  <c r="P596"/>
  <c r="BI592"/>
  <c r="BH592"/>
  <c r="BG592"/>
  <c r="BF592"/>
  <c r="T592"/>
  <c r="R592"/>
  <c r="P592"/>
  <c r="BI586"/>
  <c r="BH586"/>
  <c r="BG586"/>
  <c r="BF586"/>
  <c r="T586"/>
  <c r="R586"/>
  <c r="P586"/>
  <c r="BI583"/>
  <c r="BH583"/>
  <c r="BG583"/>
  <c r="BF583"/>
  <c r="T583"/>
  <c r="R583"/>
  <c r="P583"/>
  <c r="BI574"/>
  <c r="BH574"/>
  <c r="BG574"/>
  <c r="BF574"/>
  <c r="T574"/>
  <c r="R574"/>
  <c r="P574"/>
  <c r="BI572"/>
  <c r="BH572"/>
  <c r="BG572"/>
  <c r="BF572"/>
  <c r="T572"/>
  <c r="R572"/>
  <c r="P572"/>
  <c r="BI564"/>
  <c r="BH564"/>
  <c r="BG564"/>
  <c r="BF564"/>
  <c r="T564"/>
  <c r="R564"/>
  <c r="P564"/>
  <c r="BI561"/>
  <c r="BH561"/>
  <c r="BG561"/>
  <c r="BF561"/>
  <c r="T561"/>
  <c r="R561"/>
  <c r="P561"/>
  <c r="BI557"/>
  <c r="BH557"/>
  <c r="BG557"/>
  <c r="BF557"/>
  <c r="T557"/>
  <c r="R557"/>
  <c r="P557"/>
  <c r="BI549"/>
  <c r="BH549"/>
  <c r="BG549"/>
  <c r="BF549"/>
  <c r="T549"/>
  <c r="R549"/>
  <c r="P549"/>
  <c r="BI541"/>
  <c r="BH541"/>
  <c r="BG541"/>
  <c r="BF541"/>
  <c r="T541"/>
  <c r="R541"/>
  <c r="P541"/>
  <c r="BI535"/>
  <c r="BH535"/>
  <c r="BG535"/>
  <c r="BF535"/>
  <c r="T535"/>
  <c r="R535"/>
  <c r="P535"/>
  <c r="BI525"/>
  <c r="BH525"/>
  <c r="BG525"/>
  <c r="BF525"/>
  <c r="T525"/>
  <c r="R525"/>
  <c r="P525"/>
  <c r="BI520"/>
  <c r="BH520"/>
  <c r="BG520"/>
  <c r="BF520"/>
  <c r="T520"/>
  <c r="R520"/>
  <c r="P520"/>
  <c r="BI516"/>
  <c r="BH516"/>
  <c r="BG516"/>
  <c r="BF516"/>
  <c r="T516"/>
  <c r="R516"/>
  <c r="P516"/>
  <c r="BI512"/>
  <c r="BH512"/>
  <c r="BG512"/>
  <c r="BF512"/>
  <c r="T512"/>
  <c r="R512"/>
  <c r="P512"/>
  <c r="BI509"/>
  <c r="BH509"/>
  <c r="BG509"/>
  <c r="BF509"/>
  <c r="T509"/>
  <c r="R509"/>
  <c r="P509"/>
  <c r="BI505"/>
  <c r="BH505"/>
  <c r="BG505"/>
  <c r="BF505"/>
  <c r="T505"/>
  <c r="R505"/>
  <c r="P505"/>
  <c r="BI499"/>
  <c r="BH499"/>
  <c r="BG499"/>
  <c r="BF499"/>
  <c r="T499"/>
  <c r="R499"/>
  <c r="P499"/>
  <c r="BI493"/>
  <c r="BH493"/>
  <c r="BG493"/>
  <c r="BF493"/>
  <c r="T493"/>
  <c r="R493"/>
  <c r="P493"/>
  <c r="BI490"/>
  <c r="BH490"/>
  <c r="BG490"/>
  <c r="BF490"/>
  <c r="T490"/>
  <c r="R490"/>
  <c r="P490"/>
  <c r="BI484"/>
  <c r="BH484"/>
  <c r="BG484"/>
  <c r="BF484"/>
  <c r="T484"/>
  <c r="R484"/>
  <c r="P484"/>
  <c r="BI477"/>
  <c r="BH477"/>
  <c r="BG477"/>
  <c r="BF477"/>
  <c r="T477"/>
  <c r="R477"/>
  <c r="P477"/>
  <c r="BI474"/>
  <c r="BH474"/>
  <c r="BG474"/>
  <c r="BF474"/>
  <c r="T474"/>
  <c r="R474"/>
  <c r="P474"/>
  <c r="BI470"/>
  <c r="BH470"/>
  <c r="BG470"/>
  <c r="BF470"/>
  <c r="T470"/>
  <c r="R470"/>
  <c r="P470"/>
  <c r="BI466"/>
  <c r="BH466"/>
  <c r="BG466"/>
  <c r="BF466"/>
  <c r="T466"/>
  <c r="R466"/>
  <c r="P466"/>
  <c r="BI462"/>
  <c r="BH462"/>
  <c r="BG462"/>
  <c r="BF462"/>
  <c r="T462"/>
  <c r="R462"/>
  <c r="P462"/>
  <c r="BI458"/>
  <c r="BH458"/>
  <c r="BG458"/>
  <c r="BF458"/>
  <c r="T458"/>
  <c r="R458"/>
  <c r="P458"/>
  <c r="BI455"/>
  <c r="BH455"/>
  <c r="BG455"/>
  <c r="BF455"/>
  <c r="T455"/>
  <c r="R455"/>
  <c r="P455"/>
  <c r="BI452"/>
  <c r="BH452"/>
  <c r="BG452"/>
  <c r="BF452"/>
  <c r="T452"/>
  <c r="R452"/>
  <c r="P452"/>
  <c r="BI448"/>
  <c r="BH448"/>
  <c r="BG448"/>
  <c r="BF448"/>
  <c r="T448"/>
  <c r="R448"/>
  <c r="P448"/>
  <c r="BI444"/>
  <c r="BH444"/>
  <c r="BG444"/>
  <c r="BF444"/>
  <c r="T444"/>
  <c r="R444"/>
  <c r="P444"/>
  <c r="BI436"/>
  <c r="BH436"/>
  <c r="BG436"/>
  <c r="BF436"/>
  <c r="T436"/>
  <c r="R436"/>
  <c r="P436"/>
  <c r="BI433"/>
  <c r="BH433"/>
  <c r="BG433"/>
  <c r="BF433"/>
  <c r="T433"/>
  <c r="R433"/>
  <c r="P433"/>
  <c r="BI430"/>
  <c r="BH430"/>
  <c r="BG430"/>
  <c r="BF430"/>
  <c r="T430"/>
  <c r="R430"/>
  <c r="P430"/>
  <c r="BI426"/>
  <c r="BH426"/>
  <c r="BG426"/>
  <c r="BF426"/>
  <c r="T426"/>
  <c r="R426"/>
  <c r="P426"/>
  <c r="BI421"/>
  <c r="BH421"/>
  <c r="BG421"/>
  <c r="BF421"/>
  <c r="T421"/>
  <c r="T420"/>
  <c r="R421"/>
  <c r="R420"/>
  <c r="P421"/>
  <c r="P420"/>
  <c r="BI417"/>
  <c r="BH417"/>
  <c r="BG417"/>
  <c r="BF417"/>
  <c r="T417"/>
  <c r="R417"/>
  <c r="P417"/>
  <c r="BI413"/>
  <c r="BH413"/>
  <c r="BG413"/>
  <c r="BF413"/>
  <c r="T413"/>
  <c r="R413"/>
  <c r="P413"/>
  <c r="BI409"/>
  <c r="BH409"/>
  <c r="BG409"/>
  <c r="BF409"/>
  <c r="T409"/>
  <c r="R409"/>
  <c r="P409"/>
  <c r="BI405"/>
  <c r="BH405"/>
  <c r="BG405"/>
  <c r="BF405"/>
  <c r="T405"/>
  <c r="R405"/>
  <c r="P405"/>
  <c r="BI402"/>
  <c r="BH402"/>
  <c r="BG402"/>
  <c r="BF402"/>
  <c r="T402"/>
  <c r="R402"/>
  <c r="P402"/>
  <c r="BI399"/>
  <c r="BH399"/>
  <c r="BG399"/>
  <c r="BF399"/>
  <c r="T399"/>
  <c r="R399"/>
  <c r="P399"/>
  <c r="BI396"/>
  <c r="BH396"/>
  <c r="BG396"/>
  <c r="BF396"/>
  <c r="T396"/>
  <c r="R396"/>
  <c r="P396"/>
  <c r="BI392"/>
  <c r="BH392"/>
  <c r="BG392"/>
  <c r="BF392"/>
  <c r="T392"/>
  <c r="R392"/>
  <c r="P392"/>
  <c r="BI389"/>
  <c r="BH389"/>
  <c r="BG389"/>
  <c r="BF389"/>
  <c r="T389"/>
  <c r="R389"/>
  <c r="P389"/>
  <c r="BI383"/>
  <c r="BH383"/>
  <c r="BG383"/>
  <c r="BF383"/>
  <c r="T383"/>
  <c r="R383"/>
  <c r="P383"/>
  <c r="BI380"/>
  <c r="BH380"/>
  <c r="BG380"/>
  <c r="BF380"/>
  <c r="T380"/>
  <c r="R380"/>
  <c r="P380"/>
  <c r="BI376"/>
  <c r="BH376"/>
  <c r="BG376"/>
  <c r="BF376"/>
  <c r="T376"/>
  <c r="R376"/>
  <c r="P376"/>
  <c r="BI373"/>
  <c r="BH373"/>
  <c r="BG373"/>
  <c r="BF373"/>
  <c r="T373"/>
  <c r="R373"/>
  <c r="P373"/>
  <c r="BI370"/>
  <c r="BH370"/>
  <c r="BG370"/>
  <c r="BF370"/>
  <c r="T370"/>
  <c r="R370"/>
  <c r="P370"/>
  <c r="BI366"/>
  <c r="BH366"/>
  <c r="BG366"/>
  <c r="BF366"/>
  <c r="T366"/>
  <c r="R366"/>
  <c r="P366"/>
  <c r="BI363"/>
  <c r="BH363"/>
  <c r="BG363"/>
  <c r="BF363"/>
  <c r="T363"/>
  <c r="R363"/>
  <c r="P363"/>
  <c r="BI359"/>
  <c r="BH359"/>
  <c r="BG359"/>
  <c r="BF359"/>
  <c r="T359"/>
  <c r="R359"/>
  <c r="P359"/>
  <c r="BI356"/>
  <c r="BH356"/>
  <c r="BG356"/>
  <c r="BF356"/>
  <c r="T356"/>
  <c r="R356"/>
  <c r="P356"/>
  <c r="BI352"/>
  <c r="BH352"/>
  <c r="BG352"/>
  <c r="BF352"/>
  <c r="T352"/>
  <c r="R352"/>
  <c r="P352"/>
  <c r="BI350"/>
  <c r="BH350"/>
  <c r="BG350"/>
  <c r="BF350"/>
  <c r="T350"/>
  <c r="R350"/>
  <c r="P350"/>
  <c r="BI346"/>
  <c r="BH346"/>
  <c r="BG346"/>
  <c r="BF346"/>
  <c r="T346"/>
  <c r="R346"/>
  <c r="P346"/>
  <c r="BI343"/>
  <c r="BH343"/>
  <c r="BG343"/>
  <c r="BF343"/>
  <c r="T343"/>
  <c r="R343"/>
  <c r="P343"/>
  <c r="BI340"/>
  <c r="BH340"/>
  <c r="BG340"/>
  <c r="BF340"/>
  <c r="T340"/>
  <c r="R340"/>
  <c r="P340"/>
  <c r="BI337"/>
  <c r="BH337"/>
  <c r="BG337"/>
  <c r="BF337"/>
  <c r="T337"/>
  <c r="R337"/>
  <c r="P337"/>
  <c r="BI333"/>
  <c r="BH333"/>
  <c r="BG333"/>
  <c r="BF333"/>
  <c r="T333"/>
  <c r="R333"/>
  <c r="P333"/>
  <c r="BI329"/>
  <c r="BH329"/>
  <c r="BG329"/>
  <c r="BF329"/>
  <c r="T329"/>
  <c r="R329"/>
  <c r="P329"/>
  <c r="BI324"/>
  <c r="BH324"/>
  <c r="BG324"/>
  <c r="BF324"/>
  <c r="T324"/>
  <c r="R324"/>
  <c r="P324"/>
  <c r="BI316"/>
  <c r="BH316"/>
  <c r="BG316"/>
  <c r="BF316"/>
  <c r="T316"/>
  <c r="R316"/>
  <c r="P316"/>
  <c r="BI308"/>
  <c r="BH308"/>
  <c r="BG308"/>
  <c r="BF308"/>
  <c r="T308"/>
  <c r="R308"/>
  <c r="P308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96"/>
  <c r="BH296"/>
  <c r="BG296"/>
  <c r="BF296"/>
  <c r="T296"/>
  <c r="R296"/>
  <c r="P296"/>
  <c r="BI289"/>
  <c r="BH289"/>
  <c r="BG289"/>
  <c r="BF289"/>
  <c r="T289"/>
  <c r="R289"/>
  <c r="P289"/>
  <c r="BI285"/>
  <c r="BH285"/>
  <c r="BG285"/>
  <c r="BF285"/>
  <c r="T285"/>
  <c r="R285"/>
  <c r="P285"/>
  <c r="BI279"/>
  <c r="BH279"/>
  <c r="BG279"/>
  <c r="BF279"/>
  <c r="T279"/>
  <c r="R279"/>
  <c r="P279"/>
  <c r="BI276"/>
  <c r="BH276"/>
  <c r="BG276"/>
  <c r="BF276"/>
  <c r="T276"/>
  <c r="R276"/>
  <c r="P276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48"/>
  <c r="BH248"/>
  <c r="BG248"/>
  <c r="BF248"/>
  <c r="T248"/>
  <c r="R248"/>
  <c r="P248"/>
  <c r="BI242"/>
  <c r="BH242"/>
  <c r="BG242"/>
  <c r="BF242"/>
  <c r="T242"/>
  <c r="R242"/>
  <c r="P242"/>
  <c r="BI234"/>
  <c r="BH234"/>
  <c r="BG234"/>
  <c r="BF234"/>
  <c r="T234"/>
  <c r="R234"/>
  <c r="P234"/>
  <c r="BI229"/>
  <c r="BH229"/>
  <c r="BG229"/>
  <c r="BF229"/>
  <c r="T229"/>
  <c r="R229"/>
  <c r="P229"/>
  <c r="BI226"/>
  <c r="BH226"/>
  <c r="BG226"/>
  <c r="BF226"/>
  <c r="T226"/>
  <c r="R226"/>
  <c r="P226"/>
  <c r="BI219"/>
  <c r="BH219"/>
  <c r="BG219"/>
  <c r="BF219"/>
  <c r="T219"/>
  <c r="R219"/>
  <c r="P219"/>
  <c r="BI215"/>
  <c r="BH215"/>
  <c r="BG215"/>
  <c r="BF215"/>
  <c r="T215"/>
  <c r="R215"/>
  <c r="P215"/>
  <c r="BI211"/>
  <c r="BH211"/>
  <c r="BG211"/>
  <c r="BF211"/>
  <c r="T211"/>
  <c r="R211"/>
  <c r="P211"/>
  <c r="BI207"/>
  <c r="BH207"/>
  <c r="BG207"/>
  <c r="BF207"/>
  <c r="T207"/>
  <c r="R207"/>
  <c r="P207"/>
  <c r="BI203"/>
  <c r="BH203"/>
  <c r="BG203"/>
  <c r="BF203"/>
  <c r="T203"/>
  <c r="R203"/>
  <c r="P203"/>
  <c r="BI197"/>
  <c r="BH197"/>
  <c r="BG197"/>
  <c r="BF197"/>
  <c r="T197"/>
  <c r="R197"/>
  <c r="P197"/>
  <c r="BI193"/>
  <c r="BH193"/>
  <c r="BG193"/>
  <c r="BF193"/>
  <c r="T193"/>
  <c r="R193"/>
  <c r="P193"/>
  <c r="BI187"/>
  <c r="BH187"/>
  <c r="BG187"/>
  <c r="BF187"/>
  <c r="T187"/>
  <c r="R187"/>
  <c r="P187"/>
  <c r="BI183"/>
  <c r="BH183"/>
  <c r="BG183"/>
  <c r="BF183"/>
  <c r="T183"/>
  <c r="R183"/>
  <c r="P183"/>
  <c r="BI179"/>
  <c r="BH179"/>
  <c r="BG179"/>
  <c r="BF179"/>
  <c r="T179"/>
  <c r="R179"/>
  <c r="P179"/>
  <c r="BI176"/>
  <c r="BH176"/>
  <c r="BG176"/>
  <c r="BF176"/>
  <c r="T176"/>
  <c r="R176"/>
  <c r="P176"/>
  <c r="BI166"/>
  <c r="BH166"/>
  <c r="BG166"/>
  <c r="BF166"/>
  <c r="T166"/>
  <c r="R166"/>
  <c r="P166"/>
  <c r="BI164"/>
  <c r="BH164"/>
  <c r="BG164"/>
  <c r="BF164"/>
  <c r="T164"/>
  <c r="R164"/>
  <c r="P164"/>
  <c r="BI159"/>
  <c r="BH159"/>
  <c r="BG159"/>
  <c r="BF159"/>
  <c r="T159"/>
  <c r="R159"/>
  <c r="P159"/>
  <c r="BI154"/>
  <c r="BH154"/>
  <c r="BG154"/>
  <c r="BF154"/>
  <c r="T154"/>
  <c r="R154"/>
  <c r="P154"/>
  <c r="BI147"/>
  <c r="BH147"/>
  <c r="BG147"/>
  <c r="BF147"/>
  <c r="T147"/>
  <c r="R147"/>
  <c r="P147"/>
  <c r="BI140"/>
  <c r="BH140"/>
  <c r="BG140"/>
  <c r="BF140"/>
  <c r="T140"/>
  <c r="R140"/>
  <c r="P140"/>
  <c r="BI134"/>
  <c r="BH134"/>
  <c r="BG134"/>
  <c r="BF134"/>
  <c r="T134"/>
  <c r="R134"/>
  <c r="P134"/>
  <c r="BI130"/>
  <c r="BH130"/>
  <c r="BG130"/>
  <c r="BF130"/>
  <c r="T130"/>
  <c r="R130"/>
  <c r="P130"/>
  <c r="BI123"/>
  <c r="BH123"/>
  <c r="BG123"/>
  <c r="BF123"/>
  <c r="T123"/>
  <c r="R123"/>
  <c r="P123"/>
  <c r="BI118"/>
  <c r="BH118"/>
  <c r="BG118"/>
  <c r="BF118"/>
  <c r="T118"/>
  <c r="R118"/>
  <c r="P118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F94"/>
  <c r="E92"/>
  <c r="F52"/>
  <c r="E50"/>
  <c r="J24"/>
  <c r="E24"/>
  <c r="J55"/>
  <c r="J23"/>
  <c r="J21"/>
  <c r="E21"/>
  <c r="J96"/>
  <c r="J20"/>
  <c r="J18"/>
  <c r="E18"/>
  <c r="F97"/>
  <c r="J17"/>
  <c r="J15"/>
  <c r="E15"/>
  <c r="F96"/>
  <c r="J14"/>
  <c r="J12"/>
  <c r="J94"/>
  <c r="E7"/>
  <c r="E90"/>
  <c i="1" r="L50"/>
  <c r="AM50"/>
  <c r="AM49"/>
  <c r="L49"/>
  <c r="AM47"/>
  <c r="L47"/>
  <c r="L45"/>
  <c r="L44"/>
  <c i="7" r="J228"/>
  <c i="8" r="BK101"/>
  <c i="3" r="BK110"/>
  <c r="J128"/>
  <c i="4" r="BK116"/>
  <c i="5" r="BK122"/>
  <c i="6" r="J167"/>
  <c i="7" r="J145"/>
  <c r="BK375"/>
  <c r="J292"/>
  <c i="2" r="BK692"/>
  <c r="BK207"/>
  <c r="BK299"/>
  <c r="BK123"/>
  <c r="J248"/>
  <c r="J610"/>
  <c i="3" r="J160"/>
  <c r="J120"/>
  <c i="4" r="J159"/>
  <c i="5" r="BK198"/>
  <c r="J145"/>
  <c i="6" r="BK118"/>
  <c i="2" r="J376"/>
  <c r="BK592"/>
  <c r="J700"/>
  <c i="3" r="BK146"/>
  <c r="BK98"/>
  <c i="4" r="J235"/>
  <c i="5" r="J240"/>
  <c i="6" r="BK193"/>
  <c i="2" r="J279"/>
  <c r="J657"/>
  <c r="BK631"/>
  <c i="4" r="BK194"/>
  <c i="5" r="BK274"/>
  <c i="6" r="J100"/>
  <c i="8" r="BK84"/>
  <c i="2" r="BK350"/>
  <c r="BK610"/>
  <c r="J166"/>
  <c r="J268"/>
  <c r="BK675"/>
  <c r="J215"/>
  <c r="BK493"/>
  <c i="3" r="J102"/>
  <c i="4" r="J268"/>
  <c r="BK272"/>
  <c r="BK292"/>
  <c i="5" r="BK247"/>
  <c r="BK190"/>
  <c i="6" r="BK94"/>
  <c i="7" r="J381"/>
  <c i="8" r="J121"/>
  <c i="2" r="BK140"/>
  <c r="J299"/>
  <c r="BK704"/>
  <c i="4" r="BK134"/>
  <c i="5" r="BK257"/>
  <c r="J194"/>
  <c i="6" r="J169"/>
  <c i="7" r="BK354"/>
  <c r="BK151"/>
  <c r="J305"/>
  <c r="BK122"/>
  <c i="8" r="J84"/>
  <c i="2" r="J159"/>
  <c r="BK561"/>
  <c r="J413"/>
  <c r="J722"/>
  <c r="BK607"/>
  <c r="J549"/>
  <c i="3" r="BK134"/>
  <c r="J148"/>
  <c i="4" r="J188"/>
  <c i="6" r="BK112"/>
  <c i="7" r="J389"/>
  <c i="8" r="BK115"/>
  <c i="2" r="J276"/>
  <c r="J564"/>
  <c i="4" r="BK274"/>
  <c r="J175"/>
  <c r="BK108"/>
  <c i="5" r="J180"/>
  <c i="8" r="J112"/>
  <c i="2" r="J176"/>
  <c r="BK421"/>
  <c r="J183"/>
  <c r="J620"/>
  <c r="BK696"/>
  <c r="J470"/>
  <c r="J499"/>
  <c i="3" r="J132"/>
  <c r="BK108"/>
  <c i="4" r="BK258"/>
  <c r="J231"/>
  <c i="5" r="BK204"/>
  <c r="BK202"/>
  <c r="J93"/>
  <c i="6" r="BK171"/>
  <c i="7" r="J339"/>
  <c r="BK369"/>
  <c r="BK114"/>
  <c r="BK155"/>
  <c i="8" r="BK88"/>
  <c i="2" r="J302"/>
  <c r="BK211"/>
  <c r="BK628"/>
  <c r="BK219"/>
  <c r="BK356"/>
  <c r="BK376"/>
  <c r="BK564"/>
  <c i="3" r="BK164"/>
  <c r="J134"/>
  <c r="BK132"/>
  <c i="4" r="BK210"/>
  <c r="BK231"/>
  <c i="5" r="BK243"/>
  <c r="J122"/>
  <c i="6" r="J142"/>
  <c r="BK98"/>
  <c i="7" r="J171"/>
  <c i="2" r="BK248"/>
  <c r="BK352"/>
  <c r="J140"/>
  <c r="J130"/>
  <c r="J679"/>
  <c r="BK289"/>
  <c i="3" r="BK138"/>
  <c i="5" r="BK115"/>
  <c i="6" r="BK179"/>
  <c r="J152"/>
  <c i="7" r="J318"/>
  <c r="BK389"/>
  <c i="8" r="J160"/>
  <c i="2" r="J690"/>
  <c r="J329"/>
  <c r="BK672"/>
  <c i="4" r="J266"/>
  <c i="6" r="J179"/>
  <c r="J163"/>
  <c i="2" r="BK499"/>
  <c r="BK814"/>
  <c r="J134"/>
  <c i="6" r="J189"/>
  <c i="7" r="J187"/>
  <c r="J92"/>
  <c i="2" r="BK337"/>
  <c r="J366"/>
  <c r="BK466"/>
  <c i="4" r="BK266"/>
  <c r="J214"/>
  <c i="5" r="BK229"/>
  <c i="6" r="J106"/>
  <c r="BK150"/>
  <c i="7" r="J364"/>
  <c r="BK397"/>
  <c i="8" r="BK147"/>
  <c i="2" r="BK346"/>
  <c r="J600"/>
  <c r="J725"/>
  <c i="6" r="BK120"/>
  <c i="2" r="J399"/>
  <c r="J617"/>
  <c r="J653"/>
  <c r="J675"/>
  <c r="BK118"/>
  <c i="3" r="J124"/>
  <c i="4" r="BK161"/>
  <c i="5" r="J229"/>
  <c r="J176"/>
  <c i="6" r="J104"/>
  <c r="J140"/>
  <c i="7" r="BK349"/>
  <c r="BK274"/>
  <c r="J216"/>
  <c i="8" r="BK136"/>
  <c i="2" r="J520"/>
  <c r="BK823"/>
  <c r="J823"/>
  <c r="BK729"/>
  <c r="J649"/>
  <c i="3" r="J158"/>
  <c r="J114"/>
  <c i="4" r="BK202"/>
  <c i="5" r="BK224"/>
  <c r="J97"/>
  <c i="6" r="BK177"/>
  <c i="8" r="BK142"/>
  <c i="2" r="BK433"/>
  <c r="BK541"/>
  <c r="J272"/>
  <c r="BK477"/>
  <c r="J586"/>
  <c i="3" r="BK142"/>
  <c i="4" r="BK175"/>
  <c i="5" r="J270"/>
  <c r="J151"/>
  <c i="6" r="BK189"/>
  <c i="7" r="J322"/>
  <c i="2" r="BK396"/>
  <c r="BK803"/>
  <c i="3" r="J164"/>
  <c r="J98"/>
  <c i="4" r="J274"/>
  <c i="6" r="BK138"/>
  <c r="J132"/>
  <c i="7" r="BK175"/>
  <c r="BK305"/>
  <c i="2" r="BK402"/>
  <c r="J226"/>
  <c i="4" r="BK252"/>
  <c i="5" r="BK249"/>
  <c r="BK154"/>
  <c i="6" r="J161"/>
  <c i="2" r="BK383"/>
  <c i="5" r="BK170"/>
  <c i="6" r="BK84"/>
  <c r="J158"/>
  <c i="7" r="J286"/>
  <c i="2" r="BK452"/>
  <c r="J672"/>
  <c i="4" r="J206"/>
  <c i="5" r="BK236"/>
  <c i="6" r="J90"/>
  <c r="BK96"/>
  <c i="7" r="BK358"/>
  <c r="BK381"/>
  <c i="8" r="BK98"/>
  <c i="2" r="J490"/>
  <c r="J234"/>
  <c r="BK359"/>
  <c r="BK664"/>
  <c r="BK756"/>
  <c i="3" r="J108"/>
  <c i="4" r="BK184"/>
  <c i="6" r="J187"/>
  <c i="7" r="BK183"/>
  <c i="2" r="BK549"/>
  <c i="3" r="J175"/>
  <c i="4" r="J303"/>
  <c r="BK172"/>
  <c i="5" r="BK111"/>
  <c i="6" r="BK136"/>
  <c i="7" r="J151"/>
  <c r="J393"/>
  <c r="J345"/>
  <c i="2" r="BK409"/>
  <c r="BK624"/>
  <c r="J289"/>
  <c i="4" r="J104"/>
  <c i="5" r="J190"/>
  <c i="6" r="BK88"/>
  <c i="8" r="J95"/>
  <c i="2" r="BK827"/>
  <c r="BK316"/>
  <c r="J207"/>
  <c r="J308"/>
  <c r="BK620"/>
  <c r="BK653"/>
  <c r="BK405"/>
  <c r="J350"/>
  <c r="BK215"/>
  <c r="J624"/>
  <c r="BK130"/>
  <c r="BK509"/>
  <c i="3" r="J152"/>
  <c r="BK130"/>
  <c i="4" r="J241"/>
  <c r="J298"/>
  <c r="BK138"/>
  <c i="5" r="J249"/>
  <c i="6" r="J98"/>
  <c i="7" r="J369"/>
  <c i="2" r="BK785"/>
  <c r="J324"/>
  <c r="J785"/>
  <c r="J296"/>
  <c r="BK781"/>
  <c r="BK645"/>
  <c i="3" r="BK100"/>
  <c r="J126"/>
  <c i="4" r="BK168"/>
  <c i="5" r="BK101"/>
  <c i="6" r="BK86"/>
  <c r="BK161"/>
  <c i="8" r="J130"/>
  <c i="2" r="BK276"/>
  <c r="F34"/>
  <c i="7" r="J118"/>
  <c i="2" r="BK520"/>
  <c r="BK187"/>
  <c i="4" r="BK125"/>
  <c i="5" r="J253"/>
  <c i="6" r="J130"/>
  <c i="2" r="BK134"/>
  <c r="BK340"/>
  <c r="BK700"/>
  <c r="BK811"/>
  <c r="J660"/>
  <c i="3" r="BK122"/>
  <c r="BK86"/>
  <c i="4" r="J116"/>
  <c r="J108"/>
  <c r="J147"/>
  <c r="J152"/>
  <c i="5" r="BK93"/>
  <c i="6" r="BK114"/>
  <c r="J94"/>
  <c i="7" r="J266"/>
  <c i="2" r="BK617"/>
  <c r="J561"/>
  <c r="J103"/>
  <c r="BK634"/>
  <c i="4" r="BK249"/>
  <c i="5" r="BK208"/>
  <c i="6" r="J114"/>
  <c r="BK191"/>
  <c i="7" r="J234"/>
  <c r="BK385"/>
  <c r="J175"/>
  <c i="2" r="BK380"/>
  <c r="J356"/>
  <c r="J596"/>
  <c r="BK679"/>
  <c r="J154"/>
  <c r="J641"/>
  <c i="3" r="J100"/>
  <c r="J116"/>
  <c i="4" r="BK100"/>
  <c i="6" r="J116"/>
  <c i="7" r="J126"/>
  <c i="8" r="BK104"/>
  <c i="2" r="BK147"/>
  <c i="3" r="J89"/>
  <c i="4" r="J255"/>
  <c r="J227"/>
  <c i="5" r="BK97"/>
  <c i="6" r="BK92"/>
  <c r="J86"/>
  <c i="7" r="BK262"/>
  <c r="J100"/>
  <c r="J222"/>
  <c i="8" r="J133"/>
  <c i="2" r="BK111"/>
  <c r="BK296"/>
  <c i="4" r="J305"/>
  <c r="J258"/>
  <c i="5" r="BK105"/>
  <c i="6" r="BK128"/>
  <c i="8" r="J155"/>
  <c i="6" r="BK148"/>
  <c r="J108"/>
  <c r="J84"/>
  <c i="7" r="BK266"/>
  <c r="BK234"/>
  <c r="BK322"/>
  <c r="BK393"/>
  <c i="8" r="J98"/>
  <c i="2" r="J634"/>
  <c i="5" r="J224"/>
  <c i="6" r="BK140"/>
  <c r="J165"/>
  <c i="2" r="J444"/>
  <c r="BK747"/>
  <c r="J229"/>
  <c r="BK417"/>
  <c r="BK778"/>
  <c r="BK193"/>
  <c r="J337"/>
  <c r="J147"/>
  <c r="J516"/>
  <c i="3" r="J106"/>
  <c i="4" r="J281"/>
  <c r="J252"/>
  <c i="5" r="J115"/>
  <c i="6" r="J171"/>
  <c r="J154"/>
  <c i="8" r="J104"/>
  <c i="2" r="J778"/>
  <c r="BK613"/>
  <c i="4" r="J130"/>
  <c i="5" r="BK145"/>
  <c i="6" r="J144"/>
  <c r="J92"/>
  <c i="2" r="J392"/>
  <c r="J807"/>
  <c r="J285"/>
  <c r="BK525"/>
  <c r="BK641"/>
  <c r="BK722"/>
  <c r="BK596"/>
  <c r="J383"/>
  <c r="BK285"/>
  <c i="3" r="J154"/>
  <c r="J138"/>
  <c i="4" r="BK301"/>
  <c r="J309"/>
  <c r="J96"/>
  <c r="BK227"/>
  <c r="J172"/>
  <c i="5" r="J202"/>
  <c i="6" r="BK169"/>
  <c r="BK116"/>
  <c i="7" r="J270"/>
  <c r="BK216"/>
  <c i="2" r="BK462"/>
  <c r="BK179"/>
  <c r="J764"/>
  <c r="BK725"/>
  <c i="4" r="BK214"/>
  <c r="BK159"/>
  <c i="5" r="J160"/>
  <c r="J166"/>
  <c i="6" r="BK156"/>
  <c r="BK134"/>
  <c i="7" r="J274"/>
  <c r="BK96"/>
  <c i="2" r="J613"/>
  <c r="J187"/>
  <c i="3" r="BK140"/>
  <c i="5" r="BK219"/>
  <c i="7" r="J349"/>
  <c i="2" r="BK324"/>
  <c i="3" r="J95"/>
  <c i="5" r="J186"/>
  <c i="6" r="J150"/>
  <c i="7" r="BK334"/>
  <c r="BK92"/>
  <c i="8" r="J142"/>
  <c i="2" r="J645"/>
  <c i="4" r="J222"/>
  <c i="6" r="BK167"/>
  <c i="2" r="J803"/>
  <c r="BK484"/>
  <c r="BK166"/>
  <c i="6" r="J128"/>
  <c i="7" r="J155"/>
  <c r="BK145"/>
  <c r="BK228"/>
  <c i="2" r="J525"/>
  <c r="J333"/>
  <c i="4" r="BK112"/>
  <c i="6" r="J193"/>
  <c i="2" r="BK444"/>
  <c r="BK363"/>
  <c i="5" r="BK186"/>
  <c i="6" r="BK146"/>
  <c i="2" r="BK448"/>
  <c r="J343"/>
  <c i="3" r="J170"/>
  <c i="4" r="BK188"/>
  <c i="5" r="BK89"/>
  <c i="6" r="J124"/>
  <c i="7" r="BK270"/>
  <c i="2" r="J448"/>
  <c r="BK305"/>
  <c r="J541"/>
  <c r="J729"/>
  <c i="3" r="BK128"/>
  <c i="4" r="BK130"/>
  <c r="J301"/>
  <c r="BK296"/>
  <c i="5" r="J101"/>
  <c i="7" r="BK345"/>
  <c i="8" r="J115"/>
  <c i="2" r="BK197"/>
  <c r="F36"/>
  <c i="7" r="J122"/>
  <c i="8" r="J91"/>
  <c i="2" r="BK103"/>
  <c r="J512"/>
  <c r="BK690"/>
  <c r="J462"/>
  <c i="3" r="BK170"/>
  <c r="J156"/>
  <c i="4" r="J272"/>
  <c i="5" r="BK138"/>
  <c i="7" r="J96"/>
  <c i="3" r="BK102"/>
  <c i="4" r="J194"/>
  <c i="5" r="J208"/>
  <c i="6" r="BK132"/>
  <c i="7" r="J134"/>
  <c r="J354"/>
  <c r="BK187"/>
  <c i="2" r="J340"/>
  <c r="BK226"/>
  <c i="4" r="J138"/>
  <c r="BK145"/>
  <c i="7" r="BK239"/>
  <c i="2" r="J637"/>
  <c r="BK176"/>
  <c r="BK586"/>
  <c r="BK839"/>
  <c r="BK308"/>
  <c i="3" r="J140"/>
  <c r="BK95"/>
  <c i="4" r="J210"/>
  <c r="BK104"/>
  <c i="5" r="J243"/>
  <c i="6" r="J181"/>
  <c r="J112"/>
  <c i="7" r="J194"/>
  <c i="8" r="BK108"/>
  <c i="7" r="J334"/>
  <c i="8" r="J127"/>
  <c i="2" r="BK413"/>
  <c r="BK847"/>
  <c r="BK687"/>
  <c r="J664"/>
  <c r="BK279"/>
  <c i="3" r="J146"/>
  <c i="4" r="BK284"/>
  <c r="BK287"/>
  <c i="5" r="J210"/>
  <c i="6" r="BK122"/>
  <c i="7" r="BK330"/>
  <c i="2" r="J572"/>
  <c r="J370"/>
  <c r="BK637"/>
  <c r="BK660"/>
  <c i="5" r="J217"/>
  <c i="6" r="BK144"/>
  <c i="7" r="BK286"/>
  <c i="2" r="BK399"/>
  <c r="BK203"/>
  <c r="J704"/>
  <c r="J346"/>
  <c r="J592"/>
  <c i="3" r="BK156"/>
  <c r="BK120"/>
  <c i="4" r="BK307"/>
  <c r="J296"/>
  <c r="J307"/>
  <c r="J178"/>
  <c i="5" r="BK210"/>
  <c i="6" r="BK187"/>
  <c i="7" r="J114"/>
  <c i="8" r="BK127"/>
  <c i="2" r="J452"/>
  <c i="5" r="J257"/>
  <c i="6" r="BK104"/>
  <c r="BK110"/>
  <c i="7" r="J130"/>
  <c r="J397"/>
  <c r="J326"/>
  <c r="BK251"/>
  <c i="8" r="J147"/>
  <c i="2" r="J781"/>
  <c r="BK154"/>
  <c i="6" r="J102"/>
  <c r="BK102"/>
  <c i="8" r="BK121"/>
  <c i="2" r="J426"/>
  <c r="J756"/>
  <c i="3" r="J86"/>
  <c r="BK112"/>
  <c i="4" r="J145"/>
  <c r="BK149"/>
  <c i="6" r="J177"/>
  <c r="J118"/>
  <c i="7" r="J210"/>
  <c r="BK159"/>
  <c r="BK210"/>
  <c i="8" r="BK95"/>
  <c i="2" r="J458"/>
  <c r="BK272"/>
  <c r="J692"/>
  <c i="4" r="BK141"/>
  <c r="J184"/>
  <c i="5" r="BK194"/>
  <c r="J204"/>
  <c i="6" r="J148"/>
  <c i="4" r="J202"/>
  <c i="5" r="J219"/>
  <c r="J247"/>
  <c i="6" r="J120"/>
  <c r="BK142"/>
  <c i="7" r="BK194"/>
  <c r="BK139"/>
  <c i="8" r="J101"/>
  <c i="2" r="BK329"/>
  <c r="BK229"/>
  <c r="BK685"/>
  <c i="4" r="BK235"/>
  <c i="5" r="J261"/>
  <c i="6" r="J197"/>
  <c r="BK154"/>
  <c r="BK82"/>
  <c i="7" r="J200"/>
  <c r="BK311"/>
  <c r="J375"/>
  <c i="8" r="J139"/>
  <c i="2" r="J389"/>
  <c r="J197"/>
  <c r="J107"/>
  <c r="BK474"/>
  <c r="BK505"/>
  <c i="3" r="J144"/>
  <c i="4" r="J119"/>
  <c i="6" r="BK130"/>
  <c i="8" r="BK155"/>
  <c i="2" r="BK426"/>
  <c i="3" r="BK150"/>
  <c i="4" r="J161"/>
  <c i="5" r="J156"/>
  <c r="J89"/>
  <c i="6" r="J80"/>
  <c i="7" r="BK118"/>
  <c r="BK130"/>
  <c r="BK110"/>
  <c i="2" r="J409"/>
  <c r="BK516"/>
  <c r="BK107"/>
  <c i="5" r="J214"/>
  <c i="8" r="J88"/>
  <c i="2" r="J380"/>
  <c r="J242"/>
  <c r="BK583"/>
  <c r="J316"/>
  <c r="J164"/>
  <c r="BK430"/>
  <c i="3" r="BK158"/>
  <c i="4" r="BK298"/>
  <c i="5" r="BK253"/>
  <c r="BK180"/>
  <c i="6" r="BK158"/>
  <c i="7" r="BK278"/>
  <c r="J139"/>
  <c r="J330"/>
  <c r="BK258"/>
  <c i="8" r="J136"/>
  <c i="2" r="J359"/>
  <c r="BK572"/>
  <c i="7" r="J358"/>
  <c i="2" r="BK557"/>
  <c i="3" r="J179"/>
  <c r="BK160"/>
  <c r="J122"/>
  <c i="4" r="BK218"/>
  <c i="6" r="J126"/>
  <c r="BK175"/>
  <c i="7" r="J239"/>
  <c r="BK165"/>
  <c i="2" r="BK600"/>
  <c r="BK455"/>
  <c r="J373"/>
  <c i="4" r="BK278"/>
  <c i="5" r="BK166"/>
  <c i="6" r="BK124"/>
  <c i="2" r="BK574"/>
  <c r="J839"/>
  <c r="J655"/>
  <c r="BK343"/>
  <c r="J111"/>
  <c r="BK649"/>
  <c r="BK470"/>
  <c r="BK535"/>
  <c i="3" r="BK154"/>
  <c i="4" r="BK305"/>
  <c r="J287"/>
  <c r="J292"/>
  <c r="BK303"/>
  <c r="J112"/>
  <c i="5" r="BK156"/>
  <c i="6" r="BK165"/>
  <c i="7" r="BK298"/>
  <c i="8" r="BK91"/>
  <c i="2" r="J604"/>
  <c i="7" r="BK326"/>
  <c i="8" r="BK112"/>
  <c i="2" r="J219"/>
  <c r="BK164"/>
  <c r="J814"/>
  <c r="J455"/>
  <c i="3" r="J110"/>
  <c i="4" r="J278"/>
  <c i="5" r="J105"/>
  <c i="6" r="J173"/>
  <c i="8" r="J118"/>
  <c i="3" r="J142"/>
  <c i="4" r="BK147"/>
  <c i="5" r="BK261"/>
  <c r="J170"/>
  <c i="6" r="J191"/>
  <c r="J183"/>
  <c i="7" r="BK222"/>
  <c r="J401"/>
  <c r="J106"/>
  <c r="BK134"/>
  <c i="2" r="J535"/>
  <c r="J436"/>
  <c i="1" r="AS54"/>
  <c i="5" r="J265"/>
  <c i="7" r="J165"/>
  <c i="2" r="BK512"/>
  <c r="J847"/>
  <c r="J396"/>
  <c r="BK708"/>
  <c r="BK604"/>
  <c i="3" r="BK179"/>
  <c i="2" r="J607"/>
  <c r="BK657"/>
  <c r="BK436"/>
  <c r="J477"/>
  <c i="3" r="J130"/>
  <c i="4" r="BK156"/>
  <c r="BK96"/>
  <c i="5" r="BK184"/>
  <c i="6" r="J110"/>
  <c r="J96"/>
  <c i="2" r="BK835"/>
  <c r="J631"/>
  <c r="BK183"/>
  <c r="J835"/>
  <c r="BK490"/>
  <c i="3" r="BK116"/>
  <c r="BK118"/>
  <c i="4" r="J141"/>
  <c i="5" r="BK214"/>
  <c r="J111"/>
  <c i="6" r="BK126"/>
  <c i="2" r="J402"/>
  <c r="J505"/>
  <c i="4" r="J168"/>
  <c r="J284"/>
  <c r="BK281"/>
  <c r="J262"/>
  <c r="J249"/>
  <c i="5" r="BK270"/>
  <c i="6" r="BK181"/>
  <c i="7" r="BK339"/>
  <c r="J183"/>
  <c i="2" r="J493"/>
  <c r="BK789"/>
  <c r="BK655"/>
  <c i="3" r="BK92"/>
  <c i="6" r="J88"/>
  <c i="8" r="BK118"/>
  <c i="7" r="BK126"/>
  <c r="J262"/>
  <c i="8" r="BK124"/>
  <c i="2" r="J574"/>
  <c i="3" r="BK124"/>
  <c i="4" r="BK119"/>
  <c i="5" r="BK128"/>
  <c i="6" r="BK108"/>
  <c i="7" r="BK318"/>
  <c r="J110"/>
  <c i="8" r="J124"/>
  <c i="2" r="J430"/>
  <c r="J708"/>
  <c r="J628"/>
  <c i="3" r="J118"/>
  <c r="BK89"/>
  <c i="4" r="BK165"/>
  <c i="6" r="J156"/>
  <c i="2" r="BK264"/>
  <c i="4" r="BK222"/>
  <c r="J125"/>
  <c i="6" r="J134"/>
  <c i="7" r="BK246"/>
  <c i="2" r="J363"/>
  <c i="3" r="BK175"/>
  <c i="4" r="J100"/>
  <c i="6" r="BK100"/>
  <c i="7" r="J258"/>
  <c i="8" r="J150"/>
  <c i="2" r="J118"/>
  <c r="J433"/>
  <c i="5" r="J236"/>
  <c i="6" r="BK106"/>
  <c i="2" r="J417"/>
  <c r="BK373"/>
  <c r="J687"/>
  <c r="J747"/>
  <c i="3" r="BK126"/>
  <c i="6" r="J136"/>
  <c i="8" r="BK150"/>
  <c i="2" r="J305"/>
  <c i="4" r="BK268"/>
  <c r="J149"/>
  <c i="6" r="J185"/>
  <c i="7" r="BK171"/>
  <c r="J246"/>
  <c i="3" r="J150"/>
  <c i="5" r="BK217"/>
  <c i="6" r="BK163"/>
  <c i="7" r="BK106"/>
  <c r="BK292"/>
  <c i="8" r="BK139"/>
  <c i="2" r="BK366"/>
  <c i="4" r="BK255"/>
  <c i="5" r="BK151"/>
  <c i="7" r="BK100"/>
  <c i="2" r="BK333"/>
  <c r="J179"/>
  <c r="J203"/>
  <c r="BK389"/>
  <c i="3" r="BK104"/>
  <c i="4" r="J134"/>
  <c i="5" r="BK222"/>
  <c i="6" r="BK185"/>
  <c i="7" r="BK401"/>
  <c r="J298"/>
  <c i="2" r="J696"/>
  <c r="J509"/>
  <c r="J583"/>
  <c r="BK242"/>
  <c i="3" r="BK144"/>
  <c r="J104"/>
  <c i="4" r="J218"/>
  <c i="5" r="J154"/>
  <c i="2" r="BK733"/>
  <c i="4" r="BK206"/>
  <c i="5" r="BK176"/>
  <c i="6" r="BK173"/>
  <c r="J175"/>
  <c i="7" r="BK364"/>
  <c i="8" r="BK160"/>
  <c i="2" r="J352"/>
  <c r="J685"/>
  <c i="5" r="J222"/>
  <c i="6" r="J82"/>
  <c i="2" r="BK764"/>
  <c r="J421"/>
  <c r="BK234"/>
  <c r="J856"/>
  <c i="3" r="J92"/>
  <c i="4" r="BK309"/>
  <c r="BK241"/>
  <c i="5" r="BK265"/>
  <c i="2" r="BK268"/>
  <c i="4" r="BK178"/>
  <c i="5" r="J128"/>
  <c i="8" r="BK133"/>
  <c i="2" r="J484"/>
  <c r="J123"/>
  <c r="J405"/>
  <c i="3" r="BK114"/>
  <c i="4" r="BK152"/>
  <c i="6" r="BK183"/>
  <c r="J138"/>
  <c i="7" r="J385"/>
  <c i="6" r="BK152"/>
  <c i="2" r="J474"/>
  <c r="J211"/>
  <c r="BK856"/>
  <c r="J733"/>
  <c i="3" r="BK148"/>
  <c i="4" r="J156"/>
  <c i="5" r="J138"/>
  <c i="6" r="J122"/>
  <c i="7" r="J311"/>
  <c r="J251"/>
  <c r="J159"/>
  <c i="2" r="BK807"/>
  <c r="J193"/>
  <c r="J466"/>
  <c i="3" r="BK136"/>
  <c i="4" r="BK262"/>
  <c r="J244"/>
  <c i="5" r="J184"/>
  <c i="2" r="BK392"/>
  <c i="3" r="BK152"/>
  <c i="4" r="J165"/>
  <c i="5" r="BK240"/>
  <c i="6" r="J146"/>
  <c i="8" r="J108"/>
  <c i="3" r="J136"/>
  <c r="BK106"/>
  <c i="5" r="BK160"/>
  <c i="6" r="BK197"/>
  <c i="7" r="BK200"/>
  <c r="J278"/>
  <c i="2" r="J789"/>
  <c r="J264"/>
  <c r="BK370"/>
  <c i="3" r="J112"/>
  <c i="5" r="J198"/>
  <c i="6" r="BK80"/>
  <c i="2" r="J34"/>
  <c r="BK302"/>
  <c r="BK159"/>
  <c r="J827"/>
  <c r="BK458"/>
  <c i="4" r="BK244"/>
  <c i="5" r="J274"/>
  <c i="6" r="BK90"/>
  <c i="2" r="J557"/>
  <c i="8" r="BK130"/>
  <c i="2" r="J811"/>
  <c r="F35"/>
  <c r="F37"/>
  <c i="7" l="1" r="T368"/>
  <c r="T238"/>
  <c i="2" r="P122"/>
  <c r="R202"/>
  <c r="BK515"/>
  <c r="J515"/>
  <c r="J72"/>
  <c r="T603"/>
  <c r="T663"/>
  <c r="T678"/>
  <c i="3" r="P174"/>
  <c r="P173"/>
  <c r="P85"/>
  <c i="1" r="AU56"/>
  <c i="4" r="P95"/>
  <c r="BK201"/>
  <c r="J201"/>
  <c r="J63"/>
  <c r="P248"/>
  <c r="P277"/>
  <c r="P226"/>
  <c r="BK291"/>
  <c r="BK290"/>
  <c r="J290"/>
  <c r="J72"/>
  <c r="P240"/>
  <c r="R291"/>
  <c r="R290"/>
  <c i="6" r="P79"/>
  <c i="1" r="AU59"/>
  <c i="2" r="BK122"/>
  <c r="J122"/>
  <c r="J62"/>
  <c r="P202"/>
  <c r="P225"/>
  <c r="P515"/>
  <c r="BK732"/>
  <c r="J732"/>
  <c r="J78"/>
  <c i="4" r="BK129"/>
  <c r="J129"/>
  <c r="J62"/>
  <c r="P209"/>
  <c r="T240"/>
  <c r="BK261"/>
  <c r="J261"/>
  <c r="J70"/>
  <c r="T291"/>
  <c r="T290"/>
  <c i="5" r="P235"/>
  <c r="R256"/>
  <c r="R269"/>
  <c r="R268"/>
  <c i="6" r="R79"/>
  <c i="2" r="BK158"/>
  <c r="J158"/>
  <c r="J63"/>
  <c r="P379"/>
  <c r="R461"/>
  <c r="R623"/>
  <c r="BK695"/>
  <c r="J695"/>
  <c r="J77"/>
  <c i="4" r="R95"/>
  <c r="R201"/>
  <c r="R248"/>
  <c r="T277"/>
  <c i="5" r="T256"/>
  <c i="4" r="BK95"/>
  <c r="BK209"/>
  <c r="J209"/>
  <c r="J64"/>
  <c r="T226"/>
  <c r="T248"/>
  <c i="5" r="T235"/>
  <c i="2" r="T102"/>
  <c r="BK202"/>
  <c r="J202"/>
  <c r="J64"/>
  <c r="R225"/>
  <c r="T515"/>
  <c r="BK663"/>
  <c r="J663"/>
  <c r="J75"/>
  <c r="P695"/>
  <c i="4" r="T95"/>
  <c r="R209"/>
  <c r="P261"/>
  <c i="5" r="R235"/>
  <c r="T269"/>
  <c r="T268"/>
  <c i="2" r="BK233"/>
  <c r="J233"/>
  <c r="J66"/>
  <c r="P425"/>
  <c r="T732"/>
  <c i="5" r="BK88"/>
  <c r="J88"/>
  <c r="J61"/>
  <c r="P256"/>
  <c i="7" r="R138"/>
  <c r="R317"/>
  <c r="P368"/>
  <c i="2" r="P158"/>
  <c r="R379"/>
  <c r="T425"/>
  <c r="R603"/>
  <c r="R663"/>
  <c r="T695"/>
  <c i="5" r="R88"/>
  <c r="R87"/>
  <c r="R86"/>
  <c i="7" r="T91"/>
  <c r="T317"/>
  <c r="R353"/>
  <c i="2" r="P102"/>
  <c r="R122"/>
  <c r="BK379"/>
  <c r="J379"/>
  <c r="J67"/>
  <c r="R425"/>
  <c r="R732"/>
  <c i="4" r="P129"/>
  <c r="R240"/>
  <c r="R277"/>
  <c i="6" r="T79"/>
  <c i="7" r="BK91"/>
  <c r="R250"/>
  <c r="P338"/>
  <c r="R368"/>
  <c i="2" r="R102"/>
  <c r="T158"/>
  <c r="BK225"/>
  <c r="J225"/>
  <c r="J65"/>
  <c r="R515"/>
  <c r="P732"/>
  <c i="3" r="T174"/>
  <c r="T173"/>
  <c r="T85"/>
  <c i="4" r="R129"/>
  <c r="BK248"/>
  <c r="J248"/>
  <c r="J69"/>
  <c i="5" r="BK235"/>
  <c r="J235"/>
  <c r="J62"/>
  <c r="BK256"/>
  <c r="J256"/>
  <c r="J63"/>
  <c r="BK269"/>
  <c r="J269"/>
  <c r="J66"/>
  <c i="2" r="R158"/>
  <c r="T379"/>
  <c r="BK623"/>
  <c r="J623"/>
  <c r="J74"/>
  <c r="P678"/>
  <c i="4" r="T201"/>
  <c r="BK240"/>
  <c r="J240"/>
  <c r="J67"/>
  <c r="P291"/>
  <c r="P290"/>
  <c i="6" r="BK79"/>
  <c r="J79"/>
  <c i="7" r="T138"/>
  <c r="T338"/>
  <c i="4" r="BK226"/>
  <c r="J226"/>
  <c r="J66"/>
  <c i="7" r="P91"/>
  <c r="BK209"/>
  <c r="J209"/>
  <c r="J63"/>
  <c r="R209"/>
  <c r="BK317"/>
  <c r="J317"/>
  <c r="J66"/>
  <c r="BK338"/>
  <c r="J338"/>
  <c r="J67"/>
  <c r="BK353"/>
  <c r="J353"/>
  <c r="J68"/>
  <c r="P353"/>
  <c r="BK368"/>
  <c r="J368"/>
  <c r="J69"/>
  <c i="2" r="R233"/>
  <c r="T461"/>
  <c r="T623"/>
  <c i="3" r="R174"/>
  <c r="R173"/>
  <c r="R85"/>
  <c i="4" r="P201"/>
  <c r="BK277"/>
  <c r="J277"/>
  <c r="J71"/>
  <c i="7" r="BK138"/>
  <c r="J138"/>
  <c r="J62"/>
  <c r="BK250"/>
  <c r="J250"/>
  <c r="J65"/>
  <c r="P317"/>
  <c r="R338"/>
  <c r="T353"/>
  <c i="2" r="P233"/>
  <c r="BK425"/>
  <c r="P623"/>
  <c r="R678"/>
  <c i="4" r="T209"/>
  <c r="R261"/>
  <c i="7" r="R91"/>
  <c r="R90"/>
  <c r="R89"/>
  <c r="P250"/>
  <c i="2" r="T233"/>
  <c r="P461"/>
  <c r="BK603"/>
  <c r="J603"/>
  <c r="J73"/>
  <c r="BK678"/>
  <c r="J678"/>
  <c r="J76"/>
  <c i="5" r="P88"/>
  <c r="P87"/>
  <c i="7" r="P209"/>
  <c r="T250"/>
  <c i="8" r="BK83"/>
  <c r="J83"/>
  <c r="J61"/>
  <c r="P83"/>
  <c r="P82"/>
  <c r="P81"/>
  <c i="1" r="AU61"/>
  <c i="8" r="R83"/>
  <c r="R82"/>
  <c r="R81"/>
  <c i="2" r="BK102"/>
  <c r="J102"/>
  <c r="J61"/>
  <c r="T122"/>
  <c r="T202"/>
  <c r="T225"/>
  <c r="BK461"/>
  <c r="J461"/>
  <c r="J71"/>
  <c r="P603"/>
  <c r="P663"/>
  <c r="R695"/>
  <c i="3" r="BK174"/>
  <c r="BK173"/>
  <c r="J173"/>
  <c r="J64"/>
  <c i="4" r="T129"/>
  <c r="T94"/>
  <c r="R226"/>
  <c r="T261"/>
  <c i="5" r="T88"/>
  <c r="T87"/>
  <c r="T86"/>
  <c r="P269"/>
  <c r="P268"/>
  <c i="7" r="P138"/>
  <c r="T209"/>
  <c i="8" r="T83"/>
  <c r="T82"/>
  <c r="T81"/>
  <c i="2" r="BK855"/>
  <c r="J855"/>
  <c r="J80"/>
  <c i="3" r="BK169"/>
  <c r="J169"/>
  <c r="J63"/>
  <c i="2" r="BK420"/>
  <c r="J420"/>
  <c r="J68"/>
  <c i="5" r="BK264"/>
  <c r="J264"/>
  <c r="J64"/>
  <c i="7" r="BK238"/>
  <c r="J238"/>
  <c r="J64"/>
  <c i="2" r="BK838"/>
  <c r="J838"/>
  <c r="J79"/>
  <c i="3" r="BK163"/>
  <c r="BK162"/>
  <c r="J162"/>
  <c r="J60"/>
  <c i="4" r="BK221"/>
  <c r="J221"/>
  <c r="J65"/>
  <c i="8" r="J78"/>
  <c r="J52"/>
  <c r="E71"/>
  <c r="F78"/>
  <c r="BE112"/>
  <c r="J77"/>
  <c r="BE101"/>
  <c r="BE124"/>
  <c r="BE127"/>
  <c i="7" r="J91"/>
  <c r="J61"/>
  <c i="8" r="BE91"/>
  <c r="BE121"/>
  <c r="BE142"/>
  <c r="F54"/>
  <c r="BE84"/>
  <c r="BE95"/>
  <c r="BE115"/>
  <c r="BE118"/>
  <c r="BE130"/>
  <c r="BE133"/>
  <c r="BE160"/>
  <c r="BE88"/>
  <c r="BE108"/>
  <c r="BE136"/>
  <c r="BE147"/>
  <c r="BE155"/>
  <c r="BE98"/>
  <c r="BE104"/>
  <c r="BE139"/>
  <c r="BE150"/>
  <c i="7" r="F55"/>
  <c r="J85"/>
  <c r="BE96"/>
  <c r="BE106"/>
  <c r="BE118"/>
  <c r="BE130"/>
  <c r="BE134"/>
  <c r="BE139"/>
  <c r="BE155"/>
  <c r="BE159"/>
  <c r="BE171"/>
  <c r="BE175"/>
  <c r="BE183"/>
  <c r="BE210"/>
  <c r="BE222"/>
  <c r="BE228"/>
  <c r="BE246"/>
  <c r="BE251"/>
  <c r="BE270"/>
  <c r="BE322"/>
  <c r="BE358"/>
  <c r="BE381"/>
  <c r="BE385"/>
  <c r="BE393"/>
  <c r="BE397"/>
  <c i="6" r="J59"/>
  <c i="7" r="F54"/>
  <c r="J55"/>
  <c r="BE92"/>
  <c r="BE126"/>
  <c r="BE145"/>
  <c r="BE151"/>
  <c r="BE165"/>
  <c r="BE194"/>
  <c r="BE200"/>
  <c r="BE234"/>
  <c r="BE262"/>
  <c r="BE286"/>
  <c r="BE292"/>
  <c r="BE298"/>
  <c r="BE305"/>
  <c r="BE311"/>
  <c r="BE318"/>
  <c r="BE326"/>
  <c r="BE345"/>
  <c r="BE354"/>
  <c r="BE364"/>
  <c r="BE369"/>
  <c r="BE401"/>
  <c r="E48"/>
  <c r="J52"/>
  <c r="BE100"/>
  <c r="BE110"/>
  <c r="BE114"/>
  <c r="BE122"/>
  <c r="BE187"/>
  <c r="BE216"/>
  <c r="BE239"/>
  <c r="BE258"/>
  <c r="BE266"/>
  <c r="BE274"/>
  <c r="BE278"/>
  <c r="BE330"/>
  <c r="BE334"/>
  <c r="BE339"/>
  <c r="BE349"/>
  <c r="BE375"/>
  <c r="BE389"/>
  <c i="6" r="J55"/>
  <c r="BE84"/>
  <c r="BE90"/>
  <c r="BE96"/>
  <c r="BE112"/>
  <c r="BE114"/>
  <c r="BE120"/>
  <c r="BE130"/>
  <c r="BE132"/>
  <c r="BE142"/>
  <c r="BE154"/>
  <c r="BE165"/>
  <c r="BE167"/>
  <c r="BE171"/>
  <c r="BE187"/>
  <c r="J52"/>
  <c r="F55"/>
  <c r="BE80"/>
  <c r="BE98"/>
  <c r="BE110"/>
  <c r="BE116"/>
  <c r="BE122"/>
  <c r="BE126"/>
  <c r="BE138"/>
  <c r="BE146"/>
  <c r="BE148"/>
  <c r="BE173"/>
  <c r="BE175"/>
  <c r="BE181"/>
  <c r="E48"/>
  <c r="F54"/>
  <c r="J75"/>
  <c r="BE86"/>
  <c r="BE88"/>
  <c r="BE92"/>
  <c r="BE108"/>
  <c r="BE118"/>
  <c r="BE124"/>
  <c r="BE128"/>
  <c r="BE136"/>
  <c r="BE140"/>
  <c r="BE169"/>
  <c r="BE177"/>
  <c r="BE183"/>
  <c r="BE185"/>
  <c r="BE189"/>
  <c r="BE191"/>
  <c r="BE193"/>
  <c r="BE82"/>
  <c r="BE94"/>
  <c r="BE100"/>
  <c r="BE102"/>
  <c r="BE104"/>
  <c r="BE106"/>
  <c r="BE134"/>
  <c r="BE144"/>
  <c r="BE150"/>
  <c r="BE152"/>
  <c r="BE156"/>
  <c r="BE158"/>
  <c r="BE161"/>
  <c r="BE163"/>
  <c r="BE179"/>
  <c r="BE197"/>
  <c i="4" r="BK247"/>
  <c r="J247"/>
  <c r="J68"/>
  <c r="J95"/>
  <c r="J61"/>
  <c r="J291"/>
  <c r="J73"/>
  <c i="5" r="F54"/>
  <c r="J54"/>
  <c r="J55"/>
  <c r="J80"/>
  <c r="BE115"/>
  <c r="BE128"/>
  <c r="BE151"/>
  <c r="BE154"/>
  <c r="BE156"/>
  <c r="BE170"/>
  <c r="BE184"/>
  <c r="BE186"/>
  <c r="BE194"/>
  <c r="BE198"/>
  <c r="BE208"/>
  <c r="BE219"/>
  <c r="BE229"/>
  <c r="BE236"/>
  <c r="BE253"/>
  <c r="BE274"/>
  <c r="E48"/>
  <c r="F55"/>
  <c r="BE89"/>
  <c r="BE93"/>
  <c r="BE97"/>
  <c r="BE101"/>
  <c r="BE105"/>
  <c r="BE111"/>
  <c r="BE122"/>
  <c r="BE138"/>
  <c r="BE145"/>
  <c r="BE160"/>
  <c r="BE166"/>
  <c r="BE176"/>
  <c r="BE180"/>
  <c r="BE190"/>
  <c r="BE202"/>
  <c r="BE204"/>
  <c r="BE210"/>
  <c r="BE214"/>
  <c r="BE217"/>
  <c r="BE222"/>
  <c r="BE224"/>
  <c r="BE240"/>
  <c r="BE243"/>
  <c r="BE247"/>
  <c r="BE249"/>
  <c r="BE257"/>
  <c r="BE261"/>
  <c r="BE265"/>
  <c r="BE270"/>
  <c i="3" r="J163"/>
  <c r="J61"/>
  <c r="BK168"/>
  <c r="J168"/>
  <c r="J62"/>
  <c r="J174"/>
  <c r="J65"/>
  <c i="4" r="E83"/>
  <c r="J90"/>
  <c r="BE104"/>
  <c r="BE161"/>
  <c r="BE188"/>
  <c r="BE210"/>
  <c r="F90"/>
  <c r="BE152"/>
  <c r="BE156"/>
  <c r="BE159"/>
  <c r="BE235"/>
  <c r="BE262"/>
  <c r="F54"/>
  <c r="J87"/>
  <c r="BE108"/>
  <c r="BE168"/>
  <c r="BE175"/>
  <c r="BE184"/>
  <c r="BE206"/>
  <c r="BE222"/>
  <c r="BE241"/>
  <c r="BE244"/>
  <c r="BE252"/>
  <c r="J54"/>
  <c r="BE96"/>
  <c r="BE125"/>
  <c r="BE145"/>
  <c r="BE149"/>
  <c r="BE172"/>
  <c r="BE194"/>
  <c r="BE202"/>
  <c r="BE214"/>
  <c r="BE218"/>
  <c r="BE231"/>
  <c r="BE258"/>
  <c r="BE268"/>
  <c r="BE296"/>
  <c i="3" r="BK85"/>
  <c r="J85"/>
  <c r="J59"/>
  <c i="4" r="BE100"/>
  <c r="BE112"/>
  <c r="BE116"/>
  <c r="BE130"/>
  <c r="BE138"/>
  <c r="BE227"/>
  <c r="BE272"/>
  <c r="BE278"/>
  <c r="BE281"/>
  <c r="BE298"/>
  <c r="BE284"/>
  <c r="BE287"/>
  <c r="BE301"/>
  <c r="BE303"/>
  <c r="BE134"/>
  <c r="BE141"/>
  <c r="BE147"/>
  <c r="BE165"/>
  <c r="BE249"/>
  <c r="BE255"/>
  <c r="BE266"/>
  <c r="BE274"/>
  <c r="BE292"/>
  <c r="BE305"/>
  <c r="BE307"/>
  <c r="BE309"/>
  <c r="BE119"/>
  <c r="BE178"/>
  <c i="3" r="BE95"/>
  <c r="BE104"/>
  <c i="2" r="J425"/>
  <c r="J70"/>
  <c i="3" r="F54"/>
  <c r="F82"/>
  <c r="BE98"/>
  <c r="BE114"/>
  <c r="BE130"/>
  <c r="BE138"/>
  <c i="2" r="BK101"/>
  <c r="J101"/>
  <c r="J60"/>
  <c i="3" r="BE110"/>
  <c r="BE140"/>
  <c r="BE142"/>
  <c r="BE156"/>
  <c r="BE112"/>
  <c r="BE144"/>
  <c r="J54"/>
  <c r="J82"/>
  <c r="BE108"/>
  <c r="BE126"/>
  <c r="BE132"/>
  <c r="BE154"/>
  <c r="BE158"/>
  <c r="BE170"/>
  <c r="BE92"/>
  <c r="BE152"/>
  <c r="BE102"/>
  <c r="BE134"/>
  <c r="BE160"/>
  <c r="BE175"/>
  <c r="BE179"/>
  <c r="BE116"/>
  <c r="BE118"/>
  <c r="BE120"/>
  <c r="BE122"/>
  <c r="BE124"/>
  <c r="BE136"/>
  <c r="BE146"/>
  <c r="BE148"/>
  <c r="BE150"/>
  <c r="E48"/>
  <c r="J79"/>
  <c r="BE86"/>
  <c r="BE89"/>
  <c r="BE100"/>
  <c r="BE106"/>
  <c r="BE128"/>
  <c r="BE164"/>
  <c i="2" r="J52"/>
  <c r="BE107"/>
  <c r="BE154"/>
  <c r="BE179"/>
  <c r="BE197"/>
  <c r="BE268"/>
  <c r="BE296"/>
  <c r="BE426"/>
  <c r="BE448"/>
  <c r="BE462"/>
  <c r="BE466"/>
  <c r="BE490"/>
  <c r="BE525"/>
  <c r="BE610"/>
  <c r="BE631"/>
  <c r="BE103"/>
  <c r="BE229"/>
  <c r="BE430"/>
  <c r="BE444"/>
  <c r="BE452"/>
  <c r="BE477"/>
  <c r="BE535"/>
  <c r="BE541"/>
  <c r="BE564"/>
  <c r="BE572"/>
  <c r="BE586"/>
  <c r="BE607"/>
  <c r="BE729"/>
  <c r="BE733"/>
  <c r="BE747"/>
  <c r="BE847"/>
  <c r="E48"/>
  <c r="F55"/>
  <c r="BE207"/>
  <c r="BE219"/>
  <c r="BE329"/>
  <c r="BE363"/>
  <c r="BE373"/>
  <c r="BE405"/>
  <c r="BE613"/>
  <c r="BE617"/>
  <c r="BE620"/>
  <c r="BE637"/>
  <c r="BE645"/>
  <c r="BE655"/>
  <c r="BE657"/>
  <c r="BE672"/>
  <c r="BE675"/>
  <c r="BE679"/>
  <c r="BE685"/>
  <c r="BE687"/>
  <c r="BE690"/>
  <c r="BE692"/>
  <c r="BE700"/>
  <c r="BE704"/>
  <c r="BE708"/>
  <c r="BE722"/>
  <c r="BE725"/>
  <c r="BE811"/>
  <c r="BE814"/>
  <c r="BE835"/>
  <c r="J97"/>
  <c r="BE226"/>
  <c r="BE276"/>
  <c r="BE324"/>
  <c r="BE333"/>
  <c r="BE807"/>
  <c r="BE823"/>
  <c r="BE827"/>
  <c i="1" r="BD55"/>
  <c i="2" r="BE134"/>
  <c r="BE234"/>
  <c r="BE242"/>
  <c r="BE279"/>
  <c r="BE396"/>
  <c r="BE474"/>
  <c r="BE493"/>
  <c r="BE499"/>
  <c r="BE505"/>
  <c r="BE574"/>
  <c r="BE604"/>
  <c r="BE634"/>
  <c r="BE649"/>
  <c i="1" r="BA55"/>
  <c r="AW55"/>
  <c i="2" r="J54"/>
  <c r="BE193"/>
  <c r="BE285"/>
  <c r="BE305"/>
  <c r="BE308"/>
  <c r="BE130"/>
  <c r="BE272"/>
  <c r="BE340"/>
  <c r="BE370"/>
  <c r="BE383"/>
  <c r="BE389"/>
  <c r="BE392"/>
  <c r="BE399"/>
  <c r="BE557"/>
  <c r="BE696"/>
  <c r="BE118"/>
  <c r="BE123"/>
  <c r="BE166"/>
  <c r="BE183"/>
  <c r="BE187"/>
  <c r="BE299"/>
  <c r="BE337"/>
  <c r="BE470"/>
  <c r="BE484"/>
  <c r="BE520"/>
  <c r="BE653"/>
  <c r="BE660"/>
  <c r="BE664"/>
  <c r="F54"/>
  <c r="BE176"/>
  <c r="BE302"/>
  <c r="BE316"/>
  <c r="BE359"/>
  <c r="BE409"/>
  <c r="BE413"/>
  <c r="BE458"/>
  <c r="BE839"/>
  <c r="BE856"/>
  <c r="BE203"/>
  <c r="BE215"/>
  <c r="BE248"/>
  <c r="BE289"/>
  <c r="BE756"/>
  <c r="BE764"/>
  <c r="BE778"/>
  <c r="BE781"/>
  <c r="BE785"/>
  <c r="BE789"/>
  <c r="BE803"/>
  <c r="BE111"/>
  <c r="BE140"/>
  <c r="BE159"/>
  <c r="BE356"/>
  <c r="BE376"/>
  <c r="BE380"/>
  <c r="BE402"/>
  <c r="BE421"/>
  <c r="BE436"/>
  <c r="BE455"/>
  <c r="BE509"/>
  <c r="BE512"/>
  <c r="BE516"/>
  <c r="BE549"/>
  <c r="BE583"/>
  <c r="BE600"/>
  <c i="1" r="BB55"/>
  <c r="BC55"/>
  <c i="2" r="BE147"/>
  <c r="BE164"/>
  <c r="BE211"/>
  <c r="BE264"/>
  <c r="BE343"/>
  <c r="BE346"/>
  <c r="BE350"/>
  <c r="BE352"/>
  <c r="BE366"/>
  <c r="BE417"/>
  <c r="BE433"/>
  <c r="BE561"/>
  <c r="BE592"/>
  <c r="BE596"/>
  <c r="BE624"/>
  <c r="BE628"/>
  <c r="BE641"/>
  <c i="3" r="F34"/>
  <c i="1" r="BA56"/>
  <c i="8" r="F37"/>
  <c i="1" r="BD61"/>
  <c i="8" r="F35"/>
  <c i="1" r="BB61"/>
  <c i="6" r="J30"/>
  <c i="7" r="F37"/>
  <c i="1" r="BD60"/>
  <c i="6" r="F35"/>
  <c i="1" r="BB59"/>
  <c i="6" r="J34"/>
  <c i="1" r="AW59"/>
  <c i="5" r="F37"/>
  <c i="1" r="BD58"/>
  <c i="7" r="F35"/>
  <c i="1" r="BB60"/>
  <c i="5" r="F34"/>
  <c i="1" r="BA58"/>
  <c i="4" r="J34"/>
  <c i="1" r="AW57"/>
  <c i="7" r="F36"/>
  <c i="1" r="BC60"/>
  <c i="5" r="F35"/>
  <c i="1" r="BB58"/>
  <c i="4" r="F35"/>
  <c i="1" r="BB57"/>
  <c i="4" r="F34"/>
  <c i="1" r="BA57"/>
  <c i="3" r="F35"/>
  <c i="1" r="BB56"/>
  <c i="8" r="F34"/>
  <c i="1" r="BA61"/>
  <c i="3" r="F36"/>
  <c i="1" r="BC56"/>
  <c i="4" r="F37"/>
  <c i="1" r="BD57"/>
  <c i="5" r="J34"/>
  <c i="1" r="AW58"/>
  <c i="6" r="F34"/>
  <c i="1" r="BA59"/>
  <c i="6" r="F37"/>
  <c i="1" r="BD59"/>
  <c i="5" r="F36"/>
  <c i="1" r="BC58"/>
  <c i="8" r="J34"/>
  <c i="1" r="AW61"/>
  <c i="3" r="J34"/>
  <c i="1" r="AW56"/>
  <c i="6" r="F36"/>
  <c i="1" r="BC59"/>
  <c i="7" r="J34"/>
  <c i="1" r="AW60"/>
  <c i="8" r="F36"/>
  <c i="1" r="BC61"/>
  <c i="7" r="F34"/>
  <c i="1" r="BA60"/>
  <c i="4" r="F36"/>
  <c i="1" r="BC57"/>
  <c i="3" r="F37"/>
  <c i="1" r="BD56"/>
  <c i="7" l="1" r="BK90"/>
  <c r="BK89"/>
  <c r="J89"/>
  <c r="J59"/>
  <c i="2" r="BK424"/>
  <c r="J424"/>
  <c r="J69"/>
  <c r="R424"/>
  <c i="4" r="R94"/>
  <c i="2" r="P101"/>
  <c r="R101"/>
  <c r="R100"/>
  <c i="7" r="P90"/>
  <c r="P89"/>
  <c i="1" r="AU60"/>
  <c i="4" r="P94"/>
  <c i="7" r="T90"/>
  <c r="T89"/>
  <c i="4" r="R247"/>
  <c r="T247"/>
  <c r="T93"/>
  <c i="5" r="P86"/>
  <c i="1" r="AU58"/>
  <c i="4" r="BK94"/>
  <c r="J94"/>
  <c r="J60"/>
  <c r="P247"/>
  <c i="2" r="T424"/>
  <c r="P424"/>
  <c r="T101"/>
  <c i="1" r="AG59"/>
  <c i="5" r="BK87"/>
  <c r="J87"/>
  <c r="J60"/>
  <c r="BK268"/>
  <c r="J268"/>
  <c r="J65"/>
  <c i="8" r="BK82"/>
  <c r="BK81"/>
  <c r="J81"/>
  <c r="J59"/>
  <c i="2" r="BK100"/>
  <c r="J100"/>
  <c r="J59"/>
  <c r="J33"/>
  <c i="1" r="AV55"/>
  <c r="AT55"/>
  <c i="7" r="J33"/>
  <c i="1" r="AV60"/>
  <c r="AT60"/>
  <c i="3" r="J30"/>
  <c i="1" r="AG56"/>
  <c i="2" r="F33"/>
  <c i="1" r="AZ55"/>
  <c i="5" r="J33"/>
  <c i="1" r="AV58"/>
  <c r="AT58"/>
  <c r="BA54"/>
  <c r="AW54"/>
  <c r="AK30"/>
  <c i="3" r="J33"/>
  <c i="1" r="AV56"/>
  <c r="AT56"/>
  <c r="BB54"/>
  <c r="W31"/>
  <c i="6" r="F33"/>
  <c i="1" r="AZ59"/>
  <c i="4" r="F33"/>
  <c i="1" r="AZ57"/>
  <c i="6" r="J33"/>
  <c i="1" r="AV59"/>
  <c r="AT59"/>
  <c r="AN59"/>
  <c i="4" r="J33"/>
  <c i="1" r="AV57"/>
  <c r="AT57"/>
  <c i="3" r="F33"/>
  <c i="1" r="AZ56"/>
  <c r="BC54"/>
  <c r="AY54"/>
  <c r="BD54"/>
  <c r="W33"/>
  <c i="5" r="F33"/>
  <c i="1" r="AZ58"/>
  <c i="7" r="F33"/>
  <c i="1" r="AZ60"/>
  <c i="8" r="J33"/>
  <c i="1" r="AV61"/>
  <c r="AT61"/>
  <c i="8" r="F33"/>
  <c i="1" r="AZ61"/>
  <c i="2" l="1" r="T100"/>
  <c i="4" r="P93"/>
  <c i="1" r="AU57"/>
  <c i="2" r="P100"/>
  <c i="1" r="AU55"/>
  <c i="4" r="R93"/>
  <c i="7" r="J90"/>
  <c r="J60"/>
  <c i="5" r="BK86"/>
  <c r="J86"/>
  <c i="8" r="J82"/>
  <c r="J60"/>
  <c i="4" r="BK93"/>
  <c r="J93"/>
  <c i="6" r="J39"/>
  <c i="1" r="AN56"/>
  <c i="3" r="J39"/>
  <c i="7" r="J30"/>
  <c i="1" r="AG60"/>
  <c i="2" r="J30"/>
  <c i="1" r="AG55"/>
  <c r="W30"/>
  <c r="AX54"/>
  <c r="W32"/>
  <c i="5" r="J30"/>
  <c i="1" r="AG58"/>
  <c i="8" r="J30"/>
  <c i="1" r="AG61"/>
  <c i="4" r="J30"/>
  <c i="1" r="AG57"/>
  <c r="AZ54"/>
  <c r="W29"/>
  <c i="5" l="1" r="J39"/>
  <c i="7" r="J39"/>
  <c i="8" r="J39"/>
  <c i="4" r="J39"/>
  <c i="5" r="J59"/>
  <c i="4" r="J59"/>
  <c i="2" r="J39"/>
  <c i="1" r="AN55"/>
  <c r="AN58"/>
  <c r="AN60"/>
  <c r="AN57"/>
  <c r="AN61"/>
  <c r="AU54"/>
  <c r="AG54"/>
  <c r="AK26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<sst xmlns="http://schemas.openxmlformats.org/spreadsheetml/2006/main">
  <si>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</si>
  <si>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</si>
  <si>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</si>
  <si>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</si>
  <si>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</si>
  <si>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{5b4181a9-7767-48c4-850d-cf9470d90c22}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</si>
  <si>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</si>
  <si>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</si>
  <si>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</si>
  <si>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</si>
  <si>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</si>
  <si>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</si>
  <si>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</si>
  <si>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</si>
  <si>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</si>
  <si>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</si>
  <si>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</si>
  <si>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VH uzel Vnorovy - křížení Baťova kanálu s Moravou</t>
  </si>
  <si>
    <t>KSO:</t>
  </si>
  <si>
    <t/>
  </si>
  <si>
    <t>CC-CZ:</t>
  </si>
  <si>
    <t>Místo:</t>
  </si>
  <si>
    <t>Vnorovy</t>
  </si>
  <si>
    <t>Datum:</t>
  </si>
  <si>
    <t>21. 8. 2025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</si>
  <si>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</si>
  <si>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</si>
  <si>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</si>
  <si>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</si>
  <si>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</si>
  <si>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</si>
  <si>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</si>
  <si>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</si>
  <si>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</si>
  <si>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</si>
  <si>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</si>
  <si>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</si>
  <si>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</si>
  <si>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</si>
  <si>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</si>
  <si>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</si>
  <si>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</si>
  <si>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</si>
  <si>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</si>
  <si>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</si>
  <si>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</si>
  <si>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</si>
  <si>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</si>
  <si>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</si>
  <si>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</si>
  <si>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</si>
  <si>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</si>
  <si>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</si>
  <si>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</si>
  <si>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</si>
  <si>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</si>
  <si>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</si>
  <si>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</si>
  <si>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</si>
  <si>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</si>
  <si>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</si>
  <si>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</si>
  <si>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</si>
  <si>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</si>
  <si>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</si>
  <si>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</si>
  <si>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</si>
  <si>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</si>
  <si>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</si>
  <si>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</si>
  <si>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</si>
  <si>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</si>
  <si>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</si>
  <si>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</si>
  <si>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</si>
  <si>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002a</t>
  </si>
  <si>
    <t>Zázemí - ASR</t>
  </si>
  <si>
    <t>STA</t>
  </si>
  <si>
    <t>1</t>
  </si>
  <si>
    <t>{9947394f-a59d-4ba2-b292-d228fa64d439}</t>
  </si>
  <si>
    <t>2</t>
  </si>
  <si>
    <t>002c</t>
  </si>
  <si>
    <t>Zázemí elektro</t>
  </si>
  <si>
    <t>{fc8cd1ed-ece7-4ab9-9f66-aa5e145c7748}</t>
  </si>
  <si>
    <t>003</t>
  </si>
  <si>
    <t>Studna</t>
  </si>
  <si>
    <t>{3e04631c-9f1c-4635-87b6-a472d952c1fb}</t>
  </si>
  <si>
    <t>004</t>
  </si>
  <si>
    <t>Hráz řeky Moravy</t>
  </si>
  <si>
    <t>{5ea75ca8-d652-4017-9275-beaecc90fb0a}</t>
  </si>
  <si>
    <t>002b</t>
  </si>
  <si>
    <t>ZTI Zázemí, přípojky</t>
  </si>
  <si>
    <t>{99760316-51b3-4eef-94ce-fefa11a2f727}</t>
  </si>
  <si>
    <t>SO 01</t>
  </si>
  <si>
    <t>Lávka</t>
  </si>
  <si>
    <t>{f00e6373-5f39-4d46-9689-730338e0f2b3}</t>
  </si>
  <si>
    <t>VRN</t>
  </si>
  <si>
    <t>Vedlejší rozpočtové náklady</t>
  </si>
  <si>
    <t>{efe5444b-b63c-4c49-afbc-aaa5b3cc38f6}</t>
  </si>
  <si>
    <t>KRYCÍ LIST SOUPISU PRACÍ</t>
  </si>
  <si>
    <t>Objekt:</t>
  </si>
  <si>
    <t>002a - Zázemí - ASR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</si>
  <si>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</si>
  <si>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</si>
  <si>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</si>
  <si>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</si>
  <si>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</si>
  <si>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</si>
  <si>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</si>
  <si>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</si>
  <si>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</si>
  <si>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</si>
  <si>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</si>
  <si>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</si>
  <si>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</si>
  <si>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</si>
  <si>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</si>
  <si>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</si>
  <si>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</si>
  <si>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</si>
  <si>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</si>
  <si>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</si>
  <si>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</si>
  <si>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</si>
  <si>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</si>
  <si>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</si>
  <si>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</si>
  <si>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</si>
  <si>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</si>
  <si>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</si>
  <si>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</si>
  <si>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</si>
  <si>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</si>
  <si>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</si>
  <si>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</si>
  <si>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</si>
  <si>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</si>
  <si>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</si>
  <si>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</si>
  <si>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</si>
  <si>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</si>
  <si>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</si>
  <si>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</si>
  <si>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</si>
  <si>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</si>
  <si>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121151105</t>
  </si>
  <si>
    <t>Sejmutí ornice plochy do 100 m2 tl vrstvy přes 250 do 300 mm strojně</t>
  </si>
  <si>
    <t>m2</t>
  </si>
  <si>
    <t>CS ÚRS 2025 02</t>
  </si>
  <si>
    <t>4</t>
  </si>
  <si>
    <t>749054500</t>
  </si>
  <si>
    <t>PP</t>
  </si>
  <si>
    <t>Sejmutí ornice strojně při souvislé ploše do 100 m2, tl. vrstvy přes 250 do 300 mm</t>
  </si>
  <si>
    <t>Online PSC</t>
  </si>
  <si>
    <t>https://podminky.urs.cz/item/CS_URS_2025_02/121151105</t>
  </si>
  <si>
    <t>VV</t>
  </si>
  <si>
    <t>"zázemí+přístupové cesty, hl. 0,3" 545*0,3</t>
  </si>
  <si>
    <t>131151103</t>
  </si>
  <si>
    <t>Hloubení jam nezapažených v hornině třídy těžitelnosti I skupiny 1 a 2 objem do 100 m3 strojně</t>
  </si>
  <si>
    <t>m3</t>
  </si>
  <si>
    <t>-192493536</t>
  </si>
  <si>
    <t>Hloubení nezapažených jam a zářezů strojně s urovnáním dna do předepsaného profilu a spádu v hornině třídy těžitelnosti I skupiny 1 a 2 přes 50 do 100 m3</t>
  </si>
  <si>
    <t>https://podminky.urs.cz/item/CS_URS_2025_02/131151103</t>
  </si>
  <si>
    <t>"zázemí - výkop pro základy" 156*0,7</t>
  </si>
  <si>
    <t>3</t>
  </si>
  <si>
    <t>174151101</t>
  </si>
  <si>
    <t>Zásyp jam, šachet rýh nebo kolem objektů sypaninou se zhutněním</t>
  </si>
  <si>
    <t>2022624822</t>
  </si>
  <si>
    <t>Zásyp sypaninou z jakékoliv horniny strojně s uložením výkopku ve vrstvách se zhutněním jam, šachet, rýh nebo kolem objektů v těchto vykopávkách</t>
  </si>
  <si>
    <t>https://podminky.urs.cz/item/CS_URS_2025_02/174151101</t>
  </si>
  <si>
    <t>"mezi základy"24*0,8+6,88*0,8</t>
  </si>
  <si>
    <t>"kolem stěn"0,75*15,6+0,85*15,6+4,1*0,85*2</t>
  </si>
  <si>
    <t>"základy sloupy"(0,9*4*0,8-0,5*4*0,8)*5</t>
  </si>
  <si>
    <t>Součet</t>
  </si>
  <si>
    <t>181912112</t>
  </si>
  <si>
    <t>Úprava pláně v hornině třídy těžitelnosti I skupiny 3 se zhutněním ručně</t>
  </si>
  <si>
    <t>-1701733627</t>
  </si>
  <si>
    <t>Úprava pláně vyrovnáním výškových rozdílů ručně v hornině třídy těžitelnosti I skupiny 3 se zhutněním</t>
  </si>
  <si>
    <t>https://podminky.urs.cz/item/CS_URS_2025_02/181912112</t>
  </si>
  <si>
    <t>"plocha pod zázemím"156</t>
  </si>
  <si>
    <t>Zakládání</t>
  </si>
  <si>
    <t>5</t>
  </si>
  <si>
    <t>271532212</t>
  </si>
  <si>
    <t>Podsyp pod základové konstrukce se zhutněním z hrubého kameniva frakce 16 až 32 mm</t>
  </si>
  <si>
    <t>-1297163307</t>
  </si>
  <si>
    <t>Podsyp pod základové konstrukce se zhutněním a urovnáním povrchu z kameniva hrubého, frakce 16 - 32 mm</t>
  </si>
  <si>
    <t>https://podminky.urs.cz/item/CS_URS_2025_02/271532212</t>
  </si>
  <si>
    <t>"podsyp chodník"25,7*0,2</t>
  </si>
  <si>
    <t>"podlaha pergola"48*0,15</t>
  </si>
  <si>
    <t>"podlaha sklaba P1"6,9*0,1+24*0,1</t>
  </si>
  <si>
    <t>6</t>
  </si>
  <si>
    <t>273362021</t>
  </si>
  <si>
    <t>Výztuž základových desek svařovanými sítěmi Kari</t>
  </si>
  <si>
    <t>t</t>
  </si>
  <si>
    <t>883378552</t>
  </si>
  <si>
    <t>Výztuž základů desek ze svařovaných sítí z drátů typu KARI</t>
  </si>
  <si>
    <t>https://podminky.urs.cz/item/CS_URS_2025_02/273362021</t>
  </si>
  <si>
    <t>"podlaha zázemí+20%prořez"61*7,9*0,001*2</t>
  </si>
  <si>
    <t>7</t>
  </si>
  <si>
    <t>274321117</t>
  </si>
  <si>
    <t>Základové pasy, prahy, věnce a ostruhy mostních konstrukcí ze ŽB C 25/30</t>
  </si>
  <si>
    <t>2073340126</t>
  </si>
  <si>
    <t>Základové konstrukce z betonu železového pásy, prahy, věnce a ostruhy ve výkopu nebo na hlavách pilot C 25/30</t>
  </si>
  <si>
    <t>https://podminky.urs.cz/item/CS_URS_2025_02/274321117</t>
  </si>
  <si>
    <t>"základ sloupy 5 ks"0,5*0,5*0,8*5</t>
  </si>
  <si>
    <t>"základ zázemí"(19,8+1,35)*0,8</t>
  </si>
  <si>
    <t>8</t>
  </si>
  <si>
    <t>274351121</t>
  </si>
  <si>
    <t>Zřízení bednění základových pasů rovného</t>
  </si>
  <si>
    <t>492085338</t>
  </si>
  <si>
    <t>Bednění základů pasů rovné zřízení</t>
  </si>
  <si>
    <t>https://podminky.urs.cz/item/CS_URS_2025_02/274351121</t>
  </si>
  <si>
    <t>"základ - boční část, zadní část"25,5*0,8</t>
  </si>
  <si>
    <t>"základ 5 ks pod sloupky"(0,5*4*0,8)*5</t>
  </si>
  <si>
    <t xml:space="preserve">"základ - přední  a vnitřní část"(19,5+2,55+2,55+2,7+2,7+2,55+2,55+9,4+9,4)*0,8</t>
  </si>
  <si>
    <t>9</t>
  </si>
  <si>
    <t>274351122</t>
  </si>
  <si>
    <t>Odstranění bednění základových pasů rovného</t>
  </si>
  <si>
    <t>-727199632</t>
  </si>
  <si>
    <t>Bednění základů pasů rovné odstranění</t>
  </si>
  <si>
    <t>https://podminky.urs.cz/item/CS_URS_2025_02/274351122</t>
  </si>
  <si>
    <t>10</t>
  </si>
  <si>
    <t>274361821</t>
  </si>
  <si>
    <t>Výztuž základových pasů betonářskou ocelí 10 505 (R)</t>
  </si>
  <si>
    <t>-910499880</t>
  </si>
  <si>
    <t>Výztuž základů pasů z betonářské oceli 10 505 (R) nebo BSt 500</t>
  </si>
  <si>
    <t>https://podminky.urs.cz/item/CS_URS_2025_02/274361821</t>
  </si>
  <si>
    <t>"výztuž základů" (0,89*0,001)*(14,3*4+3,95*4)*2</t>
  </si>
  <si>
    <t>Svislé a kompletní konstrukce</t>
  </si>
  <si>
    <t>11</t>
  </si>
  <si>
    <t>311232014</t>
  </si>
  <si>
    <t>Zdivo nosné z cihel plných lícových P 60 dl 290 mm P60 na MVC včetně spárování</t>
  </si>
  <si>
    <t>-1801820174</t>
  </si>
  <si>
    <t>Zdivo z cihel pálených nosné z cihel lícových včetně spárování pevnosti P 60, na maltu MVC dl. 290 mm (český formát 290x140x65 mm) plných</t>
  </si>
  <si>
    <t>https://podminky.urs.cz/item/CS_URS_2025_02/311232014</t>
  </si>
  <si>
    <t>"sloupky z pálených cihel"0,6*0,6*3,3*9*1,2</t>
  </si>
  <si>
    <t>12</t>
  </si>
  <si>
    <t>M</t>
  </si>
  <si>
    <t>54825002</t>
  </si>
  <si>
    <t>kotevní patka tvaru U široká 120x120x4,0 20x250mm</t>
  </si>
  <si>
    <t>kus</t>
  </si>
  <si>
    <t>-831875125</t>
  </si>
  <si>
    <t>13</t>
  </si>
  <si>
    <t>311235161</t>
  </si>
  <si>
    <t>Zdivo jednovrstvé z cihel broušených přes P10 do P15 na tenkovrstvou maltu tl 300 mm</t>
  </si>
  <si>
    <t>-1291064203</t>
  </si>
  <si>
    <t>Zdivo jednovrstvé z cihel děrovaných broušených na celoplošnou tenkovrstvou maltu, pevnost cihel přes P10 do P15, tl. zdiva 300 mm</t>
  </si>
  <si>
    <t>https://podminky.urs.cz/item/CS_URS_2025_02/311235161</t>
  </si>
  <si>
    <t>"odpočet otvorů"-0,8*2*3</t>
  </si>
  <si>
    <t>-1*2</t>
  </si>
  <si>
    <t>-1,1*2</t>
  </si>
  <si>
    <t>-0,9*2</t>
  </si>
  <si>
    <t>-0,9*0,7*4</t>
  </si>
  <si>
    <t>(2,72*3,1+2,78*3,1+1,75*3,1+1,78*3,1+1,73*3,1+2,75*3,1+2,78*3,1*3+2,72*3,1+4,28)*3,1</t>
  </si>
  <si>
    <t>14</t>
  </si>
  <si>
    <t>317168052</t>
  </si>
  <si>
    <t>Překlad keramický vysoký v 238 mm dl 1250 mm</t>
  </si>
  <si>
    <t>1284830471</t>
  </si>
  <si>
    <t>Překlady keramické vysoké osazené do maltového lože, šířky překladu 70 mm výšky 238 mm, délky 1250 mm</t>
  </si>
  <si>
    <t>https://podminky.urs.cz/item/CS_URS_2025_02/317168052</t>
  </si>
  <si>
    <t>317361821</t>
  </si>
  <si>
    <t>Výztuž překladů a říms z betonářské oceli 10 505</t>
  </si>
  <si>
    <t>-1442519116</t>
  </si>
  <si>
    <t>Výztuž překladů, říms, žlabů, žlabových říms, klenbových pásů z betonářské oceli 10 505 (R) nebo BSt 500</t>
  </si>
  <si>
    <t>https://podminky.urs.cz/item/CS_URS_2025_02/317361821</t>
  </si>
  <si>
    <t>"výztuž překlady"0,035</t>
  </si>
  <si>
    <t>16</t>
  </si>
  <si>
    <t>317998113</t>
  </si>
  <si>
    <t>Tepelná izolace mezi překlady v 24 cm z EPS tl 80 mm</t>
  </si>
  <si>
    <t>m</t>
  </si>
  <si>
    <t>-1454368216</t>
  </si>
  <si>
    <t>Izolace tepelná mezi překlady z pěnového polystyrenu výšky 24 cm, tloušťky 80 mm</t>
  </si>
  <si>
    <t>https://podminky.urs.cz/item/CS_URS_2025_02/317998113</t>
  </si>
  <si>
    <t>"mezi překlady"12</t>
  </si>
  <si>
    <t>17</t>
  </si>
  <si>
    <t>317998141</t>
  </si>
  <si>
    <t>Tepelná izolace mezi překlady jakékoliv výšky z XPS tl přes 30 do 50 mm</t>
  </si>
  <si>
    <t>-1111950204</t>
  </si>
  <si>
    <t>Izolace tepelná mezi překlady z extrudovaného polystyrenu jakékoliv výšky, tloušťky přes 30 do 50 mm</t>
  </si>
  <si>
    <t>https://podminky.urs.cz/item/CS_URS_2025_02/317998141</t>
  </si>
  <si>
    <t>"základ - boční část, zadní část"25,5*0,65</t>
  </si>
  <si>
    <t>"základ - přední část"19,5*0,4</t>
  </si>
  <si>
    <t>18</t>
  </si>
  <si>
    <t>342241115</t>
  </si>
  <si>
    <t>Příčky z cihel děrovaných lícových P 60 dl 290 mm pevnosti P 60 na MVC včetně spárování tl 140 mm</t>
  </si>
  <si>
    <t>992705014</t>
  </si>
  <si>
    <t>Příčky nebo přizdívky jednoduché z cihel nebo příčkovek pálených na maltu MVC nebo MC lícových, včetně spárování dl. 290 mm (český formát 290x140x65 mm) děrovaných, tl. 140 mm</t>
  </si>
  <si>
    <t>https://podminky.urs.cz/item/CS_URS_2025_02/342241115</t>
  </si>
  <si>
    <t>2,15*2,3+4,33*2,3+2,9*2,3</t>
  </si>
  <si>
    <t>19</t>
  </si>
  <si>
    <t>342244111.WNR</t>
  </si>
  <si>
    <t>Příčka z cihel Porotherm 11,5 P10 na maltu M5 tloušťky 115 mm</t>
  </si>
  <si>
    <t>1839399743</t>
  </si>
  <si>
    <t>(1,85+1,7+1,2+2,75+1,1+0,97+0,9)*2,3</t>
  </si>
  <si>
    <t>-0,7*2*3</t>
  </si>
  <si>
    <t>Vodorovné konstrukce</t>
  </si>
  <si>
    <t>20</t>
  </si>
  <si>
    <t>417238233</t>
  </si>
  <si>
    <t>Obezdívka věnce jednostranná věncovkou keramickou v přes 210 do 250 mm bez tepelné izolace</t>
  </si>
  <si>
    <t>-1061900522</t>
  </si>
  <si>
    <t>Obezdívka ztužujícího věnce keramickými věncovkami bez tepelné izolace jednostranná, výška věnce přes 210 do 250 mm</t>
  </si>
  <si>
    <t>https://podminky.urs.cz/item/CS_URS_2025_02/417238233</t>
  </si>
  <si>
    <t>"věnec"2*14,05+3,95+3,95+3,95+3,95</t>
  </si>
  <si>
    <t>417321515</t>
  </si>
  <si>
    <t>Ztužující pásy a věnce ze ŽB tř. C 25/30</t>
  </si>
  <si>
    <t>2012132718</t>
  </si>
  <si>
    <t>Ztužující pásy a věnce z betonu železového (bez výztuže) tř. C 25/30</t>
  </si>
  <si>
    <t>https://podminky.urs.cz/item/CS_URS_2025_02/417321515</t>
  </si>
  <si>
    <t>"věnec"(0,25*0,2)*13,7*2+0,25*0,2*3,65*2+3,65*2*0,1*0,25</t>
  </si>
  <si>
    <t>22</t>
  </si>
  <si>
    <t>417361821</t>
  </si>
  <si>
    <t>Výztuž ztužujících pásů a věnců betonářskou ocelí 10 505</t>
  </si>
  <si>
    <t>-665177619</t>
  </si>
  <si>
    <t>Výztuž ztužujících pásů a věnců z betonářské oceli 10 505 (R) nebo BSt 500</t>
  </si>
  <si>
    <t>https://podminky.urs.cz/item/CS_URS_2025_02/417361821</t>
  </si>
  <si>
    <t>"výztuž věnce - viz výkres věnce"0,3</t>
  </si>
  <si>
    <t>23</t>
  </si>
  <si>
    <t>451315116</t>
  </si>
  <si>
    <t>Podkladní nebo výplňová vrstva z betonu C 20/25 tl do 100 mm</t>
  </si>
  <si>
    <t>1611550623</t>
  </si>
  <si>
    <t>Podkladní a výplňové vrstvy z betonu prostého tloušťky do 100 mm, z betonu C 20/25</t>
  </si>
  <si>
    <t>https://podminky.urs.cz/item/CS_URS_2025_02/451315116</t>
  </si>
  <si>
    <t>"podlaha skladba P1"51</t>
  </si>
  <si>
    <t>24</t>
  </si>
  <si>
    <t>451315125</t>
  </si>
  <si>
    <t>Podkladní nebo výplňová vrstva z betonu C 16/20 tl do 150 mm</t>
  </si>
  <si>
    <t>-13444626</t>
  </si>
  <si>
    <t>Podkladní a výplňové vrstvy z betonu prostého tloušťky do 150 mm, z betonu C 16/20</t>
  </si>
  <si>
    <t>https://podminky.urs.cz/item/CS_URS_2025_02/451315125</t>
  </si>
  <si>
    <t>"základ pod sloupky 5ks"0,7*0,7*0,1*5</t>
  </si>
  <si>
    <t>"pod základem podklad" (19,8+1,3)*0,1</t>
  </si>
  <si>
    <t>Komunikace pozemní</t>
  </si>
  <si>
    <t>25</t>
  </si>
  <si>
    <t>596212220</t>
  </si>
  <si>
    <t>Kladení zámkové dlažby pozemních komunikací ručně tl 80 mm skupiny B pl do 50 m2</t>
  </si>
  <si>
    <t>-530432477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</si>
  <si>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B, pro plochy do 50 m2</t>
  </si>
  <si>
    <t>https://podminky.urs.cz/item/CS_URS_2025_02/596212220</t>
  </si>
  <si>
    <t>26</t>
  </si>
  <si>
    <t>59245213</t>
  </si>
  <si>
    <t>dlažba zámková betonová tvaru I 200x165mm tl 80mm přírodní</t>
  </si>
  <si>
    <t>-1465511644</t>
  </si>
  <si>
    <t>P</t>
  </si>
  <si>
    <t>Poznámka k položce:_x000d_
Spotřeba: 36 kus/m2</t>
  </si>
  <si>
    <t>48,5*1,03 'Přepočtené koeficientem množství</t>
  </si>
  <si>
    <t>Úpravy povrchů, podlahy a osazování výplní</t>
  </si>
  <si>
    <t>27</t>
  </si>
  <si>
    <t>612142001</t>
  </si>
  <si>
    <t>Pletivo sklovláknité vnitřních stěn vtlačené do tmelu</t>
  </si>
  <si>
    <t>204108714</t>
  </si>
  <si>
    <t>Pletivo vnitřních ploch v ploše nebo pruzích, na plném podkladu sklovláknité vtlačené do tmelu včetně tmelu stěn</t>
  </si>
  <si>
    <t>https://podminky.urs.cz/item/CS_URS_2025_02/612142001</t>
  </si>
  <si>
    <t>"ostění"3,2*0,2*4+5*0,2*4,8*3+0,2*5*3</t>
  </si>
  <si>
    <t>"omítky"172,654</t>
  </si>
  <si>
    <t>"pod střechou" 0,65*(12,9+12,9+2,75+2,75)</t>
  </si>
  <si>
    <t>"na překlad"0,25*(12,9+2,75+2,75+12,9)</t>
  </si>
  <si>
    <t>28</t>
  </si>
  <si>
    <t>612321121</t>
  </si>
  <si>
    <t>Vápenocementová omítka hladká jednovrstvá vnitřních stěn nanášená ručně</t>
  </si>
  <si>
    <t>-1752830996</t>
  </si>
  <si>
    <t>Omítka vápenocementová vnitřních ploch nanášená ručně jednovrstvá, tloušťky do 10 mm hladká svislých konstrukcí stěn</t>
  </si>
  <si>
    <t>https://podminky.urs.cz/item/CS_URS_2025_02/612321121</t>
  </si>
  <si>
    <t>"půdní prostor"0,77*13+0,55*13+3*2</t>
  </si>
  <si>
    <t>(2,72+1,1+1,6+2,75+1,2+1,2+0,45+1,75+1,65+1,65+0,9+1,9+2,15)*2,3</t>
  </si>
  <si>
    <t>29</t>
  </si>
  <si>
    <t>612331111</t>
  </si>
  <si>
    <t>Cementová omítka hrubá jednovrstvá zatřená vnitřních stěn nanášená ručně</t>
  </si>
  <si>
    <t>256940663</t>
  </si>
  <si>
    <t>Omítka cementová vnitřních ploch nanášená ručně jednovrstvá, tloušťky do 10 mm hrubá zatřená svislých konstrukcí stěn</t>
  </si>
  <si>
    <t>https://podminky.urs.cz/item/CS_URS_2025_02/612331111</t>
  </si>
  <si>
    <t>"místnost.1.01"(2,75+2,72+2,75+2,72)*2,3-2*1-0,9*0,7*2</t>
  </si>
  <si>
    <t>"místnost 1.02." (1,7+1,85+1,2+1,1)*2,3-0,8*2</t>
  </si>
  <si>
    <t>"místnost 1.03." (1,48+1,6+0,95+1,2)*2,3-0,7*2</t>
  </si>
  <si>
    <t>"místnost 1.04"(2,75+1,2+1,2+0,41+1,9+1,6)*2,3-0,7*2-0,7*2-0,8*2-0,9*0,7</t>
  </si>
  <si>
    <t>"místnost 1.05"(2,05+1,1+2,25+0,9)*2,3-0,7*2</t>
  </si>
  <si>
    <t>"místnost 1.06"(1,65+2,25+1,65+1,75)*2,3-1*2</t>
  </si>
  <si>
    <t>"místnost 1.07"(1,1+2+2+1,1)*2,3-0,7*2</t>
  </si>
  <si>
    <t>"místnost 1.08"(1,65+1,95+1,8+1,8+0,9+0,1+0,9)*2,3-0,8*2</t>
  </si>
  <si>
    <t>"místnost 1.09."(1,9+2,2+1+1,65)*2,3-1*2</t>
  </si>
  <si>
    <t>"místnost 1.10"(0,1+0,25+1,9+1,1+1)*2,3-0,7*0,9</t>
  </si>
  <si>
    <t>"ostění okenní a dveřní"0,15*3,2*4+0,15*5*3+0,15*4,8*3</t>
  </si>
  <si>
    <t>30</t>
  </si>
  <si>
    <t>619995001</t>
  </si>
  <si>
    <t>Začištění omítek kolem oken, dveří, podlah nebo obkladů</t>
  </si>
  <si>
    <t>1116655702</t>
  </si>
  <si>
    <t>Začištění omítek (s dodáním hmot) kolem oken, dveří, podlah, obkladů apod.</t>
  </si>
  <si>
    <t>https://podminky.urs.cz/item/CS_URS_2025_02/619995001</t>
  </si>
  <si>
    <t>31</t>
  </si>
  <si>
    <t>622131121</t>
  </si>
  <si>
    <t>Penetrační nátěr vnějších stěn nanášený ručně</t>
  </si>
  <si>
    <t>696204308</t>
  </si>
  <si>
    <t>Podkladní a spojovací vrstva vnějších omítaných ploch penetrace nanášená ručně stěn</t>
  </si>
  <si>
    <t>https://podminky.urs.cz/item/CS_URS_2025_02/622131121</t>
  </si>
  <si>
    <t>94,044</t>
  </si>
  <si>
    <t>32</t>
  </si>
  <si>
    <t>622143005</t>
  </si>
  <si>
    <t>Montáž omítníků plastových, pozinkovaných nebo dřevěných</t>
  </si>
  <si>
    <t>1802048409</t>
  </si>
  <si>
    <t>Montáž omítkových profilů plastových, pozinkovaných nebo dřevěných upevněných vtlačením do podkladní vrstvy nebo přibitím omítníků</t>
  </si>
  <si>
    <t>https://podminky.urs.cz/item/CS_URS_2025_02/622143005</t>
  </si>
  <si>
    <t>50*2,5+13+13+3+3</t>
  </si>
  <si>
    <t>33</t>
  </si>
  <si>
    <t>56284233</t>
  </si>
  <si>
    <t>omítník PVC pro omítky tl 10mm</t>
  </si>
  <si>
    <t>432262732</t>
  </si>
  <si>
    <t>157*1,05 'Přepočtené koeficientem množství</t>
  </si>
  <si>
    <t>34</t>
  </si>
  <si>
    <t>622252001</t>
  </si>
  <si>
    <t>Montáž profilů kontaktního zateplení připevněných mechanicky</t>
  </si>
  <si>
    <t>-990793078</t>
  </si>
  <si>
    <t>Montáž profilů kontaktního zateplení zakládacích soklových připevněných hmoždinkami</t>
  </si>
  <si>
    <t>https://podminky.urs.cz/item/CS_URS_2025_02/622252001</t>
  </si>
  <si>
    <t>"pod střechou" 12,9+12,9+2,75+2,75</t>
  </si>
  <si>
    <t>"na překlad"12,9+2,75+2,75+12,9</t>
  </si>
  <si>
    <t>35</t>
  </si>
  <si>
    <t>56280353</t>
  </si>
  <si>
    <t>hmoždinka fasádní 8x140mm s vrutem torx</t>
  </si>
  <si>
    <t>100 kus</t>
  </si>
  <si>
    <t>1777935323</t>
  </si>
  <si>
    <t>3*1,05 'Přepočtené koeficientem množství</t>
  </si>
  <si>
    <t>36</t>
  </si>
  <si>
    <t>622271011</t>
  </si>
  <si>
    <t>Montáž odvětrávané fasády stěn nýtováním na dřevěný rošt tepelná izolace tl. 60 mm</t>
  </si>
  <si>
    <t>-960576074</t>
  </si>
  <si>
    <t>Montáž zavěšené odvětrávané fasády na kombinované nosné konstrukci z fasádních desek na jednosměrné nosné konstrukci opláštění připevněné mechanickým viditelným spojem, (nýty) stěn s vložením tepelné izolace, tloušťky 60 mm</t>
  </si>
  <si>
    <t>https://podminky.urs.cz/item/CS_URS_2025_02/622271011</t>
  </si>
  <si>
    <t>"přední stěna"8,4+8,6+19,1-1*2*2-0,8*2*3-0,9*2</t>
  </si>
  <si>
    <t>"zadní stěna"8,7+8,5*3-0,7*0,9*2</t>
  </si>
  <si>
    <t>"boční stěny"8,4+8,5-0,9*0,7*2</t>
  </si>
  <si>
    <t>37</t>
  </si>
  <si>
    <t>61191157</t>
  </si>
  <si>
    <t>palubky obkladové sibiřský modřín profil klasický 19x121mm jakost A/B</t>
  </si>
  <si>
    <t>-301895002</t>
  </si>
  <si>
    <t>74,08*1,25 'Přepočtené koeficientem množství</t>
  </si>
  <si>
    <t>38</t>
  </si>
  <si>
    <t>082</t>
  </si>
  <si>
    <t>Držák klipu provětrávaná fasáda</t>
  </si>
  <si>
    <t>ks</t>
  </si>
  <si>
    <t>657439056</t>
  </si>
  <si>
    <t>Držák klipu provětrávaná fasáda - 10 ks na 2 m2</t>
  </si>
  <si>
    <t>"držák klipu na provětrávanou fasádu"370</t>
  </si>
  <si>
    <t>39</t>
  </si>
  <si>
    <t>083</t>
  </si>
  <si>
    <t>Klip na přichycení fasády</t>
  </si>
  <si>
    <t>581285890</t>
  </si>
  <si>
    <t>"klip na přichycení desek"1185</t>
  </si>
  <si>
    <t>40</t>
  </si>
  <si>
    <t>084</t>
  </si>
  <si>
    <t>Mezerníky</t>
  </si>
  <si>
    <t>-1896530186</t>
  </si>
  <si>
    <t>"mezerníky fasády"1200</t>
  </si>
  <si>
    <t>41</t>
  </si>
  <si>
    <t>622274011</t>
  </si>
  <si>
    <t>Montáž profilů rohových nebo do spár odvětrávané fasády na kovový rošt</t>
  </si>
  <si>
    <t>-531775013</t>
  </si>
  <si>
    <t>Montáž profilů zavěšené odvětrávané fasády rohových nebo do spár, na rošt kovový</t>
  </si>
  <si>
    <t>https://podminky.urs.cz/item/CS_URS_2025_02/622274011</t>
  </si>
  <si>
    <t xml:space="preserve">"ohraničení prostoru s provětrávanou fasádou -  L profily"</t>
  </si>
  <si>
    <t>"přední"(2,72+2,78+6,20)*4+2,1*18+0,77*8</t>
  </si>
  <si>
    <t>"zadní"2,1*8+(2,78+2,78+2,78+2,72)*4+0,5*8+3,4+3,4</t>
  </si>
  <si>
    <t>"boční"2,8*4+0,77*2+2,8*4+0,77*2+3,4+3,4</t>
  </si>
  <si>
    <t>42</t>
  </si>
  <si>
    <t>15441063</t>
  </si>
  <si>
    <t>konzola nosného roštu L90 pozink</t>
  </si>
  <si>
    <t>-1653858351</t>
  </si>
  <si>
    <t>"ohraničení prostoru s provětrávanou fasádou - hlinikové L profily"</t>
  </si>
  <si>
    <t>194,88*1,05 'Přepočtené koeficientem množství</t>
  </si>
  <si>
    <t>43</t>
  </si>
  <si>
    <t>622322121</t>
  </si>
  <si>
    <t>Vápenocementová lehčená omítka hladká jednovrstvá vnějších stěn nanášená ručně</t>
  </si>
  <si>
    <t>897592271</t>
  </si>
  <si>
    <t>Omítka vápenocementová lehčená vnějších ploch nanášená ručně jednovrstvá, tloušťky do 15 mm hladká stěn</t>
  </si>
  <si>
    <t>https://podminky.urs.cz/item/CS_URS_2025_02/622322121</t>
  </si>
  <si>
    <t>44</t>
  </si>
  <si>
    <t>629135101</t>
  </si>
  <si>
    <t>Vyrovnávací vrstva pod klempířské prvky z MC š do 150 mm</t>
  </si>
  <si>
    <t>-1705286096</t>
  </si>
  <si>
    <t>Vyrovnávací vrstva z cementové malty pod klempířskými prvky šířky do 150 mm</t>
  </si>
  <si>
    <t>https://podminky.urs.cz/item/CS_URS_2025_02/629135101</t>
  </si>
  <si>
    <t>45</t>
  </si>
  <si>
    <t>631311115</t>
  </si>
  <si>
    <t>Mazanina tl přes 50 do 80 mm z betonu prostého bez zvýšených nároků na prostředí tř. C 20/25</t>
  </si>
  <si>
    <t>-959286696</t>
  </si>
  <si>
    <t>Mazanina z betonu prostého bez zvýšených nároků na prostředí tl. přes 50 do 80 mm tř. C 20/25</t>
  </si>
  <si>
    <t>https://podminky.urs.cz/item/CS_URS_2025_02/631311115</t>
  </si>
  <si>
    <t>"podlaha"51*0,05</t>
  </si>
  <si>
    <t>46</t>
  </si>
  <si>
    <t>631319021</t>
  </si>
  <si>
    <t>Příplatek k mazanině tl přes 50 do 80 mm za přehlazení s poprášením cementem</t>
  </si>
  <si>
    <t>-1720818586</t>
  </si>
  <si>
    <t>Příplatek k cenám mazanin za úpravu povrchu mazaniny přehlazením s poprášením cementem pro konečnou úpravu, mazanina tl. přes 50 do 80 mm (40 kg/m3)</t>
  </si>
  <si>
    <t>https://podminky.urs.cz/item/CS_URS_2025_02/631319021</t>
  </si>
  <si>
    <t>47</t>
  </si>
  <si>
    <t>632481213</t>
  </si>
  <si>
    <t>Separační vrstva z PE fólie</t>
  </si>
  <si>
    <t>-1200568533</t>
  </si>
  <si>
    <t>Separační vrstva k oddělení podlahových vrstev z polyetylénové fólie</t>
  </si>
  <si>
    <t>https://podminky.urs.cz/item/CS_URS_2025_02/632481213</t>
  </si>
  <si>
    <t>48</t>
  </si>
  <si>
    <t>54878145</t>
  </si>
  <si>
    <t>spona stěnová z korozivzdorné oceli pro napojení příček</t>
  </si>
  <si>
    <t>1883811789</t>
  </si>
  <si>
    <t>280</t>
  </si>
  <si>
    <t>49</t>
  </si>
  <si>
    <t>642942611</t>
  </si>
  <si>
    <t>Osazování zárubní nebo rámů dveřních kovových do 2,5 m2 na montážní pěnu</t>
  </si>
  <si>
    <t>-234474168</t>
  </si>
  <si>
    <t>Osazování zárubní nebo rámů kovových dveřních lisovaných nebo z úhelníků bez dveřních křídel na montážní pěnu, plochy otvoru do 2,5 m2</t>
  </si>
  <si>
    <t>https://podminky.urs.cz/item/CS_URS_2025_02/642942611</t>
  </si>
  <si>
    <t>"počet dveří"9</t>
  </si>
  <si>
    <t>50</t>
  </si>
  <si>
    <t>61160320</t>
  </si>
  <si>
    <t>dveře jednokřídlé dřevěné vč. mřížky plastové plné 600-700x1970mm</t>
  </si>
  <si>
    <t>CS ÚRS 2021 01</t>
  </si>
  <si>
    <t>662691928</t>
  </si>
  <si>
    <t>51</t>
  </si>
  <si>
    <t>55331550</t>
  </si>
  <si>
    <t>zárubeň jednokřídlá ocelová pro zdění tl stěny 260-300mm rozměru 600/1970, 2100mm</t>
  </si>
  <si>
    <t>-1904814153</t>
  </si>
  <si>
    <t>Poznámka k položce:_x000d_
YZP</t>
  </si>
  <si>
    <t>"vnitřní zárubně"3</t>
  </si>
  <si>
    <t>52</t>
  </si>
  <si>
    <t>55331551</t>
  </si>
  <si>
    <t>zárubeň jednokřídlá ocelová pro zdění tl stěny 260-300mm rozměru 700/1970, 2100mm</t>
  </si>
  <si>
    <t>-1741088835</t>
  </si>
  <si>
    <t>53</t>
  </si>
  <si>
    <t>61173204</t>
  </si>
  <si>
    <t>dveře dvoukřídlé dřevěné plné max rozměru otvoru 4,84m2 bezpečnostní třídy RC2</t>
  </si>
  <si>
    <t>65762151</t>
  </si>
  <si>
    <t>Poznámka k položce:_x000d_
rám/zárubeň, kování a zámek v ceně</t>
  </si>
  <si>
    <t>54</t>
  </si>
  <si>
    <t>61173206</t>
  </si>
  <si>
    <t>dveře jednokřídlé dřevěné plné s nadsvětlíkem max rozměru otvoru 3,3m2 bezpečnostní třídy RC2</t>
  </si>
  <si>
    <t>-1456200103</t>
  </si>
  <si>
    <t>55</t>
  </si>
  <si>
    <t>61173203</t>
  </si>
  <si>
    <t>dveře jednokřídlé dřevěné prosklené max rozměru otvoru 2,42m2 bezpečnostní třídy RC2</t>
  </si>
  <si>
    <t>340422456</t>
  </si>
  <si>
    <t>56</t>
  </si>
  <si>
    <t>61173205</t>
  </si>
  <si>
    <t>dveře dvoukřídlé dřevěné prosklené max rozměru otvoru 4,84m2 bezpečnostní třídy RC2</t>
  </si>
  <si>
    <t>-12954999</t>
  </si>
  <si>
    <t>57</t>
  </si>
  <si>
    <t>55331553</t>
  </si>
  <si>
    <t>zárubeň jednokřídlá ocelová pro zdění tl stěny 260-300mm rozměru 900/1970, 2100mm</t>
  </si>
  <si>
    <t>1814660715</t>
  </si>
  <si>
    <t>58</t>
  </si>
  <si>
    <t>55331554</t>
  </si>
  <si>
    <t>zárubeň jednokřídlá ocelová pro zdění tl stěny 260-300mm rozměru 1100/1970, 2100mm</t>
  </si>
  <si>
    <t>1986464473</t>
  </si>
  <si>
    <t>Ostatní konstrukce a práce, bourání</t>
  </si>
  <si>
    <t>59</t>
  </si>
  <si>
    <t>916231212</t>
  </si>
  <si>
    <t>Osazení chodníkového obrubníku betonového stojatého bez boční opěry do lože z betonu prostého</t>
  </si>
  <si>
    <t>1330887049</t>
  </si>
  <si>
    <t>Osazení chodníkového obrubníku betonového se zřízením lože, s vyplněním a zatřením spár cementovou maltou stojatého bez boční opěry, do lože z betonu prostého</t>
  </si>
  <si>
    <t>https://podminky.urs.cz/item/CS_URS_2025_02/916231212</t>
  </si>
  <si>
    <t>60</t>
  </si>
  <si>
    <t>-1624166778</t>
  </si>
  <si>
    <t>"chodník přístupový"1,3+15+5,1+1</t>
  </si>
  <si>
    <t>"pergola"3,3+3,3+14-5*0,5</t>
  </si>
  <si>
    <t>61</t>
  </si>
  <si>
    <t>59217017</t>
  </si>
  <si>
    <t>obrubník betonový chodníkový 1000x100x250mm</t>
  </si>
  <si>
    <t>-446136246</t>
  </si>
  <si>
    <t>40,5*1,02 'Přepočtené koeficientem množství</t>
  </si>
  <si>
    <t>62</t>
  </si>
  <si>
    <t>949111111</t>
  </si>
  <si>
    <t>Montáž lešení lehkého kozového trubkového v do 1,2 m</t>
  </si>
  <si>
    <t>sada</t>
  </si>
  <si>
    <t>174190392</t>
  </si>
  <si>
    <t>Lešení lehké kozové trubkové o výšce lešeňové podlahy do 1,2 m montáž</t>
  </si>
  <si>
    <t>https://podminky.urs.cz/item/CS_URS_2025_02/949111111</t>
  </si>
  <si>
    <t>63</t>
  </si>
  <si>
    <t>949111113</t>
  </si>
  <si>
    <t>Montáž lešení lehkého kozového trubkového v přes 1,9 do 2,5 m</t>
  </si>
  <si>
    <t>-509754124</t>
  </si>
  <si>
    <t>Lešení lehké kozové trubkové o výšce lešeňové podlahy přes 1,9 do 2,5 m montáž</t>
  </si>
  <si>
    <t>https://podminky.urs.cz/item/CS_URS_2025_02/949111113</t>
  </si>
  <si>
    <t>64</t>
  </si>
  <si>
    <t>949111811</t>
  </si>
  <si>
    <t>Demontáž lešení lehkého kozového trubkového v do 1,2 m</t>
  </si>
  <si>
    <t>-1926114802</t>
  </si>
  <si>
    <t>Lešení lehké kozové trubkové o výšce lešeňové podlahy do 1,2 m demontáž</t>
  </si>
  <si>
    <t>https://podminky.urs.cz/item/CS_URS_2025_02/949111811</t>
  </si>
  <si>
    <t>65</t>
  </si>
  <si>
    <t>949111813</t>
  </si>
  <si>
    <t>Demontáž lešení lehkého kozového trubkového v přes 1,9 do 2,5 m</t>
  </si>
  <si>
    <t>-228990270</t>
  </si>
  <si>
    <t>Lešení lehké kozové trubkové o výšce lešeňové podlahy přes 1,9 do 2,5 m demontáž</t>
  </si>
  <si>
    <t>https://podminky.urs.cz/item/CS_URS_2025_02/949111813</t>
  </si>
  <si>
    <t>66</t>
  </si>
  <si>
    <t>952901111</t>
  </si>
  <si>
    <t>Vyčištění budov bytové a občanské výstavby při výšce podlaží do 4 m</t>
  </si>
  <si>
    <t>1146169337</t>
  </si>
  <si>
    <t>Vyčištění budov nebo objektů před předáním do užívání budov bytové nebo občanské výstavby, světlé výšky podlaží do 4 m</t>
  </si>
  <si>
    <t>https://podminky.urs.cz/item/CS_URS_2025_02/952901111</t>
  </si>
  <si>
    <t>"plocha zázemí"13,1*3,05</t>
  </si>
  <si>
    <t>67</t>
  </si>
  <si>
    <t>953961113</t>
  </si>
  <si>
    <t>Kotva chemickým tmelem M 12 hl 110 mm do betonu, ŽB nebo kamene s vyvrtáním otvoru</t>
  </si>
  <si>
    <t>1845333056</t>
  </si>
  <si>
    <t>Kotva chemická s vyvrtáním otvoru do betonu, železobetonu nebo tvrdého kamene tmel, velikost M 12, hloubka 110 mm</t>
  </si>
  <si>
    <t>https://podminky.urs.cz/item/CS_URS_2025_02/953961113</t>
  </si>
  <si>
    <t>"každá druhá krokev přichycení"16</t>
  </si>
  <si>
    <t>68</t>
  </si>
  <si>
    <t>985675111</t>
  </si>
  <si>
    <t>Bednění ztužujících věnců - zřízení</t>
  </si>
  <si>
    <t>230724234</t>
  </si>
  <si>
    <t>Bednění ztužujících věnců zřízení</t>
  </si>
  <si>
    <t>https://podminky.urs.cz/item/CS_URS_2025_02/985675111</t>
  </si>
  <si>
    <t>"věnec"(0,25*13,7*2+0,25*3,65*4+3,65*2*0,25)</t>
  </si>
  <si>
    <t>69</t>
  </si>
  <si>
    <t>985675121</t>
  </si>
  <si>
    <t>Bednění ztužujících věnců - odstranění</t>
  </si>
  <si>
    <t>-493399360</t>
  </si>
  <si>
    <t>Bednění ztužujících věnců odstranění</t>
  </si>
  <si>
    <t>https://podminky.urs.cz/item/CS_URS_2025_02/985675121</t>
  </si>
  <si>
    <t>998</t>
  </si>
  <si>
    <t>Přesun hmot</t>
  </si>
  <si>
    <t>70</t>
  </si>
  <si>
    <t>998011001</t>
  </si>
  <si>
    <t>Přesun hmot pro budovy zděné v do 6 m</t>
  </si>
  <si>
    <t>-1774011566</t>
  </si>
  <si>
    <t>Přesun hmot pro budovy občanské výstavby, bydlení, výrobu a služby s nosnou svislou konstrukcí zděnou z cihel, tvárnic nebo kamene vodorovná dopravní vzdálenost do 100 m základní pro budovy výšky do 6 m</t>
  </si>
  <si>
    <t>https://podminky.urs.cz/item/CS_URS_2025_02/998011001</t>
  </si>
  <si>
    <t>PSV</t>
  </si>
  <si>
    <t>Práce a dodávky PSV</t>
  </si>
  <si>
    <t>711</t>
  </si>
  <si>
    <t>Izolace proti vodě, vlhkosti a plynům</t>
  </si>
  <si>
    <t>71</t>
  </si>
  <si>
    <t>711111001</t>
  </si>
  <si>
    <t>Provedení izolace proti zemní vlhkosti vodorovné za studena nátěrem penetračním</t>
  </si>
  <si>
    <t>663383712</t>
  </si>
  <si>
    <t>Provedení izolace proti zemní vlhkosti natěradly a tmely za studena na ploše vodorovné V jednonásobným nátěrem penetračním</t>
  </si>
  <si>
    <t>https://podminky.urs.cz/item/CS_URS_2025_02/711111001</t>
  </si>
  <si>
    <t>"plocha podlady - 3x"51*3</t>
  </si>
  <si>
    <t>72</t>
  </si>
  <si>
    <t>11163153</t>
  </si>
  <si>
    <t>emulze asfaltová penetrační</t>
  </si>
  <si>
    <t>litr</t>
  </si>
  <si>
    <t>-1762058008</t>
  </si>
  <si>
    <t>153*1,05 'Přepočtené koeficientem množství</t>
  </si>
  <si>
    <t>73</t>
  </si>
  <si>
    <t>711112001</t>
  </si>
  <si>
    <t>Provedení izolace proti zemní vlhkosti svislé za studena nátěrem penetračním</t>
  </si>
  <si>
    <t>-1757772600</t>
  </si>
  <si>
    <t>Provedení izolace proti zemní vlhkosti natěradly a tmely za studena na ploše svislé S jednonásobným nátěrem penetračním</t>
  </si>
  <si>
    <t>https://podminky.urs.cz/item/CS_URS_2025_02/711112001</t>
  </si>
  <si>
    <t>74</t>
  </si>
  <si>
    <t>24617150</t>
  </si>
  <si>
    <t>nátěr hydroizolační na bázi asfaltu a plastu do spodní stavby</t>
  </si>
  <si>
    <t>kg</t>
  </si>
  <si>
    <t>1310420950</t>
  </si>
  <si>
    <t>Poznámka k položce:_x000d_
Spotřeba: min. 1,0–1,5 l/m²</t>
  </si>
  <si>
    <t>"základ - boční část, zadní část - 3x"25,5*0,8*3</t>
  </si>
  <si>
    <t>"základ 5 ks pod sloupky - 3x"(0,5*4*0,8)*5*3</t>
  </si>
  <si>
    <t xml:space="preserve">"základ - přední  a vnitřní část-3x"(19,5+2,55+2,55+2,7+2,7+2,55+2,55+9,4+9,4)*0,8*3</t>
  </si>
  <si>
    <t>214,56*1,05 'Přepočtené koeficientem množství</t>
  </si>
  <si>
    <t>75</t>
  </si>
  <si>
    <t>711191201</t>
  </si>
  <si>
    <t>Provedení izolace proti zemní vlhkosti hydroizolační stěrkou vodorovné na betonu, 2 vrstvy</t>
  </si>
  <si>
    <t>272982696</t>
  </si>
  <si>
    <t>Provedení izolace proti zemní vlhkosti hydroizolační stěrkou na ploše vodorovné V dvouvrstvá na betonu</t>
  </si>
  <si>
    <t>https://podminky.urs.cz/item/CS_URS_2025_02/711191201</t>
  </si>
  <si>
    <t>76</t>
  </si>
  <si>
    <t>24617152</t>
  </si>
  <si>
    <t>hmota hydroizolační asfaltová dvousložková aplikace nástřikem do spodní stavby</t>
  </si>
  <si>
    <t>-717721256</t>
  </si>
  <si>
    <t>Poznámka k položce:_x000d_
Spotřeba: 4,5 l/m2</t>
  </si>
  <si>
    <t>77</t>
  </si>
  <si>
    <t>904023031</t>
  </si>
  <si>
    <t>78</t>
  </si>
  <si>
    <t>24551050</t>
  </si>
  <si>
    <t>stěrka hydroizolační cementová kapilárně aktivní s dodatečnou krystalizací do spodní stavby</t>
  </si>
  <si>
    <t>2104753693</t>
  </si>
  <si>
    <t>Poznámka k položce:_x000d_
Spotřeba: na dvě vrstvy 1,5 kg/m2</t>
  </si>
  <si>
    <t>79</t>
  </si>
  <si>
    <t>998711101</t>
  </si>
  <si>
    <t>Přesun hmot tonážní pro izolace proti vodě, vlhkosti a plynům v objektech v do 6 m</t>
  </si>
  <si>
    <t>-1447864069</t>
  </si>
  <si>
    <t>Přesun hmot pro izolace proti vodě, vlhkosti a plynům stanovený z hmotnosti přesunovaného materiálu vodorovná dopravní vzdálenost do 50 m základní v objektech výšky do 6 m</t>
  </si>
  <si>
    <t>https://podminky.urs.cz/item/CS_URS_2025_02/998711101</t>
  </si>
  <si>
    <t>713</t>
  </si>
  <si>
    <t>Izolace tepelné</t>
  </si>
  <si>
    <t>80</t>
  </si>
  <si>
    <t>713111111</t>
  </si>
  <si>
    <t>Montáž izolace tepelné vrchem stropů volně kladenými rohožemi, pásy, dílci, deskami</t>
  </si>
  <si>
    <t>1189425897</t>
  </si>
  <si>
    <t>Montáž tepelné izolace stropů rohožemi, pásy, dílci, deskami, bloky (izolační materiál ve specifikaci) vrchem bez překrytí lepenkou kladenými volně</t>
  </si>
  <si>
    <t>https://podminky.urs.cz/item/CS_URS_2025_02/713111111</t>
  </si>
  <si>
    <t>"strop skladba S1"13,1*3,05</t>
  </si>
  <si>
    <t>81</t>
  </si>
  <si>
    <t>63150986</t>
  </si>
  <si>
    <t>rohož izolační z minerální vlny lamelová s Al fólií 25-40kg/m3 tl 100mm</t>
  </si>
  <si>
    <t>269668764</t>
  </si>
  <si>
    <t>39,955*1,02 'Přepočtené koeficientem množství</t>
  </si>
  <si>
    <t>82</t>
  </si>
  <si>
    <t>713121111</t>
  </si>
  <si>
    <t>Montáž izolace tepelné podlah volně kladenými rohožemi, pásy, dílci, deskami 1 vrstva</t>
  </si>
  <si>
    <t>1507946621</t>
  </si>
  <si>
    <t>Montáž tepelné izolace podlah rohožemi, pásy, deskami, dílci, bloky (izolační materiál ve specifikaci) kladenými volně jednovrstvá</t>
  </si>
  <si>
    <t>https://podminky.urs.cz/item/CS_URS_2025_02/713121111</t>
  </si>
  <si>
    <t>"plocha podlady"51</t>
  </si>
  <si>
    <t>83</t>
  </si>
  <si>
    <t>28372309</t>
  </si>
  <si>
    <t>deska EPS 100 pro konstrukce s běžným zatížením λ=0,037 tl 100mm</t>
  </si>
  <si>
    <t>-124172907</t>
  </si>
  <si>
    <t>51*1,02 'Přepočtené koeficientem množství</t>
  </si>
  <si>
    <t>84</t>
  </si>
  <si>
    <t>713131135</t>
  </si>
  <si>
    <t>Montáž izolace tepelné stěn nastřelením rohoží, pásů, dílců, desek vně objektu</t>
  </si>
  <si>
    <t>-729307076</t>
  </si>
  <si>
    <t>Montáž tepelné izolace stěn rohožemi, pásy, deskami, dílci, bloky (izolační materiál ve specifikaci) nastřelením vně objektu</t>
  </si>
  <si>
    <t>https://podminky.urs.cz/item/CS_URS_2025_02/713131135</t>
  </si>
  <si>
    <t>85</t>
  </si>
  <si>
    <t>28375948</t>
  </si>
  <si>
    <t>deska EPS 100 fasádní λ=0,037 tl 80mm</t>
  </si>
  <si>
    <t>1379549986</t>
  </si>
  <si>
    <t>20,345</t>
  </si>
  <si>
    <t>7,825</t>
  </si>
  <si>
    <t>28,17*1,05 'Přepočtené koeficientem množství</t>
  </si>
  <si>
    <t>86</t>
  </si>
  <si>
    <t>28375945</t>
  </si>
  <si>
    <t>deska EPS 100 fasádní λ=0,037 tl 50mm</t>
  </si>
  <si>
    <t>518919938</t>
  </si>
  <si>
    <t>19,96*1,05 'Přepočtené koeficientem množství</t>
  </si>
  <si>
    <t>87</t>
  </si>
  <si>
    <t>713131143</t>
  </si>
  <si>
    <t>Montáž izolace tepelné stěn a základů lepením celoplošně v kombinaci s mechanickým kotvením rohoží, pásů, dílců, desek</t>
  </si>
  <si>
    <t>CS ÚRS 2023 01</t>
  </si>
  <si>
    <t>-593154114</t>
  </si>
  <si>
    <t>Montáž tepelné izolace stěn rohožemi, pásy, deskami, dílci, bloky (izolační materiál ve specifikaci) lepením celoplošně s mechanickým kotvením</t>
  </si>
  <si>
    <t>https://podminky.urs.cz/item/CS_URS_2023_01/713131143</t>
  </si>
  <si>
    <t>"základ - přední část"19,8*0,4</t>
  </si>
  <si>
    <t>88</t>
  </si>
  <si>
    <t>BCL.0001354.URS</t>
  </si>
  <si>
    <t>deska z extrudovaného polystyrénu BACHL XPS 300 G 50mm</t>
  </si>
  <si>
    <t>1374753064</t>
  </si>
  <si>
    <t>24,495*1,05 'Přepočtené koeficientem množství</t>
  </si>
  <si>
    <t>89</t>
  </si>
  <si>
    <t>713151111</t>
  </si>
  <si>
    <t>Montáž izolace tepelné střech šikmých kladené volně mezi krokve rohoží, pásů, desek</t>
  </si>
  <si>
    <t>701102316</t>
  </si>
  <si>
    <t>Montáž tepelné izolace střech šikmých rohožemi, pásy, deskami (izolační materiál ve specifikaci) kladenými volně mezi krokve</t>
  </si>
  <si>
    <t>https://podminky.urs.cz/item/CS_URS_2025_02/713151111</t>
  </si>
  <si>
    <t>7,8*15</t>
  </si>
  <si>
    <t>90</t>
  </si>
  <si>
    <t>63150985</t>
  </si>
  <si>
    <t>rohož izolační z minerální vlny lamelová s Al fólií 25-40kg/m3 tl 80mm</t>
  </si>
  <si>
    <t>-2063065488</t>
  </si>
  <si>
    <t>117*1,02 'Přepočtené koeficientem množství</t>
  </si>
  <si>
    <t>91</t>
  </si>
  <si>
    <t>998713101</t>
  </si>
  <si>
    <t>Přesun hmot tonážní pro izolace tepelné v objektech v do 6 m</t>
  </si>
  <si>
    <t>1273848089</t>
  </si>
  <si>
    <t>Přesun hmot pro izolace tepelné stanovený z hmotnosti přesunovaného materiálu vodorovná dopravní vzdálenost do 50 m s užitím mechanizace v objektech výšky do 6 m</t>
  </si>
  <si>
    <t>https://podminky.urs.cz/item/CS_URS_2025_02/998713101</t>
  </si>
  <si>
    <t>762</t>
  </si>
  <si>
    <t>Konstrukce tesařské</t>
  </si>
  <si>
    <t>92</t>
  </si>
  <si>
    <t>762081150</t>
  </si>
  <si>
    <t>Hoblování hraněného řeziva ve staveništní dílně</t>
  </si>
  <si>
    <t>545218318</t>
  </si>
  <si>
    <t>Hoblování hraněného řeziva přímo na staveništi ve staveništní dílně</t>
  </si>
  <si>
    <t>https://podminky.urs.cz/item/CS_URS_2025_02/762081150</t>
  </si>
  <si>
    <t>93</t>
  </si>
  <si>
    <t>762083111</t>
  </si>
  <si>
    <t>Impregnace řeziva proti dřevokaznému hmyzu a houbám máčením třída ohrožení 1 a 2</t>
  </si>
  <si>
    <t>-705063631</t>
  </si>
  <si>
    <t>Impregnace řeziva máčením proti dřevokaznému hmyzu a houbám, třída ohrožení 1 a 2 (dřevo v interiéru)</t>
  </si>
  <si>
    <t>https://podminky.urs.cz/item/CS_URS_2025_02/762083111</t>
  </si>
  <si>
    <t>"strop"13,1*3,65*0,04*0,1</t>
  </si>
  <si>
    <t>94</t>
  </si>
  <si>
    <t>762083122</t>
  </si>
  <si>
    <t>Impregnace řeziva proti dřevokaznému hmyzu, houbám a plísním máčením třída ohrožení 3 a 4</t>
  </si>
  <si>
    <t>673599555</t>
  </si>
  <si>
    <t>Impregnace řeziva máčením proti dřevokaznému hmyzu, houbám a plísním, třída ohrožení 3 a 4 (dřevo v exteriéru)</t>
  </si>
  <si>
    <t>https://podminky.urs.cz/item/CS_URS_2025_02/762083122</t>
  </si>
  <si>
    <t>"krokve"0,08*0,16*8*16</t>
  </si>
  <si>
    <t>"pozednice"15*0,16*0,2*2</t>
  </si>
  <si>
    <t>"trám pergola"15*0,12*0,18</t>
  </si>
  <si>
    <t>"sloupy pergola"0,12*0,12*5*3</t>
  </si>
  <si>
    <t>"střešní latě"23*0,03*0,05*15</t>
  </si>
  <si>
    <t>"kontralatě"0,03*0,05*16*8</t>
  </si>
  <si>
    <t>95</t>
  </si>
  <si>
    <t>762085103</t>
  </si>
  <si>
    <t>Montáž kotevních želez, příložek, patek nebo táhel</t>
  </si>
  <si>
    <t>842102828</t>
  </si>
  <si>
    <t>Montáž ocelových spojovacích prostředků (materiál ve specifikaci) kotevních želez příložek, patek, táhel</t>
  </si>
  <si>
    <t>https://podminky.urs.cz/item/CS_URS_2025_02/762085103</t>
  </si>
  <si>
    <t>"krokve"16</t>
  </si>
  <si>
    <t>"pozednice"15*3</t>
  </si>
  <si>
    <t>96</t>
  </si>
  <si>
    <t>762332134</t>
  </si>
  <si>
    <t>Montáž vázaných kcí krovů pravidelných pomocí tesařských spojů z hraněného řeziva průřezové pl přes 288 do 450 cm2</t>
  </si>
  <si>
    <t>620996104</t>
  </si>
  <si>
    <t>Montáž vázaných konstrukcí krovů střech pultových, sedlových, valbových, stanových čtvercového nebo obdélníkového půdorysu z řeziva hraněného pomocí tesařských spojů průřezové plochy přes 288 do 450 cm2</t>
  </si>
  <si>
    <t>https://podminky.urs.cz/item/CS_URS_2025_02/762332134</t>
  </si>
  <si>
    <t>"pozednice" 15*2</t>
  </si>
  <si>
    <t>"trám-pergola"15</t>
  </si>
  <si>
    <t>"sloupky"5*2,85</t>
  </si>
  <si>
    <t>"krokev 80 x 160"16</t>
  </si>
  <si>
    <t>97</t>
  </si>
  <si>
    <t>60512142</t>
  </si>
  <si>
    <t>hranol stavební řezivo průřezu do 450cm2 přes dl 8m</t>
  </si>
  <si>
    <t>-1883722739</t>
  </si>
  <si>
    <t>Poznámka k položce:_x000d_
SM, JD, BO</t>
  </si>
  <si>
    <t>"trám-pergola"0,12*0,18*15</t>
  </si>
  <si>
    <t>"sloupky"5*0,12*0,12*2,84</t>
  </si>
  <si>
    <t>98</t>
  </si>
  <si>
    <t>762341210</t>
  </si>
  <si>
    <t>Montáž bednění střech rovných a šikmých sklonu do 60° z hrubých prken na sraz tl do 32 mm</t>
  </si>
  <si>
    <t>-128867986</t>
  </si>
  <si>
    <t>Montáž bednění střech rovných a šikmých sklonu do 60° s vyřezáním otvorů z prken hrubých na sraz tl. do 32 mm</t>
  </si>
  <si>
    <t>https://podminky.urs.cz/item/CS_URS_2025_02/762341210</t>
  </si>
  <si>
    <t>"skladba S1"8*15</t>
  </si>
  <si>
    <t>99</t>
  </si>
  <si>
    <t>60515111</t>
  </si>
  <si>
    <t>řezivo jehličnaté boční prkno 20-30mm</t>
  </si>
  <si>
    <t>-1702289227</t>
  </si>
  <si>
    <t>"skladba S1"8*15*0,025</t>
  </si>
  <si>
    <t>100</t>
  </si>
  <si>
    <t>762342214</t>
  </si>
  <si>
    <t>Montáž laťování na střechách jednoduchých sklonu do 60° osové vzdálenosti přes 150 do 360 mm</t>
  </si>
  <si>
    <t>1387091348</t>
  </si>
  <si>
    <t>Montáž laťování střech jednoduchých sklonu do 60° při osové vzdálenosti latí přes 150 do 360 mm</t>
  </si>
  <si>
    <t>https://podminky.urs.cz/item/CS_URS_2025_02/762342214</t>
  </si>
  <si>
    <t>"střešní lať"8*14,6</t>
  </si>
  <si>
    <t>"boční stěny"8,4+8,5-0,9*0,7*1</t>
  </si>
  <si>
    <t>101</t>
  </si>
  <si>
    <t>60514101</t>
  </si>
  <si>
    <t>řezivo jehličnaté lať 10-25cm2</t>
  </si>
  <si>
    <t>447173039</t>
  </si>
  <si>
    <t>102</t>
  </si>
  <si>
    <t>762395000</t>
  </si>
  <si>
    <t>Spojovací prostředky krovů, bednění, laťování, nadstřešních konstrukcí</t>
  </si>
  <si>
    <t>-1986017817</t>
  </si>
  <si>
    <t>Spojovací prostředky krovů, bednění a laťování, nadstřešních konstrukcí svorníky, prkna, hřebíky, pásová ocel, vruty</t>
  </si>
  <si>
    <t>https://podminky.urs.cz/item/CS_URS_2025_02/762395000</t>
  </si>
  <si>
    <t>"sloupky pergola"5*3*0,12*0,12</t>
  </si>
  <si>
    <t>103</t>
  </si>
  <si>
    <t>081</t>
  </si>
  <si>
    <t>Kotevní železa - závitové tyče M12 5.8. na chemické kotvy</t>
  </si>
  <si>
    <t>-1100004204</t>
  </si>
  <si>
    <t>"u každé druhé krokve - pozednice"16</t>
  </si>
  <si>
    <t>104</t>
  </si>
  <si>
    <t>762421027</t>
  </si>
  <si>
    <t>Obložení stropu z desek OSB tl 25 mm nebroušených na pero a drážku šroubovaných</t>
  </si>
  <si>
    <t>-1216569325</t>
  </si>
  <si>
    <t>Obložení stropů nebo střešních podhledů z dřevoštěpkových desek OSB šroubovaných na pero a drážku nebroušených, tloušťky desky 25 mm</t>
  </si>
  <si>
    <t>https://podminky.urs.cz/item/CS_URS_2025_02/762421027</t>
  </si>
  <si>
    <t>"podhled střecha" 8*15</t>
  </si>
  <si>
    <t>"strop vrch"13,1*3,05</t>
  </si>
  <si>
    <t>105</t>
  </si>
  <si>
    <t>762822110</t>
  </si>
  <si>
    <t>Montáž stropního trámu z hraněného řeziva průřezové pl do 144 cm2 s výměnami</t>
  </si>
  <si>
    <t>-898905502</t>
  </si>
  <si>
    <t>Montáž stropních trámů z hraněného a polohraněného řeziva s trámovými výměnami, průřezové plochy do 144 cm2</t>
  </si>
  <si>
    <t>https://podminky.urs.cz/item/CS_URS_2025_02/762822110</t>
  </si>
  <si>
    <t>"trámy strop"3,65*13,1</t>
  </si>
  <si>
    <t>106</t>
  </si>
  <si>
    <t>60512130</t>
  </si>
  <si>
    <t>hranol stavební řezivo průřezu do 224cm2 do dl 6m</t>
  </si>
  <si>
    <t>1512148463</t>
  </si>
  <si>
    <t>3,65*13,1*0,04*0,1</t>
  </si>
  <si>
    <t>107</t>
  </si>
  <si>
    <t>998762101</t>
  </si>
  <si>
    <t>Přesun hmot tonážní pro kce tesařské v objektech v do 6 m</t>
  </si>
  <si>
    <t>454484869</t>
  </si>
  <si>
    <t>Přesun hmot pro konstrukce tesařské stanovený z hmotnosti přesunovaného materiálu vodorovná dopravní vzdálenost do 50 m základní v objektech výšky do 6 m</t>
  </si>
  <si>
    <t>https://podminky.urs.cz/item/CS_URS_2025_02/998762101</t>
  </si>
  <si>
    <t>763</t>
  </si>
  <si>
    <t>Konstrukce suché výstavby</t>
  </si>
  <si>
    <t>108</t>
  </si>
  <si>
    <t>763131714</t>
  </si>
  <si>
    <t>SDK podhled základní penetrační nátěr</t>
  </si>
  <si>
    <t>-1460172165</t>
  </si>
  <si>
    <t>Podhled ze sádrokartonových desek ostatní práce a konstrukce na podhledech ze sádrokartonových desek základní penetrační nátěr</t>
  </si>
  <si>
    <t>https://podminky.urs.cz/item/CS_URS_2025_02/763131714</t>
  </si>
  <si>
    <t>109</t>
  </si>
  <si>
    <t>763131751</t>
  </si>
  <si>
    <t>Montáž parotěsné zábrany do SDK podhledu</t>
  </si>
  <si>
    <t>-2061403030</t>
  </si>
  <si>
    <t>Podhled ze sádrokartonových desek ostatní práce a konstrukce na podhledech ze sádrokartonových desek montáž parotěsné zábrany</t>
  </si>
  <si>
    <t>https://podminky.urs.cz/item/CS_URS_2025_02/763131751</t>
  </si>
  <si>
    <t>110</t>
  </si>
  <si>
    <t>28329274</t>
  </si>
  <si>
    <t>fólie PE vyztužená pro parotěsnou vrstvu (reakce na oheň - třída E) 110g/m2</t>
  </si>
  <si>
    <t>-982970029</t>
  </si>
  <si>
    <t>39,955*1,1235 'Přepočtené koeficientem množství</t>
  </si>
  <si>
    <t>111</t>
  </si>
  <si>
    <t>763135002</t>
  </si>
  <si>
    <t>Montáž SDK podhledu z desek perforovaných celoplošně s hranami speciálně tmelenými na dvouvrstvé kci z CD+UD</t>
  </si>
  <si>
    <t>675809699</t>
  </si>
  <si>
    <t>Montáž sádrokartonového podhledu z desek pro bezesparý podhled včetně zavěšené dvouvrstvé konstrukce z ocelových profilů CD, UD perforovaných celoplošně se speciálním tmelením hran</t>
  </si>
  <si>
    <t>https://podminky.urs.cz/item/CS_URS_2025_02/763135002</t>
  </si>
  <si>
    <t>"strop"13,1*3,05</t>
  </si>
  <si>
    <t>112</t>
  </si>
  <si>
    <t>59030599</t>
  </si>
  <si>
    <t>deska pro bezesparý deskový podhled s celoplošnou perforací tl 12,5mm</t>
  </si>
  <si>
    <t>-1550474530</t>
  </si>
  <si>
    <t>39,955*1,05 'Přepočtené koeficientem množství</t>
  </si>
  <si>
    <t>113</t>
  </si>
  <si>
    <t>998763301</t>
  </si>
  <si>
    <t>Přesun hmot tonážní pro konstrukce montované z desek v objektech v do 6 m</t>
  </si>
  <si>
    <t>1255176587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</si>
  <si>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</si>
  <si>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https://podminky.urs.cz/item/CS_URS_2025_02/998763301</t>
  </si>
  <si>
    <t>764</t>
  </si>
  <si>
    <t>Konstrukce klempířské</t>
  </si>
  <si>
    <t>114</t>
  </si>
  <si>
    <t>764101111</t>
  </si>
  <si>
    <t>Montáž krytiny střechy rovné drážkováním ze svitků rš přes 600 mm sklonu do 30°</t>
  </si>
  <si>
    <t>170423576</t>
  </si>
  <si>
    <t>Montáž krytiny z plechu s úpravou u okapů, prostupů a výčnělků střechy rovné drážkováním ze svitků šířky přes 600 mm, sklon střechy do 30°</t>
  </si>
  <si>
    <t>https://podminky.urs.cz/item/CS_URS_2025_02/764101111</t>
  </si>
  <si>
    <t>"plocha střechy"8*15</t>
  </si>
  <si>
    <t>115</t>
  </si>
  <si>
    <t>55350183</t>
  </si>
  <si>
    <t>krytina střešní profilovaný Pz plech tl 0,5mm do š 1,1m s povrchovou úpravou</t>
  </si>
  <si>
    <t>-1349550980</t>
  </si>
  <si>
    <t>116</t>
  </si>
  <si>
    <t>764202134</t>
  </si>
  <si>
    <t>Montáž oplechování rovné okapové hrany</t>
  </si>
  <si>
    <t>-616675644</t>
  </si>
  <si>
    <t>Montáž oplechování střešních prvků okapu okapovým plechem rovným</t>
  </si>
  <si>
    <t>https://podminky.urs.cz/item/CS_URS_2025_02/764202134</t>
  </si>
  <si>
    <t>117</t>
  </si>
  <si>
    <t>13814183</t>
  </si>
  <si>
    <t>plech hladký Pz jakost EN 10143 tl 0,55mm tabule</t>
  </si>
  <si>
    <t>-518377269</t>
  </si>
  <si>
    <t>Poznámka k položce:_x000d_
Hmotnost: 4,4 kg/m2</t>
  </si>
  <si>
    <t>118</t>
  </si>
  <si>
    <t>764216402</t>
  </si>
  <si>
    <t>Oplechování parapetů rovných mechanicky kotvené z Pz plechu rš 200 mm</t>
  </si>
  <si>
    <t>-1113036909</t>
  </si>
  <si>
    <t>Oplechování parapetů z pozinkovaného plechu rovných mechanicky kotvené, bez rohů rš 200 mm</t>
  </si>
  <si>
    <t>https://podminky.urs.cz/item/CS_URS_2025_02/764216402</t>
  </si>
  <si>
    <t>3,6</t>
  </si>
  <si>
    <t>119</t>
  </si>
  <si>
    <t>764501103</t>
  </si>
  <si>
    <t>Montáž žlabu podokapního půlkulatého</t>
  </si>
  <si>
    <t>-1084177225</t>
  </si>
  <si>
    <t>Montáž žlabu podokapního půlkruhového žlabu</t>
  </si>
  <si>
    <t>https://podminky.urs.cz/item/CS_URS_2025_02/764501103</t>
  </si>
  <si>
    <t>120</t>
  </si>
  <si>
    <t>55344180</t>
  </si>
  <si>
    <t>žlab půlkruhový podokapní Pz 250mm</t>
  </si>
  <si>
    <t>700857652</t>
  </si>
  <si>
    <t>15*1,2 'Přepočtené koeficientem množství</t>
  </si>
  <si>
    <t>121</t>
  </si>
  <si>
    <t>764508131</t>
  </si>
  <si>
    <t>Montáž kruhového svodu</t>
  </si>
  <si>
    <t>536517563</t>
  </si>
  <si>
    <t>Montáž svodu kruhového, průměru svodu</t>
  </si>
  <si>
    <t>https://podminky.urs.cz/item/CS_URS_2025_02/764508131</t>
  </si>
  <si>
    <t>2,4</t>
  </si>
  <si>
    <t>122</t>
  </si>
  <si>
    <t>55344204</t>
  </si>
  <si>
    <t>svod kruhový Pz 100mm</t>
  </si>
  <si>
    <t>-2050098130</t>
  </si>
  <si>
    <t>123</t>
  </si>
  <si>
    <t>55344576</t>
  </si>
  <si>
    <t>hák žlabový Pz 250mm dl 485mm</t>
  </si>
  <si>
    <t>-878760136</t>
  </si>
  <si>
    <t>124</t>
  </si>
  <si>
    <t>55344956</t>
  </si>
  <si>
    <t>koleno svodové tvar S hranaté Pz 100mm</t>
  </si>
  <si>
    <t>600716603</t>
  </si>
  <si>
    <t>125</t>
  </si>
  <si>
    <t>998764101</t>
  </si>
  <si>
    <t>Přesun hmot tonážní pro konstrukce klempířské v objektech v do 6 m</t>
  </si>
  <si>
    <t>-1200254738</t>
  </si>
  <si>
    <t>Přesun hmot pro konstrukce klempířské stanovený z hmotnosti přesunovaného materiálu vodorovná dopravní vzdálenost do 50 m základní v objektech výšky do 6 m</t>
  </si>
  <si>
    <t>https://podminky.urs.cz/item/CS_URS_2025_02/998764101</t>
  </si>
  <si>
    <t>765</t>
  </si>
  <si>
    <t>Krytina skládaná</t>
  </si>
  <si>
    <t>126</t>
  </si>
  <si>
    <t>765191001</t>
  </si>
  <si>
    <t>Montáž pojistné hydroizolační nebo parotěsné fólie kladené ve sklonu do 20° lepením na bednění nebo izolaci</t>
  </si>
  <si>
    <t>-2124775096</t>
  </si>
  <si>
    <t>Montáž pojistné hydroizolační nebo parotěsné fólie kladené ve sklonu do 20° lepením (vodotěsné podstřeší) na bednění nebo tepelnou izolaci</t>
  </si>
  <si>
    <t>https://podminky.urs.cz/item/CS_URS_2025_02/765191001</t>
  </si>
  <si>
    <t>127</t>
  </si>
  <si>
    <t>28329036</t>
  </si>
  <si>
    <t>fólie kontaktní difuzně propustná pro doplňkovou hydroizolační vrstvu, třívrstvá mikroporézní PP 150g/m2 s integrovanou samolepící páskou</t>
  </si>
  <si>
    <t>-375550004</t>
  </si>
  <si>
    <t>194,08*1,1 'Přepočtené koeficientem množství</t>
  </si>
  <si>
    <t>128</t>
  </si>
  <si>
    <t>998765101</t>
  </si>
  <si>
    <t>Přesun hmot tonážní pro krytiny skládané v objektech v do 6 m</t>
  </si>
  <si>
    <t>1367617794</t>
  </si>
  <si>
    <t>Přesun hmot pro krytiny skládané stanovený z hmotnosti přesunovaného materiálu vodorovná dopravní vzdálenost do 50 m základní na objektech výšky do 6 m</t>
  </si>
  <si>
    <t>https://podminky.urs.cz/item/CS_URS_2025_02/998765101</t>
  </si>
  <si>
    <t>766</t>
  </si>
  <si>
    <t>Konstrukce truhlářské</t>
  </si>
  <si>
    <t>129</t>
  </si>
  <si>
    <t>766421222</t>
  </si>
  <si>
    <t>Montáž obložení podhledů jednoduchých palubkami modřínovými š přes 60 do 80 mm</t>
  </si>
  <si>
    <t>-1864343022</t>
  </si>
  <si>
    <t>Montáž obložení podhledů jednoduchých palubkami na pero a drážku modřínovými, šířky přes 60 do 80 mm</t>
  </si>
  <si>
    <t>https://podminky.urs.cz/item/CS_URS_2025_02/766421222</t>
  </si>
  <si>
    <t>"podhledy"8,2+3,5+5,9+3,3</t>
  </si>
  <si>
    <t>"čela říms"0,2*(14,6+14,6+7,8+7,8)</t>
  </si>
  <si>
    <t>130</t>
  </si>
  <si>
    <t>61191120</t>
  </si>
  <si>
    <t>palubky obkladové smrk profil klasický 12,5x96mm jakost A/B</t>
  </si>
  <si>
    <t>-445384226</t>
  </si>
  <si>
    <t>131</t>
  </si>
  <si>
    <t>766621622</t>
  </si>
  <si>
    <t>Montáž dřevěných oken plochy do 1 m2 zdvojených otevíravých do zdiva</t>
  </si>
  <si>
    <t>-1020907115</t>
  </si>
  <si>
    <t>Montáž oken dřevěných plochy do 1 m2 včetně montáže rámu otevíravých do zdiva</t>
  </si>
  <si>
    <t>https://podminky.urs.cz/item/CS_URS_2025_02/766621622</t>
  </si>
  <si>
    <t>132</t>
  </si>
  <si>
    <t>61110008</t>
  </si>
  <si>
    <t>okno dřevěné otevíravé/sklopné dvojsklo do plochy 1m2</t>
  </si>
  <si>
    <t>-199394191</t>
  </si>
  <si>
    <t>133</t>
  </si>
  <si>
    <t>998766101</t>
  </si>
  <si>
    <t>Přesun hmot tonážní pro kce truhlářské v objektech v do 6 m</t>
  </si>
  <si>
    <t>393559075</t>
  </si>
  <si>
    <t>Přesun hmot pro konstrukce truhlářské stanovený z hmotnosti přesunovaného materiálu vodorovná dopravní vzdálenost do 50 m základní v objektech výšky do 6 m</t>
  </si>
  <si>
    <t>https://podminky.urs.cz/item/CS_URS_2025_02/998766101</t>
  </si>
  <si>
    <t>771</t>
  </si>
  <si>
    <t>Podlahy z dlaždic</t>
  </si>
  <si>
    <t>134</t>
  </si>
  <si>
    <t>771121011</t>
  </si>
  <si>
    <t>Nátěr penetrační na podlahu</t>
  </si>
  <si>
    <t>2108056916</t>
  </si>
  <si>
    <t>Příprava podkladu před provedením dlažby nátěr penetrační na podlahu</t>
  </si>
  <si>
    <t>https://podminky.urs.cz/item/CS_URS_2025_02/771121011</t>
  </si>
  <si>
    <t>"plocha podlahy"36,45</t>
  </si>
  <si>
    <t>135</t>
  </si>
  <si>
    <t>771474112</t>
  </si>
  <si>
    <t>Montáž soklů z dlaždic keramických rovných lepených cementovým flexibilním lepidlem v přes 65 do 90 mm</t>
  </si>
  <si>
    <t>-228784187</t>
  </si>
  <si>
    <t>Montáž soklů z dlaždic keramických lepených cementovým flexibilním lepidlem rovných, výšky přes 65 do 90 mm</t>
  </si>
  <si>
    <t>https://podminky.urs.cz/item/CS_URS_2025_02/771474112</t>
  </si>
  <si>
    <t>11,1+5,4+4,8+8+6+7,1+5,6+6,7+8,5</t>
  </si>
  <si>
    <t>136</t>
  </si>
  <si>
    <t>59761338</t>
  </si>
  <si>
    <t>sokl-dlažba keramická slinutá hladká do interiéru i exteriéru 445x85mm</t>
  </si>
  <si>
    <t>884800838</t>
  </si>
  <si>
    <t>145</t>
  </si>
  <si>
    <t>145*2,475 'Přepočtené koeficientem množství</t>
  </si>
  <si>
    <t>137</t>
  </si>
  <si>
    <t>771574111</t>
  </si>
  <si>
    <t>Montáž podlah keramických hladkých lepených cementovým flexibilním lepidlem přes 6 do 9 ks/m2</t>
  </si>
  <si>
    <t>-472434554</t>
  </si>
  <si>
    <t>Montáž podlah z dlaždic keramických lepených cementovým flexibilním lepidlem hladkých, tloušťky do 10 mm přes 6 do 9 ks/m2</t>
  </si>
  <si>
    <t>https://podminky.urs.cz/item/CS_URS_2025_02/771574111</t>
  </si>
  <si>
    <t>"1.01."9,2</t>
  </si>
  <si>
    <t>"1.02."2,2</t>
  </si>
  <si>
    <t>"1.03"1,76</t>
  </si>
  <si>
    <t>"1.04"5,31</t>
  </si>
  <si>
    <t>"1.05"2,47</t>
  </si>
  <si>
    <t>"1.06"4,05</t>
  </si>
  <si>
    <t>"1.07"2,18</t>
  </si>
  <si>
    <t>"1.08"3,47</t>
  </si>
  <si>
    <t>"1.09"3,35</t>
  </si>
  <si>
    <t>"1.10"2,46</t>
  </si>
  <si>
    <t>138</t>
  </si>
  <si>
    <t>59761011</t>
  </si>
  <si>
    <t>dlažba keramická slinutá hladká do interiéru i exteriéru do 9ks/m2</t>
  </si>
  <si>
    <t>64864152</t>
  </si>
  <si>
    <t>36,45*1,1 'Přepočtené koeficientem množství</t>
  </si>
  <si>
    <t>139</t>
  </si>
  <si>
    <t>771577151</t>
  </si>
  <si>
    <t>Příplatek k montáži podlah keramických do malty za plochu do 5 m2</t>
  </si>
  <si>
    <t>-2007990857</t>
  </si>
  <si>
    <t>Montáž podlah z dlaždic keramických kladených do malty Příplatek k cenám za plochu do 5 m2 jednotlivě</t>
  </si>
  <si>
    <t>https://podminky.urs.cz/item/CS_URS_2025_02/771577151</t>
  </si>
  <si>
    <t>2,22+1,76+2,47+2,18+2,46</t>
  </si>
  <si>
    <t>140</t>
  </si>
  <si>
    <t>998771101</t>
  </si>
  <si>
    <t>Přesun hmot tonážní pro podlahy z dlaždic v objektech v do 6 m</t>
  </si>
  <si>
    <t>1531304826</t>
  </si>
  <si>
    <t>Přesun hmot pro podlahy z dlaždic stanovený z hmotnosti přesunovaného materiálu vodorovná dopravní vzdálenost do 50 m základní v objektech výšky do 6 m</t>
  </si>
  <si>
    <t>https://podminky.urs.cz/item/CS_URS_2025_02/998771101</t>
  </si>
  <si>
    <t>781</t>
  </si>
  <si>
    <t>Dokončovací práce - obklady</t>
  </si>
  <si>
    <t>141</t>
  </si>
  <si>
    <t>781111011</t>
  </si>
  <si>
    <t>Ometení (oprášení) stěny při přípravě podkladu</t>
  </si>
  <si>
    <t>-1877065104</t>
  </si>
  <si>
    <t>Příprava podkladu před provedením obkladu oprášení (ometení) stěny</t>
  </si>
  <si>
    <t>https://podminky.urs.cz/item/CS_URS_2025_02/781111011</t>
  </si>
  <si>
    <t>"místnost.1.01"(2,75+2,72+2,75)*2,3-0,9*0,7*2</t>
  </si>
  <si>
    <t>"místnost 1.02." (1,7+1,85+1,2)*2,3</t>
  </si>
  <si>
    <t>"místnost 1.04"(1,9)*2,3</t>
  </si>
  <si>
    <t>"místnost 1.06"(1,65+2,25)*2,3</t>
  </si>
  <si>
    <t>"místnost 1.08"(1,95+0,8+0,9+0,1+0,9+0,9+0,9)*2,3-0,4*0,5</t>
  </si>
  <si>
    <t>"místnost 1.09."(1,65+1)*2,3</t>
  </si>
  <si>
    <t>"místnost 1.10"(0,1+0,25+1,1+1)*2,3-0,7*0,9</t>
  </si>
  <si>
    <t>142</t>
  </si>
  <si>
    <t>781121011</t>
  </si>
  <si>
    <t>Nátěr penetrační na stěnu</t>
  </si>
  <si>
    <t>-1290283769</t>
  </si>
  <si>
    <t>Příprava podkladu před provedením obkladu nátěr penetrační na stěnu</t>
  </si>
  <si>
    <t>https://podminky.urs.cz/item/CS_URS_2025_02/781121011</t>
  </si>
  <si>
    <t>"plocha obkladu"104,225</t>
  </si>
  <si>
    <t>"obklad překladu"(2,72+2,78+1,75+3,81+2,75+2,78+2,78+2,78+2,72+2,75)*0,25</t>
  </si>
  <si>
    <t>"obklad přední část"(2,72+2,78+1,75+3,81+2,75+2,78+2,78+2,78+2,72+2,75)*0,45</t>
  </si>
  <si>
    <t>"obklad zadní část"(2,72+2,78+1,75+3,81+2,75+2,78+2,78+2,78+2,72+2,75)*0,4</t>
  </si>
  <si>
    <t>"obklad boční" 1,6*2</t>
  </si>
  <si>
    <t>143</t>
  </si>
  <si>
    <t>-1580126625</t>
  </si>
  <si>
    <t>144</t>
  </si>
  <si>
    <t>781474115</t>
  </si>
  <si>
    <t>Montáž obkladů keramických hladkých lepených cementovým flexibilním lepidlem přes 22 do 25 ks/m2</t>
  </si>
  <si>
    <t>1246037968</t>
  </si>
  <si>
    <t>Montáž keramických obkladů stěn lepených cementovým flexibilním lepidlem hladkých přes 22 do 25 ks/m2</t>
  </si>
  <si>
    <t>https://podminky.urs.cz/item/CS_URS_2025_02/781474115</t>
  </si>
  <si>
    <t>59761068</t>
  </si>
  <si>
    <t>obklad keramický reliéfní pro interiér přes 22 do 25ks/m2</t>
  </si>
  <si>
    <t>1789295308</t>
  </si>
  <si>
    <t>104,225*1,1 'Přepočtené koeficientem množství</t>
  </si>
  <si>
    <t>146</t>
  </si>
  <si>
    <t>781477113</t>
  </si>
  <si>
    <t>Příplatek k montáži obkladů vnitřních keramických hladkých za spárování bílým cementem</t>
  </si>
  <si>
    <t>-49944698</t>
  </si>
  <si>
    <t>Montáž obkladů vnitřních stěn z dlaždic keramických Příplatek k cenám za spárování cement bílý</t>
  </si>
  <si>
    <t>https://podminky.urs.cz/item/CS_URS_2023_01/781477113</t>
  </si>
  <si>
    <t>147</t>
  </si>
  <si>
    <t>781494111</t>
  </si>
  <si>
    <t>Plastové profily rohové lepené flexibilním lepidlem</t>
  </si>
  <si>
    <t>1821097097</t>
  </si>
  <si>
    <t>Obklad - dokončující práce profily ukončovací plastové lepené flexibilním lepidlem rohové</t>
  </si>
  <si>
    <t>https://podminky.urs.cz/item/CS_URS_2023_01/781494111</t>
  </si>
  <si>
    <t>6,4+5,3+5,3++5,3+3,4</t>
  </si>
  <si>
    <t>148</t>
  </si>
  <si>
    <t>781494511</t>
  </si>
  <si>
    <t>Plastové profily ukončovací lepené flexibilním lepidlem</t>
  </si>
  <si>
    <t>-2134585059</t>
  </si>
  <si>
    <t>Obklad - dokončující práce profily ukončovací plastové lepené flexibilním lepidlem ukončovací</t>
  </si>
  <si>
    <t>https://podminky.urs.cz/item/CS_URS_2023_01/781494511</t>
  </si>
  <si>
    <t>"místnost.1.01"(2,75+2,72+2,75)</t>
  </si>
  <si>
    <t>"místnost 1.02." (1,7+1,85+1,2)</t>
  </si>
  <si>
    <t>"místnost 1.03." (1,48+1,6+0,95+1,2)</t>
  </si>
  <si>
    <t>"místnost 1.04"(1,9)</t>
  </si>
  <si>
    <t>"místnost 1.05"(2,05+1,1+2,25+0,9)</t>
  </si>
  <si>
    <t>"místnost 1.06"(1,65+2,25)</t>
  </si>
  <si>
    <t>"místnost 1.07"(1,1+2+2+1,1)</t>
  </si>
  <si>
    <t>"místnost 1.08"(1,95+0,8+0,9+0,1+0,9+0,9+0,9)</t>
  </si>
  <si>
    <t>"místnost 1.09."(1,65+1)</t>
  </si>
  <si>
    <t>"místnost 1.10"(0,1+0,25+1,1+1)</t>
  </si>
  <si>
    <t>149</t>
  </si>
  <si>
    <t>781495115</t>
  </si>
  <si>
    <t>Spárování vnitřních obkladů silikonem</t>
  </si>
  <si>
    <t>933029557</t>
  </si>
  <si>
    <t>Obklad - dokončující práce ostatní práce spárování silikonem</t>
  </si>
  <si>
    <t>https://podminky.urs.cz/item/CS_URS_2025_02/781495115</t>
  </si>
  <si>
    <t>"spojení s dlažbou"55</t>
  </si>
  <si>
    <t>150</t>
  </si>
  <si>
    <t>781674112</t>
  </si>
  <si>
    <t>Montáž keramických obkladů parapetů š přes 100 do 150 mm lepených flexibilním lepidlem</t>
  </si>
  <si>
    <t>3919263</t>
  </si>
  <si>
    <t>Montáž keramických obkladů parapetů lepených flexibilním lepidlem, šířky parapetu přes 100 do 150 mm</t>
  </si>
  <si>
    <t>https://podminky.urs.cz/item/CS_URS_2025_02/781674112</t>
  </si>
  <si>
    <t>3*0,9</t>
  </si>
  <si>
    <t>151</t>
  </si>
  <si>
    <t>186653061</t>
  </si>
  <si>
    <t>2,7*0,165 'Přepočtené koeficientem množství</t>
  </si>
  <si>
    <t>152</t>
  </si>
  <si>
    <t>781734112</t>
  </si>
  <si>
    <t>Montáž obkladů vnějších z obkladaček nebo obkladových pásků cihelných přes 50 do 85 ks/m2 lepené flexibilním lepidlem</t>
  </si>
  <si>
    <t>-714803952</t>
  </si>
  <si>
    <t>Montáž obkladů vnějších stěn z obkladaček nebo obkladových pásků cihelných lepených flexibilním lepidlem přes 50 do 85 ks/m2</t>
  </si>
  <si>
    <t>https://podminky.urs.cz/item/CS_URS_2025_02/781734112</t>
  </si>
  <si>
    <t>"obklad sokl"(2,72+2,78+1,75+3,81+2,75+2,78+2,78+2,78+2,72+2,75)*0,2</t>
  </si>
  <si>
    <t>"obklad přední část"(2,72+2,78+1,75+3,81+2,75+2,78+2,78+2,78+2,72+2,75)*0,45+6,6</t>
  </si>
  <si>
    <t>153</t>
  </si>
  <si>
    <t>KLC.PTRS00002</t>
  </si>
  <si>
    <t>NFPS.17.červenohnědý melír-Canberra</t>
  </si>
  <si>
    <t>-1115323246</t>
  </si>
  <si>
    <t xml:space="preserve">Poznámka k položce:_x000d_
Rozměr 240x71x14, 0,5kg , Kusů v kartonu 24, Kusů na paletě 1824, spotřeba 48 ks/m², spotřeba  ks/bm, Hnědá</t>
  </si>
  <si>
    <t>45,706*1,1 'Přepočtené koeficientem množství</t>
  </si>
  <si>
    <t>154</t>
  </si>
  <si>
    <t>781769191</t>
  </si>
  <si>
    <t>Příplatek k montáži obkladů vnějších z dlaždic z čediče za plochu do 10 m2</t>
  </si>
  <si>
    <t>1103851642</t>
  </si>
  <si>
    <t>Montáž obkladů vnějších stěn z dlaždic z taveného čediče Příplatek k cenám za plochu do 10 m2 jednotlivě</t>
  </si>
  <si>
    <t>https://podminky.urs.cz/item/CS_URS_2025_02/781769191</t>
  </si>
  <si>
    <t>155</t>
  </si>
  <si>
    <t>998781101</t>
  </si>
  <si>
    <t>Přesun hmot tonážní pro obklady keramické v objektech v do 6 m</t>
  </si>
  <si>
    <t>-1389054086</t>
  </si>
  <si>
    <t>Přesun hmot pro obklady keramické stanovený z hmotnosti přesunovaného materiálu vodorovná dopravní vzdálenost do 50 m základní v objektech výšky do 6 m</t>
  </si>
  <si>
    <t>https://podminky.urs.cz/item/CS_URS_2025_02/998781101</t>
  </si>
  <si>
    <t>783</t>
  </si>
  <si>
    <t>Dokončovací práce - nátěry</t>
  </si>
  <si>
    <t>156</t>
  </si>
  <si>
    <t>783214101</t>
  </si>
  <si>
    <t>Základní jednonásobný syntetický nátěr tesařských konstrukcí</t>
  </si>
  <si>
    <t>-1155757275</t>
  </si>
  <si>
    <t>Základní nátěr tesařských konstrukcí jednonásobný syntetický</t>
  </si>
  <si>
    <t>https://podminky.urs.cz/item/CS_URS_2025_02/783214101</t>
  </si>
  <si>
    <t>29,86</t>
  </si>
  <si>
    <t>"trám-pergola"15*0,12*2+15*0,18*2</t>
  </si>
  <si>
    <t>"pozednice"15*0,16*2+15*0,2*2</t>
  </si>
  <si>
    <t>"sloupky"5*0,12*0,12*2,84*20</t>
  </si>
  <si>
    <t>157</t>
  </si>
  <si>
    <t>783218211</t>
  </si>
  <si>
    <t>Lakovací dvojnásobný syntetický nátěr s mezibroušením tesařských konstrukcí</t>
  </si>
  <si>
    <t>1951477516</t>
  </si>
  <si>
    <t>Lakovací nátěr tesařských konstrukcí dvojnásobný s mezibroušením syntetický</t>
  </si>
  <si>
    <t>https://podminky.urs.cz/item/CS_URS_2025_02/783218211</t>
  </si>
  <si>
    <t>784</t>
  </si>
  <si>
    <t>Dokončovací práce - malby a tapety</t>
  </si>
  <si>
    <t>158</t>
  </si>
  <si>
    <t>784211001</t>
  </si>
  <si>
    <t>Jednonásobné bílé malby ze směsí za mokra výborně oděruvzdorných v místnostech v do 3,80 m</t>
  </si>
  <si>
    <t>1918286123</t>
  </si>
  <si>
    <t>Malby z malířských směsí oděruvzdorných za mokra jednonásobné, bílé za mokra odruvzdorné výborně v místnostech výšky do 3,80 m</t>
  </si>
  <si>
    <t>https://podminky.urs.cz/item/CS_URS_2025_02/784211001</t>
  </si>
  <si>
    <t>002c - Zázemí elektro</t>
  </si>
  <si>
    <t xml:space="preserve">    741 - Elektroinstalace - silnoproud</t>
  </si>
  <si>
    <t>M - Práce a dodávky M</t>
  </si>
  <si>
    <t xml:space="preserve">    46-M - Zemní práce při extr.mont.pracích</t>
  </si>
  <si>
    <t>E001</t>
  </si>
  <si>
    <t>Rozvaděč RE, dle výkresové dokumentace</t>
  </si>
  <si>
    <t>493641824</t>
  </si>
  <si>
    <t>"Rozvaděč RE, dle výkresové dokumentace"1</t>
  </si>
  <si>
    <t>E002</t>
  </si>
  <si>
    <t>Rozvaděč RH, dle výkresové dokumentace</t>
  </si>
  <si>
    <t>-1389524319</t>
  </si>
  <si>
    <t>"Rozvaděč RH, dle výkresové dokumentace"1</t>
  </si>
  <si>
    <t>E003</t>
  </si>
  <si>
    <t>PŘISAZENÉ STROPNÍ SVÍTIDLO IP44, 4000K, 1500lm, IK08</t>
  </si>
  <si>
    <t>1527624469</t>
  </si>
  <si>
    <t>"PŘISAZENÉ STROPNÍ SVÍTIDLO IP44, 4000K, 1500lm, IK08"10</t>
  </si>
  <si>
    <t>E004</t>
  </si>
  <si>
    <t>PŘISAZENÉ STROPNÍ SVÍTIDLO IP65, 4000K, 5500lm, IK08</t>
  </si>
  <si>
    <t>978985057</t>
  </si>
  <si>
    <t>"PŘISAZENÉ STROPNÍ SVÍTIDLO IP65, 4000K, 5500lm, IK08"1</t>
  </si>
  <si>
    <t>E005</t>
  </si>
  <si>
    <t>SVÍTIDLO NÁSTĚNNÉ IP44, 4000K, 1500lm, IK08</t>
  </si>
  <si>
    <t>2093283430</t>
  </si>
  <si>
    <t>E006</t>
  </si>
  <si>
    <t>SPÍNAČ JEDNOPÓLOVÝ, ZAPUŠTĚNÝ, ŘAZENÍ KONT. 1</t>
  </si>
  <si>
    <t>1400169327</t>
  </si>
  <si>
    <t>E007</t>
  </si>
  <si>
    <t>SPÍNAČ JEDNOPÓLOVÝ, na povrch IP44, ŘAZENÍ KONT. 6</t>
  </si>
  <si>
    <t>-864573117</t>
  </si>
  <si>
    <t>E008</t>
  </si>
  <si>
    <t>PŘÍTOMNOSTNÍ ČIDLO</t>
  </si>
  <si>
    <t>-1168746187</t>
  </si>
  <si>
    <t>E009</t>
  </si>
  <si>
    <t>POHYBOVÉ ČIDLO SE SOUMRAKOVÝM ČIDLEM, IP44</t>
  </si>
  <si>
    <t>1926128977</t>
  </si>
  <si>
    <t>E010</t>
  </si>
  <si>
    <t>Zásuvka NN kompletní, IP44, zásuvka, na povrch s ochranným kolíkem, 16A, 400V, 5P</t>
  </si>
  <si>
    <t>1635867547</t>
  </si>
  <si>
    <t>E011</t>
  </si>
  <si>
    <t xml:space="preserve">Zásuvka NN kompletní,  zapuštěná, zásuvka , s ochranným kolíkem, 16A, 230V</t>
  </si>
  <si>
    <t>229615037</t>
  </si>
  <si>
    <t>E012</t>
  </si>
  <si>
    <t>Zásuvka NN kompletní, zapuštěná, zásuvka dvojnásobná, s ochranným kolíkem, 16A, 230V</t>
  </si>
  <si>
    <t>822231877</t>
  </si>
  <si>
    <t>E013</t>
  </si>
  <si>
    <t>Krabice ukončovací, na povrch, IP54, do 5x6</t>
  </si>
  <si>
    <t>-1313820985</t>
  </si>
  <si>
    <t>E014</t>
  </si>
  <si>
    <t>Krabice univerzální, KU, vč. svorkovnice do 5x6</t>
  </si>
  <si>
    <t>1047548542</t>
  </si>
  <si>
    <t>E015</t>
  </si>
  <si>
    <t xml:space="preserve">CYY  16mm2 zelenožlutý</t>
  </si>
  <si>
    <t>1750506431</t>
  </si>
  <si>
    <t>E016</t>
  </si>
  <si>
    <t xml:space="preserve">CYY  6mm2 zelenožlutý</t>
  </si>
  <si>
    <t>1664113604</t>
  </si>
  <si>
    <t>E017</t>
  </si>
  <si>
    <t>CYKY 3Ox1.5mm2</t>
  </si>
  <si>
    <t>-473805464</t>
  </si>
  <si>
    <t>E018</t>
  </si>
  <si>
    <t>CYKY 3Jx1.5mm2</t>
  </si>
  <si>
    <t>-759451897</t>
  </si>
  <si>
    <t>E019</t>
  </si>
  <si>
    <t>CYKY 3Jx2.5mm2</t>
  </si>
  <si>
    <t>405268889</t>
  </si>
  <si>
    <t>E020</t>
  </si>
  <si>
    <t>CYKY 5Jx2,5mm2</t>
  </si>
  <si>
    <t>-1556520551</t>
  </si>
  <si>
    <t>E021</t>
  </si>
  <si>
    <t>CYKY 5Jx6mm2</t>
  </si>
  <si>
    <t>-422316436</t>
  </si>
  <si>
    <t>E022</t>
  </si>
  <si>
    <t>Trubka bezhalogenová, na povrch, plastová, včetně příchytek, D23</t>
  </si>
  <si>
    <t>1623527049</t>
  </si>
  <si>
    <t>E025</t>
  </si>
  <si>
    <t>Pásek FeZn 30x4mm</t>
  </si>
  <si>
    <t>1998258718</t>
  </si>
  <si>
    <t>E026</t>
  </si>
  <si>
    <t>Univerzální svorka - zem</t>
  </si>
  <si>
    <t>1754207574</t>
  </si>
  <si>
    <t>E027</t>
  </si>
  <si>
    <t>AlMgSi d=8mm</t>
  </si>
  <si>
    <t>-732913012</t>
  </si>
  <si>
    <t>E028</t>
  </si>
  <si>
    <t>AlMgSi d=10mm</t>
  </si>
  <si>
    <t>-80046029</t>
  </si>
  <si>
    <t>E029</t>
  </si>
  <si>
    <t>Podpěra vedení na ploché střechy</t>
  </si>
  <si>
    <t>870416477</t>
  </si>
  <si>
    <t>E030</t>
  </si>
  <si>
    <t>Podpěra vedení, svod 10cm</t>
  </si>
  <si>
    <t>1884278108</t>
  </si>
  <si>
    <t>E31</t>
  </si>
  <si>
    <t>Samostatný jímač, v = 2m</t>
  </si>
  <si>
    <t>-1870483063</t>
  </si>
  <si>
    <t>E032</t>
  </si>
  <si>
    <t>Ochranný úhelník, 2m, komplet</t>
  </si>
  <si>
    <t>-1718233695</t>
  </si>
  <si>
    <t>E033</t>
  </si>
  <si>
    <t>Univerzální svorka - hromosvod</t>
  </si>
  <si>
    <t>2096689119</t>
  </si>
  <si>
    <t>Univerzální svorka - zhromosvod</t>
  </si>
  <si>
    <t>E034</t>
  </si>
  <si>
    <t>Zkušební svorka, vč. č. svodu</t>
  </si>
  <si>
    <t>-1758060233</t>
  </si>
  <si>
    <t>E035</t>
  </si>
  <si>
    <t>Svorkovnice HOP</t>
  </si>
  <si>
    <t>set</t>
  </si>
  <si>
    <t>-11190471</t>
  </si>
  <si>
    <t>E036</t>
  </si>
  <si>
    <t>Drobný materiál na pospojování</t>
  </si>
  <si>
    <t>-1875835872</t>
  </si>
  <si>
    <t>E023</t>
  </si>
  <si>
    <t>Trubka bezhalogenová, na povrch, plastová, ohebná, D23</t>
  </si>
  <si>
    <t>-1504216220</t>
  </si>
  <si>
    <t>E024</t>
  </si>
  <si>
    <t>Svorka univerzální - pásek/ocel konstrukce</t>
  </si>
  <si>
    <t>1845853001</t>
  </si>
  <si>
    <t>131251103</t>
  </si>
  <si>
    <t>Hloubení jam nezapažených v hornině třídy těžitelnosti I skupiny 3 objem do 100 m3 strojně</t>
  </si>
  <si>
    <t>CS ÚRS 2025 01</t>
  </si>
  <si>
    <t>-2089458483</t>
  </si>
  <si>
    <t>Hloubení nezapažených jam a zářezů strojně s urovnáním dna do předepsaného profilu a spádu v hornině třídy těžitelnosti I skupiny 3 přes 50 do 100 m3</t>
  </si>
  <si>
    <t>https://podminky.urs.cz/item/CS_URS_2025_01/131251103</t>
  </si>
  <si>
    <t>95*1*1,3</t>
  </si>
  <si>
    <t>741</t>
  </si>
  <si>
    <t>Elektroinstalace - silnoproud</t>
  </si>
  <si>
    <t>741810002</t>
  </si>
  <si>
    <t>Celková prohlídka elektrického rozvodu a zařízení přes 100 000 do 500 000,- Kč</t>
  </si>
  <si>
    <t>455397689</t>
  </si>
  <si>
    <t>Zkoušky a prohlídky elektrických rozvodů a zařízení celková prohlídka a vyhotovení revizní zprávy pro objem montážních prací přes 100 do 500 tis. Kč</t>
  </si>
  <si>
    <t>https://podminky.urs.cz/item/CS_URS_2025_01/741810002</t>
  </si>
  <si>
    <t>Práce a dodávky M</t>
  </si>
  <si>
    <t>46-M</t>
  </si>
  <si>
    <t>Zemní práce při extr.mont.pracích</t>
  </si>
  <si>
    <t>460411121</t>
  </si>
  <si>
    <t>Zásyp jam při elektromontážích strojně včetně zhutnění v hornině tř I skupiny 1 a 2</t>
  </si>
  <si>
    <t>1193892094</t>
  </si>
  <si>
    <t>Zásyp jam strojně s uložením výkopku ve vrstvách a urovnáním povrchu s přemístění sypaniny ze vzdálenosti do 10 m se zhutněním z horniny třídy těžitelnosti I skupiny 1 a 2</t>
  </si>
  <si>
    <t>https://podminky.urs.cz/item/CS_URS_2025_01/460411121</t>
  </si>
  <si>
    <t>460661115</t>
  </si>
  <si>
    <t>Kabelové lože z písku pro kabely nn bez zakrytí š lože přes 80 do 100 cm</t>
  </si>
  <si>
    <t>-1490438849</t>
  </si>
  <si>
    <t>Kabelové lože z písku včetně podsypu, zhutnění a urovnání povrchu pro kabely nn bez zakrytí, šířky přes 80 do 100 cm</t>
  </si>
  <si>
    <t>https://podminky.urs.cz/item/CS_URS_2025_01/460661115</t>
  </si>
  <si>
    <t>003 - Studna</t>
  </si>
  <si>
    <t xml:space="preserve">    724 - Zdravotechnika - strojní vybavení</t>
  </si>
  <si>
    <t xml:space="preserve">    767 - Konstrukce zámečnické</t>
  </si>
  <si>
    <t xml:space="preserve">    23-M - Montáže potrubí</t>
  </si>
  <si>
    <t>62360353</t>
  </si>
  <si>
    <t>"prostor vrtané studny"8,4*7,1</t>
  </si>
  <si>
    <t>131251100</t>
  </si>
  <si>
    <t>Hloubení jam nezapažených v hornině třídy těžitelnosti I skupiny 3 objem do 20 m3 strojně</t>
  </si>
  <si>
    <t>-649686492</t>
  </si>
  <si>
    <t>Hloubení nezapažených jam a zářezů strojně s urovnáním dna do předepsaného profilu a spádu v hornině třídy těžitelnosti I skupiny 3 do 20 m3</t>
  </si>
  <si>
    <t>https://podminky.urs.cz/item/CS_URS_2025_02/131251100</t>
  </si>
  <si>
    <t>"výkop pro základ - zábradlí" (0,5*0,65*0,5*2)+(0,9*0,8*0,8*2)</t>
  </si>
  <si>
    <t>134702202</t>
  </si>
  <si>
    <t>Vykopávky do 20 m2 pro studny nespouštěné v hornině třídy těžitelnosti I a II skupiny 1 - 4 s příložným pažením hl přes 2 do 6 m</t>
  </si>
  <si>
    <t>-1545703750</t>
  </si>
  <si>
    <t>Vykopávky pro vodárenskou studnu nespouštěnou pro jakýkoliv tvar studny, se svislým přemístěním výkopku na terén a s vodorovným přemístěním výkopku do 20 m od kraje výkopu půdorysné plochy výkopu přes 4 do 20 m2 v horninách třídy těžitelnosti I a II, skupiny 1 až 4 kromě hornin kašovité konzistence a tekoucích s pažením příložným nebo zátažným, v hloubce přes 2 do 6 m</t>
  </si>
  <si>
    <t>https://podminky.urs.cz/item/CS_URS_2025_02/134702202</t>
  </si>
  <si>
    <t>"výkop pro studnu"8,4</t>
  </si>
  <si>
    <t>171151103</t>
  </si>
  <si>
    <t>Uložení sypaniny z hornin soudržných do násypů zhutněných strojně</t>
  </si>
  <si>
    <t>1151699012</t>
  </si>
  <si>
    <t>Uložení sypanin do násypů strojně s rozprostřením sypaniny ve vrstvách a s hrubým urovnáním zhutněných z hornin soudržných jakékoliv třídy těžitelnosti</t>
  </si>
  <si>
    <t>https://podminky.urs.cz/item/CS_URS_2025_02/171151103</t>
  </si>
  <si>
    <t>"násyp kolem studny"33,2</t>
  </si>
  <si>
    <t>181411122</t>
  </si>
  <si>
    <t>Založení lučního trávníku výsevem pl do 1000 m2 ve svahu přes 1:5 do 1:2</t>
  </si>
  <si>
    <t>38703058</t>
  </si>
  <si>
    <t>Založení trávníku na půdě předem připravené plochy do 1000 m2 výsevem včetně utažení lučního na svahu přes 1:5 do 1:2</t>
  </si>
  <si>
    <t>https://podminky.urs.cz/item/CS_URS_2025_02/181411122</t>
  </si>
  <si>
    <t>20,4</t>
  </si>
  <si>
    <t>00572100</t>
  </si>
  <si>
    <t>osivo jetelotráva intenzivní víceletá</t>
  </si>
  <si>
    <t>-771943634</t>
  </si>
  <si>
    <t>9771510</t>
  </si>
  <si>
    <t>"pod základem studny"2,45</t>
  </si>
  <si>
    <t>"pod násypem studny"6,65*7,1</t>
  </si>
  <si>
    <t>182351123</t>
  </si>
  <si>
    <t>Rozprostření ornice pl přes 100 do 500 m2 ve svahu přes 1:5 tl vrstvy do 200 mm strojně</t>
  </si>
  <si>
    <t>1861015698</t>
  </si>
  <si>
    <t>Rozprostření a urovnání ornice ve svahu sklonu přes 1:5 strojně při souvislé ploše přes 100 do 500 m2, tl. vrstvy do 200 mm</t>
  </si>
  <si>
    <t>https://podminky.urs.cz/item/CS_URS_2025_02/182351123</t>
  </si>
  <si>
    <t xml:space="preserve"> "založení trávníku-studna"20,4</t>
  </si>
  <si>
    <t>225511114</t>
  </si>
  <si>
    <t>Vrty maloprofilové jádrové D přes 195 do 245 mm úklon do 45° hl 0 až 25 m hornina III a IV</t>
  </si>
  <si>
    <t>-351692186</t>
  </si>
  <si>
    <t>Maloprofilové vrty jádrové průměru přes 195 do 245 mm do úklonu 45° v hl 0 až 25 m v hornině tř. III a IV</t>
  </si>
  <si>
    <t>https://podminky.urs.cz/item/CS_URS_2025_02/225511114</t>
  </si>
  <si>
    <t>"vrtání studny"20</t>
  </si>
  <si>
    <t>242111113</t>
  </si>
  <si>
    <t>Osazení pláště kopané studny z betonových skruží celokruhových DN 1 m</t>
  </si>
  <si>
    <t>569374854</t>
  </si>
  <si>
    <t>Osazení pláště vodárenské kopané studny z betonových skruží na cementovou maltu MC 10 celokruhových, při vnitřním průměru studny 1,00 m</t>
  </si>
  <si>
    <t>https://podminky.urs.cz/item/CS_URS_2025_02/242111113</t>
  </si>
  <si>
    <t>"osazení skruží - zhlaví studny"3</t>
  </si>
  <si>
    <t>59225545</t>
  </si>
  <si>
    <t>skruž betonová studniční 100x50x9cm</t>
  </si>
  <si>
    <t>-484105864</t>
  </si>
  <si>
    <t>"betonové skruže" 6</t>
  </si>
  <si>
    <t>242811162</t>
  </si>
  <si>
    <t>Zapuštění zárubnice z trub ocelových se spoji svařovanými hl do 50 m vnější D přes 229 do 267 mm</t>
  </si>
  <si>
    <t>-504409691</t>
  </si>
  <si>
    <t>Zapuštění zárubnice nebo manipulační pažnice z trub ocelových do studňového vrtu se spoji svařovanými hl. do 50 m, vnějšího průměru přes 229 do 267 mm</t>
  </si>
  <si>
    <t>https://podminky.urs.cz/item/CS_URS_2025_02/242811162</t>
  </si>
  <si>
    <t>"plná zarubnice"4</t>
  </si>
  <si>
    <t>065</t>
  </si>
  <si>
    <t>Trubka pro vrtané studny DN 160 - plná</t>
  </si>
  <si>
    <t>1548762717</t>
  </si>
  <si>
    <t>58128450</t>
  </si>
  <si>
    <t>bentonit aktivovaný mletý pro vrty, injektáže a těsnění vodních staveb volně ložený</t>
  </si>
  <si>
    <t>-1243297784</t>
  </si>
  <si>
    <t>066</t>
  </si>
  <si>
    <t>Trubka pro vrtané studny DN 160 - perforovaná</t>
  </si>
  <si>
    <t>-551928547</t>
  </si>
  <si>
    <t>"trubka perforovaná"15,4</t>
  </si>
  <si>
    <t>-1117193145</t>
  </si>
  <si>
    <t>"perforovaná zarubnice" 15,4</t>
  </si>
  <si>
    <t>245111111</t>
  </si>
  <si>
    <t>Osazení krycí desky dvoudílné</t>
  </si>
  <si>
    <t>819357885</t>
  </si>
  <si>
    <t>Osazení prefabrikované krycí desky vodárenské studny na maltu cementovou, s vyspárovaním dvoudílné</t>
  </si>
  <si>
    <t>https://podminky.urs.cz/item/CS_URS_2025_02/245111111</t>
  </si>
  <si>
    <t>59225101</t>
  </si>
  <si>
    <t>-2026279116</t>
  </si>
  <si>
    <t>247571113</t>
  </si>
  <si>
    <t>Obsyp studny ze štěrkopísku tříděného</t>
  </si>
  <si>
    <t>1370923482</t>
  </si>
  <si>
    <t>Obsyp a těsnění vodárenské studny obsyp se zhutněním ze štěrkopísku tříděného 0-63 mm</t>
  </si>
  <si>
    <t>https://podminky.urs.cz/item/CS_URS_2025_02/247571113</t>
  </si>
  <si>
    <t>"těsnění studny"1,4*12,4</t>
  </si>
  <si>
    <t>58333625</t>
  </si>
  <si>
    <t>kamenivo těžené hrubé frakce 4/8</t>
  </si>
  <si>
    <t>306522969</t>
  </si>
  <si>
    <t>"vodárenský štěrk"1,4*12,4*2</t>
  </si>
  <si>
    <t>-156102622</t>
  </si>
  <si>
    <t>"pískový obsyp"1,4*0,4</t>
  </si>
  <si>
    <t>068</t>
  </si>
  <si>
    <t>Ventilační hlavice plastová DN 110</t>
  </si>
  <si>
    <t>-1851652658</t>
  </si>
  <si>
    <t xml:space="preserve">Ventilační hlavice plastová DN 110
</t>
  </si>
  <si>
    <t xml:space="preserve">Poznámka k položce:_x000d_
Ventilační hlavice jsou kompletně včetně fixačního modulu a manžety vyrobené z polypropylenu. Povrch celé hlavice je stabilizován proti UV záření. Součástí je přepážka (síťka) proti nečistotám, která je umístěna pod stříškou hlavice a je snadno vyměnitelná (viz. schéma s popisem). _x000d_
_x000d_
Cena zahrnuje:_x000d_
ventilační hlavici dle výběru_x000d_
vyvrtání otvoru do betonového poklopu_x000d_
instalaci ventilační hlavice_x000d_
dopravu </t>
  </si>
  <si>
    <t>58337308</t>
  </si>
  <si>
    <t>štěrkopísek frakce 0/2</t>
  </si>
  <si>
    <t>412663199</t>
  </si>
  <si>
    <t>0,56*2</t>
  </si>
  <si>
    <t>247681114</t>
  </si>
  <si>
    <t>Těsnění studny z jílu se zhutněním</t>
  </si>
  <si>
    <t>-177234206</t>
  </si>
  <si>
    <t>Obsyp a těsnění vodárenské studny těsnění se zhutněním z jílu</t>
  </si>
  <si>
    <t>https://podminky.urs.cz/item/CS_URS_2025_02/247681114</t>
  </si>
  <si>
    <t>"těsnění vrtu - 2m"0,060*2</t>
  </si>
  <si>
    <t>"těsnění studny"1,4*2,2</t>
  </si>
  <si>
    <t>271562211</t>
  </si>
  <si>
    <t>Podsyp pod základové konstrukce se zhutněním z drobného kameniva frakce 0 až 4 mm</t>
  </si>
  <si>
    <t>46000237</t>
  </si>
  <si>
    <t>Podsyp pod základové konstrukce se zhutněním a urovnáním povrchu z kameniva drobného, frakce 0 - 4 mm</t>
  </si>
  <si>
    <t>https://podminky.urs.cz/item/CS_URS_2025_02/271562211</t>
  </si>
  <si>
    <t>"podsyp pod dlažbu"26,6</t>
  </si>
  <si>
    <t>273313711</t>
  </si>
  <si>
    <t>Základové desky z betonu tř. C 20/25</t>
  </si>
  <si>
    <t>-1105220021</t>
  </si>
  <si>
    <t>Základy z betonu prostého desky z betonu kamenem neprokládaného tř. C 20/25</t>
  </si>
  <si>
    <t>https://podminky.urs.cz/item/CS_URS_2025_02/273313711</t>
  </si>
  <si>
    <t>"betonový podklad pod dlažbu"(2,5+2,2)*5</t>
  </si>
  <si>
    <t>0,5</t>
  </si>
  <si>
    <t>274361412</t>
  </si>
  <si>
    <t>Výztuž základových pasů, prahů, věnců a ostruh ze svařovaných sítí přes 3,5 do 6 kg/m2</t>
  </si>
  <si>
    <t>2140097715</t>
  </si>
  <si>
    <t>Výztuž základových konstrukcí pasů, prahů, věnců a ostruh ze svařovaných sítí, hmotnosti přes 3,5 do 6 kg/m2</t>
  </si>
  <si>
    <t>https://podminky.urs.cz/item/CS_URS_2025_02/274361412</t>
  </si>
  <si>
    <t xml:space="preserve">Poznámka k položce:_x000d_
zlab Z1 294,260 kg + 30% překrytí sítě                 0,383t_x000d_
propustek P4    676,87 kg + 30% překrytí sítě      0,880t_x000d_
propustek P1    1239,04 kg + 30% překrytí sítě     1,61t</t>
  </si>
  <si>
    <t>"výztuž základ studny"pi*0,78*0,78*7,9*0,001*2</t>
  </si>
  <si>
    <t>"výztuž základ zábradlí"((0,3*0,65*4+0,3*0,3*2)*7,9*2+(0,3*0,8*4+0,3*0,3*2)*7,9*2)*0,001</t>
  </si>
  <si>
    <t>435121011</t>
  </si>
  <si>
    <t>Montáž schodišťových ramen bez podest hmotnosti do 1,5 t</t>
  </si>
  <si>
    <t>-1889307757</t>
  </si>
  <si>
    <t>Montáž schodišťových dílců ramen bez podest, hmotnosti do 1,5 t</t>
  </si>
  <si>
    <t>https://podminky.urs.cz/item/CS_URS_2025_02/435121011</t>
  </si>
  <si>
    <t xml:space="preserve">"schodiště ke studni"5 </t>
  </si>
  <si>
    <t>K0003</t>
  </si>
  <si>
    <t>Schodišťové stupně 1000x350x150</t>
  </si>
  <si>
    <t>2146181353</t>
  </si>
  <si>
    <t>"schodišťové díly"5</t>
  </si>
  <si>
    <t>564231111</t>
  </si>
  <si>
    <t>Podklad nebo podsyp ze štěrkopísku ŠP plochy přes 100 m2 tl 100 mm</t>
  </si>
  <si>
    <t>-508234405</t>
  </si>
  <si>
    <t>Podklad nebo podsyp ze štěrkopísku ŠP s rozprostřením, vlhčením a zhutněním plochy přes 100 m2, po zhutnění tl. 100 mm</t>
  </si>
  <si>
    <t>https://podminky.urs.cz/item/CS_URS_2025_02/564231111</t>
  </si>
  <si>
    <t>"pod schodnice"0,1*0,35*1*5</t>
  </si>
  <si>
    <t>596841120</t>
  </si>
  <si>
    <t>Kladení betonové dlažby komunikací pro pěší do lože z cement malty velikosti do 0,09 m2 pl do 50 m2</t>
  </si>
  <si>
    <t>941176501</t>
  </si>
  <si>
    <t>Kladení dlažby z betonových nebo kameninových dlaždic komunikací pro pěší s vyplněním spár a se smetením přebytečného materiálu na vzdálenost do 3 m s ložem z cementové malty tl. do 30 mm velikosti dlaždic do 0,09 m2 (bez zámku), pro plochy do 50 m2</t>
  </si>
  <si>
    <t>https://podminky.urs.cz/item/CS_URS_2025_02/596841120</t>
  </si>
  <si>
    <t>"dlažba-studna"27,2</t>
  </si>
  <si>
    <t>59248005</t>
  </si>
  <si>
    <t>dlažba chodníková betonová 300x300mm tl 50mm přírodní</t>
  </si>
  <si>
    <t>-828263218</t>
  </si>
  <si>
    <t>27,2*1,03 'Přepočtené koeficientem množství</t>
  </si>
  <si>
    <t>632450132</t>
  </si>
  <si>
    <t>Vyrovnávací cementový potěr tl přes 20 do 30 mm ze suchých směsí provedený v ploše</t>
  </si>
  <si>
    <t>378248584</t>
  </si>
  <si>
    <t>Potěr cementový vyrovnávací ze suchých směsí v ploše o průměrné (střední) tl. přes 20 do 30 mm</t>
  </si>
  <si>
    <t>https://podminky.urs.cz/item/CS_URS_2025_02/632450132</t>
  </si>
  <si>
    <t>"podlaha studny - základ"0,92</t>
  </si>
  <si>
    <t>953171001</t>
  </si>
  <si>
    <t>Osazování poklopů litinových nebo ocelových hmotnosti do 50 kg - chladící věže</t>
  </si>
  <si>
    <t>1918450588</t>
  </si>
  <si>
    <t>Osazování kovových předmětů poklopů litinových nebo ocelových včetně rámů, hmotnosti do 50 kg</t>
  </si>
  <si>
    <t>https://podminky.urs.cz/item/CS_URS_2025_02/953171001</t>
  </si>
  <si>
    <t xml:space="preserve">Poznámka k položce:_x000d_
poklop požeráku_x000d_
dosedací rám poklopu_x000d_
</t>
  </si>
  <si>
    <t>552R410200R</t>
  </si>
  <si>
    <t>nerezový, uzamykatelný, pozinkovaný, dvoudílný poklop.</t>
  </si>
  <si>
    <t>2129106800</t>
  </si>
  <si>
    <t>Poznámka k položce:_x000d_
poklop požeráku</t>
  </si>
  <si>
    <t>953334118</t>
  </si>
  <si>
    <t>Bobtnavý pásek do pracovních spar betonových kcí bentonitový 20 x 15 mm</t>
  </si>
  <si>
    <t>-1151258617</t>
  </si>
  <si>
    <t>Bobtnavý pásek do pracovních spar betonových konstrukcí bentonitový, rozměru 20 x 15 mm</t>
  </si>
  <si>
    <t>https://podminky.urs.cz/item/CS_URS_2025_02/953334118</t>
  </si>
  <si>
    <t xml:space="preserve">Poznámka k položce:_x000d_
výtokový objekt 9,8 m_x000d_
bezpeč.přeliv - potrubí  15,4 m_x000d_
požerák - přeliv  14,1 m</t>
  </si>
  <si>
    <t>998254011</t>
  </si>
  <si>
    <t>Přesun hmot pro studny a jímání vody</t>
  </si>
  <si>
    <t>1717193636</t>
  </si>
  <si>
    <t>Přesun hmot pro studny a jímání vody z betonu prostého, železového nebo montované z dílců jakéhokoliv rozsahu do 50 m</t>
  </si>
  <si>
    <t>https://podminky.urs.cz/item/CS_URS_2025_02/998254011</t>
  </si>
  <si>
    <t>998254093</t>
  </si>
  <si>
    <t>Příplatek k přesunu hmot pro studny a jímání vody za zvětšený přesun do 1000 m</t>
  </si>
  <si>
    <t>64435596</t>
  </si>
  <si>
    <t>Přesun hmot pro studny a jímání vody Příplatek k ceně za zvětšený přesun přes vymezenou dopravní vzdálenost do 1000 m</t>
  </si>
  <si>
    <t>https://podminky.urs.cz/item/CS_URS_2025_02/998254093</t>
  </si>
  <si>
    <t>724</t>
  </si>
  <si>
    <t>Zdravotechnika - strojní vybavení</t>
  </si>
  <si>
    <t>724149102</t>
  </si>
  <si>
    <t>Montáž čerpadla vodovodního ponorného výkonu přes 56 do 108 l/min bez potrubí a příslušenství</t>
  </si>
  <si>
    <t>83774916</t>
  </si>
  <si>
    <t>Čerpadla vodovodní strojní bez potrubí montáž čerpadel ponorných bez potrubí a příslušenství o výkonu od 56 l do 108 l</t>
  </si>
  <si>
    <t>https://podminky.urs.cz/item/CS_URS_2025_02/724149102</t>
  </si>
  <si>
    <t>42611925</t>
  </si>
  <si>
    <t>čerpadlo ponorné vodovodní do vrtu DN 32 Hmax 30m Qmax 1,33l/s</t>
  </si>
  <si>
    <t>-1695740297</t>
  </si>
  <si>
    <t>"čerpadlo"1</t>
  </si>
  <si>
    <t>724231127</t>
  </si>
  <si>
    <t>Příslušenství domovních vodáren měřící manometr s membránou</t>
  </si>
  <si>
    <t>soubor</t>
  </si>
  <si>
    <t>-986897505</t>
  </si>
  <si>
    <t>Příslušenství domovních vodáren měřicí manometr s membránou</t>
  </si>
  <si>
    <t>https://podminky.urs.cz/item/CS_URS_2025_02/724231127</t>
  </si>
  <si>
    <t>998724101</t>
  </si>
  <si>
    <t>Přesun hmot tonážní pro strojní vybavení v objektech v do 6 m</t>
  </si>
  <si>
    <t>662997284</t>
  </si>
  <si>
    <t>Přesun hmot pro strojní vybavení stanovený z hmotnosti přesunovaného materiálu vodorovná dopravní vzdálenost do 50 m základní v objektech výšky do 6 m</t>
  </si>
  <si>
    <t>https://podminky.urs.cz/item/CS_URS_2025_02/998724101</t>
  </si>
  <si>
    <t>767</t>
  </si>
  <si>
    <t>Konstrukce zámečnické</t>
  </si>
  <si>
    <t>767163221</t>
  </si>
  <si>
    <t>Montáž přímého kovového zábradlí z dílců do betonu konstrukce na schodišti</t>
  </si>
  <si>
    <t>1068342996</t>
  </si>
  <si>
    <t>Montáž kompletního kovového zábradlí přímého z dílců na schodišti kotveného do betonu</t>
  </si>
  <si>
    <t>https://podminky.urs.cz/item/CS_URS_2023_01/767163221</t>
  </si>
  <si>
    <t>"zábradlí"2*2</t>
  </si>
  <si>
    <t>55342281</t>
  </si>
  <si>
    <t>zábradlí s prutovou výplní, horní kotvení, kulatý sloupek</t>
  </si>
  <si>
    <t>1945037504</t>
  </si>
  <si>
    <t>767861011</t>
  </si>
  <si>
    <t>Montáž vnitřních kovových žebříků přímých dl přes 2 do 5 m kotvených do betonu</t>
  </si>
  <si>
    <t>834213655</t>
  </si>
  <si>
    <t>Montáž vnitřních kovových žebříků přímých délky přes 2 do 5 m, ukotvených do betonu</t>
  </si>
  <si>
    <t>https://podminky.urs.cz/item/CS_URS_2023_01/767861011</t>
  </si>
  <si>
    <t>"nerezový žebřík ve studni"1</t>
  </si>
  <si>
    <t>44983027</t>
  </si>
  <si>
    <t>žebřík výstupový jednoduchý přímý z nerezové oceli dl 4m</t>
  </si>
  <si>
    <t>31930928</t>
  </si>
  <si>
    <t>998767101</t>
  </si>
  <si>
    <t>Přesun hmot tonážní pro zámečnické konstrukce v objektech v do 6 m</t>
  </si>
  <si>
    <t>-1924959705</t>
  </si>
  <si>
    <t>Přesun hmot pro zámečnické konstrukce stanovený z hmotnosti přesunovaného materiálu vodorovná dopravní vzdálenost do 50 m základní v objektech výšky do 6 m</t>
  </si>
  <si>
    <t>https://podminky.urs.cz/item/CS_URS_2025_02/998767101</t>
  </si>
  <si>
    <t>771591481</t>
  </si>
  <si>
    <t>Montáž liniového odvodňovacího žlabu pro napojení na kontaktní izolaci</t>
  </si>
  <si>
    <t>-823314154</t>
  </si>
  <si>
    <t>Liniové odvodnění odvodňovacím žlabem montáž odvodňovacího žlabu</t>
  </si>
  <si>
    <t>https://podminky.urs.cz/item/CS_URS_2025_02/771591481</t>
  </si>
  <si>
    <t>K0002</t>
  </si>
  <si>
    <t>žlabovka betonová TBM-Q 100-600 50x68x6cm</t>
  </si>
  <si>
    <t>-671708722</t>
  </si>
  <si>
    <t>-714657479</t>
  </si>
  <si>
    <t>998771181</t>
  </si>
  <si>
    <t>Příplatek k přesunu hmot tonážní 771 prováděný bez použití mechanizace</t>
  </si>
  <si>
    <t>822746659</t>
  </si>
  <si>
    <t>Přesun hmot pro podlahy z dlaždic stanovený z hmotnosti přesunovaného materiálu Příplatek k ceně za přesun prováděný bez použití mechanizace pro jakoukoliv výšku objektu</t>
  </si>
  <si>
    <t>https://podminky.urs.cz/item/CS_URS_2023_01/998771181</t>
  </si>
  <si>
    <t>23-M</t>
  </si>
  <si>
    <t>Montáže potrubí</t>
  </si>
  <si>
    <t>230140037</t>
  </si>
  <si>
    <t>Montáž trubek z nerezavějící oceli tř.17 D 57 mm, tl 3 mm</t>
  </si>
  <si>
    <t>1097174726</t>
  </si>
  <si>
    <t>Montáž trubek Ø 57 mm, tl. 3 mm</t>
  </si>
  <si>
    <t>https://podminky.urs.cz/item/CS_URS_2025_02/230140037</t>
  </si>
  <si>
    <t>"výtlačné potrubí"15</t>
  </si>
  <si>
    <t>0046130</t>
  </si>
  <si>
    <t>trubka z ušlechtilé oceli (nerez) lisovací spoj dl 6m d 55</t>
  </si>
  <si>
    <t>-780531061</t>
  </si>
  <si>
    <t xml:space="preserve">trubka z ušlechtilé oceli (nerez)  d 50,8</t>
  </si>
  <si>
    <t>230320122</t>
  </si>
  <si>
    <t>Měrná a čerpací technika tlaková zkouška potrubí</t>
  </si>
  <si>
    <t>662978543</t>
  </si>
  <si>
    <t>Zkoušky tlaková potrubí</t>
  </si>
  <si>
    <t>https://podminky.urs.cz/item/CS_URS_2025_02/230320122</t>
  </si>
  <si>
    <t>42695021</t>
  </si>
  <si>
    <t>sonda ponorná pro snímání dvou hladin 20+5m</t>
  </si>
  <si>
    <t>-1749841881</t>
  </si>
  <si>
    <t>42695016</t>
  </si>
  <si>
    <t>skříň ovládací k ponorné sondě se stykačem pro třífázová čerpadla</t>
  </si>
  <si>
    <t>-12104118</t>
  </si>
  <si>
    <t>K005</t>
  </si>
  <si>
    <t xml:space="preserve">Příšlusenství k potrubí - veškeré armatury, spoje, nerezové spony, těsnění, uzavírací, pojistný ventil, zpětná klapka apod. </t>
  </si>
  <si>
    <t>komplet</t>
  </si>
  <si>
    <t>1266339866</t>
  </si>
  <si>
    <t>42690032</t>
  </si>
  <si>
    <t>spínač tlakový nastavitelný zapínací tlak 1-5bar 400V</t>
  </si>
  <si>
    <t>-1227358428</t>
  </si>
  <si>
    <t>-1954953675</t>
  </si>
  <si>
    <t>004 - Hráz řeky Moravy</t>
  </si>
  <si>
    <t>111251102</t>
  </si>
  <si>
    <t>Odstranění křovin a stromů průměru kmene do 100 mm i s kořeny sklonu terénu do 1:5 z celkové plochy přes 100 do 500 m2 strojně</t>
  </si>
  <si>
    <t>1259080266</t>
  </si>
  <si>
    <t>Odstranění křovin a stromů s odstraněním kořenů strojně průměru kmene do 100 mm v rovině nebo ve svahu sklonu terénu do 1:5, při celkové ploše přes 100 do 500 m2</t>
  </si>
  <si>
    <t>https://podminky.urs.cz/item/CS_URS_2025_02/111251102</t>
  </si>
  <si>
    <t>"plocha pod hrází" 3200</t>
  </si>
  <si>
    <t>112101102</t>
  </si>
  <si>
    <t>Odstranění stromů listnatých průměru kmene přes 300 do 500 mm</t>
  </si>
  <si>
    <t>767809816</t>
  </si>
  <si>
    <t>Odstranění stromů s odřezáním kmene a s odvětvením listnatých, průměru kmene přes 300 do 500 mm</t>
  </si>
  <si>
    <t>https://podminky.urs.cz/item/CS_URS_2025_02/112101102</t>
  </si>
  <si>
    <t>112251102</t>
  </si>
  <si>
    <t>Odstranění pařezů průměru přes 300 do 500 mm</t>
  </si>
  <si>
    <t>-1922692853</t>
  </si>
  <si>
    <t>Odstranění pařezů strojně s jejich vykopáním nebo vytrháním průměru přes 300 do 500 mm</t>
  </si>
  <si>
    <t>https://podminky.urs.cz/item/CS_URS_2025_02/112251102</t>
  </si>
  <si>
    <t>121151123</t>
  </si>
  <si>
    <t>Sejmutí ornice plochy přes 500 m2 tl vrstvy do 200 mm strojně</t>
  </si>
  <si>
    <t>1306665750</t>
  </si>
  <si>
    <t>Sejmutí ornice strojně při souvislé ploše přes 500 m2, tl. vrstvy do 200 mm</t>
  </si>
  <si>
    <t>https://podminky.urs.cz/item/CS_URS_2025_02/121151123</t>
  </si>
  <si>
    <t>"odstranění stávající horní vrsty ze svahů hráze"1867+367+2*184</t>
  </si>
  <si>
    <t>122251104</t>
  </si>
  <si>
    <t>Odkopávky a prokopávky nezapažené v hornině třídy těžitelnosti I skupiny 3 objem do 500 m3 strojně</t>
  </si>
  <si>
    <t>-1788428516</t>
  </si>
  <si>
    <t>Odkopávky a prokopávky nezapažené strojně v hornině třídy těžitelnosti I skupiny 3 přes 100 do 500 m3</t>
  </si>
  <si>
    <t>https://podminky.urs.cz/item/CS_URS_2025_02/122251104</t>
  </si>
  <si>
    <t>"navázaní hráze"2*184*0,3+367*0,3</t>
  </si>
  <si>
    <t>"stávající hráz odkop"199,6</t>
  </si>
  <si>
    <t>162201402</t>
  </si>
  <si>
    <t>Vodorovné přemístění větví stromů listnatých do 1 km D kmene přes 300 do 500 mm</t>
  </si>
  <si>
    <t>1000152618</t>
  </si>
  <si>
    <t>Vodorovné přemístění větví, kmenů nebo pařezů s naložením, složením a dopravou do 1000 m větví stromů listnatých, průměru kmene přes 300 do 500 mm</t>
  </si>
  <si>
    <t>https://podminky.urs.cz/item/CS_URS_2025_02/162201402</t>
  </si>
  <si>
    <t>162351103</t>
  </si>
  <si>
    <t>Vodorovné přemístění přes 50 do 500 m výkopku/sypaniny z horniny třídy těžitelnosti I skupiny 1 až 3</t>
  </si>
  <si>
    <t>-1663405784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</si>
  <si>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</si>
  <si>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https://podminky.urs.cz/item/CS_URS_2025_02/162351103</t>
  </si>
  <si>
    <t>"odkop hráze" 199,6</t>
  </si>
  <si>
    <t>"materiál na hráz"716,3</t>
  </si>
  <si>
    <t>162751115</t>
  </si>
  <si>
    <t>Vodorovné přemístění přes 7 000 do 8000 m výkopku/sypaniny z horniny třídy těžitelnosti I skupiny 1 až 3</t>
  </si>
  <si>
    <t>-777640452</t>
  </si>
  <si>
    <t>Vodorovné přemístění výkopku nebo sypaniny po suchu na obvyklém dopravním prostředku, bez naložení výkopku, avšak se složením bez rozhrnutí z horniny třídy těžitelnosti I skupiny 1 až 3 na vzdálenost přes 7 000 do 8 000 m</t>
  </si>
  <si>
    <t>https://podminky.urs.cz/item/CS_URS_2025_02/162751115</t>
  </si>
  <si>
    <t>"dovoz zeminy na hráz z PB Moravy, případně z místa do 8 km"516,7</t>
  </si>
  <si>
    <t>"navázaní hráze"(2*184*0,2+367*0,2)*-1</t>
  </si>
  <si>
    <t>167151111</t>
  </si>
  <si>
    <t>Nakládání výkopku z hornin třídy těžitelnosti I skupiny 1 až 3 přes 100 m3</t>
  </si>
  <si>
    <t>-1665310485</t>
  </si>
  <si>
    <t>Nakládání, skládání a překládání neulehlého výkopku nebo sypaniny strojně nakládání, množství přes 100 m3, z hornin třídy těžitelnosti I, skupiny 1 až 3</t>
  </si>
  <si>
    <t>https://podminky.urs.cz/item/CS_URS_2025_02/167151111</t>
  </si>
  <si>
    <t>"stěrk do geobuněk"270,6</t>
  </si>
  <si>
    <t>"krajnice"11,2</t>
  </si>
  <si>
    <t>"dosypání hráze"716,3</t>
  </si>
  <si>
    <t>"ornice"1867*0,1</t>
  </si>
  <si>
    <t>"odkop hráze"199,6*2</t>
  </si>
  <si>
    <t>"navázaní hráze"(2*184*0,1+367*0,1)</t>
  </si>
  <si>
    <t>899155513</t>
  </si>
  <si>
    <t>"navázaní hráze"(2*184*0,2+367*0,2)</t>
  </si>
  <si>
    <t>181451122</t>
  </si>
  <si>
    <t>Založení lučního trávníku výsevem pl přes 1000 m2 ve svahu přes 1:5 do 1:2</t>
  </si>
  <si>
    <t>-186904061</t>
  </si>
  <si>
    <t>Založení trávníku na půdě předem připravené plochy přes 1000 m2 výsevem včetně utažení lučního na svahu přes 1:5 do 1:2</t>
  </si>
  <si>
    <t>https://podminky.urs.cz/item/CS_URS_2025_02/181451122</t>
  </si>
  <si>
    <t>1867</t>
  </si>
  <si>
    <t>"navázaní hráze"2*184+367</t>
  </si>
  <si>
    <t>-484950829</t>
  </si>
  <si>
    <t>91,07*0,02 'Přepočtené koeficientem množství</t>
  </si>
  <si>
    <t>25234001</t>
  </si>
  <si>
    <t>herbicid totální systémový neselektivní</t>
  </si>
  <si>
    <t>200406517</t>
  </si>
  <si>
    <t>181951112</t>
  </si>
  <si>
    <t>Úprava pláně v hornině třídy těžitelnosti I skupiny 1 až 3 se zhutněním strojně</t>
  </si>
  <si>
    <t>540268018</t>
  </si>
  <si>
    <t>Úprava pláně vyrovnáním výškových rozdílů strojně v hornině třídy těžitelnosti I, skupiny 1 až 3 se zhutněním</t>
  </si>
  <si>
    <t>https://podminky.urs.cz/item/CS_URS_2025_02/181951112</t>
  </si>
  <si>
    <t>"úprava pláně hráze" 922,7</t>
  </si>
  <si>
    <t>-1332127292</t>
  </si>
  <si>
    <t>183101114</t>
  </si>
  <si>
    <t>Hloubení jamek bez výměny půdy zeminy skupiny 1 až 4 obj přes 0,05 do 0,125 m3 v rovině a svahu do 1:5</t>
  </si>
  <si>
    <t>1244081606</t>
  </si>
  <si>
    <t>Hloubení jamek pro vysazování rostlin v zemině skupiny 1 až 4 bez výměny půdy v rovině nebo na svahu do 1:5, objemu přes 0,05 do 0,125 m3</t>
  </si>
  <si>
    <t>https://podminky.urs.cz/item/CS_URS_2025_02/183101114</t>
  </si>
  <si>
    <t>"náhradní výsadba"44</t>
  </si>
  <si>
    <t>183403261</t>
  </si>
  <si>
    <t>Obdělání půdy válením ve svahu přes 1:5 do 1:2</t>
  </si>
  <si>
    <t>-16941370</t>
  </si>
  <si>
    <t>Obdělání půdy válením na svahu přes 1:5 do 1:2</t>
  </si>
  <si>
    <t>https://podminky.urs.cz/item/CS_URS_2025_02/183403261</t>
  </si>
  <si>
    <t>184004614</t>
  </si>
  <si>
    <t>Výsadba sazenic stromů v jutovém obalu do jamky D 600 mm hl 600 mm bal D přes 400 do 500 mm</t>
  </si>
  <si>
    <t>1257837272</t>
  </si>
  <si>
    <t>Výsadba sazenic bez vykopání jamek a bez donesení hlíny stromů nebo keřů s kořenovým balem v jutovém obalu, o průměru balu přes 400 do 500 mm, do jamky o průměru 600 mm, hl. 600 mm</t>
  </si>
  <si>
    <t>https://podminky.urs.cz/item/CS_URS_2025_02/184004614</t>
  </si>
  <si>
    <t>184215131</t>
  </si>
  <si>
    <t>Ukotvení kmene dřevin v rovině nebo na svahu do 1:5 třemi kůly D do 0,1 m dl do 1 m</t>
  </si>
  <si>
    <t>-1178180723</t>
  </si>
  <si>
    <t>Ukotvení dřeviny kůly v rovině nebo na svahu do 1:5 třemi kůly, délky do 1 m</t>
  </si>
  <si>
    <t>https://podminky.urs.cz/item/CS_URS_2025_02/184215131</t>
  </si>
  <si>
    <t>60591253</t>
  </si>
  <si>
    <t>kůl vyvazovací dřevěný impregnovaný D 8cm dl 2m</t>
  </si>
  <si>
    <t>-1103093081</t>
  </si>
  <si>
    <t>184802111</t>
  </si>
  <si>
    <t>Chemické odplevelení před založením kultury nad 20 m2 postřikem na široko v rovině a svahu do 1:5</t>
  </si>
  <si>
    <t>5858793</t>
  </si>
  <si>
    <t>Chemické odplevelení půdy před založením kultury, trávníku nebo zpevněných ploch o výměře jednotlivě přes 20 m2 v rovině nebo na svahu do 1:5 postřikem na široko</t>
  </si>
  <si>
    <t>https://podminky.urs.cz/item/CS_URS_2021_01/184802111</t>
  </si>
  <si>
    <t>"koruna hráze" 3,2*167</t>
  </si>
  <si>
    <t>184802211</t>
  </si>
  <si>
    <t>Chemické odplevelení před založením kultury nad 20 m2 postřikem na široko ve svahu do 1:2</t>
  </si>
  <si>
    <t>-841852494</t>
  </si>
  <si>
    <t>Chemické odplevelení půdy před založením kultury, trávníku nebo zpevněných ploch o výměře jednotlivě přes 20 m2 na svahu přes 1:5 do 1:2 postřikem na široko</t>
  </si>
  <si>
    <t>https://podminky.urs.cz/item/CS_URS_2021_01/184802211</t>
  </si>
  <si>
    <t>"svahy hráze"2003</t>
  </si>
  <si>
    <t>184813112</t>
  </si>
  <si>
    <t>Ochrana lesních kultur proti škodám způsobených zvěří ovázáním rákosem</t>
  </si>
  <si>
    <t>-75174672</t>
  </si>
  <si>
    <t>Ošetřování a ochrana stromů proti škodám způsobeným zvěří ovázání rákosem</t>
  </si>
  <si>
    <t>https://podminky.urs.cz/item/CS_URS_2025_02/184813112</t>
  </si>
  <si>
    <t>184813125</t>
  </si>
  <si>
    <t>Příplatek k ochraně dřevin před okusem ručně pletivem ve svahu přes 1:5 do 1:2</t>
  </si>
  <si>
    <t>-624567544</t>
  </si>
  <si>
    <t>Ochrana dřevin před okusem zvěří ručně Příplatek k ceně za mechanickou ochranu ve svahu přes 1:5 do 1:2</t>
  </si>
  <si>
    <t>https://podminky.urs.cz/item/CS_URS_2025_02/184813125</t>
  </si>
  <si>
    <t>31324805</t>
  </si>
  <si>
    <t>pletivo drátěné s šestihrannými oky Pz 40/0,9mm v 1m</t>
  </si>
  <si>
    <t>168936044</t>
  </si>
  <si>
    <t>185802123</t>
  </si>
  <si>
    <t>Hnojení půdy umělým hnojivem na široko ve svahu přes 1:5 do 1:2</t>
  </si>
  <si>
    <t>-706444027</t>
  </si>
  <si>
    <t>Hnojení půdy nebo trávníku na svahu přes 1:5 do 1:2 umělým hnojivem na široko</t>
  </si>
  <si>
    <t>https://podminky.urs.cz/item/CS_URS_2025_02/185802123</t>
  </si>
  <si>
    <t>"zatravnění"0,68</t>
  </si>
  <si>
    <t>25191155</t>
  </si>
  <si>
    <t>hnojivo průmyslové</t>
  </si>
  <si>
    <t>CS ÚRS 2023 02</t>
  </si>
  <si>
    <t>837394719</t>
  </si>
  <si>
    <t>185804312</t>
  </si>
  <si>
    <t>Zalití rostlin vodou plocha přes 20 m2</t>
  </si>
  <si>
    <t>1297673235</t>
  </si>
  <si>
    <t>Zalití rostlin vodou plochy záhonů jednotlivě přes 20 m2</t>
  </si>
  <si>
    <t>https://podminky.urs.cz/item/CS_URS_2025_02/185804312</t>
  </si>
  <si>
    <t>055</t>
  </si>
  <si>
    <t xml:space="preserve">Slivoň </t>
  </si>
  <si>
    <t>785619593</t>
  </si>
  <si>
    <t>056</t>
  </si>
  <si>
    <t xml:space="preserve">Jabloň </t>
  </si>
  <si>
    <t>-970405475</t>
  </si>
  <si>
    <t>057</t>
  </si>
  <si>
    <t>Meruňka</t>
  </si>
  <si>
    <t>1582804888</t>
  </si>
  <si>
    <t>Třešeň</t>
  </si>
  <si>
    <t>1869444668</t>
  </si>
  <si>
    <t>185851121</t>
  </si>
  <si>
    <t>Dovoz vody pro zálivku rostlin za vzdálenost do 1000 m</t>
  </si>
  <si>
    <t>1562214590</t>
  </si>
  <si>
    <t>Dovoz vody pro zálivku rostlin na vzdálenost do 1000 m</t>
  </si>
  <si>
    <t>https://podminky.urs.cz/item/CS_URS_2025_02/185851121</t>
  </si>
  <si>
    <t>Poznámka k položce:_x000d_
40*47/1000 stromy</t>
  </si>
  <si>
    <t>R43</t>
  </si>
  <si>
    <t>Nákup ornice</t>
  </si>
  <si>
    <t>1287783090</t>
  </si>
  <si>
    <t>Poznámka k položce:_x000d_
Ornice včetně dovozu do 20 km</t>
  </si>
  <si>
    <t>"na ohumusování"1867*0,1</t>
  </si>
  <si>
    <t>"navázaní hráze"2*(184+367)*0,1</t>
  </si>
  <si>
    <t>213131111</t>
  </si>
  <si>
    <t>Stabilizace základové spáry zřízením vrstvy z geobuněk z PE</t>
  </si>
  <si>
    <t>943523160</t>
  </si>
  <si>
    <t>Stabilizace základové spáry zřízením vrstvy z geobuněk z polyetylenu</t>
  </si>
  <si>
    <t>https://podminky.urs.cz/item/CS_URS_2025_02/213131111</t>
  </si>
  <si>
    <t>"zřízení geobuněk" 163,027*4,1</t>
  </si>
  <si>
    <t>69321050</t>
  </si>
  <si>
    <t>geobuňky z perforovaných pásů HDPE počet buněk 31-40/m2 v 200mm</t>
  </si>
  <si>
    <t>-947876679</t>
  </si>
  <si>
    <t>668,411*1,1 'Přepočtené koeficientem množství</t>
  </si>
  <si>
    <t>213131712</t>
  </si>
  <si>
    <t>Provedení zásypu geobuněk tl přes 200 mm pro stabilizaci základové spáry</t>
  </si>
  <si>
    <t>-1379771246</t>
  </si>
  <si>
    <t>Stabilizace základové spáry zřízením vrstvy z geobuněk provedení zásypu geobuněk včetně krycí vrstvy tl. 100 mm celková tl. vrstvy přes 200 mm</t>
  </si>
  <si>
    <t>https://podminky.urs.cz/item/CS_URS_2025_02/213131712</t>
  </si>
  <si>
    <t>"plocha geobuněk"668,411</t>
  </si>
  <si>
    <t>58344171</t>
  </si>
  <si>
    <t>štěrkodrť frakce 0/32</t>
  </si>
  <si>
    <t>-949220929</t>
  </si>
  <si>
    <t>213141112</t>
  </si>
  <si>
    <t>Zřízení vrstvy z geotextilie v rovině nebo ve sklonu do 1:5 š přes 3 do 6 m</t>
  </si>
  <si>
    <t>2047181129</t>
  </si>
  <si>
    <t>Zřízení vrstvy z geotextilie filtrační, separační, odvodňovací, ochranné, výztužné nebo protierozní v rovině nebo ve sklonu do 1:5, šířky přes 3 do 6 m</t>
  </si>
  <si>
    <t>https://podminky.urs.cz/item/CS_URS_2025_02/213141112</t>
  </si>
  <si>
    <t>"úsek hráze " 2779,7</t>
  </si>
  <si>
    <t>69311089</t>
  </si>
  <si>
    <t>geotextilie netkaná separační, ochranná, filtrační, drenážní PES 600g/m2</t>
  </si>
  <si>
    <t>-1929863279</t>
  </si>
  <si>
    <t>2779,7*1,1845 'Přepočtené koeficientem množství</t>
  </si>
  <si>
    <t>571904111</t>
  </si>
  <si>
    <t>Posyp krytu kamenivem drceným nebo těženým přes 15 do 20 kg/m2</t>
  </si>
  <si>
    <t>-1230377620</t>
  </si>
  <si>
    <t>Posyp podkladu nebo krytu s rozprostřením a zhutněním kamenivem drceným nebo těženým, v množství přes 15 do 20 kg/m2</t>
  </si>
  <si>
    <t>https://podminky.urs.cz/item/CS_URS_2025_02/571904111</t>
  </si>
  <si>
    <t>"posyp geobuněk"1230</t>
  </si>
  <si>
    <t>58337310</t>
  </si>
  <si>
    <t>štěrkopísek frakce 0/4</t>
  </si>
  <si>
    <t>1804513517</t>
  </si>
  <si>
    <t>"lomová výsivka" 244</t>
  </si>
  <si>
    <t>998332011</t>
  </si>
  <si>
    <t>Přesun hmot pro úpravy vodních toků a kanály</t>
  </si>
  <si>
    <t>1302473203</t>
  </si>
  <si>
    <t>Přesun hmot pro úpravy vodních toků a kanály, hráze rybníků apod. dopravní vzdálenost do 500 m</t>
  </si>
  <si>
    <t>https://podminky.urs.cz/item/CS_URS_2025_02/998332011</t>
  </si>
  <si>
    <t>460881411</t>
  </si>
  <si>
    <t>Zřízení provizorní příjezdové komunikace ze silničních panelů se štěrkovým ložem při elektromontážích</t>
  </si>
  <si>
    <t>-1104690490</t>
  </si>
  <si>
    <t>Kryt vozovek a chodníků z panelů silničních (materiál ve specifikaci) včetně úpravy podkladní pláně se štěrkovým ložem</t>
  </si>
  <si>
    <t>https://podminky.urs.cz/item/CS_URS_2025_02/460881411</t>
  </si>
  <si>
    <t>"příjezdová komunikace ze staveniště za hrází"214*3</t>
  </si>
  <si>
    <t>59381338</t>
  </si>
  <si>
    <t>panel silniční 3,00x2,00x0,215m</t>
  </si>
  <si>
    <t>-882018052</t>
  </si>
  <si>
    <t>80*0,5 'Přepočtené koeficientem množství</t>
  </si>
  <si>
    <t>002b - ZTI Zázemí, přípojky</t>
  </si>
  <si>
    <t>123100010RAA</t>
  </si>
  <si>
    <t>Výkop zářezu pro podzemní vedení v hornině 1-4, naložení, odvoz 1 km, uložení na skládku, přeložka</t>
  </si>
  <si>
    <t>174100010RA0</t>
  </si>
  <si>
    <t>Zásyp jam, rýh a šachet sypaninou</t>
  </si>
  <si>
    <t>831350113RAB</t>
  </si>
  <si>
    <t>Kanalizační přípojka z trub KG,dn160 mm, rýha šířky 0,8 m, hloubky 1,2 m</t>
  </si>
  <si>
    <t>899711122R00</t>
  </si>
  <si>
    <t>Fólie výstražná z PVC, šířka 30 cm, šedá pro kanalizaci</t>
  </si>
  <si>
    <t>894431311RBK</t>
  </si>
  <si>
    <t>Šachta, D 425 mm, dl.šach.roury 1,50 m, přímá, dno KG D 160 mm, poklop PP do roury 1,5 t</t>
  </si>
  <si>
    <t>899000001RA0</t>
  </si>
  <si>
    <t>Jímka odpadní - žumpa, betonová</t>
  </si>
  <si>
    <t>m3 OP</t>
  </si>
  <si>
    <t>28314148R</t>
  </si>
  <si>
    <t xml:space="preserve">Fólie výstražná pro vodu  š. 300 mm bílá</t>
  </si>
  <si>
    <t>Fólie výstražná pro vodu š. 300 mm bílá</t>
  </si>
  <si>
    <t>34141302R</t>
  </si>
  <si>
    <t>Vodič silový pevné uložení CYY 4,0 mm2, signální vodič</t>
  </si>
  <si>
    <t>831230110RAB</t>
  </si>
  <si>
    <t>Vodovodní přípojka z trub polyetylénových D 40-63, hloubka 1,5 m studna + jímka</t>
  </si>
  <si>
    <t>998721102R00</t>
  </si>
  <si>
    <t>Přesun hmot pro vnitřní kanalizaci, výšky do 12 m</t>
  </si>
  <si>
    <t>721290112R00</t>
  </si>
  <si>
    <t>Zkouška těsnosti kanalizace vodou do DN 200</t>
  </si>
  <si>
    <t>721176115R00</t>
  </si>
  <si>
    <t>Potrubí HT odpadní svislé D 110 x 2,7 mm</t>
  </si>
  <si>
    <t>721176114R00</t>
  </si>
  <si>
    <t>Potrubí HT odpadní svislé D 75 x 1,9 mm</t>
  </si>
  <si>
    <t>721176105R00</t>
  </si>
  <si>
    <t>Potrubí HT připojovací D 110 x 2,7 mm</t>
  </si>
  <si>
    <t>721176103R00</t>
  </si>
  <si>
    <t>Potrubí HT připojovací D 50 x 1,8 mm</t>
  </si>
  <si>
    <t>721176102R00</t>
  </si>
  <si>
    <t>Potrubí HT připojovací D 40 x 1,8 mm</t>
  </si>
  <si>
    <t>721176101R00</t>
  </si>
  <si>
    <t>Potrubí HT připojovací D 32 x 1,8 mm</t>
  </si>
  <si>
    <t>721100012RAA</t>
  </si>
  <si>
    <t>Kanalizace vnitřní, KG D 125 mm, zemní práce, rýha 30 x 40 cm, svodné ležaté</t>
  </si>
  <si>
    <t>721100011RAA</t>
  </si>
  <si>
    <t>Kanalizace vnitřní, KG D 110 mm, zemní práce, rýha 30 x 40 cm, svodné ležaté</t>
  </si>
  <si>
    <t>998722102R00</t>
  </si>
  <si>
    <t>Přesun hmot pro vnitřní vodovod, výšky do 12 m</t>
  </si>
  <si>
    <t>722290234R00</t>
  </si>
  <si>
    <t>Proplach a dezinfekce vodovod.potrubí</t>
  </si>
  <si>
    <t>722280106R00</t>
  </si>
  <si>
    <t>Tlaková zkouška vodovodního potrubí</t>
  </si>
  <si>
    <t>28654309R</t>
  </si>
  <si>
    <t>Přechodka dGK kovový závit vnitřní d 40x5/4" PPR</t>
  </si>
  <si>
    <t>28654308R</t>
  </si>
  <si>
    <t>Přechodka dGK kovový závit vnitřní d 32x1" PPR</t>
  </si>
  <si>
    <t>28654307R</t>
  </si>
  <si>
    <t>Přechodka dGK kovový závit vnitřní d 25x3/4" PPR</t>
  </si>
  <si>
    <t>28654332R</t>
  </si>
  <si>
    <t>Ventil přímý plastový d 32 mm PPR</t>
  </si>
  <si>
    <t>28654331R</t>
  </si>
  <si>
    <t>Ventil přímý plastový d 25 mm PPR</t>
  </si>
  <si>
    <t>722224111R00</t>
  </si>
  <si>
    <t>Kohouty plnicí a vypouštěcí DN 15</t>
  </si>
  <si>
    <t>722182001RT1</t>
  </si>
  <si>
    <t>Montáž izolačních skruží na potrubí do DN 40, samolepící spoj, rychlouzávěr</t>
  </si>
  <si>
    <t>283771127R</t>
  </si>
  <si>
    <t>Izolace potrubí Mirelon PRO 32x13 mm šedočerná</t>
  </si>
  <si>
    <t>283771093R</t>
  </si>
  <si>
    <t>Izolace potrubí Mirelon PRO 25x20 mm šedočerná</t>
  </si>
  <si>
    <t>283771028R</t>
  </si>
  <si>
    <t>Izolace potrubí Mirelon PRO 20x20 mm šedočerná</t>
  </si>
  <si>
    <t>722172413R00</t>
  </si>
  <si>
    <t>Potrubí z PPR, D 32 x 4,4 mm, PN 16, vč.zed.výpom.</t>
  </si>
  <si>
    <t>722172412R00</t>
  </si>
  <si>
    <t>Potrubí z PPR, D 25 x 3,5 mm, PN 16, vč.zed.výpom.</t>
  </si>
  <si>
    <t>722172411R00</t>
  </si>
  <si>
    <t>Potrubí z PPR, D 20 x 2,8 mm, PN 16, vč.zed.výpom.</t>
  </si>
  <si>
    <t>722224212R00</t>
  </si>
  <si>
    <t xml:space="preserve">Zahradní ventil mrazuvzdorný  DN 25</t>
  </si>
  <si>
    <t>Zahradní ventil mrazuvzdorný DN 25</t>
  </si>
  <si>
    <t>28654400R</t>
  </si>
  <si>
    <t>Nástěnka průchozí d 20x1/2" PPR</t>
  </si>
  <si>
    <t>722235645R00</t>
  </si>
  <si>
    <t>Klapka vod.zpětná vodorovná FIV.08406 DN 40</t>
  </si>
  <si>
    <t>722234234R00</t>
  </si>
  <si>
    <t>Úpravna vody magnetická MÚV, G 5/4, přesný typ určí rozpor vody</t>
  </si>
  <si>
    <t>722265117R00</t>
  </si>
  <si>
    <t xml:space="preserve">Vodoměr domovní  DN32x260mm, Qn 6,0</t>
  </si>
  <si>
    <t>Vodoměr domovní DN32x260mm, Qn 6,0</t>
  </si>
  <si>
    <t>Poznámka k položce:_x000d_
vícevtokový mokroběžný vodoměr_x000d_
vodorovná montážní poloha</t>
  </si>
  <si>
    <t>722235525R00</t>
  </si>
  <si>
    <t xml:space="preserve">Filtr,vod.vnitřní-vnitřní z  FIV.08412 DN 32</t>
  </si>
  <si>
    <t>Filtr,vod.vnitřní-vnitřní z FIV.08412 DN 32</t>
  </si>
  <si>
    <t>998725102R00</t>
  </si>
  <si>
    <t>Přesun hmot pro zařizovací předměty, výšky do 12 m</t>
  </si>
  <si>
    <t>725100001RA0</t>
  </si>
  <si>
    <t>Umyvadlo, baterie, zápachová uzávěrka</t>
  </si>
  <si>
    <t>725100005RA0</t>
  </si>
  <si>
    <t>Sprchová kabina, baterie, zápachová uzávěrka</t>
  </si>
  <si>
    <t>725100006RA0</t>
  </si>
  <si>
    <t>Klozet kombi</t>
  </si>
  <si>
    <t>725019101R00</t>
  </si>
  <si>
    <t xml:space="preserve">Výlevka stojící  s plastovou mřížkou</t>
  </si>
  <si>
    <t>Výlevka stojící s plastovou mřížkou</t>
  </si>
  <si>
    <t>725823111RT1</t>
  </si>
  <si>
    <t>Baterie výlevka. ruční, bez otvír.odpadu, standardní</t>
  </si>
  <si>
    <t>55162150.AR</t>
  </si>
  <si>
    <t>Vtok se zápachovou uzávěrkou DN 30 pro boiler, + úpravna vody</t>
  </si>
  <si>
    <t>55141104R</t>
  </si>
  <si>
    <t>Ventil rohový mosazný IVAR.70872 1/2" x 3/8" , s filtrem a maticí</t>
  </si>
  <si>
    <t>725534112R00</t>
  </si>
  <si>
    <t>Ohřívač elektr. zásob. 20L</t>
  </si>
  <si>
    <t>725016103R00</t>
  </si>
  <si>
    <t xml:space="preserve">Pisoár  s oplachov. ventilem, bílý</t>
  </si>
  <si>
    <t>Pisoár s oplachov. ventilem, bílý</t>
  </si>
  <si>
    <t>725200020RA0</t>
  </si>
  <si>
    <t>Montáž zařizovacích předmětů - pisoár</t>
  </si>
  <si>
    <t>55162439.AR</t>
  </si>
  <si>
    <t>HL430/40 uzávěrka zápachová pro pisoáry DN 40</t>
  </si>
  <si>
    <t>726211144R00</t>
  </si>
  <si>
    <t>Modul-pisoár,h 98 cm,ovl. shora</t>
  </si>
  <si>
    <t>732331516R00</t>
  </si>
  <si>
    <t>Nádoby expanzní tlak.s memb, 20 l</t>
  </si>
  <si>
    <t>734253117R00</t>
  </si>
  <si>
    <t>Ventil pojistný DN 20 FF x 6,0 bar, pro zásobník tuv</t>
  </si>
  <si>
    <t>005121010R</t>
  </si>
  <si>
    <t>Vybudování zařízení staveniště</t>
  </si>
  <si>
    <t>Soubor</t>
  </si>
  <si>
    <t>-1337220591</t>
  </si>
  <si>
    <t xml:space="preserve">Poznámka k položce:_x000d_
Vybudování zařízení staveniště_x000d_
</t>
  </si>
  <si>
    <t>"vybudování zařízení staveniště u zázemí"1</t>
  </si>
  <si>
    <t>005111021R</t>
  </si>
  <si>
    <t>Vytyčení inženýrských sítí</t>
  </si>
  <si>
    <t>SO 01 - Lávka</t>
  </si>
  <si>
    <t>HSV - HSV</t>
  </si>
  <si>
    <t xml:space="preserve">    0 - Všeobecné konstrukce a práce</t>
  </si>
  <si>
    <t xml:space="preserve">    7 - Přidružená stavební výroba</t>
  </si>
  <si>
    <t xml:space="preserve">    8 - Vedení trubní dálková a přípojná</t>
  </si>
  <si>
    <t xml:space="preserve">    9 - Ostatní konstrukce a práce</t>
  </si>
  <si>
    <t>Všeobecné konstrukce a práce</t>
  </si>
  <si>
    <t>014101a</t>
  </si>
  <si>
    <t>POPLATKY ZA SKLÁDKU</t>
  </si>
  <si>
    <t>1456845094</t>
  </si>
  <si>
    <t>Poznámka k položce:_x000d_
Zemina vhodná. Nadbytek v rámci SO.</t>
  </si>
  <si>
    <t>"Z pol. 17120.b: 124.77m3 = 124,77 [A]"124,77</t>
  </si>
  <si>
    <t>01401b</t>
  </si>
  <si>
    <t>1770232498</t>
  </si>
  <si>
    <t>Poznámka k položce:_x000d_
Lomový kámen, ŠD.</t>
  </si>
  <si>
    <t>"Z pol. 17120.c: 1263.00m3"1263</t>
  </si>
  <si>
    <t>01401f</t>
  </si>
  <si>
    <t>805464293</t>
  </si>
  <si>
    <t>Poznámka k položce:_x000d_
Zemina nevhodná. Drn.</t>
  </si>
  <si>
    <t>"Z pol. 11130: 846.00m3*0.15m*2ks = 253,80 [B]"253,8</t>
  </si>
  <si>
    <t>"Z pol. 17120.f: 424.88m3 = 424,88 [A]"424,88</t>
  </si>
  <si>
    <t>02910</t>
  </si>
  <si>
    <t>OSTATNÍ POŽADAVKY - ZEMĚMĚŘICKÁ MĚŘENÍ VE VÝSTAVBĚ</t>
  </si>
  <si>
    <t>kpl</t>
  </si>
  <si>
    <t>1854762330</t>
  </si>
  <si>
    <t>Poznámka k položce:_x000d_
Obsahuje veškeré zeměměřičské práce na stavbě.</t>
  </si>
  <si>
    <t>02920a</t>
  </si>
  <si>
    <t>OSTATNÍ POŽADAVKY - OCHRANA ŽIVOTNÍHO PROSTŘEDÍ</t>
  </si>
  <si>
    <t>1272500238</t>
  </si>
  <si>
    <t>Poznámka k položce:_x000d_
Vypracování havarijního plánu, vč. odsouhlasení.</t>
  </si>
  <si>
    <t>02920b</t>
  </si>
  <si>
    <t>-1434400076</t>
  </si>
  <si>
    <t>Poznámka k položce:_x000d_
Vypracování povodňového plánu, vč. odsouhlasení.</t>
  </si>
  <si>
    <t>029412</t>
  </si>
  <si>
    <t xml:space="preserve">OSTATNÍ POŽADAVKY  - VYPRACOVÁNÍ MOSTNÍHO LISTU</t>
  </si>
  <si>
    <t>1467519111</t>
  </si>
  <si>
    <t>Poznámka k položce:_x000d_
Vypracování mostního listu. Vč. zápisu do databáze.</t>
  </si>
  <si>
    <t>02943</t>
  </si>
  <si>
    <t>OSTATNÍ POŽADAVKY - VYPRACOVÁNÍ RDS</t>
  </si>
  <si>
    <t>1143492188</t>
  </si>
  <si>
    <t>Poznámka k položce:_x000d_
Zpracování PD RDS, PD VTD, zpracování technologických postupů a předpisů pro provádění všech prací požadovaných objednatelem, předložení objednateli ke schválení.</t>
  </si>
  <si>
    <t>02944</t>
  </si>
  <si>
    <t xml:space="preserve">OSTATNÍ POŽADAVKY  - DOKUMENTACE SKUTEČ PROVEDENÍ V DIGIT FORMĚ</t>
  </si>
  <si>
    <t>-959722516</t>
  </si>
  <si>
    <t>OSTATNÍ POŽADAVKY - DOKUMENTACE SKUTEČ PROVEDENÍ V DIGIT FORMĚ</t>
  </si>
  <si>
    <t>Poznámka k položce:_x000d_
Vypracování DSPS.</t>
  </si>
  <si>
    <t>02953</t>
  </si>
  <si>
    <t xml:space="preserve">OSTATNÍ POŽADAVKY  - HLAVNÍ MOSTNÍ PROHLÍDKA</t>
  </si>
  <si>
    <t>-1304513719</t>
  </si>
  <si>
    <t>OSTATNÍ POŽADAVKY - HLAVNÍ MOSTNÍ PROHLÍDKA</t>
  </si>
  <si>
    <t>Poznámka k položce:_x000d_
1. hlavní prohlídka.</t>
  </si>
  <si>
    <t>029711</t>
  </si>
  <si>
    <t>OSTAT POŽADAVKY - GEOT MONIT NA POVRCHU - MĚŘ (GEODET) BODY</t>
  </si>
  <si>
    <t>-1946522322</t>
  </si>
  <si>
    <t>Poznámka k položce:_x000d_
Zhotovení HVPB bodů (3 body) s nucenou centrací a výškovými značkami pro geodetické práce na stavbě mostu - vč. přikotvení na vytyčovací síť celé stavby.</t>
  </si>
  <si>
    <t>11130</t>
  </si>
  <si>
    <t>SEJMUTÍ DRNU</t>
  </si>
  <si>
    <t>1969376593</t>
  </si>
  <si>
    <t>Poznámka k položce:_x000d_
Sejmutí drnu, včetně odvozu a uložení na skládku.</t>
  </si>
  <si>
    <t>"O1: 420.00 m2*koef. sklonu 1.20 = 504,00 [A]"504</t>
  </si>
  <si>
    <t>"O2: 285.00m2*koef. sklonu 1.20 = 342,00 [B]"342</t>
  </si>
  <si>
    <t>122738</t>
  </si>
  <si>
    <t>ODKOPÁVKY A PROKOPÁVKY OBECNÉ TŘ. I, ODVOZ DO 20KM</t>
  </si>
  <si>
    <t>-1328310854</t>
  </si>
  <si>
    <t>Poznámka k položce:_x000d_
Odkop pracovních plošin pod mostem, včetně odvozu na skládku, vč. úpravy povrchu a odstranění geotextilie pod ŠD na sjezdu pro jeřáb.</t>
  </si>
  <si>
    <t>"Z pol. 17160: 1200.00m3 = 1200,00 [A]"1200</t>
  </si>
  <si>
    <t>"Z pol. 56336: 210.00m2*0.30m = 63,00 [B]"63</t>
  </si>
  <si>
    <t>125731</t>
  </si>
  <si>
    <t>VYKOPÁVKY ZE ZEMNÍKŮ A SKLÁDEK TŘ. I, ODVOZ DO 1KM</t>
  </si>
  <si>
    <t>-710384501</t>
  </si>
  <si>
    <t>Poznámka k položce:_x000d_
Vykopávky zeminy z mezideponie pro zpětné použití.</t>
  </si>
  <si>
    <t>"Z pol. 17120.a: 151.48m3 = 151,48 [A]"151,48</t>
  </si>
  <si>
    <t>125738</t>
  </si>
  <si>
    <t>VYKOPÁVKY ZE ZEMNÍKŮ A SKLÁDEK TŘ. I, ODVOZ DO 20KM</t>
  </si>
  <si>
    <t>436267980</t>
  </si>
  <si>
    <t>Poznámka k položce:_x000d_
Vykopávky zeminy z mezideponie, odvoz na skládku.</t>
  </si>
  <si>
    <t>131731a</t>
  </si>
  <si>
    <t>HLOUBENÍ JAM ZAPAŽ I NEPAŽ TŘ. I, ODVOZ DO 1KM</t>
  </si>
  <si>
    <t>-936497368</t>
  </si>
  <si>
    <t xml:space="preserve">Poznámka k položce:_x000d_
Výkopy v koruně hráze,  zemina vhodná pro zpětné zásypy. Výkopy pro základy, vč. úpravy povrchu základové spáry, včetně případného čerpání vody.</t>
  </si>
  <si>
    <t xml:space="preserve">"Výkop v koruně  hráze u O1: 6.70m2*7.50m+1.00m2*10.00m = 60,25 [A]"60,25</t>
  </si>
  <si>
    <t>"Výkop u O2: 24.00m2*9.00m= 216,00 [B]"216</t>
  </si>
  <si>
    <t>131738b</t>
  </si>
  <si>
    <t>HLOUBENÍ JAM ZAPAŽ I NEPAŽ TŘ. I, ODVOZ DO 20KM</t>
  </si>
  <si>
    <t>-2096376254</t>
  </si>
  <si>
    <t>Poznámka k položce:_x000d_
Zemina nevhodná pro zpětné zásypy, odvoz na skládku. Výkopy pod mostem pro provedení zpevnění pod mostem, vč. úpravy povrchu základové spáry, včetně případného čerpání vody.</t>
  </si>
  <si>
    <t>"O1: 15.00m2*18.00m = 270,00 [A]"270</t>
  </si>
  <si>
    <t>"O2: 6.50m2*18.00m = 117,00 [B]"117</t>
  </si>
  <si>
    <t>17120a</t>
  </si>
  <si>
    <t>ULOŽENÍ SYPANINY DO NÁSYPŮ A NA SKLÁDKY BEZ ZHUTNĚNÍ</t>
  </si>
  <si>
    <t>-1366650303</t>
  </si>
  <si>
    <t>Poznámka k položce:_x000d_
Zemina vhodná, využitá v rámci objektu. Uložení na meziskládku. Zahrnuje kompletní provedení zemní konstrukce.</t>
  </si>
  <si>
    <t>"Z pol. 17411: 151.48m3 = 151,48 [A]"151,48</t>
  </si>
  <si>
    <t>17120b</t>
  </si>
  <si>
    <t>-2058587349</t>
  </si>
  <si>
    <t>Poznámka k položce:_x000d_
Zemina vhodná, ale nevyužitá v rámci objektu. Uložení na skládku. Zahrnuje kompletní provedení zemní konstrukce.</t>
  </si>
  <si>
    <t xml:space="preserve">Zemina z hloubení jam: </t>
  </si>
  <si>
    <t>"Z pol. 131731a: 276.25m3 = 276,25 [B]"276,25</t>
  </si>
  <si>
    <t xml:space="preserve">Odečet potřebné zeminy v rámci SO: </t>
  </si>
  <si>
    <t>"Z pol. 17120.a: 151.48m3 = 151,48 [D]"-151,48</t>
  </si>
  <si>
    <t>17120c</t>
  </si>
  <si>
    <t>1948452378</t>
  </si>
  <si>
    <t>Poznámka k položce:_x000d_
Lomový kámen a odkop ŠD vrstvy. Uložení na skládku. Zahrnuje kompletní provedení zemní konstrukce.</t>
  </si>
  <si>
    <t>"Z pol. 122738: 1263.00m3 = 1263,00 [A]"1263</t>
  </si>
  <si>
    <t>17120f</t>
  </si>
  <si>
    <t>-167224259</t>
  </si>
  <si>
    <t>Poznámka k položce:_x000d_
Zemina nevhodná. Uložení na skládku. Zahrnuje kompletní provedení zemní konstrukce.</t>
  </si>
  <si>
    <t>"Zemina z vrtání mikropilot z pol. 26174: 3.14*0.10m*0.10m/4*240.00m= 1,88 [A]"1,88</t>
  </si>
  <si>
    <t>"Zemina z úprav pod mostem : 387.00m3 = 387,00 [B]"387</t>
  </si>
  <si>
    <t xml:space="preserve">"Zemina z prahů pod mostem Z pol.  467314: 36.00m3 = 36,00 [C]"36</t>
  </si>
  <si>
    <t>17160</t>
  </si>
  <si>
    <t>ULOŽENÍ SYPANINY DO NÁSYPŮ Z HORNIN KAMENITÝCH SE ZHUTNĚNÍM</t>
  </si>
  <si>
    <t>1239292336</t>
  </si>
  <si>
    <t>Poznámka k položce:_x000d_
Lomový kámen. Uložení lomového kamene do násypu pro vytvoření plošiny pro podpěrné skruže a sjezd pro jeřáb. Zahrnuje dodávku kameniva, dopravu a uložení do dočasné konstrukce s hutněním.</t>
  </si>
  <si>
    <t>"O1: 850m3 = 850,00 [A]"850</t>
  </si>
  <si>
    <t>"O2: 350m3 = 350,00 [B]"350</t>
  </si>
  <si>
    <t>17411</t>
  </si>
  <si>
    <t>ZÁSYP JAM A RÝH ZEMINOU SE ZHUTNĚNÍM</t>
  </si>
  <si>
    <t>-2132760066</t>
  </si>
  <si>
    <t xml:space="preserve">Poznámka k položce:_x000d_
Zpětné zásypy výkopů, zahrnuje všechny práce a dodávku materiálu, vč. výběru vhodného materiálu,  předepsaného hutnění atd.</t>
  </si>
  <si>
    <t>"Výkopy z pol 131731a: 276.25m3 = 276,25 [A]"276,25</t>
  </si>
  <si>
    <t xml:space="preserve">odečet: </t>
  </si>
  <si>
    <t>"O1+O2: 18.62m3+46.06m3= 64,68 [C]"-64,68</t>
  </si>
  <si>
    <t>"Podkladní betony z pol 451313: 6.09 = 6,09 [D]"-6,09</t>
  </si>
  <si>
    <t>"Přechodový klín za opěrou z pol. 45852: 54.00 = 54,00 [E]"-54</t>
  </si>
  <si>
    <t>21331</t>
  </si>
  <si>
    <t>DRENÁŽNÍ VRSTVY Z BETONU MEZEROVITÉHO (DRENÁŽNÍHO)</t>
  </si>
  <si>
    <t>1370237861</t>
  </si>
  <si>
    <t>Poznámka k položce:_x000d_
Obetonování rubové drenáže drenážním betonem, kompletní provedení.</t>
  </si>
  <si>
    <t>"O1: 0.30*0.30*4.90 = 0,44 [A]"0,44</t>
  </si>
  <si>
    <t>"O2: 0.30*0.30*4.90 = 0,44 [B]"0,44</t>
  </si>
  <si>
    <t>21461F</t>
  </si>
  <si>
    <t>SEPARAČNÍ GEOTEXTILIE DO 600G/M2</t>
  </si>
  <si>
    <t>1826452402</t>
  </si>
  <si>
    <t>Poznámka k položce:_x000d_
Separační geotextílie u O2. Kompletní provedení.</t>
  </si>
  <si>
    <t>"O1: 91.00m2*koef.1.10 = 100,10 [A]"100,1</t>
  </si>
  <si>
    <t>"Pod sjezdem pro jeřáb: 210.00m2*koef.1.10 = 231,00 [B]"231</t>
  </si>
  <si>
    <t>227841</t>
  </si>
  <si>
    <t>MIKROPILOTY KOMPLET D DO 200MM NA POVRCHU</t>
  </si>
  <si>
    <t>-447250674</t>
  </si>
  <si>
    <t>Poznámka k položce:_x000d_
Délka mikropiloty 10,0/8,0 m. Tahové spoje a tahotlaková hlava. Zahrnuje kompletní práce vč. dodání trubek a injekčních hmot, osazení a zainjektování trubek vč. pomocných konstrukcí.</t>
  </si>
  <si>
    <t>"O1: 10.00m*12ks = 120,00 [A]"120</t>
  </si>
  <si>
    <t>"O2: 10.00m*12ks = 120,00 [B]"120</t>
  </si>
  <si>
    <t>26174</t>
  </si>
  <si>
    <t>VRTY PRO KOTV, INJEKT, MIKROPIL NA POVR TŘ I A II D DO 200MM</t>
  </si>
  <si>
    <t>366234306</t>
  </si>
  <si>
    <t>Poznámka k položce:_x000d_
S hluchým vrtáním na O1 i O2 (není součástí MJ), vč. šablony a jejího odbourání. Zahrnuje všechny práce a dodávku materiálu, zřízení a odstranění vrtací plošiny vč. případných zemních prací. Vč. geodetického dozoru při vrtání.</t>
  </si>
  <si>
    <t>289971</t>
  </si>
  <si>
    <t>OPLÁŠTĚNÍ (ZPEVNĚNÍ) Z GEOTEXTILIE</t>
  </si>
  <si>
    <t>790558781</t>
  </si>
  <si>
    <t>Poznámka k položce:_x000d_
Ochrana opěr geotextílií. Zahrnuje všechny práce a dodávku materiálu vč. množství potřebného na přesahy (není součástí MJ).</t>
  </si>
  <si>
    <t>"Z pol. 711112: 60.50m2 = 60,50 [A]"60,5</t>
  </si>
  <si>
    <t>333326</t>
  </si>
  <si>
    <t>MOSTNÍ OPĚRY A KŘÍDLA ZE ŽELEZOVÉHO BETONU DO C40/50</t>
  </si>
  <si>
    <t>-843492060</t>
  </si>
  <si>
    <t>Poznámka k položce:_x000d_
C35/45. Opěra O2, podložiskové bloky, včetně nátěrů proti zemní vlkosti, včetně úpravy pracovních a dilatačních spar spár a prostupů, včetně letopočtu vlysem do betonu.</t>
  </si>
  <si>
    <t>"Opěra O2: 4.80m2*4.80m-0.90m*0.60m*0.30m = 22,88 [A]"22,88</t>
  </si>
  <si>
    <t xml:space="preserve"> "11.30m2*0.30m*2ks = 6,78 [B]"6,78</t>
  </si>
  <si>
    <t xml:space="preserve"> "0.70*0.70*0.35*2ks= 0,34 [C]"0,34</t>
  </si>
  <si>
    <t>333365</t>
  </si>
  <si>
    <t>VÝZTUŽ MOSTNÍCH OPĚR A KŘÍDEL Z OCELI 10505, B500B</t>
  </si>
  <si>
    <t>228235369</t>
  </si>
  <si>
    <t>Poznámka k položce:_x000d_
Zahrnuje všechny práce a dodávku materiálu vč. svarů a opatření PKO. Odhadované množství 140 kg/m3.</t>
  </si>
  <si>
    <t>"30.00m3*140kg/m3/1000 = 4,20 [A]"4,2</t>
  </si>
  <si>
    <t>421336</t>
  </si>
  <si>
    <t>MOSTNÍ NOSNÉ DESKOVÉ KONSTRUKCE Z PŘEDPJATÉHO BETONU C40/50</t>
  </si>
  <si>
    <t>783692351</t>
  </si>
  <si>
    <t>Poznámka k položce:_x000d_
C 35/45. Kompletní provedení vč. bednění, úpravy povrchu pro položení izolace, zřízení pracovních a dilatačních spar, výplně, těsnění a tmelení spar a spojů, ochranných nátěrů atd.</t>
  </si>
  <si>
    <t>"O1: 4.000m2*4.900m+0.100m2*3.00m*2ks = 20,20 [A]"20,2</t>
  </si>
  <si>
    <t>"O2: 4.000m2*4.000m+0.200m2*3.00m*2ks = 17,20 [B]"17,2</t>
  </si>
  <si>
    <t>"Mostovka: 2.400m2*56.05m = 134,52 [C]"134,52</t>
  </si>
  <si>
    <t>421365</t>
  </si>
  <si>
    <t>VÝZTUŽ MOSTNÍ DESKOVÉ KONSTRUKCE Z OCELI 10505</t>
  </si>
  <si>
    <t>1722231006</t>
  </si>
  <si>
    <t>Poznámka k položce:_x000d_
Zahrnuje všechny práce a dodávku materiálu vč. svarů a opatření PKO. Odhadované množství 185 kg/m3.</t>
  </si>
  <si>
    <t>"171.92 m3* 185 kg/m3/1000 = 31,81 [A]"31,81</t>
  </si>
  <si>
    <t>421373</t>
  </si>
  <si>
    <t>VÝZTUŽ MOST NOSNÉ DESK KONSTR PŘEDP Z LAN PRO VNITŘ PŘEDPJ</t>
  </si>
  <si>
    <t>-1249225651</t>
  </si>
  <si>
    <t>Poznámka k položce:_x000d_
Vykázáno množství výztuže vč. přesahů (není započítána hmotnost kotev atd.)_x000d_
Zahrnuje všechny práce a dodávku materiálu vč. kotev, předepnutí, kanálků, injektáže, kontrola atd.</t>
  </si>
  <si>
    <t>"4284/1000 = 4,28 [A]"4,28</t>
  </si>
  <si>
    <t>421427</t>
  </si>
  <si>
    <t>ZÁVĚSY DESKOVÝCH MOSTŮ Z PŘEDPÍNACÍCH TYČÍ D 56MM</t>
  </si>
  <si>
    <t>1639942640</t>
  </si>
  <si>
    <t xml:space="preserve">Poznámka k položce:_x000d_
Systémové táhlo DN52, vč. rektifikačního článku. Ocel S460.  Zahrnuje všechny práce a dodávku materiálu vč. svarů a opatření PKO.</t>
  </si>
  <si>
    <t>"(2.00+3.60+4.90+5.90+6.50+6.90)m*2ks = 59,60 [A]"59,6</t>
  </si>
  <si>
    <t>42417B</t>
  </si>
  <si>
    <t>MOSTNÍ NOSNÍKY Z OCELI S 355</t>
  </si>
  <si>
    <t>386099050</t>
  </si>
  <si>
    <t xml:space="preserve">Poznámka k položce:_x000d_
Konstrukce ocelového oblouku, ocel S355, vč. spřahovacích trnů přípravků na horní závěsy a patních dílců,. Zahrnuje všechny práce a dodávku materiálu, vč. montáže,  vč. svarů a opatření PKO.</t>
  </si>
  <si>
    <t>"57.5 t = 57,50 [A]"57,5</t>
  </si>
  <si>
    <t>42862</t>
  </si>
  <si>
    <t>MOSTNÍ LOŽISKA ELASTOMEROVÁ PRO ZATÍŽ DO 2,5MN</t>
  </si>
  <si>
    <t>1139760116</t>
  </si>
  <si>
    <t>Poznámka k položce:_x000d_
Do 2.5MN. Zahrnuje všechny práce a dodávku materiálu vč. uložení do plastmalty (vč. dodávky malty).</t>
  </si>
  <si>
    <t>"O2: 2 ks = 2,00 [A]"2</t>
  </si>
  <si>
    <t>451313</t>
  </si>
  <si>
    <t>PODKLADNÍ A VÝPLŇOVÉ VRSTVY Z PROSTÉHO BETONU C16/20</t>
  </si>
  <si>
    <t>-1415724050</t>
  </si>
  <si>
    <t>Poznámka k položce:_x000d_
Podkladní beton opěr. Zahrnuje všechny práce a dodávku materiálu.</t>
  </si>
  <si>
    <t>"O1: 5.20m*2.80m*0.15m = 2,18 [A]"2,18</t>
  </si>
  <si>
    <t>"O2: 4.50m*2.20m*0.15m+4.50m*1.50m*0.15m = 2,50 [B]"2,5</t>
  </si>
  <si>
    <t>"Rubová drenáž O1: 2.20m2*0.30 = 0,66 [C]"0,66</t>
  </si>
  <si>
    <t>"Rubová drenáž O2: 2.50m2*0.30 = 0,75 [D]"0,75</t>
  </si>
  <si>
    <t>451314</t>
  </si>
  <si>
    <t>PODKLADNÍ A VÝPLŇOVÉ VRSTVY Z PROSTÉHO BETONU C25/30</t>
  </si>
  <si>
    <t>2131136892</t>
  </si>
  <si>
    <t>Poznámka k položce:_x000d_
Podkladní beton pod dlažbu. Zahrnuje všechny práce a dodávku materiálu.</t>
  </si>
  <si>
    <t>"O1: 184.00m2*0.150*koef. sklonu 1.20 = 33,12 [A]"33,12</t>
  </si>
  <si>
    <t>"O2: 182.00m2*0.150*koef. sklonu 1.20 = 32,76 [B]"32,76</t>
  </si>
  <si>
    <t>45852</t>
  </si>
  <si>
    <t>VÝPLŇ ZA OPĚRAMI A ZDMI Z KAMENIVA DRCENÉHO</t>
  </si>
  <si>
    <t>1521194303</t>
  </si>
  <si>
    <t>Poznámka k položce:_x000d_
Ochranný zásyp za opěrou v přechodové oblasti. Zahrnuje všechny práce a dodávku materiálu vč. výběru vhodného materiálu, předepsaného hutnění atd.</t>
  </si>
  <si>
    <t>"O1: 5.00m2*5.40 = 27,00 [A]"27</t>
  </si>
  <si>
    <t>"O2: 5.00m2*5.40 = 27,00 [B]"27</t>
  </si>
  <si>
    <t>46321</t>
  </si>
  <si>
    <t>ROVNANINA Z LOMOVÉHO KAMENE</t>
  </si>
  <si>
    <t>1813758486</t>
  </si>
  <si>
    <t>Poznámka k položce:_x000d_
Rovnanina z lomového kamene. Zahrnuje dodávku kameniva, dopravu a uložení.</t>
  </si>
  <si>
    <t>"O1: 145.00m2*0.600*koef. sklonu 1.20 = 104,40 [A]"104,4</t>
  </si>
  <si>
    <t>"O2: 150.00m2*0.600*koef. sklonu 1.20 = 108,00 [B]"108</t>
  </si>
  <si>
    <t>"Dosypávky v patách: 80m3 = 80,00 [C]"80</t>
  </si>
  <si>
    <t>465512</t>
  </si>
  <si>
    <t>DLAŽBY Z LOMOVÉHO KAMENE NA MC</t>
  </si>
  <si>
    <t>1157790097</t>
  </si>
  <si>
    <t>Poznámka k položce:_x000d_
tl. 200mm, Kompletní provedení dlažby vč. položení do beton. lože, spárování, těsnění, tmelení a vyplnění spar proti CHRL.</t>
  </si>
  <si>
    <t>"O1: 184.00m2*0.200*koef. sklonu 1.20 = 44,16 [A]"44,16</t>
  </si>
  <si>
    <t>"O2: 182.00m2*0.200*koef. sklonu 1.20 = 43,68 [B]"43,68</t>
  </si>
  <si>
    <t>467314</t>
  </si>
  <si>
    <t>STUPNĚ A PRAHY VODNÍCH KORYT Z PROSTÉHO BETONU C25/30</t>
  </si>
  <si>
    <t>-1517465617</t>
  </si>
  <si>
    <t>Poznámka k položce:_x000d_
Prahy ve zpevnění svahů pod mostem. Kompletní provedení vč. nutných zemních prací.</t>
  </si>
  <si>
    <t>"O1: 1.00m2*18.00m = 18,00 [A]"18</t>
  </si>
  <si>
    <t>"O2: 1.00m2*18.00m = 18,00 [B]"18</t>
  </si>
  <si>
    <t>56312</t>
  </si>
  <si>
    <t>VOZOVKOVÉ VRSTVY Z MECHANICKY ZPEVNĚNÉHO KAMENIVA TL. DO 100MM</t>
  </si>
  <si>
    <t>-724792508</t>
  </si>
  <si>
    <t>Poznámka k položce:_x000d_
Podkladní vrstva. Zahrnuje všechny práce a dodávku materiálu.</t>
  </si>
  <si>
    <t>"91m2 = 91,00 [A]"91</t>
  </si>
  <si>
    <t>56334</t>
  </si>
  <si>
    <t>VOZOVKOVÉ VRSTVY ZE ŠTĚRKODRTI TL. DO 200MM</t>
  </si>
  <si>
    <t>1926214572</t>
  </si>
  <si>
    <t>Poznámka k položce:_x000d_
Podklad MZK ze ŠD. Zahrnuje všechny práce a dodávku materiálu.</t>
  </si>
  <si>
    <t>56336</t>
  </si>
  <si>
    <t>VOZOVKOVÉ VRSTVY ZE ŠTĚRKODRTI TL. DO 300MM</t>
  </si>
  <si>
    <t>-198340392</t>
  </si>
  <si>
    <t>Poznámka k položce:_x000d_
Svršek pracovní plošiny pro jeřáb. Zahrnuje všechny práce a dodávku materiálu.</t>
  </si>
  <si>
    <t>"210 m2 = 210,00 [A]"210</t>
  </si>
  <si>
    <t>57663</t>
  </si>
  <si>
    <t>POSYP LOMOVÝMI VÝSIVKAMI 15KG/M2</t>
  </si>
  <si>
    <t>1136657068</t>
  </si>
  <si>
    <t>Poznámka k položce:_x000d_
Posyp lomovými výsypkami 20kg/m2. Zahrnuje všechny práce a dodávku materiálu.</t>
  </si>
  <si>
    <t>"91.00m2*koef.1.2 = 109,20 [A]"109,2</t>
  </si>
  <si>
    <t>58211</t>
  </si>
  <si>
    <t>DLÁŽDĚNÉ KRYTY Z VELKÝCH KOSTEK DO LOŽE Z KAMENIVA</t>
  </si>
  <si>
    <t>1688375314</t>
  </si>
  <si>
    <t>Poznámka k položce:_x000d_
Dlažba z žulových kostek. vč. položení do štěrkového lože, vysypání a utěsnění spar pískem. Vytvarování pro odvod vody. Vše dle PD.</t>
  </si>
  <si>
    <t>"5.40m*0.30m*2ks = 3,24 [A]"3,24</t>
  </si>
  <si>
    <t>Přidružená stavební výroba</t>
  </si>
  <si>
    <t>7111112</t>
  </si>
  <si>
    <t>IZOLACE BĚŽNÝCH KONSTRUKCÍ PROTI ZEMNÍ VLHKOSTI ASFALTOVÝMI PÁSY</t>
  </si>
  <si>
    <t>-2043055664</t>
  </si>
  <si>
    <t>Poznámka k položce:_x000d_
Izolace na rubu opěry, rub závěrné zídky, natav. asfalt. pásy na penetr. nátěru.</t>
  </si>
  <si>
    <t>"O1: 4.90m*(1.20+0.80)m+2.60m2*2ks = 15,00 [A]"15</t>
  </si>
  <si>
    <t>"O2: 4.90m*(2.30+2.70)m+10.50m2*2ks= 45,50 [B]"45,5</t>
  </si>
  <si>
    <t>711415R</t>
  </si>
  <si>
    <t>IZOLACE MOSTOVEK CELOPLOŠ POLYMERNÍ</t>
  </si>
  <si>
    <t>1096077533</t>
  </si>
  <si>
    <t>Poznámka k položce:_x000d_
Pochůzná izolace mostovky, vč. pečetící vrstvy a posypu křemičitým pískem. Zahrnuje všechny práce a dodání materiálu vč. předepsané povrchové úpravy. Vše dle PD.</t>
  </si>
  <si>
    <t>"5.30m*64.00m = 339,20 [A]"339,2</t>
  </si>
  <si>
    <t>748211</t>
  </si>
  <si>
    <t>POVRCHOVÁ ÚPRAVA NÁTĚREM</t>
  </si>
  <si>
    <t>-1434308968</t>
  </si>
  <si>
    <t>Poznámka k položce:_x000d_
UV reflexní nátěr táhel, min. tvanlivost 10 let. Kompletní provedení.</t>
  </si>
  <si>
    <t>"12 m2 = 12,00 [A]"12</t>
  </si>
  <si>
    <t>Vedení trubní dálková a přípojná</t>
  </si>
  <si>
    <t>87515</t>
  </si>
  <si>
    <t>POTRUBÍ DREN Z TRUB PLAST (I FLEXIBIL) DN DO 50MM</t>
  </si>
  <si>
    <t>989053859</t>
  </si>
  <si>
    <t>Poznámka k položce:_x000d_
Odvodnění komory na O2, vč. zpětné klapky. Zahrnuje dodání veškerého trubního a pomocného materiálu, úpravu a přípravu podkladu, zřízení kompletní soustavy, úpravy prostupů vč. napojení, výustního objektu atd. Vše dle PD.</t>
  </si>
  <si>
    <t>"O1: 4 m = 4,00 [A]"4</t>
  </si>
  <si>
    <t>87533</t>
  </si>
  <si>
    <t>POTRUBÍ DREN Z TRUB PLAST DN DO 150MM</t>
  </si>
  <si>
    <t>-246356167</t>
  </si>
  <si>
    <t>Poznámka k položce:_x000d_
Vyústění rubové drenáže ve svahu. Zahrnuje dodání veškerého trubního a pomocného materiálu, úpravu a přípravu podkladu, zřízení kompletní soustavy, úpravy prostupů vč. napojení, výustního objektu atd.</t>
  </si>
  <si>
    <t>"O1: 10 m = 10,00 [A]"10</t>
  </si>
  <si>
    <t>"O2: 10m= 10,00 [B]"10</t>
  </si>
  <si>
    <t>89911B</t>
  </si>
  <si>
    <t>PLASTOVÝ POKLOP B125</t>
  </si>
  <si>
    <t>1529860088</t>
  </si>
  <si>
    <t xml:space="preserve">Poznámka k položce:_x000d_
Poklop šachty na O2. Vodotěsný dle PD.  Kompletní provedení vč. utěsnění.</t>
  </si>
  <si>
    <t>"O2: 1ks = 1,00 [A]"1</t>
  </si>
  <si>
    <t>Ostatní konstrukce a práce</t>
  </si>
  <si>
    <t>9112D1</t>
  </si>
  <si>
    <t>ZÁBRADLÍ MOSTNÍ S VÝPNÍ ZE SÍTÍ - DODÁVKA A MONTÁŽ</t>
  </si>
  <si>
    <t>-425543482</t>
  </si>
  <si>
    <t>Poznámka k položce:_x000d_
Zahrnuje dodání zábradlí dle PD. Madlo z ocelové bezešvé kruhové trubky. Výplň ocelový tahokov v ocelovém rámu, rozměr ok &lt; 25 mm. Ocelový sloupek, kotven prostř. patní desky ocelovými, dodatečně vlepenými závitovými tyčemi, včetně podlití jemnozrnnou zálivkou. Jedná se o variantní položku pol č. 9112D1.v1, kdy bude zvolena právě jedna varianta (zohlednit ve sloupci množství (6)).</t>
  </si>
  <si>
    <t>"Levá římsa: 65 m = 65,00 [A]"65</t>
  </si>
  <si>
    <t>"Pravá římsa: 65 m = 65,00 [B]"65</t>
  </si>
  <si>
    <t>9112D1v1</t>
  </si>
  <si>
    <t>733481028</t>
  </si>
  <si>
    <t>"Levá římsa: 65 m = 65,00 [A]"0</t>
  </si>
  <si>
    <t>"Pravá římsa: 65 m = 65,00 [B]"0</t>
  </si>
  <si>
    <t>91345a</t>
  </si>
  <si>
    <t>NIVELAČNÍ ZNAČKY KOVOVÉ</t>
  </si>
  <si>
    <t>1149921484</t>
  </si>
  <si>
    <t>Poznámka k položce:_x000d_
Vč.osazení, čepové na spodní stavbě.</t>
  </si>
  <si>
    <t>"Čepové značky: 4ks = 4,00 [A]"4</t>
  </si>
  <si>
    <t>91345b</t>
  </si>
  <si>
    <t>2050397590</t>
  </si>
  <si>
    <t>Poznámka k položce:_x000d_
Vč.osazení, terče na spodní stavbě, dle PD.</t>
  </si>
  <si>
    <t>"Terče: 4 ks = 4,00 [A]"4</t>
  </si>
  <si>
    <t>914A21</t>
  </si>
  <si>
    <t>EV ČÍSLO MOSTU OCEL TŘ RA1 - DODÁVKA A MONTÁŽ</t>
  </si>
  <si>
    <t>98737940</t>
  </si>
  <si>
    <t>Poznámka k položce:_x000d_
Vč.osazení, vč sloupku.</t>
  </si>
  <si>
    <t>"2 ks= 2,00 [A]"2</t>
  </si>
  <si>
    <t>917223</t>
  </si>
  <si>
    <t>SILNIČNÍ A CHODNÍKOVÉ OBRUBY Z BETONOVÝCH OBRUBNÍKŮ ŠÍŘ 100MM</t>
  </si>
  <si>
    <t>-326490446</t>
  </si>
  <si>
    <t>Poznámka k položce:_x000d_
Před a za lávkou, včetně betonového lože a nutných zemních prací.</t>
  </si>
  <si>
    <t>"0.50 m*4 ks = 2,00 [A]"2</t>
  </si>
  <si>
    <t>93151</t>
  </si>
  <si>
    <t>MOSTNÍ ZÁVĚRY POVRCHOVÉ POSUN DO 60MM</t>
  </si>
  <si>
    <t>-1532171962</t>
  </si>
  <si>
    <t>Poznámka k položce:_x000d_
Kompletní provedení, vč. zabetonování a těsnění krycím plechem. Zahrnuje všechny práce a dodávku materiálu vč. PKO.</t>
  </si>
  <si>
    <t>"O2: 5.4 m = 5,40 [A]"5,4</t>
  </si>
  <si>
    <t>936541</t>
  </si>
  <si>
    <t>MOSTNÍ ODVODŇOVACÍ TRUBKA (POVRCHŮ IZOLACE) Z NEREZ OCELI</t>
  </si>
  <si>
    <t>1810036825</t>
  </si>
  <si>
    <t xml:space="preserve">Poznámka k položce:_x000d_
Mostní odvodňovací souprava  70 cm, nerez, vč. úpravy na styku s ostatními konstrukcemi.</t>
  </si>
  <si>
    <t>"28.00 ks = 28,00 [A]"28</t>
  </si>
  <si>
    <t>VRN - Vedlejší rozpočtové náklady</t>
  </si>
  <si>
    <t xml:space="preserve">    VRN1 - Průzkumné, geodetické a projektové práce</t>
  </si>
  <si>
    <t>VRN1</t>
  </si>
  <si>
    <t>Průzkumné, geodetické a projektové práce</t>
  </si>
  <si>
    <t>013274000</t>
  </si>
  <si>
    <t>Pasportizace objektu před započetím prací</t>
  </si>
  <si>
    <t>…</t>
  </si>
  <si>
    <t>1024</t>
  </si>
  <si>
    <t>659853903</t>
  </si>
  <si>
    <t>https://podminky.urs.cz/item/CS_URS_2025_02/013274000</t>
  </si>
  <si>
    <t>"přístupové cesty"1</t>
  </si>
  <si>
    <t>013284000</t>
  </si>
  <si>
    <t>Pasportizace objektu po provedení prací</t>
  </si>
  <si>
    <t>-1352872050</t>
  </si>
  <si>
    <t>https://podminky.urs.cz/item/CS_URS_2025_02/013284000</t>
  </si>
  <si>
    <t>Zajištění všech nezbytných zkoušek nutných pro řádné provádění a dokončení díla k prokázaní dosažení předepsané kavlity a technických parametrů díla</t>
  </si>
  <si>
    <t>-1508797512</t>
  </si>
  <si>
    <t>Zajištění všech nezbytných zkoušek nutných pro řádné provádění a dokončení díla</t>
  </si>
  <si>
    <t>https://podminky.urs.cz/item/CS_URS_2025_02/K</t>
  </si>
  <si>
    <t xml:space="preserve">Poznámka k položce:_x000d_
Poznámka k položce:_x000d_
Zkoušky, atesty a revize dle ČSN a případných jiných právních a technickcýh předpisů_x000d_
_x000d_
</t>
  </si>
  <si>
    <t>K102</t>
  </si>
  <si>
    <t xml:space="preserve">Publicita projektu </t>
  </si>
  <si>
    <t>-1815872493</t>
  </si>
  <si>
    <t>https://podminky.urs.cz/item/CS_URS_2025_02/K102</t>
  </si>
  <si>
    <t>K155</t>
  </si>
  <si>
    <t>Neočekávané demolice objektů</t>
  </si>
  <si>
    <t>2105822067</t>
  </si>
  <si>
    <t>https://podminky.urs.cz/item/CS_URS_2025_02/K155</t>
  </si>
  <si>
    <t>K54</t>
  </si>
  <si>
    <t xml:space="preserve">Neočekávaná likvidace skládek </t>
  </si>
  <si>
    <t>1087273592</t>
  </si>
  <si>
    <t>https://podminky.urs.cz/item/CS_URS_2025_02/K54</t>
  </si>
  <si>
    <t>O001</t>
  </si>
  <si>
    <t>Oprava příjezdových cest po opravě</t>
  </si>
  <si>
    <t>1749051825</t>
  </si>
  <si>
    <t>https://podminky.urs.cz/item/CS_URS_2025_02/O001</t>
  </si>
  <si>
    <t>R162</t>
  </si>
  <si>
    <t>Dílenské dokumentace výrobků</t>
  </si>
  <si>
    <t>1656243802</t>
  </si>
  <si>
    <t>https://podminky.urs.cz/item/CS_URS_2025_02/R162</t>
  </si>
  <si>
    <t>R163</t>
  </si>
  <si>
    <t>Náklady na pojištění</t>
  </si>
  <si>
    <t>1567309137</t>
  </si>
  <si>
    <t>https://podminky.urs.cz/item/CS_URS_2025_02/R163</t>
  </si>
  <si>
    <t>R595</t>
  </si>
  <si>
    <t>Zajištění provedení Průkazných zkoušek betonu na stavbě dle normy ČSN EN 260-1</t>
  </si>
  <si>
    <t>-759674454</t>
  </si>
  <si>
    <t>https://podminky.urs.cz/item/CS_URS_2025_02/R595</t>
  </si>
  <si>
    <t>011114000</t>
  </si>
  <si>
    <t>Inženýrsko-geologický průzkum</t>
  </si>
  <si>
    <t>-1561930235</t>
  </si>
  <si>
    <t>https://podminky.urs.cz/item/CS_URS_2025_02/011114000</t>
  </si>
  <si>
    <t>011314000</t>
  </si>
  <si>
    <t>Archeologický dohled</t>
  </si>
  <si>
    <t>1723566420</t>
  </si>
  <si>
    <t>https://podminky.urs.cz/item/CS_URS_2025_02/011314000</t>
  </si>
  <si>
    <t>012103000</t>
  </si>
  <si>
    <t>Přípravné zeměměřičské práce</t>
  </si>
  <si>
    <t>-787604429</t>
  </si>
  <si>
    <t>https://podminky.urs.cz/item/CS_URS_2025_02/012103000</t>
  </si>
  <si>
    <t>012203000</t>
  </si>
  <si>
    <t>Zeměměřičské práce před výstavbou</t>
  </si>
  <si>
    <t>-848630015</t>
  </si>
  <si>
    <t>https://podminky.urs.cz/item/CS_URS_2025_02/012203000</t>
  </si>
  <si>
    <t>012303000</t>
  </si>
  <si>
    <t>Zeměměřičské práce při provádění stavby</t>
  </si>
  <si>
    <t>235475755</t>
  </si>
  <si>
    <t>https://podminky.urs.cz/item/CS_URS_2025_02/012303000</t>
  </si>
  <si>
    <t>013254000</t>
  </si>
  <si>
    <t>Dokumentace skutečného provedení stavby</t>
  </si>
  <si>
    <t>637771553</t>
  </si>
  <si>
    <t>https://podminky.urs.cz/item/CS_URS_2025_02/013254000</t>
  </si>
  <si>
    <t>K111</t>
  </si>
  <si>
    <t>Účast geologa při stavbě pro určení vhodnosti výkopového materiálu			</t>
  </si>
  <si>
    <t>-1664508325</t>
  </si>
  <si>
    <t>https://podminky.urs.cz/item/CS_URS_2025_02/K111</t>
  </si>
  <si>
    <t>030001000</t>
  </si>
  <si>
    <t>Zařízení staveniště</t>
  </si>
  <si>
    <t>459683780</t>
  </si>
  <si>
    <t>https://podminky.urs.cz/item/CS_URS_2025_02/030001000</t>
  </si>
  <si>
    <t>034303000</t>
  </si>
  <si>
    <t>Dopravní značení na staveništi</t>
  </si>
  <si>
    <t>-868736366</t>
  </si>
  <si>
    <t>https://podminky.urs.cz/item/CS_URS_2025_02/034303000</t>
  </si>
  <si>
    <t>Poznámka k položce:_x000d_
Značení zahrnuje i plavební znaky na plavební cestě</t>
  </si>
  <si>
    <t>049203000</t>
  </si>
  <si>
    <t>Náklady stanovené zvláštními předpisy</t>
  </si>
  <si>
    <t>1138731138</t>
  </si>
  <si>
    <t>https://podminky.urs.cz/item/CS_URS_2025_02/049203000</t>
  </si>
  <si>
    <t>R135</t>
  </si>
  <si>
    <t xml:space="preserve">Havarijní plán </t>
  </si>
  <si>
    <t>962883757</t>
  </si>
  <si>
    <t>https://podminky.urs.cz/item/CS_URS_2025_02/R135</t>
  </si>
  <si>
    <t>Poznámka k položce:_x000d_
 - havarijní plán_x000d_
 - projednání a schválení havarijního plánu</t>
  </si>
  <si>
    <t>"pro objekt SO 04"1</t>
  </si>
  <si>
    <t>R136</t>
  </si>
  <si>
    <t>Povodňový plán</t>
  </si>
  <si>
    <t>357426309</t>
  </si>
  <si>
    <t>https://podminky.urs.cz/item/CS_URS_2025_02/R136</t>
  </si>
  <si>
    <t xml:space="preserve">Poznámka k položce:_x000d_
 - zpracování povodňového plánu_x000d_
 - zajištění potvrzení souladu </t>
  </si>
  <si>
    <t>R154</t>
  </si>
  <si>
    <t>Vytýčení stavby odborně způsobilou osobou v oboru zeměměřičství, včetně vytyčení hranic pozemků, vytyčení IS</t>
  </si>
  <si>
    <t>1230386911</t>
  </si>
  <si>
    <t>https://podminky.urs.cz/item/CS_URS_2025_02/R154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</si>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</sst>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21151105" TargetMode="External" /><Relationship Id="rId2" Type="http://schemas.openxmlformats.org/officeDocument/2006/relationships/hyperlink" Target="https://podminky.urs.cz/item/CS_URS_2025_02/131151103" TargetMode="External" /><Relationship Id="rId3" Type="http://schemas.openxmlformats.org/officeDocument/2006/relationships/hyperlink" Target="https://podminky.urs.cz/item/CS_URS_2025_02/174151101" TargetMode="External" /><Relationship Id="rId4" Type="http://schemas.openxmlformats.org/officeDocument/2006/relationships/hyperlink" Target="https://podminky.urs.cz/item/CS_URS_2025_02/181912112" TargetMode="External" /><Relationship Id="rId5" Type="http://schemas.openxmlformats.org/officeDocument/2006/relationships/hyperlink" Target="https://podminky.urs.cz/item/CS_URS_2025_02/271532212" TargetMode="External" /><Relationship Id="rId6" Type="http://schemas.openxmlformats.org/officeDocument/2006/relationships/hyperlink" Target="https://podminky.urs.cz/item/CS_URS_2025_02/273362021" TargetMode="External" /><Relationship Id="rId7" Type="http://schemas.openxmlformats.org/officeDocument/2006/relationships/hyperlink" Target="https://podminky.urs.cz/item/CS_URS_2025_02/274321117" TargetMode="External" /><Relationship Id="rId8" Type="http://schemas.openxmlformats.org/officeDocument/2006/relationships/hyperlink" Target="https://podminky.urs.cz/item/CS_URS_2025_02/274351121" TargetMode="External" /><Relationship Id="rId9" Type="http://schemas.openxmlformats.org/officeDocument/2006/relationships/hyperlink" Target="https://podminky.urs.cz/item/CS_URS_2025_02/274351122" TargetMode="External" /><Relationship Id="rId10" Type="http://schemas.openxmlformats.org/officeDocument/2006/relationships/hyperlink" Target="https://podminky.urs.cz/item/CS_URS_2025_02/274361821" TargetMode="External" /><Relationship Id="rId11" Type="http://schemas.openxmlformats.org/officeDocument/2006/relationships/hyperlink" Target="https://podminky.urs.cz/item/CS_URS_2025_02/311232014" TargetMode="External" /><Relationship Id="rId12" Type="http://schemas.openxmlformats.org/officeDocument/2006/relationships/hyperlink" Target="https://podminky.urs.cz/item/CS_URS_2025_02/311235161" TargetMode="External" /><Relationship Id="rId13" Type="http://schemas.openxmlformats.org/officeDocument/2006/relationships/hyperlink" Target="https://podminky.urs.cz/item/CS_URS_2025_02/317168052" TargetMode="External" /><Relationship Id="rId14" Type="http://schemas.openxmlformats.org/officeDocument/2006/relationships/hyperlink" Target="https://podminky.urs.cz/item/CS_URS_2025_02/317361821" TargetMode="External" /><Relationship Id="rId15" Type="http://schemas.openxmlformats.org/officeDocument/2006/relationships/hyperlink" Target="https://podminky.urs.cz/item/CS_URS_2025_02/317998113" TargetMode="External" /><Relationship Id="rId16" Type="http://schemas.openxmlformats.org/officeDocument/2006/relationships/hyperlink" Target="https://podminky.urs.cz/item/CS_URS_2025_02/317998141" TargetMode="External" /><Relationship Id="rId17" Type="http://schemas.openxmlformats.org/officeDocument/2006/relationships/hyperlink" Target="https://podminky.urs.cz/item/CS_URS_2025_02/342241115" TargetMode="External" /><Relationship Id="rId18" Type="http://schemas.openxmlformats.org/officeDocument/2006/relationships/hyperlink" Target="https://podminky.urs.cz/item/CS_URS_2025_02/417238233" TargetMode="External" /><Relationship Id="rId19" Type="http://schemas.openxmlformats.org/officeDocument/2006/relationships/hyperlink" Target="https://podminky.urs.cz/item/CS_URS_2025_02/417321515" TargetMode="External" /><Relationship Id="rId20" Type="http://schemas.openxmlformats.org/officeDocument/2006/relationships/hyperlink" Target="https://podminky.urs.cz/item/CS_URS_2025_02/417361821" TargetMode="External" /><Relationship Id="rId21" Type="http://schemas.openxmlformats.org/officeDocument/2006/relationships/hyperlink" Target="https://podminky.urs.cz/item/CS_URS_2025_02/451315116" TargetMode="External" /><Relationship Id="rId22" Type="http://schemas.openxmlformats.org/officeDocument/2006/relationships/hyperlink" Target="https://podminky.urs.cz/item/CS_URS_2025_02/451315125" TargetMode="External" /><Relationship Id="rId23" Type="http://schemas.openxmlformats.org/officeDocument/2006/relationships/hyperlink" Target="https://podminky.urs.cz/item/CS_URS_2025_02/596212220" TargetMode="External" /><Relationship Id="rId24" Type="http://schemas.openxmlformats.org/officeDocument/2006/relationships/hyperlink" Target="https://podminky.urs.cz/item/CS_URS_2025_02/612142001" TargetMode="External" /><Relationship Id="rId25" Type="http://schemas.openxmlformats.org/officeDocument/2006/relationships/hyperlink" Target="https://podminky.urs.cz/item/CS_URS_2025_02/612321121" TargetMode="External" /><Relationship Id="rId26" Type="http://schemas.openxmlformats.org/officeDocument/2006/relationships/hyperlink" Target="https://podminky.urs.cz/item/CS_URS_2025_02/612331111" TargetMode="External" /><Relationship Id="rId27" Type="http://schemas.openxmlformats.org/officeDocument/2006/relationships/hyperlink" Target="https://podminky.urs.cz/item/CS_URS_2025_02/619995001" TargetMode="External" /><Relationship Id="rId28" Type="http://schemas.openxmlformats.org/officeDocument/2006/relationships/hyperlink" Target="https://podminky.urs.cz/item/CS_URS_2025_02/622131121" TargetMode="External" /><Relationship Id="rId29" Type="http://schemas.openxmlformats.org/officeDocument/2006/relationships/hyperlink" Target="https://podminky.urs.cz/item/CS_URS_2025_02/622143005" TargetMode="External" /><Relationship Id="rId30" Type="http://schemas.openxmlformats.org/officeDocument/2006/relationships/hyperlink" Target="https://podminky.urs.cz/item/CS_URS_2025_02/622252001" TargetMode="External" /><Relationship Id="rId31" Type="http://schemas.openxmlformats.org/officeDocument/2006/relationships/hyperlink" Target="https://podminky.urs.cz/item/CS_URS_2025_02/622271011" TargetMode="External" /><Relationship Id="rId32" Type="http://schemas.openxmlformats.org/officeDocument/2006/relationships/hyperlink" Target="https://podminky.urs.cz/item/CS_URS_2025_02/622274011" TargetMode="External" /><Relationship Id="rId33" Type="http://schemas.openxmlformats.org/officeDocument/2006/relationships/hyperlink" Target="https://podminky.urs.cz/item/CS_URS_2025_02/622322121" TargetMode="External" /><Relationship Id="rId34" Type="http://schemas.openxmlformats.org/officeDocument/2006/relationships/hyperlink" Target="https://podminky.urs.cz/item/CS_URS_2025_02/629135101" TargetMode="External" /><Relationship Id="rId35" Type="http://schemas.openxmlformats.org/officeDocument/2006/relationships/hyperlink" Target="https://podminky.urs.cz/item/CS_URS_2025_02/631311115" TargetMode="External" /><Relationship Id="rId36" Type="http://schemas.openxmlformats.org/officeDocument/2006/relationships/hyperlink" Target="https://podminky.urs.cz/item/CS_URS_2025_02/631319021" TargetMode="External" /><Relationship Id="rId37" Type="http://schemas.openxmlformats.org/officeDocument/2006/relationships/hyperlink" Target="https://podminky.urs.cz/item/CS_URS_2025_02/632481213" TargetMode="External" /><Relationship Id="rId38" Type="http://schemas.openxmlformats.org/officeDocument/2006/relationships/hyperlink" Target="https://podminky.urs.cz/item/CS_URS_2025_02/642942611" TargetMode="External" /><Relationship Id="rId39" Type="http://schemas.openxmlformats.org/officeDocument/2006/relationships/hyperlink" Target="https://podminky.urs.cz/item/CS_URS_2025_02/916231212" TargetMode="External" /><Relationship Id="rId40" Type="http://schemas.openxmlformats.org/officeDocument/2006/relationships/hyperlink" Target="https://podminky.urs.cz/item/CS_URS_2025_02/916231212" TargetMode="External" /><Relationship Id="rId41" Type="http://schemas.openxmlformats.org/officeDocument/2006/relationships/hyperlink" Target="https://podminky.urs.cz/item/CS_URS_2025_02/949111111" TargetMode="External" /><Relationship Id="rId42" Type="http://schemas.openxmlformats.org/officeDocument/2006/relationships/hyperlink" Target="https://podminky.urs.cz/item/CS_URS_2025_02/949111113" TargetMode="External" /><Relationship Id="rId43" Type="http://schemas.openxmlformats.org/officeDocument/2006/relationships/hyperlink" Target="https://podminky.urs.cz/item/CS_URS_2025_02/949111811" TargetMode="External" /><Relationship Id="rId44" Type="http://schemas.openxmlformats.org/officeDocument/2006/relationships/hyperlink" Target="https://podminky.urs.cz/item/CS_URS_2025_02/949111813" TargetMode="External" /><Relationship Id="rId45" Type="http://schemas.openxmlformats.org/officeDocument/2006/relationships/hyperlink" Target="https://podminky.urs.cz/item/CS_URS_2025_02/952901111" TargetMode="External" /><Relationship Id="rId46" Type="http://schemas.openxmlformats.org/officeDocument/2006/relationships/hyperlink" Target="https://podminky.urs.cz/item/CS_URS_2025_02/953961113" TargetMode="External" /><Relationship Id="rId47" Type="http://schemas.openxmlformats.org/officeDocument/2006/relationships/hyperlink" Target="https://podminky.urs.cz/item/CS_URS_2025_02/985675111" TargetMode="External" /><Relationship Id="rId48" Type="http://schemas.openxmlformats.org/officeDocument/2006/relationships/hyperlink" Target="https://podminky.urs.cz/item/CS_URS_2025_02/985675121" TargetMode="External" /><Relationship Id="rId49" Type="http://schemas.openxmlformats.org/officeDocument/2006/relationships/hyperlink" Target="https://podminky.urs.cz/item/CS_URS_2025_02/998011001" TargetMode="External" /><Relationship Id="rId50" Type="http://schemas.openxmlformats.org/officeDocument/2006/relationships/hyperlink" Target="https://podminky.urs.cz/item/CS_URS_2025_02/711111001" TargetMode="External" /><Relationship Id="rId51" Type="http://schemas.openxmlformats.org/officeDocument/2006/relationships/hyperlink" Target="https://podminky.urs.cz/item/CS_URS_2025_02/711112001" TargetMode="External" /><Relationship Id="rId52" Type="http://schemas.openxmlformats.org/officeDocument/2006/relationships/hyperlink" Target="https://podminky.urs.cz/item/CS_URS_2025_02/711191201" TargetMode="External" /><Relationship Id="rId53" Type="http://schemas.openxmlformats.org/officeDocument/2006/relationships/hyperlink" Target="https://podminky.urs.cz/item/CS_URS_2025_02/711191201" TargetMode="External" /><Relationship Id="rId54" Type="http://schemas.openxmlformats.org/officeDocument/2006/relationships/hyperlink" Target="https://podminky.urs.cz/item/CS_URS_2025_02/998711101" TargetMode="External" /><Relationship Id="rId55" Type="http://schemas.openxmlformats.org/officeDocument/2006/relationships/hyperlink" Target="https://podminky.urs.cz/item/CS_URS_2025_02/713111111" TargetMode="External" /><Relationship Id="rId56" Type="http://schemas.openxmlformats.org/officeDocument/2006/relationships/hyperlink" Target="https://podminky.urs.cz/item/CS_URS_2025_02/713121111" TargetMode="External" /><Relationship Id="rId57" Type="http://schemas.openxmlformats.org/officeDocument/2006/relationships/hyperlink" Target="https://podminky.urs.cz/item/CS_URS_2025_02/713131135" TargetMode="External" /><Relationship Id="rId58" Type="http://schemas.openxmlformats.org/officeDocument/2006/relationships/hyperlink" Target="https://podminky.urs.cz/item/CS_URS_2023_01/713131143" TargetMode="External" /><Relationship Id="rId59" Type="http://schemas.openxmlformats.org/officeDocument/2006/relationships/hyperlink" Target="https://podminky.urs.cz/item/CS_URS_2025_02/713151111" TargetMode="External" /><Relationship Id="rId60" Type="http://schemas.openxmlformats.org/officeDocument/2006/relationships/hyperlink" Target="https://podminky.urs.cz/item/CS_URS_2025_02/998713101" TargetMode="External" /><Relationship Id="rId61" Type="http://schemas.openxmlformats.org/officeDocument/2006/relationships/hyperlink" Target="https://podminky.urs.cz/item/CS_URS_2025_02/762081150" TargetMode="External" /><Relationship Id="rId62" Type="http://schemas.openxmlformats.org/officeDocument/2006/relationships/hyperlink" Target="https://podminky.urs.cz/item/CS_URS_2025_02/762083111" TargetMode="External" /><Relationship Id="rId63" Type="http://schemas.openxmlformats.org/officeDocument/2006/relationships/hyperlink" Target="https://podminky.urs.cz/item/CS_URS_2025_02/762083122" TargetMode="External" /><Relationship Id="rId64" Type="http://schemas.openxmlformats.org/officeDocument/2006/relationships/hyperlink" Target="https://podminky.urs.cz/item/CS_URS_2025_02/762085103" TargetMode="External" /><Relationship Id="rId65" Type="http://schemas.openxmlformats.org/officeDocument/2006/relationships/hyperlink" Target="https://podminky.urs.cz/item/CS_URS_2025_02/762332134" TargetMode="External" /><Relationship Id="rId66" Type="http://schemas.openxmlformats.org/officeDocument/2006/relationships/hyperlink" Target="https://podminky.urs.cz/item/CS_URS_2025_02/762341210" TargetMode="External" /><Relationship Id="rId67" Type="http://schemas.openxmlformats.org/officeDocument/2006/relationships/hyperlink" Target="https://podminky.urs.cz/item/CS_URS_2025_02/762342214" TargetMode="External" /><Relationship Id="rId68" Type="http://schemas.openxmlformats.org/officeDocument/2006/relationships/hyperlink" Target="https://podminky.urs.cz/item/CS_URS_2025_02/762395000" TargetMode="External" /><Relationship Id="rId69" Type="http://schemas.openxmlformats.org/officeDocument/2006/relationships/hyperlink" Target="https://podminky.urs.cz/item/CS_URS_2025_02/762421027" TargetMode="External" /><Relationship Id="rId70" Type="http://schemas.openxmlformats.org/officeDocument/2006/relationships/hyperlink" Target="https://podminky.urs.cz/item/CS_URS_2025_02/762822110" TargetMode="External" /><Relationship Id="rId71" Type="http://schemas.openxmlformats.org/officeDocument/2006/relationships/hyperlink" Target="https://podminky.urs.cz/item/CS_URS_2025_02/998762101" TargetMode="External" /><Relationship Id="rId72" Type="http://schemas.openxmlformats.org/officeDocument/2006/relationships/hyperlink" Target="https://podminky.urs.cz/item/CS_URS_2025_02/763131714" TargetMode="External" /><Relationship Id="rId73" Type="http://schemas.openxmlformats.org/officeDocument/2006/relationships/hyperlink" Target="https://podminky.urs.cz/item/CS_URS_2025_02/763131751" TargetMode="External" /><Relationship Id="rId74" Type="http://schemas.openxmlformats.org/officeDocument/2006/relationships/hyperlink" Target="https://podminky.urs.cz/item/CS_URS_2025_02/763135002" TargetMode="External" /><Relationship Id="rId75" Type="http://schemas.openxmlformats.org/officeDocument/2006/relationships/hyperlink" Target="https://podminky.urs.cz/item/CS_URS_2025_02/998763301" TargetMode="External" /><Relationship Id="rId76" Type="http://schemas.openxmlformats.org/officeDocument/2006/relationships/hyperlink" Target="https://podminky.urs.cz/item/CS_URS_2025_02/764101111" TargetMode="External" /><Relationship Id="rId77" Type="http://schemas.openxmlformats.org/officeDocument/2006/relationships/hyperlink" Target="https://podminky.urs.cz/item/CS_URS_2025_02/764202134" TargetMode="External" /><Relationship Id="rId78" Type="http://schemas.openxmlformats.org/officeDocument/2006/relationships/hyperlink" Target="https://podminky.urs.cz/item/CS_URS_2025_02/764216402" TargetMode="External" /><Relationship Id="rId79" Type="http://schemas.openxmlformats.org/officeDocument/2006/relationships/hyperlink" Target="https://podminky.urs.cz/item/CS_URS_2025_02/764501103" TargetMode="External" /><Relationship Id="rId80" Type="http://schemas.openxmlformats.org/officeDocument/2006/relationships/hyperlink" Target="https://podminky.urs.cz/item/CS_URS_2025_02/764508131" TargetMode="External" /><Relationship Id="rId81" Type="http://schemas.openxmlformats.org/officeDocument/2006/relationships/hyperlink" Target="https://podminky.urs.cz/item/CS_URS_2025_02/998764101" TargetMode="External" /><Relationship Id="rId82" Type="http://schemas.openxmlformats.org/officeDocument/2006/relationships/hyperlink" Target="https://podminky.urs.cz/item/CS_URS_2025_02/765191001" TargetMode="External" /><Relationship Id="rId83" Type="http://schemas.openxmlformats.org/officeDocument/2006/relationships/hyperlink" Target="https://podminky.urs.cz/item/CS_URS_2025_02/998765101" TargetMode="External" /><Relationship Id="rId84" Type="http://schemas.openxmlformats.org/officeDocument/2006/relationships/hyperlink" Target="https://podminky.urs.cz/item/CS_URS_2025_02/766421222" TargetMode="External" /><Relationship Id="rId85" Type="http://schemas.openxmlformats.org/officeDocument/2006/relationships/hyperlink" Target="https://podminky.urs.cz/item/CS_URS_2025_02/766621622" TargetMode="External" /><Relationship Id="rId86" Type="http://schemas.openxmlformats.org/officeDocument/2006/relationships/hyperlink" Target="https://podminky.urs.cz/item/CS_URS_2025_02/998766101" TargetMode="External" /><Relationship Id="rId87" Type="http://schemas.openxmlformats.org/officeDocument/2006/relationships/hyperlink" Target="https://podminky.urs.cz/item/CS_URS_2025_02/771121011" TargetMode="External" /><Relationship Id="rId88" Type="http://schemas.openxmlformats.org/officeDocument/2006/relationships/hyperlink" Target="https://podminky.urs.cz/item/CS_URS_2025_02/771474112" TargetMode="External" /><Relationship Id="rId89" Type="http://schemas.openxmlformats.org/officeDocument/2006/relationships/hyperlink" Target="https://podminky.urs.cz/item/CS_URS_2025_02/771574111" TargetMode="External" /><Relationship Id="rId90" Type="http://schemas.openxmlformats.org/officeDocument/2006/relationships/hyperlink" Target="https://podminky.urs.cz/item/CS_URS_2025_02/771577151" TargetMode="External" /><Relationship Id="rId91" Type="http://schemas.openxmlformats.org/officeDocument/2006/relationships/hyperlink" Target="https://podminky.urs.cz/item/CS_URS_2025_02/998771101" TargetMode="External" /><Relationship Id="rId92" Type="http://schemas.openxmlformats.org/officeDocument/2006/relationships/hyperlink" Target="https://podminky.urs.cz/item/CS_URS_2025_02/781111011" TargetMode="External" /><Relationship Id="rId93" Type="http://schemas.openxmlformats.org/officeDocument/2006/relationships/hyperlink" Target="https://podminky.urs.cz/item/CS_URS_2025_02/781121011" TargetMode="External" /><Relationship Id="rId94" Type="http://schemas.openxmlformats.org/officeDocument/2006/relationships/hyperlink" Target="https://podminky.urs.cz/item/CS_URS_2025_02/781121011" TargetMode="External" /><Relationship Id="rId95" Type="http://schemas.openxmlformats.org/officeDocument/2006/relationships/hyperlink" Target="https://podminky.urs.cz/item/CS_URS_2025_02/781474115" TargetMode="External" /><Relationship Id="rId96" Type="http://schemas.openxmlformats.org/officeDocument/2006/relationships/hyperlink" Target="https://podminky.urs.cz/item/CS_URS_2023_01/781477113" TargetMode="External" /><Relationship Id="rId97" Type="http://schemas.openxmlformats.org/officeDocument/2006/relationships/hyperlink" Target="https://podminky.urs.cz/item/CS_URS_2023_01/781494111" TargetMode="External" /><Relationship Id="rId98" Type="http://schemas.openxmlformats.org/officeDocument/2006/relationships/hyperlink" Target="https://podminky.urs.cz/item/CS_URS_2023_01/781494511" TargetMode="External" /><Relationship Id="rId99" Type="http://schemas.openxmlformats.org/officeDocument/2006/relationships/hyperlink" Target="https://podminky.urs.cz/item/CS_URS_2025_02/781495115" TargetMode="External" /><Relationship Id="rId100" Type="http://schemas.openxmlformats.org/officeDocument/2006/relationships/hyperlink" Target="https://podminky.urs.cz/item/CS_URS_2025_02/781674112" TargetMode="External" /><Relationship Id="rId101" Type="http://schemas.openxmlformats.org/officeDocument/2006/relationships/hyperlink" Target="https://podminky.urs.cz/item/CS_URS_2025_02/781734112" TargetMode="External" /><Relationship Id="rId102" Type="http://schemas.openxmlformats.org/officeDocument/2006/relationships/hyperlink" Target="https://podminky.urs.cz/item/CS_URS_2025_02/781769191" TargetMode="External" /><Relationship Id="rId103" Type="http://schemas.openxmlformats.org/officeDocument/2006/relationships/hyperlink" Target="https://podminky.urs.cz/item/CS_URS_2025_02/998781101" TargetMode="External" /><Relationship Id="rId104" Type="http://schemas.openxmlformats.org/officeDocument/2006/relationships/hyperlink" Target="https://podminky.urs.cz/item/CS_URS_2025_02/783214101" TargetMode="External" /><Relationship Id="rId105" Type="http://schemas.openxmlformats.org/officeDocument/2006/relationships/hyperlink" Target="https://podminky.urs.cz/item/CS_URS_2025_02/783218211" TargetMode="External" /><Relationship Id="rId106" Type="http://schemas.openxmlformats.org/officeDocument/2006/relationships/hyperlink" Target="https://podminky.urs.cz/item/CS_URS_2025_02/784211001" TargetMode="External" /><Relationship Id="rId10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1251103" TargetMode="External" /><Relationship Id="rId2" Type="http://schemas.openxmlformats.org/officeDocument/2006/relationships/hyperlink" Target="https://podminky.urs.cz/item/CS_URS_2025_01/741810002" TargetMode="External" /><Relationship Id="rId3" Type="http://schemas.openxmlformats.org/officeDocument/2006/relationships/hyperlink" Target="https://podminky.urs.cz/item/CS_URS_2025_01/460411121" TargetMode="External" /><Relationship Id="rId4" Type="http://schemas.openxmlformats.org/officeDocument/2006/relationships/hyperlink" Target="https://podminky.urs.cz/item/CS_URS_2025_01/460661115" TargetMode="External" /><Relationship Id="rId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21151105" TargetMode="External" /><Relationship Id="rId2" Type="http://schemas.openxmlformats.org/officeDocument/2006/relationships/hyperlink" Target="https://podminky.urs.cz/item/CS_URS_2025_02/131251100" TargetMode="External" /><Relationship Id="rId3" Type="http://schemas.openxmlformats.org/officeDocument/2006/relationships/hyperlink" Target="https://podminky.urs.cz/item/CS_URS_2025_02/134702202" TargetMode="External" /><Relationship Id="rId4" Type="http://schemas.openxmlformats.org/officeDocument/2006/relationships/hyperlink" Target="https://podminky.urs.cz/item/CS_URS_2025_02/171151103" TargetMode="External" /><Relationship Id="rId5" Type="http://schemas.openxmlformats.org/officeDocument/2006/relationships/hyperlink" Target="https://podminky.urs.cz/item/CS_URS_2025_02/181411122" TargetMode="External" /><Relationship Id="rId6" Type="http://schemas.openxmlformats.org/officeDocument/2006/relationships/hyperlink" Target="https://podminky.urs.cz/item/CS_URS_2025_02/181912112" TargetMode="External" /><Relationship Id="rId7" Type="http://schemas.openxmlformats.org/officeDocument/2006/relationships/hyperlink" Target="https://podminky.urs.cz/item/CS_URS_2025_02/182351123" TargetMode="External" /><Relationship Id="rId8" Type="http://schemas.openxmlformats.org/officeDocument/2006/relationships/hyperlink" Target="https://podminky.urs.cz/item/CS_URS_2025_02/225511114" TargetMode="External" /><Relationship Id="rId9" Type="http://schemas.openxmlformats.org/officeDocument/2006/relationships/hyperlink" Target="https://podminky.urs.cz/item/CS_URS_2025_02/242111113" TargetMode="External" /><Relationship Id="rId10" Type="http://schemas.openxmlformats.org/officeDocument/2006/relationships/hyperlink" Target="https://podminky.urs.cz/item/CS_URS_2025_02/242811162" TargetMode="External" /><Relationship Id="rId11" Type="http://schemas.openxmlformats.org/officeDocument/2006/relationships/hyperlink" Target="https://podminky.urs.cz/item/CS_URS_2025_02/242811162" TargetMode="External" /><Relationship Id="rId12" Type="http://schemas.openxmlformats.org/officeDocument/2006/relationships/hyperlink" Target="https://podminky.urs.cz/item/CS_URS_2025_02/245111111" TargetMode="External" /><Relationship Id="rId13" Type="http://schemas.openxmlformats.org/officeDocument/2006/relationships/hyperlink" Target="https://podminky.urs.cz/item/CS_URS_2025_02/247571113" TargetMode="External" /><Relationship Id="rId14" Type="http://schemas.openxmlformats.org/officeDocument/2006/relationships/hyperlink" Target="https://podminky.urs.cz/item/CS_URS_2025_02/247571113" TargetMode="External" /><Relationship Id="rId15" Type="http://schemas.openxmlformats.org/officeDocument/2006/relationships/hyperlink" Target="https://podminky.urs.cz/item/CS_URS_2025_02/247681114" TargetMode="External" /><Relationship Id="rId16" Type="http://schemas.openxmlformats.org/officeDocument/2006/relationships/hyperlink" Target="https://podminky.urs.cz/item/CS_URS_2025_02/271562211" TargetMode="External" /><Relationship Id="rId17" Type="http://schemas.openxmlformats.org/officeDocument/2006/relationships/hyperlink" Target="https://podminky.urs.cz/item/CS_URS_2025_02/273313711" TargetMode="External" /><Relationship Id="rId18" Type="http://schemas.openxmlformats.org/officeDocument/2006/relationships/hyperlink" Target="https://podminky.urs.cz/item/CS_URS_2025_02/274361412" TargetMode="External" /><Relationship Id="rId19" Type="http://schemas.openxmlformats.org/officeDocument/2006/relationships/hyperlink" Target="https://podminky.urs.cz/item/CS_URS_2025_02/435121011" TargetMode="External" /><Relationship Id="rId20" Type="http://schemas.openxmlformats.org/officeDocument/2006/relationships/hyperlink" Target="https://podminky.urs.cz/item/CS_URS_2025_02/564231111" TargetMode="External" /><Relationship Id="rId21" Type="http://schemas.openxmlformats.org/officeDocument/2006/relationships/hyperlink" Target="https://podminky.urs.cz/item/CS_URS_2025_02/596841120" TargetMode="External" /><Relationship Id="rId22" Type="http://schemas.openxmlformats.org/officeDocument/2006/relationships/hyperlink" Target="https://podminky.urs.cz/item/CS_URS_2025_02/632450132" TargetMode="External" /><Relationship Id="rId23" Type="http://schemas.openxmlformats.org/officeDocument/2006/relationships/hyperlink" Target="https://podminky.urs.cz/item/CS_URS_2025_02/953171001" TargetMode="External" /><Relationship Id="rId24" Type="http://schemas.openxmlformats.org/officeDocument/2006/relationships/hyperlink" Target="https://podminky.urs.cz/item/CS_URS_2025_02/953334118" TargetMode="External" /><Relationship Id="rId25" Type="http://schemas.openxmlformats.org/officeDocument/2006/relationships/hyperlink" Target="https://podminky.urs.cz/item/CS_URS_2025_02/998254011" TargetMode="External" /><Relationship Id="rId26" Type="http://schemas.openxmlformats.org/officeDocument/2006/relationships/hyperlink" Target="https://podminky.urs.cz/item/CS_URS_2025_02/998254093" TargetMode="External" /><Relationship Id="rId27" Type="http://schemas.openxmlformats.org/officeDocument/2006/relationships/hyperlink" Target="https://podminky.urs.cz/item/CS_URS_2025_02/724149102" TargetMode="External" /><Relationship Id="rId28" Type="http://schemas.openxmlformats.org/officeDocument/2006/relationships/hyperlink" Target="https://podminky.urs.cz/item/CS_URS_2025_02/724231127" TargetMode="External" /><Relationship Id="rId29" Type="http://schemas.openxmlformats.org/officeDocument/2006/relationships/hyperlink" Target="https://podminky.urs.cz/item/CS_URS_2025_02/998724101" TargetMode="External" /><Relationship Id="rId30" Type="http://schemas.openxmlformats.org/officeDocument/2006/relationships/hyperlink" Target="https://podminky.urs.cz/item/CS_URS_2023_01/767163221" TargetMode="External" /><Relationship Id="rId31" Type="http://schemas.openxmlformats.org/officeDocument/2006/relationships/hyperlink" Target="https://podminky.urs.cz/item/CS_URS_2023_01/767861011" TargetMode="External" /><Relationship Id="rId32" Type="http://schemas.openxmlformats.org/officeDocument/2006/relationships/hyperlink" Target="https://podminky.urs.cz/item/CS_URS_2025_02/998767101" TargetMode="External" /><Relationship Id="rId33" Type="http://schemas.openxmlformats.org/officeDocument/2006/relationships/hyperlink" Target="https://podminky.urs.cz/item/CS_URS_2025_02/771591481" TargetMode="External" /><Relationship Id="rId34" Type="http://schemas.openxmlformats.org/officeDocument/2006/relationships/hyperlink" Target="https://podminky.urs.cz/item/CS_URS_2025_02/998771101" TargetMode="External" /><Relationship Id="rId35" Type="http://schemas.openxmlformats.org/officeDocument/2006/relationships/hyperlink" Target="https://podminky.urs.cz/item/CS_URS_2023_01/998771181" TargetMode="External" /><Relationship Id="rId36" Type="http://schemas.openxmlformats.org/officeDocument/2006/relationships/hyperlink" Target="https://podminky.urs.cz/item/CS_URS_2025_02/230140037" TargetMode="External" /><Relationship Id="rId37" Type="http://schemas.openxmlformats.org/officeDocument/2006/relationships/hyperlink" Target="https://podminky.urs.cz/item/CS_URS_2025_02/230320122" TargetMode="External" /><Relationship Id="rId38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1251102" TargetMode="External" /><Relationship Id="rId2" Type="http://schemas.openxmlformats.org/officeDocument/2006/relationships/hyperlink" Target="https://podminky.urs.cz/item/CS_URS_2025_02/112101102" TargetMode="External" /><Relationship Id="rId3" Type="http://schemas.openxmlformats.org/officeDocument/2006/relationships/hyperlink" Target="https://podminky.urs.cz/item/CS_URS_2025_02/112251102" TargetMode="External" /><Relationship Id="rId4" Type="http://schemas.openxmlformats.org/officeDocument/2006/relationships/hyperlink" Target="https://podminky.urs.cz/item/CS_URS_2025_02/121151123" TargetMode="External" /><Relationship Id="rId5" Type="http://schemas.openxmlformats.org/officeDocument/2006/relationships/hyperlink" Target="https://podminky.urs.cz/item/CS_URS_2025_02/122251104" TargetMode="External" /><Relationship Id="rId6" Type="http://schemas.openxmlformats.org/officeDocument/2006/relationships/hyperlink" Target="https://podminky.urs.cz/item/CS_URS_2025_02/162201402" TargetMode="External" /><Relationship Id="rId7" Type="http://schemas.openxmlformats.org/officeDocument/2006/relationships/hyperlink" Target="https://podminky.urs.cz/item/CS_URS_2025_02/162351103" TargetMode="External" /><Relationship Id="rId8" Type="http://schemas.openxmlformats.org/officeDocument/2006/relationships/hyperlink" Target="https://podminky.urs.cz/item/CS_URS_2025_02/162751115" TargetMode="External" /><Relationship Id="rId9" Type="http://schemas.openxmlformats.org/officeDocument/2006/relationships/hyperlink" Target="https://podminky.urs.cz/item/CS_URS_2025_02/167151111" TargetMode="External" /><Relationship Id="rId10" Type="http://schemas.openxmlformats.org/officeDocument/2006/relationships/hyperlink" Target="https://podminky.urs.cz/item/CS_URS_2025_02/171151103" TargetMode="External" /><Relationship Id="rId11" Type="http://schemas.openxmlformats.org/officeDocument/2006/relationships/hyperlink" Target="https://podminky.urs.cz/item/CS_URS_2025_02/181451122" TargetMode="External" /><Relationship Id="rId12" Type="http://schemas.openxmlformats.org/officeDocument/2006/relationships/hyperlink" Target="https://podminky.urs.cz/item/CS_URS_2025_02/181951112" TargetMode="External" /><Relationship Id="rId13" Type="http://schemas.openxmlformats.org/officeDocument/2006/relationships/hyperlink" Target="https://podminky.urs.cz/item/CS_URS_2025_02/182351123" TargetMode="External" /><Relationship Id="rId14" Type="http://schemas.openxmlformats.org/officeDocument/2006/relationships/hyperlink" Target="https://podminky.urs.cz/item/CS_URS_2025_02/183101114" TargetMode="External" /><Relationship Id="rId15" Type="http://schemas.openxmlformats.org/officeDocument/2006/relationships/hyperlink" Target="https://podminky.urs.cz/item/CS_URS_2025_02/183403261" TargetMode="External" /><Relationship Id="rId16" Type="http://schemas.openxmlformats.org/officeDocument/2006/relationships/hyperlink" Target="https://podminky.urs.cz/item/CS_URS_2025_02/184004614" TargetMode="External" /><Relationship Id="rId17" Type="http://schemas.openxmlformats.org/officeDocument/2006/relationships/hyperlink" Target="https://podminky.urs.cz/item/CS_URS_2025_02/184215131" TargetMode="External" /><Relationship Id="rId18" Type="http://schemas.openxmlformats.org/officeDocument/2006/relationships/hyperlink" Target="https://podminky.urs.cz/item/CS_URS_2021_01/184802111" TargetMode="External" /><Relationship Id="rId19" Type="http://schemas.openxmlformats.org/officeDocument/2006/relationships/hyperlink" Target="https://podminky.urs.cz/item/CS_URS_2021_01/184802211" TargetMode="External" /><Relationship Id="rId20" Type="http://schemas.openxmlformats.org/officeDocument/2006/relationships/hyperlink" Target="https://podminky.urs.cz/item/CS_URS_2025_02/184813112" TargetMode="External" /><Relationship Id="rId21" Type="http://schemas.openxmlformats.org/officeDocument/2006/relationships/hyperlink" Target="https://podminky.urs.cz/item/CS_URS_2025_02/184813125" TargetMode="External" /><Relationship Id="rId22" Type="http://schemas.openxmlformats.org/officeDocument/2006/relationships/hyperlink" Target="https://podminky.urs.cz/item/CS_URS_2025_02/185802123" TargetMode="External" /><Relationship Id="rId23" Type="http://schemas.openxmlformats.org/officeDocument/2006/relationships/hyperlink" Target="https://podminky.urs.cz/item/CS_URS_2025_02/185804312" TargetMode="External" /><Relationship Id="rId24" Type="http://schemas.openxmlformats.org/officeDocument/2006/relationships/hyperlink" Target="https://podminky.urs.cz/item/CS_URS_2025_02/185851121" TargetMode="External" /><Relationship Id="rId25" Type="http://schemas.openxmlformats.org/officeDocument/2006/relationships/hyperlink" Target="https://podminky.urs.cz/item/CS_URS_2025_02/213131111" TargetMode="External" /><Relationship Id="rId26" Type="http://schemas.openxmlformats.org/officeDocument/2006/relationships/hyperlink" Target="https://podminky.urs.cz/item/CS_URS_2025_02/213131712" TargetMode="External" /><Relationship Id="rId27" Type="http://schemas.openxmlformats.org/officeDocument/2006/relationships/hyperlink" Target="https://podminky.urs.cz/item/CS_URS_2025_02/213141112" TargetMode="External" /><Relationship Id="rId28" Type="http://schemas.openxmlformats.org/officeDocument/2006/relationships/hyperlink" Target="https://podminky.urs.cz/item/CS_URS_2025_02/571904111" TargetMode="External" /><Relationship Id="rId29" Type="http://schemas.openxmlformats.org/officeDocument/2006/relationships/hyperlink" Target="https://podminky.urs.cz/item/CS_URS_2025_02/998332011" TargetMode="External" /><Relationship Id="rId30" Type="http://schemas.openxmlformats.org/officeDocument/2006/relationships/hyperlink" Target="https://podminky.urs.cz/item/CS_URS_2025_02/460881411" TargetMode="External" /><Relationship Id="rId3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013274000" TargetMode="External" /><Relationship Id="rId2" Type="http://schemas.openxmlformats.org/officeDocument/2006/relationships/hyperlink" Target="https://podminky.urs.cz/item/CS_URS_2025_02/013284000" TargetMode="External" /><Relationship Id="rId3" Type="http://schemas.openxmlformats.org/officeDocument/2006/relationships/hyperlink" Target="https://podminky.urs.cz/item/CS_URS_2025_02/K" TargetMode="External" /><Relationship Id="rId4" Type="http://schemas.openxmlformats.org/officeDocument/2006/relationships/hyperlink" Target="https://podminky.urs.cz/item/CS_URS_2025_02/K102" TargetMode="External" /><Relationship Id="rId5" Type="http://schemas.openxmlformats.org/officeDocument/2006/relationships/hyperlink" Target="https://podminky.urs.cz/item/CS_URS_2025_02/K155" TargetMode="External" /><Relationship Id="rId6" Type="http://schemas.openxmlformats.org/officeDocument/2006/relationships/hyperlink" Target="https://podminky.urs.cz/item/CS_URS_2025_02/K54" TargetMode="External" /><Relationship Id="rId7" Type="http://schemas.openxmlformats.org/officeDocument/2006/relationships/hyperlink" Target="https://podminky.urs.cz/item/CS_URS_2025_02/O001" TargetMode="External" /><Relationship Id="rId8" Type="http://schemas.openxmlformats.org/officeDocument/2006/relationships/hyperlink" Target="https://podminky.urs.cz/item/CS_URS_2025_02/R162" TargetMode="External" /><Relationship Id="rId9" Type="http://schemas.openxmlformats.org/officeDocument/2006/relationships/hyperlink" Target="https://podminky.urs.cz/item/CS_URS_2025_02/R163" TargetMode="External" /><Relationship Id="rId10" Type="http://schemas.openxmlformats.org/officeDocument/2006/relationships/hyperlink" Target="https://podminky.urs.cz/item/CS_URS_2025_02/R595" TargetMode="External" /><Relationship Id="rId11" Type="http://schemas.openxmlformats.org/officeDocument/2006/relationships/hyperlink" Target="https://podminky.urs.cz/item/CS_URS_2025_02/011114000" TargetMode="External" /><Relationship Id="rId12" Type="http://schemas.openxmlformats.org/officeDocument/2006/relationships/hyperlink" Target="https://podminky.urs.cz/item/CS_URS_2025_02/011314000" TargetMode="External" /><Relationship Id="rId13" Type="http://schemas.openxmlformats.org/officeDocument/2006/relationships/hyperlink" Target="https://podminky.urs.cz/item/CS_URS_2025_02/012103000" TargetMode="External" /><Relationship Id="rId14" Type="http://schemas.openxmlformats.org/officeDocument/2006/relationships/hyperlink" Target="https://podminky.urs.cz/item/CS_URS_2025_02/012203000" TargetMode="External" /><Relationship Id="rId15" Type="http://schemas.openxmlformats.org/officeDocument/2006/relationships/hyperlink" Target="https://podminky.urs.cz/item/CS_URS_2025_02/012303000" TargetMode="External" /><Relationship Id="rId16" Type="http://schemas.openxmlformats.org/officeDocument/2006/relationships/hyperlink" Target="https://podminky.urs.cz/item/CS_URS_2025_02/013254000" TargetMode="External" /><Relationship Id="rId17" Type="http://schemas.openxmlformats.org/officeDocument/2006/relationships/hyperlink" Target="https://podminky.urs.cz/item/CS_URS_2025_02/K111" TargetMode="External" /><Relationship Id="rId18" Type="http://schemas.openxmlformats.org/officeDocument/2006/relationships/hyperlink" Target="https://podminky.urs.cz/item/CS_URS_2025_02/030001000" TargetMode="External" /><Relationship Id="rId19" Type="http://schemas.openxmlformats.org/officeDocument/2006/relationships/hyperlink" Target="https://podminky.urs.cz/item/CS_URS_2025_02/034303000" TargetMode="External" /><Relationship Id="rId20" Type="http://schemas.openxmlformats.org/officeDocument/2006/relationships/hyperlink" Target="https://podminky.urs.cz/item/CS_URS_2025_02/049203000" TargetMode="External" /><Relationship Id="rId21" Type="http://schemas.openxmlformats.org/officeDocument/2006/relationships/hyperlink" Target="https://podminky.urs.cz/item/CS_URS_2025_02/R135" TargetMode="External" /><Relationship Id="rId22" Type="http://schemas.openxmlformats.org/officeDocument/2006/relationships/hyperlink" Target="https://podminky.urs.cz/item/CS_URS_2025_02/R136" TargetMode="External" /><Relationship Id="rId23" Type="http://schemas.openxmlformats.org/officeDocument/2006/relationships/hyperlink" Target="https://podminky.urs.cz/item/CS_URS_2025_02/R154" TargetMode="External" /><Relationship Id="rId24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32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32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35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36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37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38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39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40</v>
      </c>
      <c r="E29" s="49"/>
      <c r="F29" s="34" t="s">
        <v>41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42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43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44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45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46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47</v>
      </c>
      <c r="U35" s="56"/>
      <c r="V35" s="56"/>
      <c r="W35" s="56"/>
      <c r="X35" s="58" t="s">
        <v>48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49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015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VH uzel Vnorovy - křížení Baťova kanálu s Moravou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Vnorovy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21. 8. 2025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50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33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51</v>
      </c>
      <c r="D52" s="89"/>
      <c r="E52" s="89"/>
      <c r="F52" s="89"/>
      <c r="G52" s="89"/>
      <c r="H52" s="90"/>
      <c r="I52" s="91" t="s">
        <v>52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53</v>
      </c>
      <c r="AH52" s="89"/>
      <c r="AI52" s="89"/>
      <c r="AJ52" s="89"/>
      <c r="AK52" s="89"/>
      <c r="AL52" s="89"/>
      <c r="AM52" s="89"/>
      <c r="AN52" s="91" t="s">
        <v>54</v>
      </c>
      <c r="AO52" s="89"/>
      <c r="AP52" s="89"/>
      <c r="AQ52" s="93" t="s">
        <v>55</v>
      </c>
      <c r="AR52" s="46"/>
      <c r="AS52" s="94" t="s">
        <v>56</v>
      </c>
      <c r="AT52" s="95" t="s">
        <v>57</v>
      </c>
      <c r="AU52" s="95" t="s">
        <v>58</v>
      </c>
      <c r="AV52" s="95" t="s">
        <v>59</v>
      </c>
      <c r="AW52" s="95" t="s">
        <v>60</v>
      </c>
      <c r="AX52" s="95" t="s">
        <v>61</v>
      </c>
      <c r="AY52" s="95" t="s">
        <v>62</v>
      </c>
      <c r="AZ52" s="95" t="s">
        <v>63</v>
      </c>
      <c r="BA52" s="95" t="s">
        <v>64</v>
      </c>
      <c r="BB52" s="95" t="s">
        <v>65</v>
      </c>
      <c r="BC52" s="95" t="s">
        <v>66</v>
      </c>
      <c r="BD52" s="96" t="s">
        <v>67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68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ROUND(SUM(AG55:AG61),2)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ROUND(SUM(AS55:AS61),2)</f>
        <v>0</v>
      </c>
      <c r="AT54" s="108">
        <f>ROUND(SUM(AV54:AW54),2)</f>
        <v>0</v>
      </c>
      <c r="AU54" s="109">
        <f>ROUND(SUM(AU55:AU61),5)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ROUND(SUM(AZ55:AZ61),2)</f>
        <v>0</v>
      </c>
      <c r="BA54" s="108">
        <f>ROUND(SUM(BA55:BA61),2)</f>
        <v>0</v>
      </c>
      <c r="BB54" s="108">
        <f>ROUND(SUM(BB55:BB61),2)</f>
        <v>0</v>
      </c>
      <c r="BC54" s="108">
        <f>ROUND(SUM(BC55:BC61),2)</f>
        <v>0</v>
      </c>
      <c r="BD54" s="110">
        <f>ROUND(SUM(BD55:BD61),2)</f>
        <v>0</v>
      </c>
      <c r="BE54" s="6"/>
      <c r="BS54" s="111" t="s">
        <v>69</v>
      </c>
      <c r="BT54" s="111" t="s">
        <v>70</v>
      </c>
      <c r="BU54" s="112" t="s">
        <v>71</v>
      </c>
      <c r="BV54" s="111" t="s">
        <v>72</v>
      </c>
      <c r="BW54" s="111" t="s">
        <v>5</v>
      </c>
      <c r="BX54" s="111" t="s">
        <v>73</v>
      </c>
      <c r="CL54" s="111" t="s">
        <v>19</v>
      </c>
    </row>
    <row r="55" s="7" customFormat="1" ht="16.5" customHeight="1">
      <c r="A55" s="113" t="s">
        <v>74</v>
      </c>
      <c r="B55" s="114"/>
      <c r="C55" s="115"/>
      <c r="D55" s="116" t="s">
        <v>75</v>
      </c>
      <c r="E55" s="116"/>
      <c r="F55" s="116"/>
      <c r="G55" s="116"/>
      <c r="H55" s="116"/>
      <c r="I55" s="117"/>
      <c r="J55" s="116" t="s">
        <v>76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'002a - Zázemí - ASR'!J30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77</v>
      </c>
      <c r="AR55" s="120"/>
      <c r="AS55" s="121">
        <v>0</v>
      </c>
      <c r="AT55" s="122">
        <f>ROUND(SUM(AV55:AW55),2)</f>
        <v>0</v>
      </c>
      <c r="AU55" s="123">
        <f>'002a - Zázemí - ASR'!P100</f>
        <v>0</v>
      </c>
      <c r="AV55" s="122">
        <f>'002a - Zázemí - ASR'!J33</f>
        <v>0</v>
      </c>
      <c r="AW55" s="122">
        <f>'002a - Zázemí - ASR'!J34</f>
        <v>0</v>
      </c>
      <c r="AX55" s="122">
        <f>'002a - Zázemí - ASR'!J35</f>
        <v>0</v>
      </c>
      <c r="AY55" s="122">
        <f>'002a - Zázemí - ASR'!J36</f>
        <v>0</v>
      </c>
      <c r="AZ55" s="122">
        <f>'002a - Zázemí - ASR'!F33</f>
        <v>0</v>
      </c>
      <c r="BA55" s="122">
        <f>'002a - Zázemí - ASR'!F34</f>
        <v>0</v>
      </c>
      <c r="BB55" s="122">
        <f>'002a - Zázemí - ASR'!F35</f>
        <v>0</v>
      </c>
      <c r="BC55" s="122">
        <f>'002a - Zázemí - ASR'!F36</f>
        <v>0</v>
      </c>
      <c r="BD55" s="124">
        <f>'002a - Zázemí - ASR'!F37</f>
        <v>0</v>
      </c>
      <c r="BE55" s="7"/>
      <c r="BT55" s="125" t="s">
        <v>78</v>
      </c>
      <c r="BV55" s="125" t="s">
        <v>72</v>
      </c>
      <c r="BW55" s="125" t="s">
        <v>79</v>
      </c>
      <c r="BX55" s="125" t="s">
        <v>5</v>
      </c>
      <c r="CL55" s="125" t="s">
        <v>19</v>
      </c>
      <c r="CM55" s="125" t="s">
        <v>80</v>
      </c>
    </row>
    <row r="56" s="7" customFormat="1" ht="16.5" customHeight="1">
      <c r="A56" s="113" t="s">
        <v>74</v>
      </c>
      <c r="B56" s="114"/>
      <c r="C56" s="115"/>
      <c r="D56" s="116" t="s">
        <v>81</v>
      </c>
      <c r="E56" s="116"/>
      <c r="F56" s="116"/>
      <c r="G56" s="116"/>
      <c r="H56" s="116"/>
      <c r="I56" s="117"/>
      <c r="J56" s="116" t="s">
        <v>82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'002c - Zázemí elektro'!J30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77</v>
      </c>
      <c r="AR56" s="120"/>
      <c r="AS56" s="121">
        <v>0</v>
      </c>
      <c r="AT56" s="122">
        <f>ROUND(SUM(AV56:AW56),2)</f>
        <v>0</v>
      </c>
      <c r="AU56" s="123">
        <f>'002c - Zázemí elektro'!P85</f>
        <v>0</v>
      </c>
      <c r="AV56" s="122">
        <f>'002c - Zázemí elektro'!J33</f>
        <v>0</v>
      </c>
      <c r="AW56" s="122">
        <f>'002c - Zázemí elektro'!J34</f>
        <v>0</v>
      </c>
      <c r="AX56" s="122">
        <f>'002c - Zázemí elektro'!J35</f>
        <v>0</v>
      </c>
      <c r="AY56" s="122">
        <f>'002c - Zázemí elektro'!J36</f>
        <v>0</v>
      </c>
      <c r="AZ56" s="122">
        <f>'002c - Zázemí elektro'!F33</f>
        <v>0</v>
      </c>
      <c r="BA56" s="122">
        <f>'002c - Zázemí elektro'!F34</f>
        <v>0</v>
      </c>
      <c r="BB56" s="122">
        <f>'002c - Zázemí elektro'!F35</f>
        <v>0</v>
      </c>
      <c r="BC56" s="122">
        <f>'002c - Zázemí elektro'!F36</f>
        <v>0</v>
      </c>
      <c r="BD56" s="124">
        <f>'002c - Zázemí elektro'!F37</f>
        <v>0</v>
      </c>
      <c r="BE56" s="7"/>
      <c r="BT56" s="125" t="s">
        <v>78</v>
      </c>
      <c r="BV56" s="125" t="s">
        <v>72</v>
      </c>
      <c r="BW56" s="125" t="s">
        <v>83</v>
      </c>
      <c r="BX56" s="125" t="s">
        <v>5</v>
      </c>
      <c r="CL56" s="125" t="s">
        <v>19</v>
      </c>
      <c r="CM56" s="125" t="s">
        <v>80</v>
      </c>
    </row>
    <row r="57" s="7" customFormat="1" ht="16.5" customHeight="1">
      <c r="A57" s="113" t="s">
        <v>74</v>
      </c>
      <c r="B57" s="114"/>
      <c r="C57" s="115"/>
      <c r="D57" s="116" t="s">
        <v>84</v>
      </c>
      <c r="E57" s="116"/>
      <c r="F57" s="116"/>
      <c r="G57" s="116"/>
      <c r="H57" s="116"/>
      <c r="I57" s="117"/>
      <c r="J57" s="116" t="s">
        <v>85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'003 - Studna'!J30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77</v>
      </c>
      <c r="AR57" s="120"/>
      <c r="AS57" s="121">
        <v>0</v>
      </c>
      <c r="AT57" s="122">
        <f>ROUND(SUM(AV57:AW57),2)</f>
        <v>0</v>
      </c>
      <c r="AU57" s="123">
        <f>'003 - Studna'!P93</f>
        <v>0</v>
      </c>
      <c r="AV57" s="122">
        <f>'003 - Studna'!J33</f>
        <v>0</v>
      </c>
      <c r="AW57" s="122">
        <f>'003 - Studna'!J34</f>
        <v>0</v>
      </c>
      <c r="AX57" s="122">
        <f>'003 - Studna'!J35</f>
        <v>0</v>
      </c>
      <c r="AY57" s="122">
        <f>'003 - Studna'!J36</f>
        <v>0</v>
      </c>
      <c r="AZ57" s="122">
        <f>'003 - Studna'!F33</f>
        <v>0</v>
      </c>
      <c r="BA57" s="122">
        <f>'003 - Studna'!F34</f>
        <v>0</v>
      </c>
      <c r="BB57" s="122">
        <f>'003 - Studna'!F35</f>
        <v>0</v>
      </c>
      <c r="BC57" s="122">
        <f>'003 - Studna'!F36</f>
        <v>0</v>
      </c>
      <c r="BD57" s="124">
        <f>'003 - Studna'!F37</f>
        <v>0</v>
      </c>
      <c r="BE57" s="7"/>
      <c r="BT57" s="125" t="s">
        <v>78</v>
      </c>
      <c r="BV57" s="125" t="s">
        <v>72</v>
      </c>
      <c r="BW57" s="125" t="s">
        <v>86</v>
      </c>
      <c r="BX57" s="125" t="s">
        <v>5</v>
      </c>
      <c r="CL57" s="125" t="s">
        <v>19</v>
      </c>
      <c r="CM57" s="125" t="s">
        <v>80</v>
      </c>
    </row>
    <row r="58" s="7" customFormat="1" ht="16.5" customHeight="1">
      <c r="A58" s="113" t="s">
        <v>74</v>
      </c>
      <c r="B58" s="114"/>
      <c r="C58" s="115"/>
      <c r="D58" s="116" t="s">
        <v>87</v>
      </c>
      <c r="E58" s="116"/>
      <c r="F58" s="116"/>
      <c r="G58" s="116"/>
      <c r="H58" s="116"/>
      <c r="I58" s="117"/>
      <c r="J58" s="116" t="s">
        <v>88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'004 - Hráz řeky Moravy'!J30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77</v>
      </c>
      <c r="AR58" s="120"/>
      <c r="AS58" s="121">
        <v>0</v>
      </c>
      <c r="AT58" s="122">
        <f>ROUND(SUM(AV58:AW58),2)</f>
        <v>0</v>
      </c>
      <c r="AU58" s="123">
        <f>'004 - Hráz řeky Moravy'!P86</f>
        <v>0</v>
      </c>
      <c r="AV58" s="122">
        <f>'004 - Hráz řeky Moravy'!J33</f>
        <v>0</v>
      </c>
      <c r="AW58" s="122">
        <f>'004 - Hráz řeky Moravy'!J34</f>
        <v>0</v>
      </c>
      <c r="AX58" s="122">
        <f>'004 - Hráz řeky Moravy'!J35</f>
        <v>0</v>
      </c>
      <c r="AY58" s="122">
        <f>'004 - Hráz řeky Moravy'!J36</f>
        <v>0</v>
      </c>
      <c r="AZ58" s="122">
        <f>'004 - Hráz řeky Moravy'!F33</f>
        <v>0</v>
      </c>
      <c r="BA58" s="122">
        <f>'004 - Hráz řeky Moravy'!F34</f>
        <v>0</v>
      </c>
      <c r="BB58" s="122">
        <f>'004 - Hráz řeky Moravy'!F35</f>
        <v>0</v>
      </c>
      <c r="BC58" s="122">
        <f>'004 - Hráz řeky Moravy'!F36</f>
        <v>0</v>
      </c>
      <c r="BD58" s="124">
        <f>'004 - Hráz řeky Moravy'!F37</f>
        <v>0</v>
      </c>
      <c r="BE58" s="7"/>
      <c r="BT58" s="125" t="s">
        <v>78</v>
      </c>
      <c r="BV58" s="125" t="s">
        <v>72</v>
      </c>
      <c r="BW58" s="125" t="s">
        <v>89</v>
      </c>
      <c r="BX58" s="125" t="s">
        <v>5</v>
      </c>
      <c r="CL58" s="125" t="s">
        <v>19</v>
      </c>
      <c r="CM58" s="125" t="s">
        <v>80</v>
      </c>
    </row>
    <row r="59" s="7" customFormat="1" ht="16.5" customHeight="1">
      <c r="A59" s="113" t="s">
        <v>74</v>
      </c>
      <c r="B59" s="114"/>
      <c r="C59" s="115"/>
      <c r="D59" s="116" t="s">
        <v>90</v>
      </c>
      <c r="E59" s="116"/>
      <c r="F59" s="116"/>
      <c r="G59" s="116"/>
      <c r="H59" s="116"/>
      <c r="I59" s="117"/>
      <c r="J59" s="116" t="s">
        <v>91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'002b - ZTI Zázemí, přípojky'!J30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77</v>
      </c>
      <c r="AR59" s="120"/>
      <c r="AS59" s="121">
        <v>0</v>
      </c>
      <c r="AT59" s="122">
        <f>ROUND(SUM(AV59:AW59),2)</f>
        <v>0</v>
      </c>
      <c r="AU59" s="123">
        <f>'002b - ZTI Zázemí, přípojky'!P79</f>
        <v>0</v>
      </c>
      <c r="AV59" s="122">
        <f>'002b - ZTI Zázemí, přípojky'!J33</f>
        <v>0</v>
      </c>
      <c r="AW59" s="122">
        <f>'002b - ZTI Zázemí, přípojky'!J34</f>
        <v>0</v>
      </c>
      <c r="AX59" s="122">
        <f>'002b - ZTI Zázemí, přípojky'!J35</f>
        <v>0</v>
      </c>
      <c r="AY59" s="122">
        <f>'002b - ZTI Zázemí, přípojky'!J36</f>
        <v>0</v>
      </c>
      <c r="AZ59" s="122">
        <f>'002b - ZTI Zázemí, přípojky'!F33</f>
        <v>0</v>
      </c>
      <c r="BA59" s="122">
        <f>'002b - ZTI Zázemí, přípojky'!F34</f>
        <v>0</v>
      </c>
      <c r="BB59" s="122">
        <f>'002b - ZTI Zázemí, přípojky'!F35</f>
        <v>0</v>
      </c>
      <c r="BC59" s="122">
        <f>'002b - ZTI Zázemí, přípojky'!F36</f>
        <v>0</v>
      </c>
      <c r="BD59" s="124">
        <f>'002b - ZTI Zázemí, přípojky'!F37</f>
        <v>0</v>
      </c>
      <c r="BE59" s="7"/>
      <c r="BT59" s="125" t="s">
        <v>78</v>
      </c>
      <c r="BV59" s="125" t="s">
        <v>72</v>
      </c>
      <c r="BW59" s="125" t="s">
        <v>92</v>
      </c>
      <c r="BX59" s="125" t="s">
        <v>5</v>
      </c>
      <c r="CL59" s="125" t="s">
        <v>19</v>
      </c>
      <c r="CM59" s="125" t="s">
        <v>80</v>
      </c>
    </row>
    <row r="60" s="7" customFormat="1" ht="16.5" customHeight="1">
      <c r="A60" s="113" t="s">
        <v>74</v>
      </c>
      <c r="B60" s="114"/>
      <c r="C60" s="115"/>
      <c r="D60" s="116" t="s">
        <v>93</v>
      </c>
      <c r="E60" s="116"/>
      <c r="F60" s="116"/>
      <c r="G60" s="116"/>
      <c r="H60" s="116"/>
      <c r="I60" s="117"/>
      <c r="J60" s="116" t="s">
        <v>94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'SO 01 - Lávka'!J30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77</v>
      </c>
      <c r="AR60" s="120"/>
      <c r="AS60" s="121">
        <v>0</v>
      </c>
      <c r="AT60" s="122">
        <f>ROUND(SUM(AV60:AW60),2)</f>
        <v>0</v>
      </c>
      <c r="AU60" s="123">
        <f>'SO 01 - Lávka'!P89</f>
        <v>0</v>
      </c>
      <c r="AV60" s="122">
        <f>'SO 01 - Lávka'!J33</f>
        <v>0</v>
      </c>
      <c r="AW60" s="122">
        <f>'SO 01 - Lávka'!J34</f>
        <v>0</v>
      </c>
      <c r="AX60" s="122">
        <f>'SO 01 - Lávka'!J35</f>
        <v>0</v>
      </c>
      <c r="AY60" s="122">
        <f>'SO 01 - Lávka'!J36</f>
        <v>0</v>
      </c>
      <c r="AZ60" s="122">
        <f>'SO 01 - Lávka'!F33</f>
        <v>0</v>
      </c>
      <c r="BA60" s="122">
        <f>'SO 01 - Lávka'!F34</f>
        <v>0</v>
      </c>
      <c r="BB60" s="122">
        <f>'SO 01 - Lávka'!F35</f>
        <v>0</v>
      </c>
      <c r="BC60" s="122">
        <f>'SO 01 - Lávka'!F36</f>
        <v>0</v>
      </c>
      <c r="BD60" s="124">
        <f>'SO 01 - Lávka'!F37</f>
        <v>0</v>
      </c>
      <c r="BE60" s="7"/>
      <c r="BT60" s="125" t="s">
        <v>78</v>
      </c>
      <c r="BV60" s="125" t="s">
        <v>72</v>
      </c>
      <c r="BW60" s="125" t="s">
        <v>95</v>
      </c>
      <c r="BX60" s="125" t="s">
        <v>5</v>
      </c>
      <c r="CL60" s="125" t="s">
        <v>19</v>
      </c>
      <c r="CM60" s="125" t="s">
        <v>80</v>
      </c>
    </row>
    <row r="61" s="7" customFormat="1" ht="16.5" customHeight="1">
      <c r="A61" s="113" t="s">
        <v>74</v>
      </c>
      <c r="B61" s="114"/>
      <c r="C61" s="115"/>
      <c r="D61" s="116" t="s">
        <v>96</v>
      </c>
      <c r="E61" s="116"/>
      <c r="F61" s="116"/>
      <c r="G61" s="116"/>
      <c r="H61" s="116"/>
      <c r="I61" s="117"/>
      <c r="J61" s="116" t="s">
        <v>97</v>
      </c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8">
        <f>'VRN - Vedlejší rozpočtové...'!J30</f>
        <v>0</v>
      </c>
      <c r="AH61" s="117"/>
      <c r="AI61" s="117"/>
      <c r="AJ61" s="117"/>
      <c r="AK61" s="117"/>
      <c r="AL61" s="117"/>
      <c r="AM61" s="117"/>
      <c r="AN61" s="118">
        <f>SUM(AG61,AT61)</f>
        <v>0</v>
      </c>
      <c r="AO61" s="117"/>
      <c r="AP61" s="117"/>
      <c r="AQ61" s="119" t="s">
        <v>77</v>
      </c>
      <c r="AR61" s="120"/>
      <c r="AS61" s="126">
        <v>0</v>
      </c>
      <c r="AT61" s="127">
        <f>ROUND(SUM(AV61:AW61),2)</f>
        <v>0</v>
      </c>
      <c r="AU61" s="128">
        <f>'VRN - Vedlejší rozpočtové...'!P81</f>
        <v>0</v>
      </c>
      <c r="AV61" s="127">
        <f>'VRN - Vedlejší rozpočtové...'!J33</f>
        <v>0</v>
      </c>
      <c r="AW61" s="127">
        <f>'VRN - Vedlejší rozpočtové...'!J34</f>
        <v>0</v>
      </c>
      <c r="AX61" s="127">
        <f>'VRN - Vedlejší rozpočtové...'!J35</f>
        <v>0</v>
      </c>
      <c r="AY61" s="127">
        <f>'VRN - Vedlejší rozpočtové...'!J36</f>
        <v>0</v>
      </c>
      <c r="AZ61" s="127">
        <f>'VRN - Vedlejší rozpočtové...'!F33</f>
        <v>0</v>
      </c>
      <c r="BA61" s="127">
        <f>'VRN - Vedlejší rozpočtové...'!F34</f>
        <v>0</v>
      </c>
      <c r="BB61" s="127">
        <f>'VRN - Vedlejší rozpočtové...'!F35</f>
        <v>0</v>
      </c>
      <c r="BC61" s="127">
        <f>'VRN - Vedlejší rozpočtové...'!F36</f>
        <v>0</v>
      </c>
      <c r="BD61" s="129">
        <f>'VRN - Vedlejší rozpočtové...'!F37</f>
        <v>0</v>
      </c>
      <c r="BE61" s="7"/>
      <c r="BT61" s="125" t="s">
        <v>78</v>
      </c>
      <c r="BV61" s="125" t="s">
        <v>72</v>
      </c>
      <c r="BW61" s="125" t="s">
        <v>98</v>
      </c>
      <c r="BX61" s="125" t="s">
        <v>5</v>
      </c>
      <c r="CL61" s="125" t="s">
        <v>19</v>
      </c>
      <c r="CM61" s="125" t="s">
        <v>80</v>
      </c>
    </row>
    <row r="62" s="2" customFormat="1" ht="30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6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46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</row>
  </sheetData>
  <sheetProtection sheet="1" formatColumns="0" formatRows="0" objects="1" scenarios="1" spinCount="100000" saltValue="M7aGNE9VOZ5aCwKcPkkf3O5O8daRJqyUYPc+9euy37nJ8SyC56QlyNOJklPPG7B3sY8SDbbNzcFjA+3HoLD5TA==" hashValue="hFhOJvKnUNs+gop59FUVIITEX1L75ct5ryKzq5zJVXlIi1l/CpVczWqJgbPH3MiD+ECPvEbfKW/BBbfk7qQmOA==" algorithmName="SHA-512" password="CC35"/>
  <mergeCells count="66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02a - Zázemí - ASR'!C2" display="/"/>
    <hyperlink ref="A56" location="'002c - Zázemí elektro'!C2" display="/"/>
    <hyperlink ref="A57" location="'003 - Studna'!C2" display="/"/>
    <hyperlink ref="A58" location="'004 - Hráz řeky Moravy'!C2" display="/"/>
    <hyperlink ref="A59" location="'002b - ZTI Zázemí, přípojky'!C2" display="/"/>
    <hyperlink ref="A60" location="'SO 01 - Lávka'!C2" display="/"/>
    <hyperlink ref="A61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79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VH uzel Vnorovy - křížení Baťova kanálu s Moravou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ROUND(J100,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ROUND((SUM(BE100:BE861)),  2)</f>
        <v>0</v>
      </c>
      <c r="G33" s="40"/>
      <c r="H33" s="40"/>
      <c r="I33" s="150">
        <v>0.20999999999999999</v>
      </c>
      <c r="J33" s="149">
        <f>ROUND(((SUM(BE100:BE861))*I33),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ROUND((SUM(BF100:BF861)),  2)</f>
        <v>0</v>
      </c>
      <c r="G34" s="40"/>
      <c r="H34" s="40"/>
      <c r="I34" s="150">
        <v>0.14999999999999999</v>
      </c>
      <c r="J34" s="149">
        <f>ROUND(((SUM(BF100:BF861))*I34),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ROUND((SUM(BG100:BG861)),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ROUND((SUM(BH100:BH861)),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ROUND((SUM(BI100:BI861)),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VH uzel Vnorovy - křížení Baťova kanálu s Moravou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002a - Zázemí - ASR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Vnorovy</v>
      </c>
      <c r="G52" s="42"/>
      <c r="H52" s="42"/>
      <c r="I52" s="34" t="s">
        <v>23</v>
      </c>
      <c r="J52" s="74" t="str">
        <f>IF(J12="","",J12)</f>
        <v>21. 8. 2025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J100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106</v>
      </c>
      <c r="E60" s="170"/>
      <c r="F60" s="170"/>
      <c r="G60" s="170"/>
      <c r="H60" s="170"/>
      <c r="I60" s="170"/>
      <c r="J60" s="171">
        <f>J101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107</v>
      </c>
      <c r="E61" s="176"/>
      <c r="F61" s="176"/>
      <c r="G61" s="176"/>
      <c r="H61" s="176"/>
      <c r="I61" s="176"/>
      <c r="J61" s="177">
        <f>J102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108</v>
      </c>
      <c r="E62" s="176"/>
      <c r="F62" s="176"/>
      <c r="G62" s="176"/>
      <c r="H62" s="176"/>
      <c r="I62" s="176"/>
      <c r="J62" s="177">
        <f>J122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109</v>
      </c>
      <c r="E63" s="176"/>
      <c r="F63" s="176"/>
      <c r="G63" s="176"/>
      <c r="H63" s="176"/>
      <c r="I63" s="176"/>
      <c r="J63" s="177">
        <f>J158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110</v>
      </c>
      <c r="E64" s="176"/>
      <c r="F64" s="176"/>
      <c r="G64" s="176"/>
      <c r="H64" s="176"/>
      <c r="I64" s="176"/>
      <c r="J64" s="177">
        <f>J202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111</v>
      </c>
      <c r="E65" s="176"/>
      <c r="F65" s="176"/>
      <c r="G65" s="176"/>
      <c r="H65" s="176"/>
      <c r="I65" s="176"/>
      <c r="J65" s="177">
        <f>J225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112</v>
      </c>
      <c r="E66" s="176"/>
      <c r="F66" s="176"/>
      <c r="G66" s="176"/>
      <c r="H66" s="176"/>
      <c r="I66" s="176"/>
      <c r="J66" s="177">
        <f>J233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113</v>
      </c>
      <c r="E67" s="176"/>
      <c r="F67" s="176"/>
      <c r="G67" s="176"/>
      <c r="H67" s="176"/>
      <c r="I67" s="176"/>
      <c r="J67" s="177">
        <f>J379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114</v>
      </c>
      <c r="E68" s="176"/>
      <c r="F68" s="176"/>
      <c r="G68" s="176"/>
      <c r="H68" s="176"/>
      <c r="I68" s="176"/>
      <c r="J68" s="177">
        <f>J420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7"/>
      <c r="C69" s="168"/>
      <c r="D69" s="169" t="s">
        <v>115</v>
      </c>
      <c r="E69" s="170"/>
      <c r="F69" s="170"/>
      <c r="G69" s="170"/>
      <c r="H69" s="170"/>
      <c r="I69" s="170"/>
      <c r="J69" s="171">
        <f>J424</f>
        <v>0</v>
      </c>
      <c r="K69" s="168"/>
      <c r="L69" s="17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3"/>
      <c r="C70" s="174"/>
      <c r="D70" s="175" t="s">
        <v>116</v>
      </c>
      <c r="E70" s="176"/>
      <c r="F70" s="176"/>
      <c r="G70" s="176"/>
      <c r="H70" s="176"/>
      <c r="I70" s="176"/>
      <c r="J70" s="177">
        <f>J425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117</v>
      </c>
      <c r="E71" s="176"/>
      <c r="F71" s="176"/>
      <c r="G71" s="176"/>
      <c r="H71" s="176"/>
      <c r="I71" s="176"/>
      <c r="J71" s="177">
        <f>J461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118</v>
      </c>
      <c r="E72" s="176"/>
      <c r="F72" s="176"/>
      <c r="G72" s="176"/>
      <c r="H72" s="176"/>
      <c r="I72" s="176"/>
      <c r="J72" s="177">
        <f>J515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119</v>
      </c>
      <c r="E73" s="176"/>
      <c r="F73" s="176"/>
      <c r="G73" s="176"/>
      <c r="H73" s="176"/>
      <c r="I73" s="176"/>
      <c r="J73" s="177">
        <f>J603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120</v>
      </c>
      <c r="E74" s="176"/>
      <c r="F74" s="176"/>
      <c r="G74" s="176"/>
      <c r="H74" s="176"/>
      <c r="I74" s="176"/>
      <c r="J74" s="177">
        <f>J623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121</v>
      </c>
      <c r="E75" s="176"/>
      <c r="F75" s="176"/>
      <c r="G75" s="176"/>
      <c r="H75" s="176"/>
      <c r="I75" s="176"/>
      <c r="J75" s="177">
        <f>J663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122</v>
      </c>
      <c r="E76" s="176"/>
      <c r="F76" s="176"/>
      <c r="G76" s="176"/>
      <c r="H76" s="176"/>
      <c r="I76" s="176"/>
      <c r="J76" s="177">
        <f>J678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123</v>
      </c>
      <c r="E77" s="176"/>
      <c r="F77" s="176"/>
      <c r="G77" s="176"/>
      <c r="H77" s="176"/>
      <c r="I77" s="176"/>
      <c r="J77" s="177">
        <f>J695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3"/>
      <c r="C78" s="174"/>
      <c r="D78" s="175" t="s">
        <v>124</v>
      </c>
      <c r="E78" s="176"/>
      <c r="F78" s="176"/>
      <c r="G78" s="176"/>
      <c r="H78" s="176"/>
      <c r="I78" s="176"/>
      <c r="J78" s="177">
        <f>J732</f>
        <v>0</v>
      </c>
      <c r="K78" s="174"/>
      <c r="L78" s="17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3"/>
      <c r="C79" s="174"/>
      <c r="D79" s="175" t="s">
        <v>125</v>
      </c>
      <c r="E79" s="176"/>
      <c r="F79" s="176"/>
      <c r="G79" s="176"/>
      <c r="H79" s="176"/>
      <c r="I79" s="176"/>
      <c r="J79" s="177">
        <f>J838</f>
        <v>0</v>
      </c>
      <c r="K79" s="174"/>
      <c r="L79" s="17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3"/>
      <c r="C80" s="174"/>
      <c r="D80" s="175" t="s">
        <v>126</v>
      </c>
      <c r="E80" s="176"/>
      <c r="F80" s="176"/>
      <c r="G80" s="176"/>
      <c r="H80" s="176"/>
      <c r="I80" s="176"/>
      <c r="J80" s="177">
        <f>J855</f>
        <v>0</v>
      </c>
      <c r="K80" s="174"/>
      <c r="L80" s="178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6" s="2" customFormat="1" ht="6.96" customHeight="1">
      <c r="A86" s="40"/>
      <c r="B86" s="63"/>
      <c r="C86" s="64"/>
      <c r="D86" s="64"/>
      <c r="E86" s="64"/>
      <c r="F86" s="64"/>
      <c r="G86" s="64"/>
      <c r="H86" s="64"/>
      <c r="I86" s="64"/>
      <c r="J86" s="64"/>
      <c r="K86" s="64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4.96" customHeight="1">
      <c r="A87" s="40"/>
      <c r="B87" s="41"/>
      <c r="C87" s="25" t="s">
        <v>127</v>
      </c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16</v>
      </c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162" t="str">
        <f>E7</f>
        <v>VH uzel Vnorovy - křížení Baťova kanálu s Moravou</v>
      </c>
      <c r="F90" s="34"/>
      <c r="G90" s="34"/>
      <c r="H90" s="34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100</v>
      </c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6.5" customHeight="1">
      <c r="A92" s="40"/>
      <c r="B92" s="41"/>
      <c r="C92" s="42"/>
      <c r="D92" s="42"/>
      <c r="E92" s="71" t="str">
        <f>E9</f>
        <v>002a - Zázemí - ASR</v>
      </c>
      <c r="F92" s="42"/>
      <c r="G92" s="42"/>
      <c r="H92" s="42"/>
      <c r="I92" s="42"/>
      <c r="J92" s="42"/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4" t="s">
        <v>21</v>
      </c>
      <c r="D94" s="42"/>
      <c r="E94" s="42"/>
      <c r="F94" s="29" t="str">
        <f>F12</f>
        <v>Vnorovy</v>
      </c>
      <c r="G94" s="42"/>
      <c r="H94" s="42"/>
      <c r="I94" s="34" t="s">
        <v>23</v>
      </c>
      <c r="J94" s="74" t="str">
        <f>IF(J12="","",J12)</f>
        <v>21. 8. 2025</v>
      </c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4" t="s">
        <v>25</v>
      </c>
      <c r="D96" s="42"/>
      <c r="E96" s="42"/>
      <c r="F96" s="29" t="str">
        <f>E15</f>
        <v xml:space="preserve"> </v>
      </c>
      <c r="G96" s="42"/>
      <c r="H96" s="42"/>
      <c r="I96" s="34" t="s">
        <v>31</v>
      </c>
      <c r="J96" s="38" t="str">
        <f>E21</f>
        <v xml:space="preserve"> </v>
      </c>
      <c r="K96" s="42"/>
      <c r="L96" s="13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4" t="s">
        <v>29</v>
      </c>
      <c r="D97" s="42"/>
      <c r="E97" s="42"/>
      <c r="F97" s="29" t="str">
        <f>IF(E18="","",E18)</f>
        <v>Vyplň údaj</v>
      </c>
      <c r="G97" s="42"/>
      <c r="H97" s="42"/>
      <c r="I97" s="34" t="s">
        <v>33</v>
      </c>
      <c r="J97" s="38" t="str">
        <f>E24</f>
        <v xml:space="preserve"> </v>
      </c>
      <c r="K97" s="42"/>
      <c r="L97" s="13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13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79"/>
      <c r="B99" s="180"/>
      <c r="C99" s="181" t="s">
        <v>128</v>
      </c>
      <c r="D99" s="182" t="s">
        <v>55</v>
      </c>
      <c r="E99" s="182" t="s">
        <v>51</v>
      </c>
      <c r="F99" s="182" t="s">
        <v>52</v>
      </c>
      <c r="G99" s="182" t="s">
        <v>129</v>
      </c>
      <c r="H99" s="182" t="s">
        <v>130</v>
      </c>
      <c r="I99" s="182" t="s">
        <v>131</v>
      </c>
      <c r="J99" s="182" t="s">
        <v>104</v>
      </c>
      <c r="K99" s="183" t="s">
        <v>132</v>
      </c>
      <c r="L99" s="184"/>
      <c r="M99" s="94" t="s">
        <v>19</v>
      </c>
      <c r="N99" s="95" t="s">
        <v>40</v>
      </c>
      <c r="O99" s="95" t="s">
        <v>133</v>
      </c>
      <c r="P99" s="95" t="s">
        <v>134</v>
      </c>
      <c r="Q99" s="95" t="s">
        <v>135</v>
      </c>
      <c r="R99" s="95" t="s">
        <v>136</v>
      </c>
      <c r="S99" s="95" t="s">
        <v>137</v>
      </c>
      <c r="T99" s="96" t="s">
        <v>138</v>
      </c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</row>
    <row r="100" s="2" customFormat="1" ht="22.8" customHeight="1">
      <c r="A100" s="40"/>
      <c r="B100" s="41"/>
      <c r="C100" s="101" t="s">
        <v>139</v>
      </c>
      <c r="D100" s="42"/>
      <c r="E100" s="42"/>
      <c r="F100" s="42"/>
      <c r="G100" s="42"/>
      <c r="H100" s="42"/>
      <c r="I100" s="42"/>
      <c r="J100" s="185">
        <f>BK100</f>
        <v>0</v>
      </c>
      <c r="K100" s="42"/>
      <c r="L100" s="46"/>
      <c r="M100" s="97"/>
      <c r="N100" s="186"/>
      <c r="O100" s="98"/>
      <c r="P100" s="187">
        <f>P101+P424</f>
        <v>0</v>
      </c>
      <c r="Q100" s="98"/>
      <c r="R100" s="187">
        <f>R101+R424</f>
        <v>248.80968205439282</v>
      </c>
      <c r="S100" s="98"/>
      <c r="T100" s="188">
        <f>T101+T424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69</v>
      </c>
      <c r="AU100" s="19" t="s">
        <v>105</v>
      </c>
      <c r="BK100" s="189">
        <f>BK101+BK424</f>
        <v>0</v>
      </c>
    </row>
    <row r="101" s="12" customFormat="1" ht="25.92" customHeight="1">
      <c r="A101" s="12"/>
      <c r="B101" s="190"/>
      <c r="C101" s="191"/>
      <c r="D101" s="192" t="s">
        <v>69</v>
      </c>
      <c r="E101" s="193" t="s">
        <v>140</v>
      </c>
      <c r="F101" s="193" t="s">
        <v>141</v>
      </c>
      <c r="G101" s="191"/>
      <c r="H101" s="191"/>
      <c r="I101" s="194"/>
      <c r="J101" s="195">
        <f>BK101</f>
        <v>0</v>
      </c>
      <c r="K101" s="191"/>
      <c r="L101" s="196"/>
      <c r="M101" s="197"/>
      <c r="N101" s="198"/>
      <c r="O101" s="198"/>
      <c r="P101" s="199">
        <f>P102+P122+P158+P202+P225+P233+P379+P420</f>
        <v>0</v>
      </c>
      <c r="Q101" s="198"/>
      <c r="R101" s="199">
        <f>R102+R122+R158+R202+R225+R233+R379+R420</f>
        <v>234.56746171993083</v>
      </c>
      <c r="S101" s="198"/>
      <c r="T101" s="200">
        <f>T102+T122+T158+T202+T225+T233+T379+T420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78</v>
      </c>
      <c r="AT101" s="202" t="s">
        <v>69</v>
      </c>
      <c r="AU101" s="202" t="s">
        <v>70</v>
      </c>
      <c r="AY101" s="201" t="s">
        <v>142</v>
      </c>
      <c r="BK101" s="203">
        <f>BK102+BK122+BK158+BK202+BK225+BK233+BK379+BK420</f>
        <v>0</v>
      </c>
    </row>
    <row r="102" s="12" customFormat="1" ht="22.8" customHeight="1">
      <c r="A102" s="12"/>
      <c r="B102" s="190"/>
      <c r="C102" s="191"/>
      <c r="D102" s="192" t="s">
        <v>69</v>
      </c>
      <c r="E102" s="204" t="s">
        <v>78</v>
      </c>
      <c r="F102" s="204" t="s">
        <v>143</v>
      </c>
      <c r="G102" s="191"/>
      <c r="H102" s="191"/>
      <c r="I102" s="194"/>
      <c r="J102" s="205">
        <f>BK102</f>
        <v>0</v>
      </c>
      <c r="K102" s="191"/>
      <c r="L102" s="196"/>
      <c r="M102" s="197"/>
      <c r="N102" s="198"/>
      <c r="O102" s="198"/>
      <c r="P102" s="199">
        <f>SUM(P103:P121)</f>
        <v>0</v>
      </c>
      <c r="Q102" s="198"/>
      <c r="R102" s="199">
        <f>SUM(R103:R121)</f>
        <v>0</v>
      </c>
      <c r="S102" s="198"/>
      <c r="T102" s="200">
        <f>SUM(T103:T121)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1" t="s">
        <v>78</v>
      </c>
      <c r="AT102" s="202" t="s">
        <v>69</v>
      </c>
      <c r="AU102" s="202" t="s">
        <v>78</v>
      </c>
      <c r="AY102" s="201" t="s">
        <v>142</v>
      </c>
      <c r="BK102" s="203">
        <f>SUM(BK103:BK121)</f>
        <v>0</v>
      </c>
    </row>
    <row r="103" s="2" customFormat="1" ht="16.5" customHeight="1">
      <c r="A103" s="40"/>
      <c r="B103" s="41"/>
      <c r="C103" s="206" t="s">
        <v>78</v>
      </c>
      <c r="D103" s="206" t="s">
        <v>144</v>
      </c>
      <c r="E103" s="207" t="s">
        <v>145</v>
      </c>
      <c r="F103" s="208" t="s">
        <v>146</v>
      </c>
      <c r="G103" s="209" t="s">
        <v>147</v>
      </c>
      <c r="H103" s="210">
        <v>163.5</v>
      </c>
      <c r="I103" s="211"/>
      <c r="J103" s="212">
        <f>ROUND(I103*H103,2)</f>
        <v>0</v>
      </c>
      <c r="K103" s="208" t="s">
        <v>148</v>
      </c>
      <c r="L103" s="46"/>
      <c r="M103" s="213" t="s">
        <v>19</v>
      </c>
      <c r="N103" s="214" t="s">
        <v>41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149</v>
      </c>
      <c r="AT103" s="217" t="s">
        <v>144</v>
      </c>
      <c r="AU103" s="217" t="s">
        <v>80</v>
      </c>
      <c r="AY103" s="19" t="s">
        <v>142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78</v>
      </c>
      <c r="BK103" s="218">
        <f>ROUND(I103*H103,2)</f>
        <v>0</v>
      </c>
      <c r="BL103" s="19" t="s">
        <v>149</v>
      </c>
      <c r="BM103" s="217" t="s">
        <v>150</v>
      </c>
    </row>
    <row r="104" s="2" customFormat="1">
      <c r="A104" s="40"/>
      <c r="B104" s="41"/>
      <c r="C104" s="42"/>
      <c r="D104" s="219" t="s">
        <v>151</v>
      </c>
      <c r="E104" s="42"/>
      <c r="F104" s="220" t="s">
        <v>152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151</v>
      </c>
      <c r="AU104" s="19" t="s">
        <v>80</v>
      </c>
    </row>
    <row r="105" s="2" customFormat="1">
      <c r="A105" s="40"/>
      <c r="B105" s="41"/>
      <c r="C105" s="42"/>
      <c r="D105" s="224" t="s">
        <v>153</v>
      </c>
      <c r="E105" s="42"/>
      <c r="F105" s="225" t="s">
        <v>154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153</v>
      </c>
      <c r="AU105" s="19" t="s">
        <v>80</v>
      </c>
    </row>
    <row r="106" s="13" customFormat="1">
      <c r="A106" s="13"/>
      <c r="B106" s="226"/>
      <c r="C106" s="227"/>
      <c r="D106" s="219" t="s">
        <v>155</v>
      </c>
      <c r="E106" s="228" t="s">
        <v>19</v>
      </c>
      <c r="F106" s="229" t="s">
        <v>156</v>
      </c>
      <c r="G106" s="227"/>
      <c r="H106" s="230">
        <v>163.5</v>
      </c>
      <c r="I106" s="231"/>
      <c r="J106" s="227"/>
      <c r="K106" s="227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155</v>
      </c>
      <c r="AU106" s="236" t="s">
        <v>80</v>
      </c>
      <c r="AV106" s="13" t="s">
        <v>80</v>
      </c>
      <c r="AW106" s="13" t="s">
        <v>32</v>
      </c>
      <c r="AX106" s="13" t="s">
        <v>78</v>
      </c>
      <c r="AY106" s="236" t="s">
        <v>142</v>
      </c>
    </row>
    <row r="107" s="2" customFormat="1" ht="21.75" customHeight="1">
      <c r="A107" s="40"/>
      <c r="B107" s="41"/>
      <c r="C107" s="206" t="s">
        <v>80</v>
      </c>
      <c r="D107" s="206" t="s">
        <v>144</v>
      </c>
      <c r="E107" s="207" t="s">
        <v>157</v>
      </c>
      <c r="F107" s="208" t="s">
        <v>158</v>
      </c>
      <c r="G107" s="209" t="s">
        <v>159</v>
      </c>
      <c r="H107" s="210">
        <v>109.2</v>
      </c>
      <c r="I107" s="211"/>
      <c r="J107" s="212">
        <f>ROUND(I107*H107,2)</f>
        <v>0</v>
      </c>
      <c r="K107" s="208" t="s">
        <v>148</v>
      </c>
      <c r="L107" s="46"/>
      <c r="M107" s="213" t="s">
        <v>19</v>
      </c>
      <c r="N107" s="214" t="s">
        <v>41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149</v>
      </c>
      <c r="AT107" s="217" t="s">
        <v>144</v>
      </c>
      <c r="AU107" s="217" t="s">
        <v>80</v>
      </c>
      <c r="AY107" s="19" t="s">
        <v>142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78</v>
      </c>
      <c r="BK107" s="218">
        <f>ROUND(I107*H107,2)</f>
        <v>0</v>
      </c>
      <c r="BL107" s="19" t="s">
        <v>149</v>
      </c>
      <c r="BM107" s="217" t="s">
        <v>160</v>
      </c>
    </row>
    <row r="108" s="2" customFormat="1">
      <c r="A108" s="40"/>
      <c r="B108" s="41"/>
      <c r="C108" s="42"/>
      <c r="D108" s="219" t="s">
        <v>151</v>
      </c>
      <c r="E108" s="42"/>
      <c r="F108" s="220" t="s">
        <v>161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151</v>
      </c>
      <c r="AU108" s="19" t="s">
        <v>80</v>
      </c>
    </row>
    <row r="109" s="2" customFormat="1">
      <c r="A109" s="40"/>
      <c r="B109" s="41"/>
      <c r="C109" s="42"/>
      <c r="D109" s="224" t="s">
        <v>153</v>
      </c>
      <c r="E109" s="42"/>
      <c r="F109" s="225" t="s">
        <v>162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153</v>
      </c>
      <c r="AU109" s="19" t="s">
        <v>80</v>
      </c>
    </row>
    <row r="110" s="13" customFormat="1">
      <c r="A110" s="13"/>
      <c r="B110" s="226"/>
      <c r="C110" s="227"/>
      <c r="D110" s="219" t="s">
        <v>155</v>
      </c>
      <c r="E110" s="228" t="s">
        <v>19</v>
      </c>
      <c r="F110" s="229" t="s">
        <v>163</v>
      </c>
      <c r="G110" s="227"/>
      <c r="H110" s="230">
        <v>109.2</v>
      </c>
      <c r="I110" s="231"/>
      <c r="J110" s="227"/>
      <c r="K110" s="227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155</v>
      </c>
      <c r="AU110" s="236" t="s">
        <v>80</v>
      </c>
      <c r="AV110" s="13" t="s">
        <v>80</v>
      </c>
      <c r="AW110" s="13" t="s">
        <v>32</v>
      </c>
      <c r="AX110" s="13" t="s">
        <v>78</v>
      </c>
      <c r="AY110" s="236" t="s">
        <v>142</v>
      </c>
    </row>
    <row r="111" s="2" customFormat="1" ht="16.5" customHeight="1">
      <c r="A111" s="40"/>
      <c r="B111" s="41"/>
      <c r="C111" s="206" t="s">
        <v>164</v>
      </c>
      <c r="D111" s="206" t="s">
        <v>144</v>
      </c>
      <c r="E111" s="207" t="s">
        <v>165</v>
      </c>
      <c r="F111" s="208" t="s">
        <v>166</v>
      </c>
      <c r="G111" s="209" t="s">
        <v>159</v>
      </c>
      <c r="H111" s="210">
        <v>63.033999999999999</v>
      </c>
      <c r="I111" s="211"/>
      <c r="J111" s="212">
        <f>ROUND(I111*H111,2)</f>
        <v>0</v>
      </c>
      <c r="K111" s="208" t="s">
        <v>148</v>
      </c>
      <c r="L111" s="46"/>
      <c r="M111" s="213" t="s">
        <v>19</v>
      </c>
      <c r="N111" s="214" t="s">
        <v>41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149</v>
      </c>
      <c r="AT111" s="217" t="s">
        <v>144</v>
      </c>
      <c r="AU111" s="217" t="s">
        <v>80</v>
      </c>
      <c r="AY111" s="19" t="s">
        <v>142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78</v>
      </c>
      <c r="BK111" s="218">
        <f>ROUND(I111*H111,2)</f>
        <v>0</v>
      </c>
      <c r="BL111" s="19" t="s">
        <v>149</v>
      </c>
      <c r="BM111" s="217" t="s">
        <v>167</v>
      </c>
    </row>
    <row r="112" s="2" customFormat="1">
      <c r="A112" s="40"/>
      <c r="B112" s="41"/>
      <c r="C112" s="42"/>
      <c r="D112" s="219" t="s">
        <v>151</v>
      </c>
      <c r="E112" s="42"/>
      <c r="F112" s="220" t="s">
        <v>168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151</v>
      </c>
      <c r="AU112" s="19" t="s">
        <v>80</v>
      </c>
    </row>
    <row r="113" s="2" customFormat="1">
      <c r="A113" s="40"/>
      <c r="B113" s="41"/>
      <c r="C113" s="42"/>
      <c r="D113" s="224" t="s">
        <v>153</v>
      </c>
      <c r="E113" s="42"/>
      <c r="F113" s="225" t="s">
        <v>169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153</v>
      </c>
      <c r="AU113" s="19" t="s">
        <v>80</v>
      </c>
    </row>
    <row r="114" s="13" customFormat="1">
      <c r="A114" s="13"/>
      <c r="B114" s="226"/>
      <c r="C114" s="227"/>
      <c r="D114" s="219" t="s">
        <v>155</v>
      </c>
      <c r="E114" s="228" t="s">
        <v>19</v>
      </c>
      <c r="F114" s="229" t="s">
        <v>170</v>
      </c>
      <c r="G114" s="227"/>
      <c r="H114" s="230">
        <v>24.704000000000001</v>
      </c>
      <c r="I114" s="231"/>
      <c r="J114" s="227"/>
      <c r="K114" s="227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155</v>
      </c>
      <c r="AU114" s="236" t="s">
        <v>80</v>
      </c>
      <c r="AV114" s="13" t="s">
        <v>80</v>
      </c>
      <c r="AW114" s="13" t="s">
        <v>32</v>
      </c>
      <c r="AX114" s="13" t="s">
        <v>70</v>
      </c>
      <c r="AY114" s="236" t="s">
        <v>142</v>
      </c>
    </row>
    <row r="115" s="13" customFormat="1">
      <c r="A115" s="13"/>
      <c r="B115" s="226"/>
      <c r="C115" s="227"/>
      <c r="D115" s="219" t="s">
        <v>155</v>
      </c>
      <c r="E115" s="228" t="s">
        <v>19</v>
      </c>
      <c r="F115" s="229" t="s">
        <v>171</v>
      </c>
      <c r="G115" s="227"/>
      <c r="H115" s="230">
        <v>31.93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155</v>
      </c>
      <c r="AU115" s="236" t="s">
        <v>80</v>
      </c>
      <c r="AV115" s="13" t="s">
        <v>80</v>
      </c>
      <c r="AW115" s="13" t="s">
        <v>32</v>
      </c>
      <c r="AX115" s="13" t="s">
        <v>70</v>
      </c>
      <c r="AY115" s="236" t="s">
        <v>142</v>
      </c>
    </row>
    <row r="116" s="13" customFormat="1">
      <c r="A116" s="13"/>
      <c r="B116" s="226"/>
      <c r="C116" s="227"/>
      <c r="D116" s="219" t="s">
        <v>155</v>
      </c>
      <c r="E116" s="228" t="s">
        <v>19</v>
      </c>
      <c r="F116" s="229" t="s">
        <v>172</v>
      </c>
      <c r="G116" s="227"/>
      <c r="H116" s="230">
        <v>6.4000000000000004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155</v>
      </c>
      <c r="AU116" s="236" t="s">
        <v>80</v>
      </c>
      <c r="AV116" s="13" t="s">
        <v>80</v>
      </c>
      <c r="AW116" s="13" t="s">
        <v>32</v>
      </c>
      <c r="AX116" s="13" t="s">
        <v>70</v>
      </c>
      <c r="AY116" s="236" t="s">
        <v>142</v>
      </c>
    </row>
    <row r="117" s="14" customFormat="1">
      <c r="A117" s="14"/>
      <c r="B117" s="237"/>
      <c r="C117" s="238"/>
      <c r="D117" s="219" t="s">
        <v>155</v>
      </c>
      <c r="E117" s="239" t="s">
        <v>19</v>
      </c>
      <c r="F117" s="240" t="s">
        <v>173</v>
      </c>
      <c r="G117" s="238"/>
      <c r="H117" s="241">
        <v>63.033999999999999</v>
      </c>
      <c r="I117" s="242"/>
      <c r="J117" s="238"/>
      <c r="K117" s="238"/>
      <c r="L117" s="243"/>
      <c r="M117" s="244"/>
      <c r="N117" s="245"/>
      <c r="O117" s="245"/>
      <c r="P117" s="245"/>
      <c r="Q117" s="245"/>
      <c r="R117" s="245"/>
      <c r="S117" s="245"/>
      <c r="T117" s="246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7" t="s">
        <v>155</v>
      </c>
      <c r="AU117" s="247" t="s">
        <v>80</v>
      </c>
      <c r="AV117" s="14" t="s">
        <v>149</v>
      </c>
      <c r="AW117" s="14" t="s">
        <v>32</v>
      </c>
      <c r="AX117" s="14" t="s">
        <v>78</v>
      </c>
      <c r="AY117" s="247" t="s">
        <v>142</v>
      </c>
    </row>
    <row r="118" s="2" customFormat="1" ht="16.5" customHeight="1">
      <c r="A118" s="40"/>
      <c r="B118" s="41"/>
      <c r="C118" s="206" t="s">
        <v>149</v>
      </c>
      <c r="D118" s="206" t="s">
        <v>144</v>
      </c>
      <c r="E118" s="207" t="s">
        <v>174</v>
      </c>
      <c r="F118" s="208" t="s">
        <v>175</v>
      </c>
      <c r="G118" s="209" t="s">
        <v>147</v>
      </c>
      <c r="H118" s="210">
        <v>156</v>
      </c>
      <c r="I118" s="211"/>
      <c r="J118" s="212">
        <f>ROUND(I118*H118,2)</f>
        <v>0</v>
      </c>
      <c r="K118" s="208" t="s">
        <v>148</v>
      </c>
      <c r="L118" s="46"/>
      <c r="M118" s="213" t="s">
        <v>19</v>
      </c>
      <c r="N118" s="214" t="s">
        <v>41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149</v>
      </c>
      <c r="AT118" s="217" t="s">
        <v>144</v>
      </c>
      <c r="AU118" s="217" t="s">
        <v>80</v>
      </c>
      <c r="AY118" s="19" t="s">
        <v>142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78</v>
      </c>
      <c r="BK118" s="218">
        <f>ROUND(I118*H118,2)</f>
        <v>0</v>
      </c>
      <c r="BL118" s="19" t="s">
        <v>149</v>
      </c>
      <c r="BM118" s="217" t="s">
        <v>176</v>
      </c>
    </row>
    <row r="119" s="2" customFormat="1">
      <c r="A119" s="40"/>
      <c r="B119" s="41"/>
      <c r="C119" s="42"/>
      <c r="D119" s="219" t="s">
        <v>151</v>
      </c>
      <c r="E119" s="42"/>
      <c r="F119" s="220" t="s">
        <v>177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151</v>
      </c>
      <c r="AU119" s="19" t="s">
        <v>80</v>
      </c>
    </row>
    <row r="120" s="2" customFormat="1">
      <c r="A120" s="40"/>
      <c r="B120" s="41"/>
      <c r="C120" s="42"/>
      <c r="D120" s="224" t="s">
        <v>153</v>
      </c>
      <c r="E120" s="42"/>
      <c r="F120" s="225" t="s">
        <v>178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153</v>
      </c>
      <c r="AU120" s="19" t="s">
        <v>80</v>
      </c>
    </row>
    <row r="121" s="13" customFormat="1">
      <c r="A121" s="13"/>
      <c r="B121" s="226"/>
      <c r="C121" s="227"/>
      <c r="D121" s="219" t="s">
        <v>155</v>
      </c>
      <c r="E121" s="228" t="s">
        <v>19</v>
      </c>
      <c r="F121" s="229" t="s">
        <v>179</v>
      </c>
      <c r="G121" s="227"/>
      <c r="H121" s="230">
        <v>156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155</v>
      </c>
      <c r="AU121" s="236" t="s">
        <v>80</v>
      </c>
      <c r="AV121" s="13" t="s">
        <v>80</v>
      </c>
      <c r="AW121" s="13" t="s">
        <v>32</v>
      </c>
      <c r="AX121" s="13" t="s">
        <v>78</v>
      </c>
      <c r="AY121" s="236" t="s">
        <v>142</v>
      </c>
    </row>
    <row r="122" s="12" customFormat="1" ht="22.8" customHeight="1">
      <c r="A122" s="12"/>
      <c r="B122" s="190"/>
      <c r="C122" s="191"/>
      <c r="D122" s="192" t="s">
        <v>69</v>
      </c>
      <c r="E122" s="204" t="s">
        <v>80</v>
      </c>
      <c r="F122" s="204" t="s">
        <v>180</v>
      </c>
      <c r="G122" s="191"/>
      <c r="H122" s="191"/>
      <c r="I122" s="194"/>
      <c r="J122" s="205">
        <f>BK122</f>
        <v>0</v>
      </c>
      <c r="K122" s="191"/>
      <c r="L122" s="196"/>
      <c r="M122" s="197"/>
      <c r="N122" s="198"/>
      <c r="O122" s="198"/>
      <c r="P122" s="199">
        <f>SUM(P123:P157)</f>
        <v>0</v>
      </c>
      <c r="Q122" s="198"/>
      <c r="R122" s="199">
        <f>SUM(R123:R157)</f>
        <v>80.389359311630798</v>
      </c>
      <c r="S122" s="198"/>
      <c r="T122" s="200">
        <f>SUM(T123:T157)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1" t="s">
        <v>78</v>
      </c>
      <c r="AT122" s="202" t="s">
        <v>69</v>
      </c>
      <c r="AU122" s="202" t="s">
        <v>78</v>
      </c>
      <c r="AY122" s="201" t="s">
        <v>142</v>
      </c>
      <c r="BK122" s="203">
        <f>SUM(BK123:BK157)</f>
        <v>0</v>
      </c>
    </row>
    <row r="123" s="2" customFormat="1" ht="16.5" customHeight="1">
      <c r="A123" s="40"/>
      <c r="B123" s="41"/>
      <c r="C123" s="206" t="s">
        <v>181</v>
      </c>
      <c r="D123" s="206" t="s">
        <v>144</v>
      </c>
      <c r="E123" s="207" t="s">
        <v>182</v>
      </c>
      <c r="F123" s="208" t="s">
        <v>183</v>
      </c>
      <c r="G123" s="209" t="s">
        <v>159</v>
      </c>
      <c r="H123" s="210">
        <v>15.43</v>
      </c>
      <c r="I123" s="211"/>
      <c r="J123" s="212">
        <f>ROUND(I123*H123,2)</f>
        <v>0</v>
      </c>
      <c r="K123" s="208" t="s">
        <v>148</v>
      </c>
      <c r="L123" s="46"/>
      <c r="M123" s="213" t="s">
        <v>19</v>
      </c>
      <c r="N123" s="214" t="s">
        <v>41</v>
      </c>
      <c r="O123" s="86"/>
      <c r="P123" s="215">
        <f>O123*H123</f>
        <v>0</v>
      </c>
      <c r="Q123" s="215">
        <v>2.1600000000000001</v>
      </c>
      <c r="R123" s="215">
        <f>Q123*H123</f>
        <v>33.328800000000001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149</v>
      </c>
      <c r="AT123" s="217" t="s">
        <v>144</v>
      </c>
      <c r="AU123" s="217" t="s">
        <v>80</v>
      </c>
      <c r="AY123" s="19" t="s">
        <v>142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78</v>
      </c>
      <c r="BK123" s="218">
        <f>ROUND(I123*H123,2)</f>
        <v>0</v>
      </c>
      <c r="BL123" s="19" t="s">
        <v>149</v>
      </c>
      <c r="BM123" s="217" t="s">
        <v>184</v>
      </c>
    </row>
    <row r="124" s="2" customFormat="1">
      <c r="A124" s="40"/>
      <c r="B124" s="41"/>
      <c r="C124" s="42"/>
      <c r="D124" s="219" t="s">
        <v>151</v>
      </c>
      <c r="E124" s="42"/>
      <c r="F124" s="220" t="s">
        <v>185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151</v>
      </c>
      <c r="AU124" s="19" t="s">
        <v>80</v>
      </c>
    </row>
    <row r="125" s="2" customFormat="1">
      <c r="A125" s="40"/>
      <c r="B125" s="41"/>
      <c r="C125" s="42"/>
      <c r="D125" s="224" t="s">
        <v>153</v>
      </c>
      <c r="E125" s="42"/>
      <c r="F125" s="225" t="s">
        <v>186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153</v>
      </c>
      <c r="AU125" s="19" t="s">
        <v>80</v>
      </c>
    </row>
    <row r="126" s="13" customFormat="1">
      <c r="A126" s="13"/>
      <c r="B126" s="226"/>
      <c r="C126" s="227"/>
      <c r="D126" s="219" t="s">
        <v>155</v>
      </c>
      <c r="E126" s="228" t="s">
        <v>19</v>
      </c>
      <c r="F126" s="229" t="s">
        <v>187</v>
      </c>
      <c r="G126" s="227"/>
      <c r="H126" s="230">
        <v>5.1399999999999997</v>
      </c>
      <c r="I126" s="231"/>
      <c r="J126" s="227"/>
      <c r="K126" s="227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155</v>
      </c>
      <c r="AU126" s="236" t="s">
        <v>80</v>
      </c>
      <c r="AV126" s="13" t="s">
        <v>80</v>
      </c>
      <c r="AW126" s="13" t="s">
        <v>32</v>
      </c>
      <c r="AX126" s="13" t="s">
        <v>70</v>
      </c>
      <c r="AY126" s="236" t="s">
        <v>142</v>
      </c>
    </row>
    <row r="127" s="13" customFormat="1">
      <c r="A127" s="13"/>
      <c r="B127" s="226"/>
      <c r="C127" s="227"/>
      <c r="D127" s="219" t="s">
        <v>155</v>
      </c>
      <c r="E127" s="228" t="s">
        <v>19</v>
      </c>
      <c r="F127" s="229" t="s">
        <v>188</v>
      </c>
      <c r="G127" s="227"/>
      <c r="H127" s="230">
        <v>7.2000000000000002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155</v>
      </c>
      <c r="AU127" s="236" t="s">
        <v>80</v>
      </c>
      <c r="AV127" s="13" t="s">
        <v>80</v>
      </c>
      <c r="AW127" s="13" t="s">
        <v>32</v>
      </c>
      <c r="AX127" s="13" t="s">
        <v>70</v>
      </c>
      <c r="AY127" s="236" t="s">
        <v>142</v>
      </c>
    </row>
    <row r="128" s="13" customFormat="1">
      <c r="A128" s="13"/>
      <c r="B128" s="226"/>
      <c r="C128" s="227"/>
      <c r="D128" s="219" t="s">
        <v>155</v>
      </c>
      <c r="E128" s="228" t="s">
        <v>19</v>
      </c>
      <c r="F128" s="229" t="s">
        <v>189</v>
      </c>
      <c r="G128" s="227"/>
      <c r="H128" s="230">
        <v>3.0899999999999999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155</v>
      </c>
      <c r="AU128" s="236" t="s">
        <v>80</v>
      </c>
      <c r="AV128" s="13" t="s">
        <v>80</v>
      </c>
      <c r="AW128" s="13" t="s">
        <v>32</v>
      </c>
      <c r="AX128" s="13" t="s">
        <v>70</v>
      </c>
      <c r="AY128" s="236" t="s">
        <v>142</v>
      </c>
    </row>
    <row r="129" s="14" customFormat="1">
      <c r="A129" s="14"/>
      <c r="B129" s="237"/>
      <c r="C129" s="238"/>
      <c r="D129" s="219" t="s">
        <v>155</v>
      </c>
      <c r="E129" s="239" t="s">
        <v>19</v>
      </c>
      <c r="F129" s="240" t="s">
        <v>173</v>
      </c>
      <c r="G129" s="238"/>
      <c r="H129" s="241">
        <v>15.43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7" t="s">
        <v>155</v>
      </c>
      <c r="AU129" s="247" t="s">
        <v>80</v>
      </c>
      <c r="AV129" s="14" t="s">
        <v>149</v>
      </c>
      <c r="AW129" s="14" t="s">
        <v>32</v>
      </c>
      <c r="AX129" s="14" t="s">
        <v>78</v>
      </c>
      <c r="AY129" s="247" t="s">
        <v>142</v>
      </c>
    </row>
    <row r="130" s="2" customFormat="1" ht="16.5" customHeight="1">
      <c r="A130" s="40"/>
      <c r="B130" s="41"/>
      <c r="C130" s="206" t="s">
        <v>190</v>
      </c>
      <c r="D130" s="206" t="s">
        <v>144</v>
      </c>
      <c r="E130" s="207" t="s">
        <v>191</v>
      </c>
      <c r="F130" s="208" t="s">
        <v>192</v>
      </c>
      <c r="G130" s="209" t="s">
        <v>193</v>
      </c>
      <c r="H130" s="210">
        <v>0.96399999999999997</v>
      </c>
      <c r="I130" s="211"/>
      <c r="J130" s="212">
        <f>ROUND(I130*H130,2)</f>
        <v>0</v>
      </c>
      <c r="K130" s="208" t="s">
        <v>148</v>
      </c>
      <c r="L130" s="46"/>
      <c r="M130" s="213" t="s">
        <v>19</v>
      </c>
      <c r="N130" s="214" t="s">
        <v>41</v>
      </c>
      <c r="O130" s="86"/>
      <c r="P130" s="215">
        <f>O130*H130</f>
        <v>0</v>
      </c>
      <c r="Q130" s="215">
        <v>1.0627727797</v>
      </c>
      <c r="R130" s="215">
        <f>Q130*H130</f>
        <v>1.0245129596308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149</v>
      </c>
      <c r="AT130" s="217" t="s">
        <v>144</v>
      </c>
      <c r="AU130" s="217" t="s">
        <v>80</v>
      </c>
      <c r="AY130" s="19" t="s">
        <v>142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78</v>
      </c>
      <c r="BK130" s="218">
        <f>ROUND(I130*H130,2)</f>
        <v>0</v>
      </c>
      <c r="BL130" s="19" t="s">
        <v>149</v>
      </c>
      <c r="BM130" s="217" t="s">
        <v>194</v>
      </c>
    </row>
    <row r="131" s="2" customFormat="1">
      <c r="A131" s="40"/>
      <c r="B131" s="41"/>
      <c r="C131" s="42"/>
      <c r="D131" s="219" t="s">
        <v>151</v>
      </c>
      <c r="E131" s="42"/>
      <c r="F131" s="220" t="s">
        <v>195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80</v>
      </c>
    </row>
    <row r="132" s="2" customFormat="1">
      <c r="A132" s="40"/>
      <c r="B132" s="41"/>
      <c r="C132" s="42"/>
      <c r="D132" s="224" t="s">
        <v>153</v>
      </c>
      <c r="E132" s="42"/>
      <c r="F132" s="225" t="s">
        <v>196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153</v>
      </c>
      <c r="AU132" s="19" t="s">
        <v>80</v>
      </c>
    </row>
    <row r="133" s="13" customFormat="1">
      <c r="A133" s="13"/>
      <c r="B133" s="226"/>
      <c r="C133" s="227"/>
      <c r="D133" s="219" t="s">
        <v>155</v>
      </c>
      <c r="E133" s="228" t="s">
        <v>19</v>
      </c>
      <c r="F133" s="229" t="s">
        <v>197</v>
      </c>
      <c r="G133" s="227"/>
      <c r="H133" s="230">
        <v>0.96399999999999997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155</v>
      </c>
      <c r="AU133" s="236" t="s">
        <v>80</v>
      </c>
      <c r="AV133" s="13" t="s">
        <v>80</v>
      </c>
      <c r="AW133" s="13" t="s">
        <v>32</v>
      </c>
      <c r="AX133" s="13" t="s">
        <v>78</v>
      </c>
      <c r="AY133" s="236" t="s">
        <v>142</v>
      </c>
    </row>
    <row r="134" s="2" customFormat="1" ht="16.5" customHeight="1">
      <c r="A134" s="40"/>
      <c r="B134" s="41"/>
      <c r="C134" s="206" t="s">
        <v>198</v>
      </c>
      <c r="D134" s="206" t="s">
        <v>144</v>
      </c>
      <c r="E134" s="207" t="s">
        <v>199</v>
      </c>
      <c r="F134" s="208" t="s">
        <v>200</v>
      </c>
      <c r="G134" s="209" t="s">
        <v>159</v>
      </c>
      <c r="H134" s="210">
        <v>17.920000000000002</v>
      </c>
      <c r="I134" s="211"/>
      <c r="J134" s="212">
        <f>ROUND(I134*H134,2)</f>
        <v>0</v>
      </c>
      <c r="K134" s="208" t="s">
        <v>148</v>
      </c>
      <c r="L134" s="46"/>
      <c r="M134" s="213" t="s">
        <v>19</v>
      </c>
      <c r="N134" s="214" t="s">
        <v>41</v>
      </c>
      <c r="O134" s="86"/>
      <c r="P134" s="215">
        <f>O134*H134</f>
        <v>0</v>
      </c>
      <c r="Q134" s="215">
        <v>2.550538</v>
      </c>
      <c r="R134" s="215">
        <f>Q134*H134</f>
        <v>45.705640960000004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149</v>
      </c>
      <c r="AT134" s="217" t="s">
        <v>144</v>
      </c>
      <c r="AU134" s="217" t="s">
        <v>80</v>
      </c>
      <c r="AY134" s="19" t="s">
        <v>142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78</v>
      </c>
      <c r="BK134" s="218">
        <f>ROUND(I134*H134,2)</f>
        <v>0</v>
      </c>
      <c r="BL134" s="19" t="s">
        <v>149</v>
      </c>
      <c r="BM134" s="217" t="s">
        <v>201</v>
      </c>
    </row>
    <row r="135" s="2" customFormat="1">
      <c r="A135" s="40"/>
      <c r="B135" s="41"/>
      <c r="C135" s="42"/>
      <c r="D135" s="219" t="s">
        <v>151</v>
      </c>
      <c r="E135" s="42"/>
      <c r="F135" s="220" t="s">
        <v>202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151</v>
      </c>
      <c r="AU135" s="19" t="s">
        <v>80</v>
      </c>
    </row>
    <row r="136" s="2" customFormat="1">
      <c r="A136" s="40"/>
      <c r="B136" s="41"/>
      <c r="C136" s="42"/>
      <c r="D136" s="224" t="s">
        <v>153</v>
      </c>
      <c r="E136" s="42"/>
      <c r="F136" s="225" t="s">
        <v>203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153</v>
      </c>
      <c r="AU136" s="19" t="s">
        <v>80</v>
      </c>
    </row>
    <row r="137" s="13" customFormat="1">
      <c r="A137" s="13"/>
      <c r="B137" s="226"/>
      <c r="C137" s="227"/>
      <c r="D137" s="219" t="s">
        <v>155</v>
      </c>
      <c r="E137" s="228" t="s">
        <v>19</v>
      </c>
      <c r="F137" s="229" t="s">
        <v>204</v>
      </c>
      <c r="G137" s="227"/>
      <c r="H137" s="230">
        <v>1</v>
      </c>
      <c r="I137" s="231"/>
      <c r="J137" s="227"/>
      <c r="K137" s="227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155</v>
      </c>
      <c r="AU137" s="236" t="s">
        <v>80</v>
      </c>
      <c r="AV137" s="13" t="s">
        <v>80</v>
      </c>
      <c r="AW137" s="13" t="s">
        <v>32</v>
      </c>
      <c r="AX137" s="13" t="s">
        <v>70</v>
      </c>
      <c r="AY137" s="236" t="s">
        <v>142</v>
      </c>
    </row>
    <row r="138" s="13" customFormat="1">
      <c r="A138" s="13"/>
      <c r="B138" s="226"/>
      <c r="C138" s="227"/>
      <c r="D138" s="219" t="s">
        <v>155</v>
      </c>
      <c r="E138" s="228" t="s">
        <v>19</v>
      </c>
      <c r="F138" s="229" t="s">
        <v>205</v>
      </c>
      <c r="G138" s="227"/>
      <c r="H138" s="230">
        <v>16.920000000000002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155</v>
      </c>
      <c r="AU138" s="236" t="s">
        <v>80</v>
      </c>
      <c r="AV138" s="13" t="s">
        <v>80</v>
      </c>
      <c r="AW138" s="13" t="s">
        <v>32</v>
      </c>
      <c r="AX138" s="13" t="s">
        <v>70</v>
      </c>
      <c r="AY138" s="236" t="s">
        <v>142</v>
      </c>
    </row>
    <row r="139" s="14" customFormat="1">
      <c r="A139" s="14"/>
      <c r="B139" s="237"/>
      <c r="C139" s="238"/>
      <c r="D139" s="219" t="s">
        <v>155</v>
      </c>
      <c r="E139" s="239" t="s">
        <v>19</v>
      </c>
      <c r="F139" s="240" t="s">
        <v>173</v>
      </c>
      <c r="G139" s="238"/>
      <c r="H139" s="241">
        <v>17.920000000000002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155</v>
      </c>
      <c r="AU139" s="247" t="s">
        <v>80</v>
      </c>
      <c r="AV139" s="14" t="s">
        <v>149</v>
      </c>
      <c r="AW139" s="14" t="s">
        <v>32</v>
      </c>
      <c r="AX139" s="14" t="s">
        <v>78</v>
      </c>
      <c r="AY139" s="247" t="s">
        <v>142</v>
      </c>
    </row>
    <row r="140" s="2" customFormat="1" ht="16.5" customHeight="1">
      <c r="A140" s="40"/>
      <c r="B140" s="41"/>
      <c r="C140" s="206" t="s">
        <v>206</v>
      </c>
      <c r="D140" s="206" t="s">
        <v>144</v>
      </c>
      <c r="E140" s="207" t="s">
        <v>207</v>
      </c>
      <c r="F140" s="208" t="s">
        <v>208</v>
      </c>
      <c r="G140" s="209" t="s">
        <v>147</v>
      </c>
      <c r="H140" s="210">
        <v>71.519999999999996</v>
      </c>
      <c r="I140" s="211"/>
      <c r="J140" s="212">
        <f>ROUND(I140*H140,2)</f>
        <v>0</v>
      </c>
      <c r="K140" s="208" t="s">
        <v>148</v>
      </c>
      <c r="L140" s="46"/>
      <c r="M140" s="213" t="s">
        <v>19</v>
      </c>
      <c r="N140" s="214" t="s">
        <v>41</v>
      </c>
      <c r="O140" s="86"/>
      <c r="P140" s="215">
        <f>O140*H140</f>
        <v>0</v>
      </c>
      <c r="Q140" s="215">
        <v>0.0026919000000000001</v>
      </c>
      <c r="R140" s="215">
        <f>Q140*H140</f>
        <v>0.192524688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149</v>
      </c>
      <c r="AT140" s="217" t="s">
        <v>144</v>
      </c>
      <c r="AU140" s="217" t="s">
        <v>80</v>
      </c>
      <c r="AY140" s="19" t="s">
        <v>142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78</v>
      </c>
      <c r="BK140" s="218">
        <f>ROUND(I140*H140,2)</f>
        <v>0</v>
      </c>
      <c r="BL140" s="19" t="s">
        <v>149</v>
      </c>
      <c r="BM140" s="217" t="s">
        <v>209</v>
      </c>
    </row>
    <row r="141" s="2" customFormat="1">
      <c r="A141" s="40"/>
      <c r="B141" s="41"/>
      <c r="C141" s="42"/>
      <c r="D141" s="219" t="s">
        <v>151</v>
      </c>
      <c r="E141" s="42"/>
      <c r="F141" s="220" t="s">
        <v>210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151</v>
      </c>
      <c r="AU141" s="19" t="s">
        <v>80</v>
      </c>
    </row>
    <row r="142" s="2" customFormat="1">
      <c r="A142" s="40"/>
      <c r="B142" s="41"/>
      <c r="C142" s="42"/>
      <c r="D142" s="224" t="s">
        <v>153</v>
      </c>
      <c r="E142" s="42"/>
      <c r="F142" s="225" t="s">
        <v>211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153</v>
      </c>
      <c r="AU142" s="19" t="s">
        <v>80</v>
      </c>
    </row>
    <row r="143" s="13" customFormat="1">
      <c r="A143" s="13"/>
      <c r="B143" s="226"/>
      <c r="C143" s="227"/>
      <c r="D143" s="219" t="s">
        <v>155</v>
      </c>
      <c r="E143" s="228" t="s">
        <v>19</v>
      </c>
      <c r="F143" s="229" t="s">
        <v>212</v>
      </c>
      <c r="G143" s="227"/>
      <c r="H143" s="230">
        <v>20.399999999999999</v>
      </c>
      <c r="I143" s="231"/>
      <c r="J143" s="227"/>
      <c r="K143" s="227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155</v>
      </c>
      <c r="AU143" s="236" t="s">
        <v>80</v>
      </c>
      <c r="AV143" s="13" t="s">
        <v>80</v>
      </c>
      <c r="AW143" s="13" t="s">
        <v>32</v>
      </c>
      <c r="AX143" s="13" t="s">
        <v>70</v>
      </c>
      <c r="AY143" s="236" t="s">
        <v>142</v>
      </c>
    </row>
    <row r="144" s="13" customFormat="1">
      <c r="A144" s="13"/>
      <c r="B144" s="226"/>
      <c r="C144" s="227"/>
      <c r="D144" s="219" t="s">
        <v>155</v>
      </c>
      <c r="E144" s="228" t="s">
        <v>19</v>
      </c>
      <c r="F144" s="229" t="s">
        <v>213</v>
      </c>
      <c r="G144" s="227"/>
      <c r="H144" s="230">
        <v>8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155</v>
      </c>
      <c r="AU144" s="236" t="s">
        <v>80</v>
      </c>
      <c r="AV144" s="13" t="s">
        <v>80</v>
      </c>
      <c r="AW144" s="13" t="s">
        <v>32</v>
      </c>
      <c r="AX144" s="13" t="s">
        <v>70</v>
      </c>
      <c r="AY144" s="236" t="s">
        <v>142</v>
      </c>
    </row>
    <row r="145" s="13" customFormat="1">
      <c r="A145" s="13"/>
      <c r="B145" s="226"/>
      <c r="C145" s="227"/>
      <c r="D145" s="219" t="s">
        <v>155</v>
      </c>
      <c r="E145" s="228" t="s">
        <v>19</v>
      </c>
      <c r="F145" s="229" t="s">
        <v>214</v>
      </c>
      <c r="G145" s="227"/>
      <c r="H145" s="230">
        <v>43.119999999999997</v>
      </c>
      <c r="I145" s="231"/>
      <c r="J145" s="227"/>
      <c r="K145" s="227"/>
      <c r="L145" s="232"/>
      <c r="M145" s="233"/>
      <c r="N145" s="234"/>
      <c r="O145" s="234"/>
      <c r="P145" s="234"/>
      <c r="Q145" s="234"/>
      <c r="R145" s="234"/>
      <c r="S145" s="234"/>
      <c r="T145" s="23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6" t="s">
        <v>155</v>
      </c>
      <c r="AU145" s="236" t="s">
        <v>80</v>
      </c>
      <c r="AV145" s="13" t="s">
        <v>80</v>
      </c>
      <c r="AW145" s="13" t="s">
        <v>32</v>
      </c>
      <c r="AX145" s="13" t="s">
        <v>70</v>
      </c>
      <c r="AY145" s="236" t="s">
        <v>142</v>
      </c>
    </row>
    <row r="146" s="14" customFormat="1">
      <c r="A146" s="14"/>
      <c r="B146" s="237"/>
      <c r="C146" s="238"/>
      <c r="D146" s="219" t="s">
        <v>155</v>
      </c>
      <c r="E146" s="239" t="s">
        <v>19</v>
      </c>
      <c r="F146" s="240" t="s">
        <v>173</v>
      </c>
      <c r="G146" s="238"/>
      <c r="H146" s="241">
        <v>71.519999999999996</v>
      </c>
      <c r="I146" s="242"/>
      <c r="J146" s="238"/>
      <c r="K146" s="238"/>
      <c r="L146" s="243"/>
      <c r="M146" s="244"/>
      <c r="N146" s="245"/>
      <c r="O146" s="245"/>
      <c r="P146" s="245"/>
      <c r="Q146" s="245"/>
      <c r="R146" s="245"/>
      <c r="S146" s="245"/>
      <c r="T146" s="24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7" t="s">
        <v>155</v>
      </c>
      <c r="AU146" s="247" t="s">
        <v>80</v>
      </c>
      <c r="AV146" s="14" t="s">
        <v>149</v>
      </c>
      <c r="AW146" s="14" t="s">
        <v>32</v>
      </c>
      <c r="AX146" s="14" t="s">
        <v>78</v>
      </c>
      <c r="AY146" s="247" t="s">
        <v>142</v>
      </c>
    </row>
    <row r="147" s="2" customFormat="1" ht="16.5" customHeight="1">
      <c r="A147" s="40"/>
      <c r="B147" s="41"/>
      <c r="C147" s="206" t="s">
        <v>215</v>
      </c>
      <c r="D147" s="206" t="s">
        <v>144</v>
      </c>
      <c r="E147" s="207" t="s">
        <v>216</v>
      </c>
      <c r="F147" s="208" t="s">
        <v>217</v>
      </c>
      <c r="G147" s="209" t="s">
        <v>147</v>
      </c>
      <c r="H147" s="210">
        <v>71.519999999999996</v>
      </c>
      <c r="I147" s="211"/>
      <c r="J147" s="212">
        <f>ROUND(I147*H147,2)</f>
        <v>0</v>
      </c>
      <c r="K147" s="208" t="s">
        <v>148</v>
      </c>
      <c r="L147" s="46"/>
      <c r="M147" s="213" t="s">
        <v>19</v>
      </c>
      <c r="N147" s="214" t="s">
        <v>41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149</v>
      </c>
      <c r="AT147" s="217" t="s">
        <v>144</v>
      </c>
      <c r="AU147" s="217" t="s">
        <v>80</v>
      </c>
      <c r="AY147" s="19" t="s">
        <v>142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78</v>
      </c>
      <c r="BK147" s="218">
        <f>ROUND(I147*H147,2)</f>
        <v>0</v>
      </c>
      <c r="BL147" s="19" t="s">
        <v>149</v>
      </c>
      <c r="BM147" s="217" t="s">
        <v>218</v>
      </c>
    </row>
    <row r="148" s="2" customFormat="1">
      <c r="A148" s="40"/>
      <c r="B148" s="41"/>
      <c r="C148" s="42"/>
      <c r="D148" s="219" t="s">
        <v>151</v>
      </c>
      <c r="E148" s="42"/>
      <c r="F148" s="220" t="s">
        <v>219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151</v>
      </c>
      <c r="AU148" s="19" t="s">
        <v>80</v>
      </c>
    </row>
    <row r="149" s="2" customFormat="1">
      <c r="A149" s="40"/>
      <c r="B149" s="41"/>
      <c r="C149" s="42"/>
      <c r="D149" s="224" t="s">
        <v>153</v>
      </c>
      <c r="E149" s="42"/>
      <c r="F149" s="225" t="s">
        <v>220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153</v>
      </c>
      <c r="AU149" s="19" t="s">
        <v>80</v>
      </c>
    </row>
    <row r="150" s="13" customFormat="1">
      <c r="A150" s="13"/>
      <c r="B150" s="226"/>
      <c r="C150" s="227"/>
      <c r="D150" s="219" t="s">
        <v>155</v>
      </c>
      <c r="E150" s="228" t="s">
        <v>19</v>
      </c>
      <c r="F150" s="229" t="s">
        <v>212</v>
      </c>
      <c r="G150" s="227"/>
      <c r="H150" s="230">
        <v>20.399999999999999</v>
      </c>
      <c r="I150" s="231"/>
      <c r="J150" s="227"/>
      <c r="K150" s="227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155</v>
      </c>
      <c r="AU150" s="236" t="s">
        <v>80</v>
      </c>
      <c r="AV150" s="13" t="s">
        <v>80</v>
      </c>
      <c r="AW150" s="13" t="s">
        <v>32</v>
      </c>
      <c r="AX150" s="13" t="s">
        <v>70</v>
      </c>
      <c r="AY150" s="236" t="s">
        <v>142</v>
      </c>
    </row>
    <row r="151" s="13" customFormat="1">
      <c r="A151" s="13"/>
      <c r="B151" s="226"/>
      <c r="C151" s="227"/>
      <c r="D151" s="219" t="s">
        <v>155</v>
      </c>
      <c r="E151" s="228" t="s">
        <v>19</v>
      </c>
      <c r="F151" s="229" t="s">
        <v>213</v>
      </c>
      <c r="G151" s="227"/>
      <c r="H151" s="230">
        <v>8</v>
      </c>
      <c r="I151" s="231"/>
      <c r="J151" s="227"/>
      <c r="K151" s="227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155</v>
      </c>
      <c r="AU151" s="236" t="s">
        <v>80</v>
      </c>
      <c r="AV151" s="13" t="s">
        <v>80</v>
      </c>
      <c r="AW151" s="13" t="s">
        <v>32</v>
      </c>
      <c r="AX151" s="13" t="s">
        <v>70</v>
      </c>
      <c r="AY151" s="236" t="s">
        <v>142</v>
      </c>
    </row>
    <row r="152" s="13" customFormat="1">
      <c r="A152" s="13"/>
      <c r="B152" s="226"/>
      <c r="C152" s="227"/>
      <c r="D152" s="219" t="s">
        <v>155</v>
      </c>
      <c r="E152" s="228" t="s">
        <v>19</v>
      </c>
      <c r="F152" s="229" t="s">
        <v>214</v>
      </c>
      <c r="G152" s="227"/>
      <c r="H152" s="230">
        <v>43.119999999999997</v>
      </c>
      <c r="I152" s="231"/>
      <c r="J152" s="227"/>
      <c r="K152" s="227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155</v>
      </c>
      <c r="AU152" s="236" t="s">
        <v>80</v>
      </c>
      <c r="AV152" s="13" t="s">
        <v>80</v>
      </c>
      <c r="AW152" s="13" t="s">
        <v>32</v>
      </c>
      <c r="AX152" s="13" t="s">
        <v>70</v>
      </c>
      <c r="AY152" s="236" t="s">
        <v>142</v>
      </c>
    </row>
    <row r="153" s="14" customFormat="1">
      <c r="A153" s="14"/>
      <c r="B153" s="237"/>
      <c r="C153" s="238"/>
      <c r="D153" s="219" t="s">
        <v>155</v>
      </c>
      <c r="E153" s="239" t="s">
        <v>19</v>
      </c>
      <c r="F153" s="240" t="s">
        <v>173</v>
      </c>
      <c r="G153" s="238"/>
      <c r="H153" s="241">
        <v>71.519999999999996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7" t="s">
        <v>155</v>
      </c>
      <c r="AU153" s="247" t="s">
        <v>80</v>
      </c>
      <c r="AV153" s="14" t="s">
        <v>149</v>
      </c>
      <c r="AW153" s="14" t="s">
        <v>32</v>
      </c>
      <c r="AX153" s="14" t="s">
        <v>78</v>
      </c>
      <c r="AY153" s="247" t="s">
        <v>142</v>
      </c>
    </row>
    <row r="154" s="2" customFormat="1" ht="16.5" customHeight="1">
      <c r="A154" s="40"/>
      <c r="B154" s="41"/>
      <c r="C154" s="206" t="s">
        <v>221</v>
      </c>
      <c r="D154" s="206" t="s">
        <v>144</v>
      </c>
      <c r="E154" s="207" t="s">
        <v>222</v>
      </c>
      <c r="F154" s="208" t="s">
        <v>223</v>
      </c>
      <c r="G154" s="209" t="s">
        <v>193</v>
      </c>
      <c r="H154" s="210">
        <v>0.13</v>
      </c>
      <c r="I154" s="211"/>
      <c r="J154" s="212">
        <f>ROUND(I154*H154,2)</f>
        <v>0</v>
      </c>
      <c r="K154" s="208" t="s">
        <v>148</v>
      </c>
      <c r="L154" s="46"/>
      <c r="M154" s="213" t="s">
        <v>19</v>
      </c>
      <c r="N154" s="214" t="s">
        <v>41</v>
      </c>
      <c r="O154" s="86"/>
      <c r="P154" s="215">
        <f>O154*H154</f>
        <v>0</v>
      </c>
      <c r="Q154" s="215">
        <v>1.0606207999999999</v>
      </c>
      <c r="R154" s="215">
        <f>Q154*H154</f>
        <v>0.13788070399999999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149</v>
      </c>
      <c r="AT154" s="217" t="s">
        <v>144</v>
      </c>
      <c r="AU154" s="217" t="s">
        <v>80</v>
      </c>
      <c r="AY154" s="19" t="s">
        <v>142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78</v>
      </c>
      <c r="BK154" s="218">
        <f>ROUND(I154*H154,2)</f>
        <v>0</v>
      </c>
      <c r="BL154" s="19" t="s">
        <v>149</v>
      </c>
      <c r="BM154" s="217" t="s">
        <v>224</v>
      </c>
    </row>
    <row r="155" s="2" customFormat="1">
      <c r="A155" s="40"/>
      <c r="B155" s="41"/>
      <c r="C155" s="42"/>
      <c r="D155" s="219" t="s">
        <v>151</v>
      </c>
      <c r="E155" s="42"/>
      <c r="F155" s="220" t="s">
        <v>225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151</v>
      </c>
      <c r="AU155" s="19" t="s">
        <v>80</v>
      </c>
    </row>
    <row r="156" s="2" customFormat="1">
      <c r="A156" s="40"/>
      <c r="B156" s="41"/>
      <c r="C156" s="42"/>
      <c r="D156" s="224" t="s">
        <v>153</v>
      </c>
      <c r="E156" s="42"/>
      <c r="F156" s="225" t="s">
        <v>226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153</v>
      </c>
      <c r="AU156" s="19" t="s">
        <v>80</v>
      </c>
    </row>
    <row r="157" s="13" customFormat="1">
      <c r="A157" s="13"/>
      <c r="B157" s="226"/>
      <c r="C157" s="227"/>
      <c r="D157" s="219" t="s">
        <v>155</v>
      </c>
      <c r="E157" s="228" t="s">
        <v>19</v>
      </c>
      <c r="F157" s="229" t="s">
        <v>227</v>
      </c>
      <c r="G157" s="227"/>
      <c r="H157" s="230">
        <v>0.13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155</v>
      </c>
      <c r="AU157" s="236" t="s">
        <v>80</v>
      </c>
      <c r="AV157" s="13" t="s">
        <v>80</v>
      </c>
      <c r="AW157" s="13" t="s">
        <v>32</v>
      </c>
      <c r="AX157" s="13" t="s">
        <v>78</v>
      </c>
      <c r="AY157" s="236" t="s">
        <v>142</v>
      </c>
    </row>
    <row r="158" s="12" customFormat="1" ht="22.8" customHeight="1">
      <c r="A158" s="12"/>
      <c r="B158" s="190"/>
      <c r="C158" s="191"/>
      <c r="D158" s="192" t="s">
        <v>69</v>
      </c>
      <c r="E158" s="204" t="s">
        <v>164</v>
      </c>
      <c r="F158" s="204" t="s">
        <v>228</v>
      </c>
      <c r="G158" s="191"/>
      <c r="H158" s="191"/>
      <c r="I158" s="194"/>
      <c r="J158" s="205">
        <f>BK158</f>
        <v>0</v>
      </c>
      <c r="K158" s="191"/>
      <c r="L158" s="196"/>
      <c r="M158" s="197"/>
      <c r="N158" s="198"/>
      <c r="O158" s="198"/>
      <c r="P158" s="199">
        <f>SUM(P159:P201)</f>
        <v>0</v>
      </c>
      <c r="Q158" s="198"/>
      <c r="R158" s="199">
        <f>SUM(R159:R201)</f>
        <v>100.21591812930001</v>
      </c>
      <c r="S158" s="198"/>
      <c r="T158" s="200">
        <f>SUM(T159:T201)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1" t="s">
        <v>78</v>
      </c>
      <c r="AT158" s="202" t="s">
        <v>69</v>
      </c>
      <c r="AU158" s="202" t="s">
        <v>78</v>
      </c>
      <c r="AY158" s="201" t="s">
        <v>142</v>
      </c>
      <c r="BK158" s="203">
        <f>SUM(BK159:BK201)</f>
        <v>0</v>
      </c>
    </row>
    <row r="159" s="2" customFormat="1" ht="16.5" customHeight="1">
      <c r="A159" s="40"/>
      <c r="B159" s="41"/>
      <c r="C159" s="206" t="s">
        <v>229</v>
      </c>
      <c r="D159" s="206" t="s">
        <v>144</v>
      </c>
      <c r="E159" s="207" t="s">
        <v>230</v>
      </c>
      <c r="F159" s="208" t="s">
        <v>231</v>
      </c>
      <c r="G159" s="209" t="s">
        <v>159</v>
      </c>
      <c r="H159" s="210">
        <v>12.83</v>
      </c>
      <c r="I159" s="211"/>
      <c r="J159" s="212">
        <f>ROUND(I159*H159,2)</f>
        <v>0</v>
      </c>
      <c r="K159" s="208" t="s">
        <v>148</v>
      </c>
      <c r="L159" s="46"/>
      <c r="M159" s="213" t="s">
        <v>19</v>
      </c>
      <c r="N159" s="214" t="s">
        <v>41</v>
      </c>
      <c r="O159" s="86"/>
      <c r="P159" s="215">
        <f>O159*H159</f>
        <v>0</v>
      </c>
      <c r="Q159" s="215">
        <v>2.1240000000000001</v>
      </c>
      <c r="R159" s="215">
        <f>Q159*H159</f>
        <v>27.250920000000001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149</v>
      </c>
      <c r="AT159" s="217" t="s">
        <v>144</v>
      </c>
      <c r="AU159" s="217" t="s">
        <v>80</v>
      </c>
      <c r="AY159" s="19" t="s">
        <v>142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78</v>
      </c>
      <c r="BK159" s="218">
        <f>ROUND(I159*H159,2)</f>
        <v>0</v>
      </c>
      <c r="BL159" s="19" t="s">
        <v>149</v>
      </c>
      <c r="BM159" s="217" t="s">
        <v>232</v>
      </c>
    </row>
    <row r="160" s="2" customFormat="1">
      <c r="A160" s="40"/>
      <c r="B160" s="41"/>
      <c r="C160" s="42"/>
      <c r="D160" s="219" t="s">
        <v>151</v>
      </c>
      <c r="E160" s="42"/>
      <c r="F160" s="220" t="s">
        <v>233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151</v>
      </c>
      <c r="AU160" s="19" t="s">
        <v>80</v>
      </c>
    </row>
    <row r="161" s="2" customFormat="1">
      <c r="A161" s="40"/>
      <c r="B161" s="41"/>
      <c r="C161" s="42"/>
      <c r="D161" s="224" t="s">
        <v>153</v>
      </c>
      <c r="E161" s="42"/>
      <c r="F161" s="225" t="s">
        <v>234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153</v>
      </c>
      <c r="AU161" s="19" t="s">
        <v>80</v>
      </c>
    </row>
    <row r="162" s="13" customFormat="1">
      <c r="A162" s="13"/>
      <c r="B162" s="226"/>
      <c r="C162" s="227"/>
      <c r="D162" s="219" t="s">
        <v>155</v>
      </c>
      <c r="E162" s="228" t="s">
        <v>19</v>
      </c>
      <c r="F162" s="229" t="s">
        <v>235</v>
      </c>
      <c r="G162" s="227"/>
      <c r="H162" s="230">
        <v>12.83</v>
      </c>
      <c r="I162" s="231"/>
      <c r="J162" s="227"/>
      <c r="K162" s="227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155</v>
      </c>
      <c r="AU162" s="236" t="s">
        <v>80</v>
      </c>
      <c r="AV162" s="13" t="s">
        <v>80</v>
      </c>
      <c r="AW162" s="13" t="s">
        <v>32</v>
      </c>
      <c r="AX162" s="13" t="s">
        <v>70</v>
      </c>
      <c r="AY162" s="236" t="s">
        <v>142</v>
      </c>
    </row>
    <row r="163" s="14" customFormat="1">
      <c r="A163" s="14"/>
      <c r="B163" s="237"/>
      <c r="C163" s="238"/>
      <c r="D163" s="219" t="s">
        <v>155</v>
      </c>
      <c r="E163" s="239" t="s">
        <v>19</v>
      </c>
      <c r="F163" s="240" t="s">
        <v>173</v>
      </c>
      <c r="G163" s="238"/>
      <c r="H163" s="241">
        <v>12.83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7" t="s">
        <v>155</v>
      </c>
      <c r="AU163" s="247" t="s">
        <v>80</v>
      </c>
      <c r="AV163" s="14" t="s">
        <v>149</v>
      </c>
      <c r="AW163" s="14" t="s">
        <v>32</v>
      </c>
      <c r="AX163" s="14" t="s">
        <v>78</v>
      </c>
      <c r="AY163" s="247" t="s">
        <v>142</v>
      </c>
    </row>
    <row r="164" s="2" customFormat="1" ht="16.5" customHeight="1">
      <c r="A164" s="40"/>
      <c r="B164" s="41"/>
      <c r="C164" s="248" t="s">
        <v>236</v>
      </c>
      <c r="D164" s="248" t="s">
        <v>237</v>
      </c>
      <c r="E164" s="249" t="s">
        <v>238</v>
      </c>
      <c r="F164" s="250" t="s">
        <v>239</v>
      </c>
      <c r="G164" s="251" t="s">
        <v>240</v>
      </c>
      <c r="H164" s="252">
        <v>5</v>
      </c>
      <c r="I164" s="253"/>
      <c r="J164" s="254">
        <f>ROUND(I164*H164,2)</f>
        <v>0</v>
      </c>
      <c r="K164" s="250" t="s">
        <v>148</v>
      </c>
      <c r="L164" s="255"/>
      <c r="M164" s="256" t="s">
        <v>19</v>
      </c>
      <c r="N164" s="257" t="s">
        <v>41</v>
      </c>
      <c r="O164" s="86"/>
      <c r="P164" s="215">
        <f>O164*H164</f>
        <v>0</v>
      </c>
      <c r="Q164" s="215">
        <v>0.0019400000000000001</v>
      </c>
      <c r="R164" s="215">
        <f>Q164*H164</f>
        <v>0.0097000000000000003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206</v>
      </c>
      <c r="AT164" s="217" t="s">
        <v>237</v>
      </c>
      <c r="AU164" s="217" t="s">
        <v>80</v>
      </c>
      <c r="AY164" s="19" t="s">
        <v>142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78</v>
      </c>
      <c r="BK164" s="218">
        <f>ROUND(I164*H164,2)</f>
        <v>0</v>
      </c>
      <c r="BL164" s="19" t="s">
        <v>149</v>
      </c>
      <c r="BM164" s="217" t="s">
        <v>241</v>
      </c>
    </row>
    <row r="165" s="2" customFormat="1">
      <c r="A165" s="40"/>
      <c r="B165" s="41"/>
      <c r="C165" s="42"/>
      <c r="D165" s="219" t="s">
        <v>151</v>
      </c>
      <c r="E165" s="42"/>
      <c r="F165" s="220" t="s">
        <v>239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151</v>
      </c>
      <c r="AU165" s="19" t="s">
        <v>80</v>
      </c>
    </row>
    <row r="166" s="2" customFormat="1" ht="16.5" customHeight="1">
      <c r="A166" s="40"/>
      <c r="B166" s="41"/>
      <c r="C166" s="206" t="s">
        <v>242</v>
      </c>
      <c r="D166" s="206" t="s">
        <v>144</v>
      </c>
      <c r="E166" s="207" t="s">
        <v>243</v>
      </c>
      <c r="F166" s="208" t="s">
        <v>244</v>
      </c>
      <c r="G166" s="209" t="s">
        <v>147</v>
      </c>
      <c r="H166" s="210">
        <v>236.066</v>
      </c>
      <c r="I166" s="211"/>
      <c r="J166" s="212">
        <f>ROUND(I166*H166,2)</f>
        <v>0</v>
      </c>
      <c r="K166" s="208" t="s">
        <v>148</v>
      </c>
      <c r="L166" s="46"/>
      <c r="M166" s="213" t="s">
        <v>19</v>
      </c>
      <c r="N166" s="214" t="s">
        <v>41</v>
      </c>
      <c r="O166" s="86"/>
      <c r="P166" s="215">
        <f>O166*H166</f>
        <v>0</v>
      </c>
      <c r="Q166" s="215">
        <v>0.26878400000000002</v>
      </c>
      <c r="R166" s="215">
        <f>Q166*H166</f>
        <v>63.450763744000007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149</v>
      </c>
      <c r="AT166" s="217" t="s">
        <v>144</v>
      </c>
      <c r="AU166" s="217" t="s">
        <v>80</v>
      </c>
      <c r="AY166" s="19" t="s">
        <v>142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78</v>
      </c>
      <c r="BK166" s="218">
        <f>ROUND(I166*H166,2)</f>
        <v>0</v>
      </c>
      <c r="BL166" s="19" t="s">
        <v>149</v>
      </c>
      <c r="BM166" s="217" t="s">
        <v>245</v>
      </c>
    </row>
    <row r="167" s="2" customFormat="1">
      <c r="A167" s="40"/>
      <c r="B167" s="41"/>
      <c r="C167" s="42"/>
      <c r="D167" s="219" t="s">
        <v>151</v>
      </c>
      <c r="E167" s="42"/>
      <c r="F167" s="220" t="s">
        <v>246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151</v>
      </c>
      <c r="AU167" s="19" t="s">
        <v>80</v>
      </c>
    </row>
    <row r="168" s="2" customFormat="1">
      <c r="A168" s="40"/>
      <c r="B168" s="41"/>
      <c r="C168" s="42"/>
      <c r="D168" s="224" t="s">
        <v>153</v>
      </c>
      <c r="E168" s="42"/>
      <c r="F168" s="225" t="s">
        <v>247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153</v>
      </c>
      <c r="AU168" s="19" t="s">
        <v>80</v>
      </c>
    </row>
    <row r="169" s="13" customFormat="1">
      <c r="A169" s="13"/>
      <c r="B169" s="226"/>
      <c r="C169" s="227"/>
      <c r="D169" s="219" t="s">
        <v>155</v>
      </c>
      <c r="E169" s="228" t="s">
        <v>19</v>
      </c>
      <c r="F169" s="229" t="s">
        <v>248</v>
      </c>
      <c r="G169" s="227"/>
      <c r="H169" s="230">
        <v>-4.7999999999999998</v>
      </c>
      <c r="I169" s="231"/>
      <c r="J169" s="227"/>
      <c r="K169" s="227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155</v>
      </c>
      <c r="AU169" s="236" t="s">
        <v>80</v>
      </c>
      <c r="AV169" s="13" t="s">
        <v>80</v>
      </c>
      <c r="AW169" s="13" t="s">
        <v>32</v>
      </c>
      <c r="AX169" s="13" t="s">
        <v>70</v>
      </c>
      <c r="AY169" s="236" t="s">
        <v>142</v>
      </c>
    </row>
    <row r="170" s="13" customFormat="1">
      <c r="A170" s="13"/>
      <c r="B170" s="226"/>
      <c r="C170" s="227"/>
      <c r="D170" s="219" t="s">
        <v>155</v>
      </c>
      <c r="E170" s="228" t="s">
        <v>19</v>
      </c>
      <c r="F170" s="229" t="s">
        <v>249</v>
      </c>
      <c r="G170" s="227"/>
      <c r="H170" s="230">
        <v>-2</v>
      </c>
      <c r="I170" s="231"/>
      <c r="J170" s="227"/>
      <c r="K170" s="227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155</v>
      </c>
      <c r="AU170" s="236" t="s">
        <v>80</v>
      </c>
      <c r="AV170" s="13" t="s">
        <v>80</v>
      </c>
      <c r="AW170" s="13" t="s">
        <v>32</v>
      </c>
      <c r="AX170" s="13" t="s">
        <v>70</v>
      </c>
      <c r="AY170" s="236" t="s">
        <v>142</v>
      </c>
    </row>
    <row r="171" s="13" customFormat="1">
      <c r="A171" s="13"/>
      <c r="B171" s="226"/>
      <c r="C171" s="227"/>
      <c r="D171" s="219" t="s">
        <v>155</v>
      </c>
      <c r="E171" s="228" t="s">
        <v>19</v>
      </c>
      <c r="F171" s="229" t="s">
        <v>250</v>
      </c>
      <c r="G171" s="227"/>
      <c r="H171" s="230">
        <v>-2.2000000000000002</v>
      </c>
      <c r="I171" s="231"/>
      <c r="J171" s="227"/>
      <c r="K171" s="227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155</v>
      </c>
      <c r="AU171" s="236" t="s">
        <v>80</v>
      </c>
      <c r="AV171" s="13" t="s">
        <v>80</v>
      </c>
      <c r="AW171" s="13" t="s">
        <v>32</v>
      </c>
      <c r="AX171" s="13" t="s">
        <v>70</v>
      </c>
      <c r="AY171" s="236" t="s">
        <v>142</v>
      </c>
    </row>
    <row r="172" s="13" customFormat="1">
      <c r="A172" s="13"/>
      <c r="B172" s="226"/>
      <c r="C172" s="227"/>
      <c r="D172" s="219" t="s">
        <v>155</v>
      </c>
      <c r="E172" s="228" t="s">
        <v>19</v>
      </c>
      <c r="F172" s="229" t="s">
        <v>251</v>
      </c>
      <c r="G172" s="227"/>
      <c r="H172" s="230">
        <v>-1.8</v>
      </c>
      <c r="I172" s="231"/>
      <c r="J172" s="227"/>
      <c r="K172" s="227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155</v>
      </c>
      <c r="AU172" s="236" t="s">
        <v>80</v>
      </c>
      <c r="AV172" s="13" t="s">
        <v>80</v>
      </c>
      <c r="AW172" s="13" t="s">
        <v>32</v>
      </c>
      <c r="AX172" s="13" t="s">
        <v>70</v>
      </c>
      <c r="AY172" s="236" t="s">
        <v>142</v>
      </c>
    </row>
    <row r="173" s="13" customFormat="1">
      <c r="A173" s="13"/>
      <c r="B173" s="226"/>
      <c r="C173" s="227"/>
      <c r="D173" s="219" t="s">
        <v>155</v>
      </c>
      <c r="E173" s="228" t="s">
        <v>19</v>
      </c>
      <c r="F173" s="229" t="s">
        <v>252</v>
      </c>
      <c r="G173" s="227"/>
      <c r="H173" s="230">
        <v>-2.52</v>
      </c>
      <c r="I173" s="231"/>
      <c r="J173" s="227"/>
      <c r="K173" s="227"/>
      <c r="L173" s="232"/>
      <c r="M173" s="233"/>
      <c r="N173" s="234"/>
      <c r="O173" s="234"/>
      <c r="P173" s="234"/>
      <c r="Q173" s="234"/>
      <c r="R173" s="234"/>
      <c r="S173" s="234"/>
      <c r="T173" s="23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6" t="s">
        <v>155</v>
      </c>
      <c r="AU173" s="236" t="s">
        <v>80</v>
      </c>
      <c r="AV173" s="13" t="s">
        <v>80</v>
      </c>
      <c r="AW173" s="13" t="s">
        <v>32</v>
      </c>
      <c r="AX173" s="13" t="s">
        <v>70</v>
      </c>
      <c r="AY173" s="236" t="s">
        <v>142</v>
      </c>
    </row>
    <row r="174" s="13" customFormat="1">
      <c r="A174" s="13"/>
      <c r="B174" s="226"/>
      <c r="C174" s="227"/>
      <c r="D174" s="219" t="s">
        <v>155</v>
      </c>
      <c r="E174" s="228" t="s">
        <v>19</v>
      </c>
      <c r="F174" s="229" t="s">
        <v>253</v>
      </c>
      <c r="G174" s="227"/>
      <c r="H174" s="230">
        <v>249.386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155</v>
      </c>
      <c r="AU174" s="236" t="s">
        <v>80</v>
      </c>
      <c r="AV174" s="13" t="s">
        <v>80</v>
      </c>
      <c r="AW174" s="13" t="s">
        <v>32</v>
      </c>
      <c r="AX174" s="13" t="s">
        <v>70</v>
      </c>
      <c r="AY174" s="236" t="s">
        <v>142</v>
      </c>
    </row>
    <row r="175" s="14" customFormat="1">
      <c r="A175" s="14"/>
      <c r="B175" s="237"/>
      <c r="C175" s="238"/>
      <c r="D175" s="219" t="s">
        <v>155</v>
      </c>
      <c r="E175" s="239" t="s">
        <v>19</v>
      </c>
      <c r="F175" s="240" t="s">
        <v>173</v>
      </c>
      <c r="G175" s="238"/>
      <c r="H175" s="241">
        <v>236.066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7" t="s">
        <v>155</v>
      </c>
      <c r="AU175" s="247" t="s">
        <v>80</v>
      </c>
      <c r="AV175" s="14" t="s">
        <v>149</v>
      </c>
      <c r="AW175" s="14" t="s">
        <v>32</v>
      </c>
      <c r="AX175" s="14" t="s">
        <v>78</v>
      </c>
      <c r="AY175" s="247" t="s">
        <v>142</v>
      </c>
    </row>
    <row r="176" s="2" customFormat="1" ht="16.5" customHeight="1">
      <c r="A176" s="40"/>
      <c r="B176" s="41"/>
      <c r="C176" s="206" t="s">
        <v>254</v>
      </c>
      <c r="D176" s="206" t="s">
        <v>144</v>
      </c>
      <c r="E176" s="207" t="s">
        <v>255</v>
      </c>
      <c r="F176" s="208" t="s">
        <v>256</v>
      </c>
      <c r="G176" s="209" t="s">
        <v>240</v>
      </c>
      <c r="H176" s="210">
        <v>30</v>
      </c>
      <c r="I176" s="211"/>
      <c r="J176" s="212">
        <f>ROUND(I176*H176,2)</f>
        <v>0</v>
      </c>
      <c r="K176" s="208" t="s">
        <v>148</v>
      </c>
      <c r="L176" s="46"/>
      <c r="M176" s="213" t="s">
        <v>19</v>
      </c>
      <c r="N176" s="214" t="s">
        <v>41</v>
      </c>
      <c r="O176" s="86"/>
      <c r="P176" s="215">
        <f>O176*H176</f>
        <v>0</v>
      </c>
      <c r="Q176" s="215">
        <v>0.045547999999999998</v>
      </c>
      <c r="R176" s="215">
        <f>Q176*H176</f>
        <v>1.3664399999999999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149</v>
      </c>
      <c r="AT176" s="217" t="s">
        <v>144</v>
      </c>
      <c r="AU176" s="217" t="s">
        <v>80</v>
      </c>
      <c r="AY176" s="19" t="s">
        <v>142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78</v>
      </c>
      <c r="BK176" s="218">
        <f>ROUND(I176*H176,2)</f>
        <v>0</v>
      </c>
      <c r="BL176" s="19" t="s">
        <v>149</v>
      </c>
      <c r="BM176" s="217" t="s">
        <v>257</v>
      </c>
    </row>
    <row r="177" s="2" customFormat="1">
      <c r="A177" s="40"/>
      <c r="B177" s="41"/>
      <c r="C177" s="42"/>
      <c r="D177" s="219" t="s">
        <v>151</v>
      </c>
      <c r="E177" s="42"/>
      <c r="F177" s="220" t="s">
        <v>258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151</v>
      </c>
      <c r="AU177" s="19" t="s">
        <v>80</v>
      </c>
    </row>
    <row r="178" s="2" customFormat="1">
      <c r="A178" s="40"/>
      <c r="B178" s="41"/>
      <c r="C178" s="42"/>
      <c r="D178" s="224" t="s">
        <v>153</v>
      </c>
      <c r="E178" s="42"/>
      <c r="F178" s="225" t="s">
        <v>259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153</v>
      </c>
      <c r="AU178" s="19" t="s">
        <v>80</v>
      </c>
    </row>
    <row r="179" s="2" customFormat="1" ht="16.5" customHeight="1">
      <c r="A179" s="40"/>
      <c r="B179" s="41"/>
      <c r="C179" s="206" t="s">
        <v>8</v>
      </c>
      <c r="D179" s="206" t="s">
        <v>144</v>
      </c>
      <c r="E179" s="207" t="s">
        <v>260</v>
      </c>
      <c r="F179" s="208" t="s">
        <v>261</v>
      </c>
      <c r="G179" s="209" t="s">
        <v>193</v>
      </c>
      <c r="H179" s="210">
        <v>0.035000000000000003</v>
      </c>
      <c r="I179" s="211"/>
      <c r="J179" s="212">
        <f>ROUND(I179*H179,2)</f>
        <v>0</v>
      </c>
      <c r="K179" s="208" t="s">
        <v>148</v>
      </c>
      <c r="L179" s="46"/>
      <c r="M179" s="213" t="s">
        <v>19</v>
      </c>
      <c r="N179" s="214" t="s">
        <v>41</v>
      </c>
      <c r="O179" s="86"/>
      <c r="P179" s="215">
        <f>O179*H179</f>
        <v>0</v>
      </c>
      <c r="Q179" s="215">
        <v>1.04575178</v>
      </c>
      <c r="R179" s="215">
        <f>Q179*H179</f>
        <v>0.036601312300000001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149</v>
      </c>
      <c r="AT179" s="217" t="s">
        <v>144</v>
      </c>
      <c r="AU179" s="217" t="s">
        <v>80</v>
      </c>
      <c r="AY179" s="19" t="s">
        <v>142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78</v>
      </c>
      <c r="BK179" s="218">
        <f>ROUND(I179*H179,2)</f>
        <v>0</v>
      </c>
      <c r="BL179" s="19" t="s">
        <v>149</v>
      </c>
      <c r="BM179" s="217" t="s">
        <v>262</v>
      </c>
    </row>
    <row r="180" s="2" customFormat="1">
      <c r="A180" s="40"/>
      <c r="B180" s="41"/>
      <c r="C180" s="42"/>
      <c r="D180" s="219" t="s">
        <v>151</v>
      </c>
      <c r="E180" s="42"/>
      <c r="F180" s="220" t="s">
        <v>263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151</v>
      </c>
      <c r="AU180" s="19" t="s">
        <v>80</v>
      </c>
    </row>
    <row r="181" s="2" customFormat="1">
      <c r="A181" s="40"/>
      <c r="B181" s="41"/>
      <c r="C181" s="42"/>
      <c r="D181" s="224" t="s">
        <v>153</v>
      </c>
      <c r="E181" s="42"/>
      <c r="F181" s="225" t="s">
        <v>264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153</v>
      </c>
      <c r="AU181" s="19" t="s">
        <v>80</v>
      </c>
    </row>
    <row r="182" s="13" customFormat="1">
      <c r="A182" s="13"/>
      <c r="B182" s="226"/>
      <c r="C182" s="227"/>
      <c r="D182" s="219" t="s">
        <v>155</v>
      </c>
      <c r="E182" s="228" t="s">
        <v>19</v>
      </c>
      <c r="F182" s="229" t="s">
        <v>265</v>
      </c>
      <c r="G182" s="227"/>
      <c r="H182" s="230">
        <v>0.035000000000000003</v>
      </c>
      <c r="I182" s="231"/>
      <c r="J182" s="227"/>
      <c r="K182" s="227"/>
      <c r="L182" s="232"/>
      <c r="M182" s="233"/>
      <c r="N182" s="234"/>
      <c r="O182" s="234"/>
      <c r="P182" s="234"/>
      <c r="Q182" s="234"/>
      <c r="R182" s="234"/>
      <c r="S182" s="234"/>
      <c r="T182" s="23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6" t="s">
        <v>155</v>
      </c>
      <c r="AU182" s="236" t="s">
        <v>80</v>
      </c>
      <c r="AV182" s="13" t="s">
        <v>80</v>
      </c>
      <c r="AW182" s="13" t="s">
        <v>32</v>
      </c>
      <c r="AX182" s="13" t="s">
        <v>78</v>
      </c>
      <c r="AY182" s="236" t="s">
        <v>142</v>
      </c>
    </row>
    <row r="183" s="2" customFormat="1" ht="16.5" customHeight="1">
      <c r="A183" s="40"/>
      <c r="B183" s="41"/>
      <c r="C183" s="206" t="s">
        <v>266</v>
      </c>
      <c r="D183" s="206" t="s">
        <v>144</v>
      </c>
      <c r="E183" s="207" t="s">
        <v>267</v>
      </c>
      <c r="F183" s="208" t="s">
        <v>268</v>
      </c>
      <c r="G183" s="209" t="s">
        <v>269</v>
      </c>
      <c r="H183" s="210">
        <v>12</v>
      </c>
      <c r="I183" s="211"/>
      <c r="J183" s="212">
        <f>ROUND(I183*H183,2)</f>
        <v>0</v>
      </c>
      <c r="K183" s="208" t="s">
        <v>148</v>
      </c>
      <c r="L183" s="46"/>
      <c r="M183" s="213" t="s">
        <v>19</v>
      </c>
      <c r="N183" s="214" t="s">
        <v>41</v>
      </c>
      <c r="O183" s="86"/>
      <c r="P183" s="215">
        <f>O183*H183</f>
        <v>0</v>
      </c>
      <c r="Q183" s="215">
        <v>0.00029999999999999997</v>
      </c>
      <c r="R183" s="215">
        <f>Q183*H183</f>
        <v>0.0035999999999999999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149</v>
      </c>
      <c r="AT183" s="217" t="s">
        <v>144</v>
      </c>
      <c r="AU183" s="217" t="s">
        <v>80</v>
      </c>
      <c r="AY183" s="19" t="s">
        <v>142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78</v>
      </c>
      <c r="BK183" s="218">
        <f>ROUND(I183*H183,2)</f>
        <v>0</v>
      </c>
      <c r="BL183" s="19" t="s">
        <v>149</v>
      </c>
      <c r="BM183" s="217" t="s">
        <v>270</v>
      </c>
    </row>
    <row r="184" s="2" customFormat="1">
      <c r="A184" s="40"/>
      <c r="B184" s="41"/>
      <c r="C184" s="42"/>
      <c r="D184" s="219" t="s">
        <v>151</v>
      </c>
      <c r="E184" s="42"/>
      <c r="F184" s="220" t="s">
        <v>271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151</v>
      </c>
      <c r="AU184" s="19" t="s">
        <v>80</v>
      </c>
    </row>
    <row r="185" s="2" customFormat="1">
      <c r="A185" s="40"/>
      <c r="B185" s="41"/>
      <c r="C185" s="42"/>
      <c r="D185" s="224" t="s">
        <v>153</v>
      </c>
      <c r="E185" s="42"/>
      <c r="F185" s="225" t="s">
        <v>272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153</v>
      </c>
      <c r="AU185" s="19" t="s">
        <v>80</v>
      </c>
    </row>
    <row r="186" s="13" customFormat="1">
      <c r="A186" s="13"/>
      <c r="B186" s="226"/>
      <c r="C186" s="227"/>
      <c r="D186" s="219" t="s">
        <v>155</v>
      </c>
      <c r="E186" s="228" t="s">
        <v>19</v>
      </c>
      <c r="F186" s="229" t="s">
        <v>273</v>
      </c>
      <c r="G186" s="227"/>
      <c r="H186" s="230">
        <v>12</v>
      </c>
      <c r="I186" s="231"/>
      <c r="J186" s="227"/>
      <c r="K186" s="227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155</v>
      </c>
      <c r="AU186" s="236" t="s">
        <v>80</v>
      </c>
      <c r="AV186" s="13" t="s">
        <v>80</v>
      </c>
      <c r="AW186" s="13" t="s">
        <v>32</v>
      </c>
      <c r="AX186" s="13" t="s">
        <v>78</v>
      </c>
      <c r="AY186" s="236" t="s">
        <v>142</v>
      </c>
    </row>
    <row r="187" s="2" customFormat="1" ht="16.5" customHeight="1">
      <c r="A187" s="40"/>
      <c r="B187" s="41"/>
      <c r="C187" s="206" t="s">
        <v>274</v>
      </c>
      <c r="D187" s="206" t="s">
        <v>144</v>
      </c>
      <c r="E187" s="207" t="s">
        <v>275</v>
      </c>
      <c r="F187" s="208" t="s">
        <v>276</v>
      </c>
      <c r="G187" s="209" t="s">
        <v>147</v>
      </c>
      <c r="H187" s="210">
        <v>24.375</v>
      </c>
      <c r="I187" s="211"/>
      <c r="J187" s="212">
        <f>ROUND(I187*H187,2)</f>
        <v>0</v>
      </c>
      <c r="K187" s="208" t="s">
        <v>148</v>
      </c>
      <c r="L187" s="46"/>
      <c r="M187" s="213" t="s">
        <v>19</v>
      </c>
      <c r="N187" s="214" t="s">
        <v>41</v>
      </c>
      <c r="O187" s="86"/>
      <c r="P187" s="215">
        <f>O187*H187</f>
        <v>0</v>
      </c>
      <c r="Q187" s="215">
        <v>0.001575</v>
      </c>
      <c r="R187" s="215">
        <f>Q187*H187</f>
        <v>0.038390624999999998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149</v>
      </c>
      <c r="AT187" s="217" t="s">
        <v>144</v>
      </c>
      <c r="AU187" s="217" t="s">
        <v>80</v>
      </c>
      <c r="AY187" s="19" t="s">
        <v>142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78</v>
      </c>
      <c r="BK187" s="218">
        <f>ROUND(I187*H187,2)</f>
        <v>0</v>
      </c>
      <c r="BL187" s="19" t="s">
        <v>149</v>
      </c>
      <c r="BM187" s="217" t="s">
        <v>277</v>
      </c>
    </row>
    <row r="188" s="2" customFormat="1">
      <c r="A188" s="40"/>
      <c r="B188" s="41"/>
      <c r="C188" s="42"/>
      <c r="D188" s="219" t="s">
        <v>151</v>
      </c>
      <c r="E188" s="42"/>
      <c r="F188" s="220" t="s">
        <v>278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151</v>
      </c>
      <c r="AU188" s="19" t="s">
        <v>80</v>
      </c>
    </row>
    <row r="189" s="2" customFormat="1">
      <c r="A189" s="40"/>
      <c r="B189" s="41"/>
      <c r="C189" s="42"/>
      <c r="D189" s="224" t="s">
        <v>153</v>
      </c>
      <c r="E189" s="42"/>
      <c r="F189" s="225" t="s">
        <v>279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153</v>
      </c>
      <c r="AU189" s="19" t="s">
        <v>80</v>
      </c>
    </row>
    <row r="190" s="13" customFormat="1">
      <c r="A190" s="13"/>
      <c r="B190" s="226"/>
      <c r="C190" s="227"/>
      <c r="D190" s="219" t="s">
        <v>155</v>
      </c>
      <c r="E190" s="228" t="s">
        <v>19</v>
      </c>
      <c r="F190" s="229" t="s">
        <v>280</v>
      </c>
      <c r="G190" s="227"/>
      <c r="H190" s="230">
        <v>16.574999999999999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155</v>
      </c>
      <c r="AU190" s="236" t="s">
        <v>80</v>
      </c>
      <c r="AV190" s="13" t="s">
        <v>80</v>
      </c>
      <c r="AW190" s="13" t="s">
        <v>32</v>
      </c>
      <c r="AX190" s="13" t="s">
        <v>70</v>
      </c>
      <c r="AY190" s="236" t="s">
        <v>142</v>
      </c>
    </row>
    <row r="191" s="13" customFormat="1">
      <c r="A191" s="13"/>
      <c r="B191" s="226"/>
      <c r="C191" s="227"/>
      <c r="D191" s="219" t="s">
        <v>155</v>
      </c>
      <c r="E191" s="228" t="s">
        <v>19</v>
      </c>
      <c r="F191" s="229" t="s">
        <v>281</v>
      </c>
      <c r="G191" s="227"/>
      <c r="H191" s="230">
        <v>7.7999999999999998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155</v>
      </c>
      <c r="AU191" s="236" t="s">
        <v>80</v>
      </c>
      <c r="AV191" s="13" t="s">
        <v>80</v>
      </c>
      <c r="AW191" s="13" t="s">
        <v>32</v>
      </c>
      <c r="AX191" s="13" t="s">
        <v>70</v>
      </c>
      <c r="AY191" s="236" t="s">
        <v>142</v>
      </c>
    </row>
    <row r="192" s="14" customFormat="1">
      <c r="A192" s="14"/>
      <c r="B192" s="237"/>
      <c r="C192" s="238"/>
      <c r="D192" s="219" t="s">
        <v>155</v>
      </c>
      <c r="E192" s="239" t="s">
        <v>19</v>
      </c>
      <c r="F192" s="240" t="s">
        <v>173</v>
      </c>
      <c r="G192" s="238"/>
      <c r="H192" s="241">
        <v>24.375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155</v>
      </c>
      <c r="AU192" s="247" t="s">
        <v>80</v>
      </c>
      <c r="AV192" s="14" t="s">
        <v>149</v>
      </c>
      <c r="AW192" s="14" t="s">
        <v>32</v>
      </c>
      <c r="AX192" s="14" t="s">
        <v>78</v>
      </c>
      <c r="AY192" s="247" t="s">
        <v>142</v>
      </c>
    </row>
    <row r="193" s="2" customFormat="1" ht="21.75" customHeight="1">
      <c r="A193" s="40"/>
      <c r="B193" s="41"/>
      <c r="C193" s="206" t="s">
        <v>282</v>
      </c>
      <c r="D193" s="206" t="s">
        <v>144</v>
      </c>
      <c r="E193" s="207" t="s">
        <v>283</v>
      </c>
      <c r="F193" s="208" t="s">
        <v>284</v>
      </c>
      <c r="G193" s="209" t="s">
        <v>147</v>
      </c>
      <c r="H193" s="210">
        <v>21.574000000000002</v>
      </c>
      <c r="I193" s="211"/>
      <c r="J193" s="212">
        <f>ROUND(I193*H193,2)</f>
        <v>0</v>
      </c>
      <c r="K193" s="208" t="s">
        <v>148</v>
      </c>
      <c r="L193" s="46"/>
      <c r="M193" s="213" t="s">
        <v>19</v>
      </c>
      <c r="N193" s="214" t="s">
        <v>41</v>
      </c>
      <c r="O193" s="86"/>
      <c r="P193" s="215">
        <f>O193*H193</f>
        <v>0</v>
      </c>
      <c r="Q193" s="215">
        <v>0.26279999999999998</v>
      </c>
      <c r="R193" s="215">
        <f>Q193*H193</f>
        <v>5.6696472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149</v>
      </c>
      <c r="AT193" s="217" t="s">
        <v>144</v>
      </c>
      <c r="AU193" s="217" t="s">
        <v>80</v>
      </c>
      <c r="AY193" s="19" t="s">
        <v>142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78</v>
      </c>
      <c r="BK193" s="218">
        <f>ROUND(I193*H193,2)</f>
        <v>0</v>
      </c>
      <c r="BL193" s="19" t="s">
        <v>149</v>
      </c>
      <c r="BM193" s="217" t="s">
        <v>285</v>
      </c>
    </row>
    <row r="194" s="2" customFormat="1">
      <c r="A194" s="40"/>
      <c r="B194" s="41"/>
      <c r="C194" s="42"/>
      <c r="D194" s="219" t="s">
        <v>151</v>
      </c>
      <c r="E194" s="42"/>
      <c r="F194" s="220" t="s">
        <v>286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151</v>
      </c>
      <c r="AU194" s="19" t="s">
        <v>80</v>
      </c>
    </row>
    <row r="195" s="2" customFormat="1">
      <c r="A195" s="40"/>
      <c r="B195" s="41"/>
      <c r="C195" s="42"/>
      <c r="D195" s="224" t="s">
        <v>153</v>
      </c>
      <c r="E195" s="42"/>
      <c r="F195" s="225" t="s">
        <v>287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153</v>
      </c>
      <c r="AU195" s="19" t="s">
        <v>80</v>
      </c>
    </row>
    <row r="196" s="13" customFormat="1">
      <c r="A196" s="13"/>
      <c r="B196" s="226"/>
      <c r="C196" s="227"/>
      <c r="D196" s="219" t="s">
        <v>155</v>
      </c>
      <c r="E196" s="228" t="s">
        <v>19</v>
      </c>
      <c r="F196" s="229" t="s">
        <v>288</v>
      </c>
      <c r="G196" s="227"/>
      <c r="H196" s="230">
        <v>21.574000000000002</v>
      </c>
      <c r="I196" s="231"/>
      <c r="J196" s="227"/>
      <c r="K196" s="227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155</v>
      </c>
      <c r="AU196" s="236" t="s">
        <v>80</v>
      </c>
      <c r="AV196" s="13" t="s">
        <v>80</v>
      </c>
      <c r="AW196" s="13" t="s">
        <v>32</v>
      </c>
      <c r="AX196" s="13" t="s">
        <v>78</v>
      </c>
      <c r="AY196" s="236" t="s">
        <v>142</v>
      </c>
    </row>
    <row r="197" s="2" customFormat="1" ht="16.5" customHeight="1">
      <c r="A197" s="40"/>
      <c r="B197" s="41"/>
      <c r="C197" s="206" t="s">
        <v>289</v>
      </c>
      <c r="D197" s="206" t="s">
        <v>144</v>
      </c>
      <c r="E197" s="207" t="s">
        <v>290</v>
      </c>
      <c r="F197" s="208" t="s">
        <v>291</v>
      </c>
      <c r="G197" s="209" t="s">
        <v>147</v>
      </c>
      <c r="H197" s="210">
        <v>19.881</v>
      </c>
      <c r="I197" s="211"/>
      <c r="J197" s="212">
        <f>ROUND(I197*H197,2)</f>
        <v>0</v>
      </c>
      <c r="K197" s="208" t="s">
        <v>19</v>
      </c>
      <c r="L197" s="46"/>
      <c r="M197" s="213" t="s">
        <v>19</v>
      </c>
      <c r="N197" s="214" t="s">
        <v>41</v>
      </c>
      <c r="O197" s="86"/>
      <c r="P197" s="215">
        <f>O197*H197</f>
        <v>0</v>
      </c>
      <c r="Q197" s="215">
        <v>0.120208</v>
      </c>
      <c r="R197" s="215">
        <f>Q197*H197</f>
        <v>2.3898552479999999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149</v>
      </c>
      <c r="AT197" s="217" t="s">
        <v>144</v>
      </c>
      <c r="AU197" s="217" t="s">
        <v>80</v>
      </c>
      <c r="AY197" s="19" t="s">
        <v>142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78</v>
      </c>
      <c r="BK197" s="218">
        <f>ROUND(I197*H197,2)</f>
        <v>0</v>
      </c>
      <c r="BL197" s="19" t="s">
        <v>149</v>
      </c>
      <c r="BM197" s="217" t="s">
        <v>292</v>
      </c>
    </row>
    <row r="198" s="2" customFormat="1">
      <c r="A198" s="40"/>
      <c r="B198" s="41"/>
      <c r="C198" s="42"/>
      <c r="D198" s="219" t="s">
        <v>151</v>
      </c>
      <c r="E198" s="42"/>
      <c r="F198" s="220" t="s">
        <v>291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151</v>
      </c>
      <c r="AU198" s="19" t="s">
        <v>80</v>
      </c>
    </row>
    <row r="199" s="13" customFormat="1">
      <c r="A199" s="13"/>
      <c r="B199" s="226"/>
      <c r="C199" s="227"/>
      <c r="D199" s="219" t="s">
        <v>155</v>
      </c>
      <c r="E199" s="228" t="s">
        <v>19</v>
      </c>
      <c r="F199" s="229" t="s">
        <v>293</v>
      </c>
      <c r="G199" s="227"/>
      <c r="H199" s="230">
        <v>24.081</v>
      </c>
      <c r="I199" s="231"/>
      <c r="J199" s="227"/>
      <c r="K199" s="227"/>
      <c r="L199" s="232"/>
      <c r="M199" s="233"/>
      <c r="N199" s="234"/>
      <c r="O199" s="234"/>
      <c r="P199" s="234"/>
      <c r="Q199" s="234"/>
      <c r="R199" s="234"/>
      <c r="S199" s="234"/>
      <c r="T199" s="23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6" t="s">
        <v>155</v>
      </c>
      <c r="AU199" s="236" t="s">
        <v>80</v>
      </c>
      <c r="AV199" s="13" t="s">
        <v>80</v>
      </c>
      <c r="AW199" s="13" t="s">
        <v>32</v>
      </c>
      <c r="AX199" s="13" t="s">
        <v>70</v>
      </c>
      <c r="AY199" s="236" t="s">
        <v>142</v>
      </c>
    </row>
    <row r="200" s="13" customFormat="1">
      <c r="A200" s="13"/>
      <c r="B200" s="226"/>
      <c r="C200" s="227"/>
      <c r="D200" s="219" t="s">
        <v>155</v>
      </c>
      <c r="E200" s="228" t="s">
        <v>19</v>
      </c>
      <c r="F200" s="229" t="s">
        <v>294</v>
      </c>
      <c r="G200" s="227"/>
      <c r="H200" s="230">
        <v>-4.2000000000000002</v>
      </c>
      <c r="I200" s="231"/>
      <c r="J200" s="227"/>
      <c r="K200" s="227"/>
      <c r="L200" s="232"/>
      <c r="M200" s="233"/>
      <c r="N200" s="234"/>
      <c r="O200" s="234"/>
      <c r="P200" s="234"/>
      <c r="Q200" s="234"/>
      <c r="R200" s="234"/>
      <c r="S200" s="234"/>
      <c r="T200" s="23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6" t="s">
        <v>155</v>
      </c>
      <c r="AU200" s="236" t="s">
        <v>80</v>
      </c>
      <c r="AV200" s="13" t="s">
        <v>80</v>
      </c>
      <c r="AW200" s="13" t="s">
        <v>32</v>
      </c>
      <c r="AX200" s="13" t="s">
        <v>70</v>
      </c>
      <c r="AY200" s="236" t="s">
        <v>142</v>
      </c>
    </row>
    <row r="201" s="14" customFormat="1">
      <c r="A201" s="14"/>
      <c r="B201" s="237"/>
      <c r="C201" s="238"/>
      <c r="D201" s="219" t="s">
        <v>155</v>
      </c>
      <c r="E201" s="239" t="s">
        <v>19</v>
      </c>
      <c r="F201" s="240" t="s">
        <v>173</v>
      </c>
      <c r="G201" s="238"/>
      <c r="H201" s="241">
        <v>19.881</v>
      </c>
      <c r="I201" s="242"/>
      <c r="J201" s="238"/>
      <c r="K201" s="238"/>
      <c r="L201" s="243"/>
      <c r="M201" s="244"/>
      <c r="N201" s="245"/>
      <c r="O201" s="245"/>
      <c r="P201" s="245"/>
      <c r="Q201" s="245"/>
      <c r="R201" s="245"/>
      <c r="S201" s="245"/>
      <c r="T201" s="24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155</v>
      </c>
      <c r="AU201" s="247" t="s">
        <v>80</v>
      </c>
      <c r="AV201" s="14" t="s">
        <v>149</v>
      </c>
      <c r="AW201" s="14" t="s">
        <v>32</v>
      </c>
      <c r="AX201" s="14" t="s">
        <v>78</v>
      </c>
      <c r="AY201" s="247" t="s">
        <v>142</v>
      </c>
    </row>
    <row r="202" s="12" customFormat="1" ht="22.8" customHeight="1">
      <c r="A202" s="12"/>
      <c r="B202" s="190"/>
      <c r="C202" s="191"/>
      <c r="D202" s="192" t="s">
        <v>69</v>
      </c>
      <c r="E202" s="204" t="s">
        <v>149</v>
      </c>
      <c r="F202" s="204" t="s">
        <v>295</v>
      </c>
      <c r="G202" s="191"/>
      <c r="H202" s="191"/>
      <c r="I202" s="194"/>
      <c r="J202" s="205">
        <f>BK202</f>
        <v>0</v>
      </c>
      <c r="K202" s="191"/>
      <c r="L202" s="196"/>
      <c r="M202" s="197"/>
      <c r="N202" s="198"/>
      <c r="O202" s="198"/>
      <c r="P202" s="199">
        <f>SUM(P203:P224)</f>
        <v>0</v>
      </c>
      <c r="Q202" s="198"/>
      <c r="R202" s="199">
        <f>SUM(R203:R224)</f>
        <v>19.320375274</v>
      </c>
      <c r="S202" s="198"/>
      <c r="T202" s="200">
        <f>SUM(T203:T224)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1" t="s">
        <v>78</v>
      </c>
      <c r="AT202" s="202" t="s">
        <v>69</v>
      </c>
      <c r="AU202" s="202" t="s">
        <v>78</v>
      </c>
      <c r="AY202" s="201" t="s">
        <v>142</v>
      </c>
      <c r="BK202" s="203">
        <f>SUM(BK203:BK224)</f>
        <v>0</v>
      </c>
    </row>
    <row r="203" s="2" customFormat="1" ht="21.75" customHeight="1">
      <c r="A203" s="40"/>
      <c r="B203" s="41"/>
      <c r="C203" s="206" t="s">
        <v>296</v>
      </c>
      <c r="D203" s="206" t="s">
        <v>144</v>
      </c>
      <c r="E203" s="207" t="s">
        <v>297</v>
      </c>
      <c r="F203" s="208" t="s">
        <v>298</v>
      </c>
      <c r="G203" s="209" t="s">
        <v>269</v>
      </c>
      <c r="H203" s="210">
        <v>43.899999999999999</v>
      </c>
      <c r="I203" s="211"/>
      <c r="J203" s="212">
        <f>ROUND(I203*H203,2)</f>
        <v>0</v>
      </c>
      <c r="K203" s="208" t="s">
        <v>148</v>
      </c>
      <c r="L203" s="46"/>
      <c r="M203" s="213" t="s">
        <v>19</v>
      </c>
      <c r="N203" s="214" t="s">
        <v>41</v>
      </c>
      <c r="O203" s="86"/>
      <c r="P203" s="215">
        <f>O203*H203</f>
        <v>0</v>
      </c>
      <c r="Q203" s="215">
        <v>0.017297300000000002</v>
      </c>
      <c r="R203" s="215">
        <f>Q203*H203</f>
        <v>0.75935147000000003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149</v>
      </c>
      <c r="AT203" s="217" t="s">
        <v>144</v>
      </c>
      <c r="AU203" s="217" t="s">
        <v>80</v>
      </c>
      <c r="AY203" s="19" t="s">
        <v>142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78</v>
      </c>
      <c r="BK203" s="218">
        <f>ROUND(I203*H203,2)</f>
        <v>0</v>
      </c>
      <c r="BL203" s="19" t="s">
        <v>149</v>
      </c>
      <c r="BM203" s="217" t="s">
        <v>299</v>
      </c>
    </row>
    <row r="204" s="2" customFormat="1">
      <c r="A204" s="40"/>
      <c r="B204" s="41"/>
      <c r="C204" s="42"/>
      <c r="D204" s="219" t="s">
        <v>151</v>
      </c>
      <c r="E204" s="42"/>
      <c r="F204" s="220" t="s">
        <v>300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151</v>
      </c>
      <c r="AU204" s="19" t="s">
        <v>80</v>
      </c>
    </row>
    <row r="205" s="2" customFormat="1">
      <c r="A205" s="40"/>
      <c r="B205" s="41"/>
      <c r="C205" s="42"/>
      <c r="D205" s="224" t="s">
        <v>153</v>
      </c>
      <c r="E205" s="42"/>
      <c r="F205" s="225" t="s">
        <v>301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153</v>
      </c>
      <c r="AU205" s="19" t="s">
        <v>80</v>
      </c>
    </row>
    <row r="206" s="13" customFormat="1">
      <c r="A206" s="13"/>
      <c r="B206" s="226"/>
      <c r="C206" s="227"/>
      <c r="D206" s="219" t="s">
        <v>155</v>
      </c>
      <c r="E206" s="228" t="s">
        <v>19</v>
      </c>
      <c r="F206" s="229" t="s">
        <v>302</v>
      </c>
      <c r="G206" s="227"/>
      <c r="H206" s="230">
        <v>43.899999999999999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155</v>
      </c>
      <c r="AU206" s="236" t="s">
        <v>80</v>
      </c>
      <c r="AV206" s="13" t="s">
        <v>80</v>
      </c>
      <c r="AW206" s="13" t="s">
        <v>32</v>
      </c>
      <c r="AX206" s="13" t="s">
        <v>78</v>
      </c>
      <c r="AY206" s="236" t="s">
        <v>142</v>
      </c>
    </row>
    <row r="207" s="2" customFormat="1" ht="16.5" customHeight="1">
      <c r="A207" s="40"/>
      <c r="B207" s="41"/>
      <c r="C207" s="206" t="s">
        <v>7</v>
      </c>
      <c r="D207" s="206" t="s">
        <v>144</v>
      </c>
      <c r="E207" s="207" t="s">
        <v>303</v>
      </c>
      <c r="F207" s="208" t="s">
        <v>304</v>
      </c>
      <c r="G207" s="209" t="s">
        <v>159</v>
      </c>
      <c r="H207" s="210">
        <v>1.9179999999999999</v>
      </c>
      <c r="I207" s="211"/>
      <c r="J207" s="212">
        <f>ROUND(I207*H207,2)</f>
        <v>0</v>
      </c>
      <c r="K207" s="208" t="s">
        <v>148</v>
      </c>
      <c r="L207" s="46"/>
      <c r="M207" s="213" t="s">
        <v>19</v>
      </c>
      <c r="N207" s="214" t="s">
        <v>41</v>
      </c>
      <c r="O207" s="86"/>
      <c r="P207" s="215">
        <f>O207*H207</f>
        <v>0</v>
      </c>
      <c r="Q207" s="215">
        <v>2.5019749999999998</v>
      </c>
      <c r="R207" s="215">
        <f>Q207*H207</f>
        <v>4.7987880499999997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149</v>
      </c>
      <c r="AT207" s="217" t="s">
        <v>144</v>
      </c>
      <c r="AU207" s="217" t="s">
        <v>80</v>
      </c>
      <c r="AY207" s="19" t="s">
        <v>142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78</v>
      </c>
      <c r="BK207" s="218">
        <f>ROUND(I207*H207,2)</f>
        <v>0</v>
      </c>
      <c r="BL207" s="19" t="s">
        <v>149</v>
      </c>
      <c r="BM207" s="217" t="s">
        <v>305</v>
      </c>
    </row>
    <row r="208" s="2" customFormat="1">
      <c r="A208" s="40"/>
      <c r="B208" s="41"/>
      <c r="C208" s="42"/>
      <c r="D208" s="219" t="s">
        <v>151</v>
      </c>
      <c r="E208" s="42"/>
      <c r="F208" s="220" t="s">
        <v>306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151</v>
      </c>
      <c r="AU208" s="19" t="s">
        <v>80</v>
      </c>
    </row>
    <row r="209" s="2" customFormat="1">
      <c r="A209" s="40"/>
      <c r="B209" s="41"/>
      <c r="C209" s="42"/>
      <c r="D209" s="224" t="s">
        <v>153</v>
      </c>
      <c r="E209" s="42"/>
      <c r="F209" s="225" t="s">
        <v>307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153</v>
      </c>
      <c r="AU209" s="19" t="s">
        <v>80</v>
      </c>
    </row>
    <row r="210" s="13" customFormat="1">
      <c r="A210" s="13"/>
      <c r="B210" s="226"/>
      <c r="C210" s="227"/>
      <c r="D210" s="219" t="s">
        <v>155</v>
      </c>
      <c r="E210" s="228" t="s">
        <v>19</v>
      </c>
      <c r="F210" s="229" t="s">
        <v>308</v>
      </c>
      <c r="G210" s="227"/>
      <c r="H210" s="230">
        <v>1.9179999999999999</v>
      </c>
      <c r="I210" s="231"/>
      <c r="J210" s="227"/>
      <c r="K210" s="227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155</v>
      </c>
      <c r="AU210" s="236" t="s">
        <v>80</v>
      </c>
      <c r="AV210" s="13" t="s">
        <v>80</v>
      </c>
      <c r="AW210" s="13" t="s">
        <v>32</v>
      </c>
      <c r="AX210" s="13" t="s">
        <v>78</v>
      </c>
      <c r="AY210" s="236" t="s">
        <v>142</v>
      </c>
    </row>
    <row r="211" s="2" customFormat="1" ht="16.5" customHeight="1">
      <c r="A211" s="40"/>
      <c r="B211" s="41"/>
      <c r="C211" s="206" t="s">
        <v>309</v>
      </c>
      <c r="D211" s="206" t="s">
        <v>144</v>
      </c>
      <c r="E211" s="207" t="s">
        <v>310</v>
      </c>
      <c r="F211" s="208" t="s">
        <v>311</v>
      </c>
      <c r="G211" s="209" t="s">
        <v>193</v>
      </c>
      <c r="H211" s="210">
        <v>0.29999999999999999</v>
      </c>
      <c r="I211" s="211"/>
      <c r="J211" s="212">
        <f>ROUND(I211*H211,2)</f>
        <v>0</v>
      </c>
      <c r="K211" s="208" t="s">
        <v>148</v>
      </c>
      <c r="L211" s="46"/>
      <c r="M211" s="213" t="s">
        <v>19</v>
      </c>
      <c r="N211" s="214" t="s">
        <v>41</v>
      </c>
      <c r="O211" s="86"/>
      <c r="P211" s="215">
        <f>O211*H211</f>
        <v>0</v>
      </c>
      <c r="Q211" s="215">
        <v>1.0529056800000001</v>
      </c>
      <c r="R211" s="215">
        <f>Q211*H211</f>
        <v>0.31587170400000003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149</v>
      </c>
      <c r="AT211" s="217" t="s">
        <v>144</v>
      </c>
      <c r="AU211" s="217" t="s">
        <v>80</v>
      </c>
      <c r="AY211" s="19" t="s">
        <v>142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78</v>
      </c>
      <c r="BK211" s="218">
        <f>ROUND(I211*H211,2)</f>
        <v>0</v>
      </c>
      <c r="BL211" s="19" t="s">
        <v>149</v>
      </c>
      <c r="BM211" s="217" t="s">
        <v>312</v>
      </c>
    </row>
    <row r="212" s="2" customFormat="1">
      <c r="A212" s="40"/>
      <c r="B212" s="41"/>
      <c r="C212" s="42"/>
      <c r="D212" s="219" t="s">
        <v>151</v>
      </c>
      <c r="E212" s="42"/>
      <c r="F212" s="220" t="s">
        <v>313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151</v>
      </c>
      <c r="AU212" s="19" t="s">
        <v>80</v>
      </c>
    </row>
    <row r="213" s="2" customFormat="1">
      <c r="A213" s="40"/>
      <c r="B213" s="41"/>
      <c r="C213" s="42"/>
      <c r="D213" s="224" t="s">
        <v>153</v>
      </c>
      <c r="E213" s="42"/>
      <c r="F213" s="225" t="s">
        <v>314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153</v>
      </c>
      <c r="AU213" s="19" t="s">
        <v>80</v>
      </c>
    </row>
    <row r="214" s="13" customFormat="1">
      <c r="A214" s="13"/>
      <c r="B214" s="226"/>
      <c r="C214" s="227"/>
      <c r="D214" s="219" t="s">
        <v>155</v>
      </c>
      <c r="E214" s="228" t="s">
        <v>19</v>
      </c>
      <c r="F214" s="229" t="s">
        <v>315</v>
      </c>
      <c r="G214" s="227"/>
      <c r="H214" s="230">
        <v>0.29999999999999999</v>
      </c>
      <c r="I214" s="231"/>
      <c r="J214" s="227"/>
      <c r="K214" s="227"/>
      <c r="L214" s="232"/>
      <c r="M214" s="233"/>
      <c r="N214" s="234"/>
      <c r="O214" s="234"/>
      <c r="P214" s="234"/>
      <c r="Q214" s="234"/>
      <c r="R214" s="234"/>
      <c r="S214" s="234"/>
      <c r="T214" s="23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6" t="s">
        <v>155</v>
      </c>
      <c r="AU214" s="236" t="s">
        <v>80</v>
      </c>
      <c r="AV214" s="13" t="s">
        <v>80</v>
      </c>
      <c r="AW214" s="13" t="s">
        <v>32</v>
      </c>
      <c r="AX214" s="13" t="s">
        <v>78</v>
      </c>
      <c r="AY214" s="236" t="s">
        <v>142</v>
      </c>
    </row>
    <row r="215" s="2" customFormat="1" ht="16.5" customHeight="1">
      <c r="A215" s="40"/>
      <c r="B215" s="41"/>
      <c r="C215" s="206" t="s">
        <v>316</v>
      </c>
      <c r="D215" s="206" t="s">
        <v>144</v>
      </c>
      <c r="E215" s="207" t="s">
        <v>317</v>
      </c>
      <c r="F215" s="208" t="s">
        <v>318</v>
      </c>
      <c r="G215" s="209" t="s">
        <v>147</v>
      </c>
      <c r="H215" s="210">
        <v>51</v>
      </c>
      <c r="I215" s="211"/>
      <c r="J215" s="212">
        <f>ROUND(I215*H215,2)</f>
        <v>0</v>
      </c>
      <c r="K215" s="208" t="s">
        <v>148</v>
      </c>
      <c r="L215" s="46"/>
      <c r="M215" s="213" t="s">
        <v>19</v>
      </c>
      <c r="N215" s="214" t="s">
        <v>41</v>
      </c>
      <c r="O215" s="86"/>
      <c r="P215" s="215">
        <f>O215*H215</f>
        <v>0</v>
      </c>
      <c r="Q215" s="215">
        <v>0.247866</v>
      </c>
      <c r="R215" s="215">
        <f>Q215*H215</f>
        <v>12.641166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149</v>
      </c>
      <c r="AT215" s="217" t="s">
        <v>144</v>
      </c>
      <c r="AU215" s="217" t="s">
        <v>80</v>
      </c>
      <c r="AY215" s="19" t="s">
        <v>142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78</v>
      </c>
      <c r="BK215" s="218">
        <f>ROUND(I215*H215,2)</f>
        <v>0</v>
      </c>
      <c r="BL215" s="19" t="s">
        <v>149</v>
      </c>
      <c r="BM215" s="217" t="s">
        <v>319</v>
      </c>
    </row>
    <row r="216" s="2" customFormat="1">
      <c r="A216" s="40"/>
      <c r="B216" s="41"/>
      <c r="C216" s="42"/>
      <c r="D216" s="219" t="s">
        <v>151</v>
      </c>
      <c r="E216" s="42"/>
      <c r="F216" s="220" t="s">
        <v>320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151</v>
      </c>
      <c r="AU216" s="19" t="s">
        <v>80</v>
      </c>
    </row>
    <row r="217" s="2" customFormat="1">
      <c r="A217" s="40"/>
      <c r="B217" s="41"/>
      <c r="C217" s="42"/>
      <c r="D217" s="224" t="s">
        <v>153</v>
      </c>
      <c r="E217" s="42"/>
      <c r="F217" s="225" t="s">
        <v>321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153</v>
      </c>
      <c r="AU217" s="19" t="s">
        <v>80</v>
      </c>
    </row>
    <row r="218" s="13" customFormat="1">
      <c r="A218" s="13"/>
      <c r="B218" s="226"/>
      <c r="C218" s="227"/>
      <c r="D218" s="219" t="s">
        <v>155</v>
      </c>
      <c r="E218" s="228" t="s">
        <v>19</v>
      </c>
      <c r="F218" s="229" t="s">
        <v>322</v>
      </c>
      <c r="G218" s="227"/>
      <c r="H218" s="230">
        <v>51</v>
      </c>
      <c r="I218" s="231"/>
      <c r="J218" s="227"/>
      <c r="K218" s="227"/>
      <c r="L218" s="232"/>
      <c r="M218" s="233"/>
      <c r="N218" s="234"/>
      <c r="O218" s="234"/>
      <c r="P218" s="234"/>
      <c r="Q218" s="234"/>
      <c r="R218" s="234"/>
      <c r="S218" s="234"/>
      <c r="T218" s="23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6" t="s">
        <v>155</v>
      </c>
      <c r="AU218" s="236" t="s">
        <v>80</v>
      </c>
      <c r="AV218" s="13" t="s">
        <v>80</v>
      </c>
      <c r="AW218" s="13" t="s">
        <v>32</v>
      </c>
      <c r="AX218" s="13" t="s">
        <v>78</v>
      </c>
      <c r="AY218" s="236" t="s">
        <v>142</v>
      </c>
    </row>
    <row r="219" s="2" customFormat="1" ht="16.5" customHeight="1">
      <c r="A219" s="40"/>
      <c r="B219" s="41"/>
      <c r="C219" s="206" t="s">
        <v>323</v>
      </c>
      <c r="D219" s="206" t="s">
        <v>144</v>
      </c>
      <c r="E219" s="207" t="s">
        <v>324</v>
      </c>
      <c r="F219" s="208" t="s">
        <v>325</v>
      </c>
      <c r="G219" s="209" t="s">
        <v>147</v>
      </c>
      <c r="H219" s="210">
        <v>2.355</v>
      </c>
      <c r="I219" s="211"/>
      <c r="J219" s="212">
        <f>ROUND(I219*H219,2)</f>
        <v>0</v>
      </c>
      <c r="K219" s="208" t="s">
        <v>148</v>
      </c>
      <c r="L219" s="46"/>
      <c r="M219" s="213" t="s">
        <v>19</v>
      </c>
      <c r="N219" s="214" t="s">
        <v>41</v>
      </c>
      <c r="O219" s="86"/>
      <c r="P219" s="215">
        <f>O219*H219</f>
        <v>0</v>
      </c>
      <c r="Q219" s="215">
        <v>0.34190999999999999</v>
      </c>
      <c r="R219" s="215">
        <f>Q219*H219</f>
        <v>0.80519805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149</v>
      </c>
      <c r="AT219" s="217" t="s">
        <v>144</v>
      </c>
      <c r="AU219" s="217" t="s">
        <v>80</v>
      </c>
      <c r="AY219" s="19" t="s">
        <v>142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78</v>
      </c>
      <c r="BK219" s="218">
        <f>ROUND(I219*H219,2)</f>
        <v>0</v>
      </c>
      <c r="BL219" s="19" t="s">
        <v>149</v>
      </c>
      <c r="BM219" s="217" t="s">
        <v>326</v>
      </c>
    </row>
    <row r="220" s="2" customFormat="1">
      <c r="A220" s="40"/>
      <c r="B220" s="41"/>
      <c r="C220" s="42"/>
      <c r="D220" s="219" t="s">
        <v>151</v>
      </c>
      <c r="E220" s="42"/>
      <c r="F220" s="220" t="s">
        <v>327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151</v>
      </c>
      <c r="AU220" s="19" t="s">
        <v>80</v>
      </c>
    </row>
    <row r="221" s="2" customFormat="1">
      <c r="A221" s="40"/>
      <c r="B221" s="41"/>
      <c r="C221" s="42"/>
      <c r="D221" s="224" t="s">
        <v>153</v>
      </c>
      <c r="E221" s="42"/>
      <c r="F221" s="225" t="s">
        <v>328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153</v>
      </c>
      <c r="AU221" s="19" t="s">
        <v>80</v>
      </c>
    </row>
    <row r="222" s="13" customFormat="1">
      <c r="A222" s="13"/>
      <c r="B222" s="226"/>
      <c r="C222" s="227"/>
      <c r="D222" s="219" t="s">
        <v>155</v>
      </c>
      <c r="E222" s="228" t="s">
        <v>19</v>
      </c>
      <c r="F222" s="229" t="s">
        <v>329</v>
      </c>
      <c r="G222" s="227"/>
      <c r="H222" s="230">
        <v>0.245</v>
      </c>
      <c r="I222" s="231"/>
      <c r="J222" s="227"/>
      <c r="K222" s="227"/>
      <c r="L222" s="232"/>
      <c r="M222" s="233"/>
      <c r="N222" s="234"/>
      <c r="O222" s="234"/>
      <c r="P222" s="234"/>
      <c r="Q222" s="234"/>
      <c r="R222" s="234"/>
      <c r="S222" s="234"/>
      <c r="T222" s="23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6" t="s">
        <v>155</v>
      </c>
      <c r="AU222" s="236" t="s">
        <v>80</v>
      </c>
      <c r="AV222" s="13" t="s">
        <v>80</v>
      </c>
      <c r="AW222" s="13" t="s">
        <v>32</v>
      </c>
      <c r="AX222" s="13" t="s">
        <v>70</v>
      </c>
      <c r="AY222" s="236" t="s">
        <v>142</v>
      </c>
    </row>
    <row r="223" s="13" customFormat="1">
      <c r="A223" s="13"/>
      <c r="B223" s="226"/>
      <c r="C223" s="227"/>
      <c r="D223" s="219" t="s">
        <v>155</v>
      </c>
      <c r="E223" s="228" t="s">
        <v>19</v>
      </c>
      <c r="F223" s="229" t="s">
        <v>330</v>
      </c>
      <c r="G223" s="227"/>
      <c r="H223" s="230">
        <v>2.1099999999999999</v>
      </c>
      <c r="I223" s="231"/>
      <c r="J223" s="227"/>
      <c r="K223" s="227"/>
      <c r="L223" s="232"/>
      <c r="M223" s="233"/>
      <c r="N223" s="234"/>
      <c r="O223" s="234"/>
      <c r="P223" s="234"/>
      <c r="Q223" s="234"/>
      <c r="R223" s="234"/>
      <c r="S223" s="234"/>
      <c r="T223" s="23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6" t="s">
        <v>155</v>
      </c>
      <c r="AU223" s="236" t="s">
        <v>80</v>
      </c>
      <c r="AV223" s="13" t="s">
        <v>80</v>
      </c>
      <c r="AW223" s="13" t="s">
        <v>32</v>
      </c>
      <c r="AX223" s="13" t="s">
        <v>70</v>
      </c>
      <c r="AY223" s="236" t="s">
        <v>142</v>
      </c>
    </row>
    <row r="224" s="14" customFormat="1">
      <c r="A224" s="14"/>
      <c r="B224" s="237"/>
      <c r="C224" s="238"/>
      <c r="D224" s="219" t="s">
        <v>155</v>
      </c>
      <c r="E224" s="239" t="s">
        <v>19</v>
      </c>
      <c r="F224" s="240" t="s">
        <v>173</v>
      </c>
      <c r="G224" s="238"/>
      <c r="H224" s="241">
        <v>2.355</v>
      </c>
      <c r="I224" s="242"/>
      <c r="J224" s="238"/>
      <c r="K224" s="238"/>
      <c r="L224" s="243"/>
      <c r="M224" s="244"/>
      <c r="N224" s="245"/>
      <c r="O224" s="245"/>
      <c r="P224" s="245"/>
      <c r="Q224" s="245"/>
      <c r="R224" s="245"/>
      <c r="S224" s="245"/>
      <c r="T224" s="24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7" t="s">
        <v>155</v>
      </c>
      <c r="AU224" s="247" t="s">
        <v>80</v>
      </c>
      <c r="AV224" s="14" t="s">
        <v>149</v>
      </c>
      <c r="AW224" s="14" t="s">
        <v>32</v>
      </c>
      <c r="AX224" s="14" t="s">
        <v>78</v>
      </c>
      <c r="AY224" s="247" t="s">
        <v>142</v>
      </c>
    </row>
    <row r="225" s="12" customFormat="1" ht="22.8" customHeight="1">
      <c r="A225" s="12"/>
      <c r="B225" s="190"/>
      <c r="C225" s="191"/>
      <c r="D225" s="192" t="s">
        <v>69</v>
      </c>
      <c r="E225" s="204" t="s">
        <v>181</v>
      </c>
      <c r="F225" s="204" t="s">
        <v>331</v>
      </c>
      <c r="G225" s="191"/>
      <c r="H225" s="191"/>
      <c r="I225" s="194"/>
      <c r="J225" s="205">
        <f>BK225</f>
        <v>0</v>
      </c>
      <c r="K225" s="191"/>
      <c r="L225" s="196"/>
      <c r="M225" s="197"/>
      <c r="N225" s="198"/>
      <c r="O225" s="198"/>
      <c r="P225" s="199">
        <f>SUM(P226:P232)</f>
        <v>0</v>
      </c>
      <c r="Q225" s="198"/>
      <c r="R225" s="199">
        <f>SUM(R226:R232)</f>
        <v>13.006729999999999</v>
      </c>
      <c r="S225" s="198"/>
      <c r="T225" s="200">
        <f>SUM(T226:T232)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1" t="s">
        <v>78</v>
      </c>
      <c r="AT225" s="202" t="s">
        <v>69</v>
      </c>
      <c r="AU225" s="202" t="s">
        <v>78</v>
      </c>
      <c r="AY225" s="201" t="s">
        <v>142</v>
      </c>
      <c r="BK225" s="203">
        <f>SUM(BK226:BK232)</f>
        <v>0</v>
      </c>
    </row>
    <row r="226" s="2" customFormat="1" ht="16.5" customHeight="1">
      <c r="A226" s="40"/>
      <c r="B226" s="41"/>
      <c r="C226" s="206" t="s">
        <v>332</v>
      </c>
      <c r="D226" s="206" t="s">
        <v>144</v>
      </c>
      <c r="E226" s="207" t="s">
        <v>333</v>
      </c>
      <c r="F226" s="208" t="s">
        <v>334</v>
      </c>
      <c r="G226" s="209" t="s">
        <v>147</v>
      </c>
      <c r="H226" s="210">
        <v>48.5</v>
      </c>
      <c r="I226" s="211"/>
      <c r="J226" s="212">
        <f>ROUND(I226*H226,2)</f>
        <v>0</v>
      </c>
      <c r="K226" s="208" t="s">
        <v>148</v>
      </c>
      <c r="L226" s="46"/>
      <c r="M226" s="213" t="s">
        <v>19</v>
      </c>
      <c r="N226" s="214" t="s">
        <v>41</v>
      </c>
      <c r="O226" s="86"/>
      <c r="P226" s="215">
        <f>O226*H226</f>
        <v>0</v>
      </c>
      <c r="Q226" s="215">
        <v>0.11162</v>
      </c>
      <c r="R226" s="215">
        <f>Q226*H226</f>
        <v>5.41357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149</v>
      </c>
      <c r="AT226" s="217" t="s">
        <v>144</v>
      </c>
      <c r="AU226" s="217" t="s">
        <v>80</v>
      </c>
      <c r="AY226" s="19" t="s">
        <v>142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78</v>
      </c>
      <c r="BK226" s="218">
        <f>ROUND(I226*H226,2)</f>
        <v>0</v>
      </c>
      <c r="BL226" s="19" t="s">
        <v>149</v>
      </c>
      <c r="BM226" s="217" t="s">
        <v>335</v>
      </c>
    </row>
    <row r="227" s="2" customFormat="1">
      <c r="A227" s="40"/>
      <c r="B227" s="41"/>
      <c r="C227" s="42"/>
      <c r="D227" s="219" t="s">
        <v>151</v>
      </c>
      <c r="E227" s="42"/>
      <c r="F227" s="220" t="s">
        <v>336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151</v>
      </c>
      <c r="AU227" s="19" t="s">
        <v>80</v>
      </c>
    </row>
    <row r="228" s="2" customFormat="1">
      <c r="A228" s="40"/>
      <c r="B228" s="41"/>
      <c r="C228" s="42"/>
      <c r="D228" s="224" t="s">
        <v>153</v>
      </c>
      <c r="E228" s="42"/>
      <c r="F228" s="225" t="s">
        <v>337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153</v>
      </c>
      <c r="AU228" s="19" t="s">
        <v>80</v>
      </c>
    </row>
    <row r="229" s="2" customFormat="1" ht="16.5" customHeight="1">
      <c r="A229" s="40"/>
      <c r="B229" s="41"/>
      <c r="C229" s="248" t="s">
        <v>338</v>
      </c>
      <c r="D229" s="248" t="s">
        <v>237</v>
      </c>
      <c r="E229" s="249" t="s">
        <v>339</v>
      </c>
      <c r="F229" s="250" t="s">
        <v>340</v>
      </c>
      <c r="G229" s="251" t="s">
        <v>147</v>
      </c>
      <c r="H229" s="252">
        <v>49.954999999999998</v>
      </c>
      <c r="I229" s="253"/>
      <c r="J229" s="254">
        <f>ROUND(I229*H229,2)</f>
        <v>0</v>
      </c>
      <c r="K229" s="250" t="s">
        <v>148</v>
      </c>
      <c r="L229" s="255"/>
      <c r="M229" s="256" t="s">
        <v>19</v>
      </c>
      <c r="N229" s="257" t="s">
        <v>41</v>
      </c>
      <c r="O229" s="86"/>
      <c r="P229" s="215">
        <f>O229*H229</f>
        <v>0</v>
      </c>
      <c r="Q229" s="215">
        <v>0.152</v>
      </c>
      <c r="R229" s="215">
        <f>Q229*H229</f>
        <v>7.5931599999999992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206</v>
      </c>
      <c r="AT229" s="217" t="s">
        <v>237</v>
      </c>
      <c r="AU229" s="217" t="s">
        <v>80</v>
      </c>
      <c r="AY229" s="19" t="s">
        <v>142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78</v>
      </c>
      <c r="BK229" s="218">
        <f>ROUND(I229*H229,2)</f>
        <v>0</v>
      </c>
      <c r="BL229" s="19" t="s">
        <v>149</v>
      </c>
      <c r="BM229" s="217" t="s">
        <v>341</v>
      </c>
    </row>
    <row r="230" s="2" customFormat="1">
      <c r="A230" s="40"/>
      <c r="B230" s="41"/>
      <c r="C230" s="42"/>
      <c r="D230" s="219" t="s">
        <v>151</v>
      </c>
      <c r="E230" s="42"/>
      <c r="F230" s="220" t="s">
        <v>340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151</v>
      </c>
      <c r="AU230" s="19" t="s">
        <v>80</v>
      </c>
    </row>
    <row r="231" s="2" customFormat="1">
      <c r="A231" s="40"/>
      <c r="B231" s="41"/>
      <c r="C231" s="42"/>
      <c r="D231" s="219" t="s">
        <v>342</v>
      </c>
      <c r="E231" s="42"/>
      <c r="F231" s="258" t="s">
        <v>343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342</v>
      </c>
      <c r="AU231" s="19" t="s">
        <v>80</v>
      </c>
    </row>
    <row r="232" s="13" customFormat="1">
      <c r="A232" s="13"/>
      <c r="B232" s="226"/>
      <c r="C232" s="227"/>
      <c r="D232" s="219" t="s">
        <v>155</v>
      </c>
      <c r="E232" s="227"/>
      <c r="F232" s="229" t="s">
        <v>344</v>
      </c>
      <c r="G232" s="227"/>
      <c r="H232" s="230">
        <v>49.954999999999998</v>
      </c>
      <c r="I232" s="231"/>
      <c r="J232" s="227"/>
      <c r="K232" s="227"/>
      <c r="L232" s="232"/>
      <c r="M232" s="233"/>
      <c r="N232" s="234"/>
      <c r="O232" s="234"/>
      <c r="P232" s="234"/>
      <c r="Q232" s="234"/>
      <c r="R232" s="234"/>
      <c r="S232" s="234"/>
      <c r="T232" s="23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6" t="s">
        <v>155</v>
      </c>
      <c r="AU232" s="236" t="s">
        <v>80</v>
      </c>
      <c r="AV232" s="13" t="s">
        <v>80</v>
      </c>
      <c r="AW232" s="13" t="s">
        <v>4</v>
      </c>
      <c r="AX232" s="13" t="s">
        <v>78</v>
      </c>
      <c r="AY232" s="236" t="s">
        <v>142</v>
      </c>
    </row>
    <row r="233" s="12" customFormat="1" ht="22.8" customHeight="1">
      <c r="A233" s="12"/>
      <c r="B233" s="190"/>
      <c r="C233" s="191"/>
      <c r="D233" s="192" t="s">
        <v>69</v>
      </c>
      <c r="E233" s="204" t="s">
        <v>190</v>
      </c>
      <c r="F233" s="204" t="s">
        <v>345</v>
      </c>
      <c r="G233" s="191"/>
      <c r="H233" s="191"/>
      <c r="I233" s="194"/>
      <c r="J233" s="205">
        <f>BK233</f>
        <v>0</v>
      </c>
      <c r="K233" s="191"/>
      <c r="L233" s="196"/>
      <c r="M233" s="197"/>
      <c r="N233" s="198"/>
      <c r="O233" s="198"/>
      <c r="P233" s="199">
        <f>SUM(P234:P378)</f>
        <v>0</v>
      </c>
      <c r="Q233" s="198"/>
      <c r="R233" s="199">
        <f>SUM(R234:R378)</f>
        <v>14.6515352017</v>
      </c>
      <c r="S233" s="198"/>
      <c r="T233" s="200">
        <f>SUM(T234:T378)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1" t="s">
        <v>78</v>
      </c>
      <c r="AT233" s="202" t="s">
        <v>69</v>
      </c>
      <c r="AU233" s="202" t="s">
        <v>78</v>
      </c>
      <c r="AY233" s="201" t="s">
        <v>142</v>
      </c>
      <c r="BK233" s="203">
        <f>SUM(BK234:BK378)</f>
        <v>0</v>
      </c>
    </row>
    <row r="234" s="2" customFormat="1" ht="16.5" customHeight="1">
      <c r="A234" s="40"/>
      <c r="B234" s="41"/>
      <c r="C234" s="206" t="s">
        <v>346</v>
      </c>
      <c r="D234" s="206" t="s">
        <v>144</v>
      </c>
      <c r="E234" s="207" t="s">
        <v>347</v>
      </c>
      <c r="F234" s="208" t="s">
        <v>348</v>
      </c>
      <c r="G234" s="209" t="s">
        <v>147</v>
      </c>
      <c r="H234" s="210">
        <v>220.78399999999999</v>
      </c>
      <c r="I234" s="211"/>
      <c r="J234" s="212">
        <f>ROUND(I234*H234,2)</f>
        <v>0</v>
      </c>
      <c r="K234" s="208" t="s">
        <v>148</v>
      </c>
      <c r="L234" s="46"/>
      <c r="M234" s="213" t="s">
        <v>19</v>
      </c>
      <c r="N234" s="214" t="s">
        <v>41</v>
      </c>
      <c r="O234" s="86"/>
      <c r="P234" s="215">
        <f>O234*H234</f>
        <v>0</v>
      </c>
      <c r="Q234" s="215">
        <v>0.0043839999999999999</v>
      </c>
      <c r="R234" s="215">
        <f>Q234*H234</f>
        <v>0.96791705599999989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149</v>
      </c>
      <c r="AT234" s="217" t="s">
        <v>144</v>
      </c>
      <c r="AU234" s="217" t="s">
        <v>80</v>
      </c>
      <c r="AY234" s="19" t="s">
        <v>142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78</v>
      </c>
      <c r="BK234" s="218">
        <f>ROUND(I234*H234,2)</f>
        <v>0</v>
      </c>
      <c r="BL234" s="19" t="s">
        <v>149</v>
      </c>
      <c r="BM234" s="217" t="s">
        <v>349</v>
      </c>
    </row>
    <row r="235" s="2" customFormat="1">
      <c r="A235" s="40"/>
      <c r="B235" s="41"/>
      <c r="C235" s="42"/>
      <c r="D235" s="219" t="s">
        <v>151</v>
      </c>
      <c r="E235" s="42"/>
      <c r="F235" s="220" t="s">
        <v>350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151</v>
      </c>
      <c r="AU235" s="19" t="s">
        <v>80</v>
      </c>
    </row>
    <row r="236" s="2" customFormat="1">
      <c r="A236" s="40"/>
      <c r="B236" s="41"/>
      <c r="C236" s="42"/>
      <c r="D236" s="224" t="s">
        <v>153</v>
      </c>
      <c r="E236" s="42"/>
      <c r="F236" s="225" t="s">
        <v>351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153</v>
      </c>
      <c r="AU236" s="19" t="s">
        <v>80</v>
      </c>
    </row>
    <row r="237" s="13" customFormat="1">
      <c r="A237" s="13"/>
      <c r="B237" s="226"/>
      <c r="C237" s="227"/>
      <c r="D237" s="219" t="s">
        <v>155</v>
      </c>
      <c r="E237" s="228" t="s">
        <v>19</v>
      </c>
      <c r="F237" s="229" t="s">
        <v>352</v>
      </c>
      <c r="G237" s="227"/>
      <c r="H237" s="230">
        <v>19.960000000000001</v>
      </c>
      <c r="I237" s="231"/>
      <c r="J237" s="227"/>
      <c r="K237" s="227"/>
      <c r="L237" s="232"/>
      <c r="M237" s="233"/>
      <c r="N237" s="234"/>
      <c r="O237" s="234"/>
      <c r="P237" s="234"/>
      <c r="Q237" s="234"/>
      <c r="R237" s="234"/>
      <c r="S237" s="234"/>
      <c r="T237" s="23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6" t="s">
        <v>155</v>
      </c>
      <c r="AU237" s="236" t="s">
        <v>80</v>
      </c>
      <c r="AV237" s="13" t="s">
        <v>80</v>
      </c>
      <c r="AW237" s="13" t="s">
        <v>32</v>
      </c>
      <c r="AX237" s="13" t="s">
        <v>70</v>
      </c>
      <c r="AY237" s="236" t="s">
        <v>142</v>
      </c>
    </row>
    <row r="238" s="13" customFormat="1">
      <c r="A238" s="13"/>
      <c r="B238" s="226"/>
      <c r="C238" s="227"/>
      <c r="D238" s="219" t="s">
        <v>155</v>
      </c>
      <c r="E238" s="228" t="s">
        <v>19</v>
      </c>
      <c r="F238" s="229" t="s">
        <v>353</v>
      </c>
      <c r="G238" s="227"/>
      <c r="H238" s="230">
        <v>172.654</v>
      </c>
      <c r="I238" s="231"/>
      <c r="J238" s="227"/>
      <c r="K238" s="227"/>
      <c r="L238" s="232"/>
      <c r="M238" s="233"/>
      <c r="N238" s="234"/>
      <c r="O238" s="234"/>
      <c r="P238" s="234"/>
      <c r="Q238" s="234"/>
      <c r="R238" s="234"/>
      <c r="S238" s="234"/>
      <c r="T238" s="23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6" t="s">
        <v>155</v>
      </c>
      <c r="AU238" s="236" t="s">
        <v>80</v>
      </c>
      <c r="AV238" s="13" t="s">
        <v>80</v>
      </c>
      <c r="AW238" s="13" t="s">
        <v>32</v>
      </c>
      <c r="AX238" s="13" t="s">
        <v>70</v>
      </c>
      <c r="AY238" s="236" t="s">
        <v>142</v>
      </c>
    </row>
    <row r="239" s="13" customFormat="1">
      <c r="A239" s="13"/>
      <c r="B239" s="226"/>
      <c r="C239" s="227"/>
      <c r="D239" s="219" t="s">
        <v>155</v>
      </c>
      <c r="E239" s="228" t="s">
        <v>19</v>
      </c>
      <c r="F239" s="229" t="s">
        <v>354</v>
      </c>
      <c r="G239" s="227"/>
      <c r="H239" s="230">
        <v>20.344999999999999</v>
      </c>
      <c r="I239" s="231"/>
      <c r="J239" s="227"/>
      <c r="K239" s="227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155</v>
      </c>
      <c r="AU239" s="236" t="s">
        <v>80</v>
      </c>
      <c r="AV239" s="13" t="s">
        <v>80</v>
      </c>
      <c r="AW239" s="13" t="s">
        <v>32</v>
      </c>
      <c r="AX239" s="13" t="s">
        <v>70</v>
      </c>
      <c r="AY239" s="236" t="s">
        <v>142</v>
      </c>
    </row>
    <row r="240" s="13" customFormat="1">
      <c r="A240" s="13"/>
      <c r="B240" s="226"/>
      <c r="C240" s="227"/>
      <c r="D240" s="219" t="s">
        <v>155</v>
      </c>
      <c r="E240" s="228" t="s">
        <v>19</v>
      </c>
      <c r="F240" s="229" t="s">
        <v>355</v>
      </c>
      <c r="G240" s="227"/>
      <c r="H240" s="230">
        <v>7.8250000000000002</v>
      </c>
      <c r="I240" s="231"/>
      <c r="J240" s="227"/>
      <c r="K240" s="227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155</v>
      </c>
      <c r="AU240" s="236" t="s">
        <v>80</v>
      </c>
      <c r="AV240" s="13" t="s">
        <v>80</v>
      </c>
      <c r="AW240" s="13" t="s">
        <v>32</v>
      </c>
      <c r="AX240" s="13" t="s">
        <v>70</v>
      </c>
      <c r="AY240" s="236" t="s">
        <v>142</v>
      </c>
    </row>
    <row r="241" s="14" customFormat="1">
      <c r="A241" s="14"/>
      <c r="B241" s="237"/>
      <c r="C241" s="238"/>
      <c r="D241" s="219" t="s">
        <v>155</v>
      </c>
      <c r="E241" s="239" t="s">
        <v>19</v>
      </c>
      <c r="F241" s="240" t="s">
        <v>173</v>
      </c>
      <c r="G241" s="238"/>
      <c r="H241" s="241">
        <v>220.78399999999999</v>
      </c>
      <c r="I241" s="242"/>
      <c r="J241" s="238"/>
      <c r="K241" s="238"/>
      <c r="L241" s="243"/>
      <c r="M241" s="244"/>
      <c r="N241" s="245"/>
      <c r="O241" s="245"/>
      <c r="P241" s="245"/>
      <c r="Q241" s="245"/>
      <c r="R241" s="245"/>
      <c r="S241" s="245"/>
      <c r="T241" s="24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7" t="s">
        <v>155</v>
      </c>
      <c r="AU241" s="247" t="s">
        <v>80</v>
      </c>
      <c r="AV241" s="14" t="s">
        <v>149</v>
      </c>
      <c r="AW241" s="14" t="s">
        <v>32</v>
      </c>
      <c r="AX241" s="14" t="s">
        <v>78</v>
      </c>
      <c r="AY241" s="247" t="s">
        <v>142</v>
      </c>
    </row>
    <row r="242" s="2" customFormat="1" ht="16.5" customHeight="1">
      <c r="A242" s="40"/>
      <c r="B242" s="41"/>
      <c r="C242" s="206" t="s">
        <v>356</v>
      </c>
      <c r="D242" s="206" t="s">
        <v>144</v>
      </c>
      <c r="E242" s="207" t="s">
        <v>357</v>
      </c>
      <c r="F242" s="208" t="s">
        <v>358</v>
      </c>
      <c r="G242" s="209" t="s">
        <v>147</v>
      </c>
      <c r="H242" s="210">
        <v>71.506</v>
      </c>
      <c r="I242" s="211"/>
      <c r="J242" s="212">
        <f>ROUND(I242*H242,2)</f>
        <v>0</v>
      </c>
      <c r="K242" s="208" t="s">
        <v>148</v>
      </c>
      <c r="L242" s="46"/>
      <c r="M242" s="213" t="s">
        <v>19</v>
      </c>
      <c r="N242" s="214" t="s">
        <v>41</v>
      </c>
      <c r="O242" s="86"/>
      <c r="P242" s="215">
        <f>O242*H242</f>
        <v>0</v>
      </c>
      <c r="Q242" s="215">
        <v>0.015400000000000001</v>
      </c>
      <c r="R242" s="215">
        <f>Q242*H242</f>
        <v>1.1011924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149</v>
      </c>
      <c r="AT242" s="217" t="s">
        <v>144</v>
      </c>
      <c r="AU242" s="217" t="s">
        <v>80</v>
      </c>
      <c r="AY242" s="19" t="s">
        <v>142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78</v>
      </c>
      <c r="BK242" s="218">
        <f>ROUND(I242*H242,2)</f>
        <v>0</v>
      </c>
      <c r="BL242" s="19" t="s">
        <v>149</v>
      </c>
      <c r="BM242" s="217" t="s">
        <v>359</v>
      </c>
    </row>
    <row r="243" s="2" customFormat="1">
      <c r="A243" s="40"/>
      <c r="B243" s="41"/>
      <c r="C243" s="42"/>
      <c r="D243" s="219" t="s">
        <v>151</v>
      </c>
      <c r="E243" s="42"/>
      <c r="F243" s="220" t="s">
        <v>360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151</v>
      </c>
      <c r="AU243" s="19" t="s">
        <v>80</v>
      </c>
    </row>
    <row r="244" s="2" customFormat="1">
      <c r="A244" s="40"/>
      <c r="B244" s="41"/>
      <c r="C244" s="42"/>
      <c r="D244" s="224" t="s">
        <v>153</v>
      </c>
      <c r="E244" s="42"/>
      <c r="F244" s="225" t="s">
        <v>361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153</v>
      </c>
      <c r="AU244" s="19" t="s">
        <v>80</v>
      </c>
    </row>
    <row r="245" s="13" customFormat="1">
      <c r="A245" s="13"/>
      <c r="B245" s="226"/>
      <c r="C245" s="227"/>
      <c r="D245" s="219" t="s">
        <v>155</v>
      </c>
      <c r="E245" s="228" t="s">
        <v>19</v>
      </c>
      <c r="F245" s="229" t="s">
        <v>362</v>
      </c>
      <c r="G245" s="227"/>
      <c r="H245" s="230">
        <v>23.16</v>
      </c>
      <c r="I245" s="231"/>
      <c r="J245" s="227"/>
      <c r="K245" s="227"/>
      <c r="L245" s="232"/>
      <c r="M245" s="233"/>
      <c r="N245" s="234"/>
      <c r="O245" s="234"/>
      <c r="P245" s="234"/>
      <c r="Q245" s="234"/>
      <c r="R245" s="234"/>
      <c r="S245" s="234"/>
      <c r="T245" s="23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6" t="s">
        <v>155</v>
      </c>
      <c r="AU245" s="236" t="s">
        <v>80</v>
      </c>
      <c r="AV245" s="13" t="s">
        <v>80</v>
      </c>
      <c r="AW245" s="13" t="s">
        <v>32</v>
      </c>
      <c r="AX245" s="13" t="s">
        <v>70</v>
      </c>
      <c r="AY245" s="236" t="s">
        <v>142</v>
      </c>
    </row>
    <row r="246" s="13" customFormat="1">
      <c r="A246" s="13"/>
      <c r="B246" s="226"/>
      <c r="C246" s="227"/>
      <c r="D246" s="219" t="s">
        <v>155</v>
      </c>
      <c r="E246" s="228" t="s">
        <v>19</v>
      </c>
      <c r="F246" s="229" t="s">
        <v>363</v>
      </c>
      <c r="G246" s="227"/>
      <c r="H246" s="230">
        <v>48.345999999999997</v>
      </c>
      <c r="I246" s="231"/>
      <c r="J246" s="227"/>
      <c r="K246" s="227"/>
      <c r="L246" s="232"/>
      <c r="M246" s="233"/>
      <c r="N246" s="234"/>
      <c r="O246" s="234"/>
      <c r="P246" s="234"/>
      <c r="Q246" s="234"/>
      <c r="R246" s="234"/>
      <c r="S246" s="234"/>
      <c r="T246" s="23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6" t="s">
        <v>155</v>
      </c>
      <c r="AU246" s="236" t="s">
        <v>80</v>
      </c>
      <c r="AV246" s="13" t="s">
        <v>80</v>
      </c>
      <c r="AW246" s="13" t="s">
        <v>32</v>
      </c>
      <c r="AX246" s="13" t="s">
        <v>70</v>
      </c>
      <c r="AY246" s="236" t="s">
        <v>142</v>
      </c>
    </row>
    <row r="247" s="14" customFormat="1">
      <c r="A247" s="14"/>
      <c r="B247" s="237"/>
      <c r="C247" s="238"/>
      <c r="D247" s="219" t="s">
        <v>155</v>
      </c>
      <c r="E247" s="239" t="s">
        <v>19</v>
      </c>
      <c r="F247" s="240" t="s">
        <v>173</v>
      </c>
      <c r="G247" s="238"/>
      <c r="H247" s="241">
        <v>71.506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7" t="s">
        <v>155</v>
      </c>
      <c r="AU247" s="247" t="s">
        <v>80</v>
      </c>
      <c r="AV247" s="14" t="s">
        <v>149</v>
      </c>
      <c r="AW247" s="14" t="s">
        <v>32</v>
      </c>
      <c r="AX247" s="14" t="s">
        <v>78</v>
      </c>
      <c r="AY247" s="247" t="s">
        <v>142</v>
      </c>
    </row>
    <row r="248" s="2" customFormat="1" ht="16.5" customHeight="1">
      <c r="A248" s="40"/>
      <c r="B248" s="41"/>
      <c r="C248" s="206" t="s">
        <v>364</v>
      </c>
      <c r="D248" s="206" t="s">
        <v>144</v>
      </c>
      <c r="E248" s="207" t="s">
        <v>365</v>
      </c>
      <c r="F248" s="208" t="s">
        <v>366</v>
      </c>
      <c r="G248" s="209" t="s">
        <v>147</v>
      </c>
      <c r="H248" s="210">
        <v>172.654</v>
      </c>
      <c r="I248" s="211"/>
      <c r="J248" s="212">
        <f>ROUND(I248*H248,2)</f>
        <v>0</v>
      </c>
      <c r="K248" s="208" t="s">
        <v>148</v>
      </c>
      <c r="L248" s="46"/>
      <c r="M248" s="213" t="s">
        <v>19</v>
      </c>
      <c r="N248" s="214" t="s">
        <v>41</v>
      </c>
      <c r="O248" s="86"/>
      <c r="P248" s="215">
        <f>O248*H248</f>
        <v>0</v>
      </c>
      <c r="Q248" s="215">
        <v>0.021000000000000001</v>
      </c>
      <c r="R248" s="215">
        <f>Q248*H248</f>
        <v>3.625734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149</v>
      </c>
      <c r="AT248" s="217" t="s">
        <v>144</v>
      </c>
      <c r="AU248" s="217" t="s">
        <v>80</v>
      </c>
      <c r="AY248" s="19" t="s">
        <v>142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78</v>
      </c>
      <c r="BK248" s="218">
        <f>ROUND(I248*H248,2)</f>
        <v>0</v>
      </c>
      <c r="BL248" s="19" t="s">
        <v>149</v>
      </c>
      <c r="BM248" s="217" t="s">
        <v>367</v>
      </c>
    </row>
    <row r="249" s="2" customFormat="1">
      <c r="A249" s="40"/>
      <c r="B249" s="41"/>
      <c r="C249" s="42"/>
      <c r="D249" s="219" t="s">
        <v>151</v>
      </c>
      <c r="E249" s="42"/>
      <c r="F249" s="220" t="s">
        <v>368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151</v>
      </c>
      <c r="AU249" s="19" t="s">
        <v>80</v>
      </c>
    </row>
    <row r="250" s="2" customFormat="1">
      <c r="A250" s="40"/>
      <c r="B250" s="41"/>
      <c r="C250" s="42"/>
      <c r="D250" s="224" t="s">
        <v>153</v>
      </c>
      <c r="E250" s="42"/>
      <c r="F250" s="225" t="s">
        <v>369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153</v>
      </c>
      <c r="AU250" s="19" t="s">
        <v>80</v>
      </c>
    </row>
    <row r="251" s="13" customFormat="1">
      <c r="A251" s="13"/>
      <c r="B251" s="226"/>
      <c r="C251" s="227"/>
      <c r="D251" s="219" t="s">
        <v>155</v>
      </c>
      <c r="E251" s="228" t="s">
        <v>19</v>
      </c>
      <c r="F251" s="229" t="s">
        <v>370</v>
      </c>
      <c r="G251" s="227"/>
      <c r="H251" s="230">
        <v>21.902000000000001</v>
      </c>
      <c r="I251" s="231"/>
      <c r="J251" s="227"/>
      <c r="K251" s="227"/>
      <c r="L251" s="232"/>
      <c r="M251" s="233"/>
      <c r="N251" s="234"/>
      <c r="O251" s="234"/>
      <c r="P251" s="234"/>
      <c r="Q251" s="234"/>
      <c r="R251" s="234"/>
      <c r="S251" s="234"/>
      <c r="T251" s="23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6" t="s">
        <v>155</v>
      </c>
      <c r="AU251" s="236" t="s">
        <v>80</v>
      </c>
      <c r="AV251" s="13" t="s">
        <v>80</v>
      </c>
      <c r="AW251" s="13" t="s">
        <v>32</v>
      </c>
      <c r="AX251" s="13" t="s">
        <v>70</v>
      </c>
      <c r="AY251" s="236" t="s">
        <v>142</v>
      </c>
    </row>
    <row r="252" s="13" customFormat="1">
      <c r="A252" s="13"/>
      <c r="B252" s="226"/>
      <c r="C252" s="227"/>
      <c r="D252" s="219" t="s">
        <v>155</v>
      </c>
      <c r="E252" s="228" t="s">
        <v>19</v>
      </c>
      <c r="F252" s="229" t="s">
        <v>371</v>
      </c>
      <c r="G252" s="227"/>
      <c r="H252" s="230">
        <v>11.855</v>
      </c>
      <c r="I252" s="231"/>
      <c r="J252" s="227"/>
      <c r="K252" s="227"/>
      <c r="L252" s="232"/>
      <c r="M252" s="233"/>
      <c r="N252" s="234"/>
      <c r="O252" s="234"/>
      <c r="P252" s="234"/>
      <c r="Q252" s="234"/>
      <c r="R252" s="234"/>
      <c r="S252" s="234"/>
      <c r="T252" s="23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6" t="s">
        <v>155</v>
      </c>
      <c r="AU252" s="236" t="s">
        <v>80</v>
      </c>
      <c r="AV252" s="13" t="s">
        <v>80</v>
      </c>
      <c r="AW252" s="13" t="s">
        <v>32</v>
      </c>
      <c r="AX252" s="13" t="s">
        <v>70</v>
      </c>
      <c r="AY252" s="236" t="s">
        <v>142</v>
      </c>
    </row>
    <row r="253" s="13" customFormat="1">
      <c r="A253" s="13"/>
      <c r="B253" s="226"/>
      <c r="C253" s="227"/>
      <c r="D253" s="219" t="s">
        <v>155</v>
      </c>
      <c r="E253" s="228" t="s">
        <v>19</v>
      </c>
      <c r="F253" s="229" t="s">
        <v>372</v>
      </c>
      <c r="G253" s="227"/>
      <c r="H253" s="230">
        <v>10.629</v>
      </c>
      <c r="I253" s="231"/>
      <c r="J253" s="227"/>
      <c r="K253" s="227"/>
      <c r="L253" s="232"/>
      <c r="M253" s="233"/>
      <c r="N253" s="234"/>
      <c r="O253" s="234"/>
      <c r="P253" s="234"/>
      <c r="Q253" s="234"/>
      <c r="R253" s="234"/>
      <c r="S253" s="234"/>
      <c r="T253" s="23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6" t="s">
        <v>155</v>
      </c>
      <c r="AU253" s="236" t="s">
        <v>80</v>
      </c>
      <c r="AV253" s="13" t="s">
        <v>80</v>
      </c>
      <c r="AW253" s="13" t="s">
        <v>32</v>
      </c>
      <c r="AX253" s="13" t="s">
        <v>70</v>
      </c>
      <c r="AY253" s="236" t="s">
        <v>142</v>
      </c>
    </row>
    <row r="254" s="13" customFormat="1">
      <c r="A254" s="13"/>
      <c r="B254" s="226"/>
      <c r="C254" s="227"/>
      <c r="D254" s="219" t="s">
        <v>155</v>
      </c>
      <c r="E254" s="228" t="s">
        <v>19</v>
      </c>
      <c r="F254" s="229" t="s">
        <v>373</v>
      </c>
      <c r="G254" s="227"/>
      <c r="H254" s="230">
        <v>15.808</v>
      </c>
      <c r="I254" s="231"/>
      <c r="J254" s="227"/>
      <c r="K254" s="227"/>
      <c r="L254" s="232"/>
      <c r="M254" s="233"/>
      <c r="N254" s="234"/>
      <c r="O254" s="234"/>
      <c r="P254" s="234"/>
      <c r="Q254" s="234"/>
      <c r="R254" s="234"/>
      <c r="S254" s="234"/>
      <c r="T254" s="23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6" t="s">
        <v>155</v>
      </c>
      <c r="AU254" s="236" t="s">
        <v>80</v>
      </c>
      <c r="AV254" s="13" t="s">
        <v>80</v>
      </c>
      <c r="AW254" s="13" t="s">
        <v>32</v>
      </c>
      <c r="AX254" s="13" t="s">
        <v>70</v>
      </c>
      <c r="AY254" s="236" t="s">
        <v>142</v>
      </c>
    </row>
    <row r="255" s="13" customFormat="1">
      <c r="A255" s="13"/>
      <c r="B255" s="226"/>
      <c r="C255" s="227"/>
      <c r="D255" s="219" t="s">
        <v>155</v>
      </c>
      <c r="E255" s="228" t="s">
        <v>19</v>
      </c>
      <c r="F255" s="229" t="s">
        <v>374</v>
      </c>
      <c r="G255" s="227"/>
      <c r="H255" s="230">
        <v>13.09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155</v>
      </c>
      <c r="AU255" s="236" t="s">
        <v>80</v>
      </c>
      <c r="AV255" s="13" t="s">
        <v>80</v>
      </c>
      <c r="AW255" s="13" t="s">
        <v>32</v>
      </c>
      <c r="AX255" s="13" t="s">
        <v>70</v>
      </c>
      <c r="AY255" s="236" t="s">
        <v>142</v>
      </c>
    </row>
    <row r="256" s="13" customFormat="1">
      <c r="A256" s="13"/>
      <c r="B256" s="226"/>
      <c r="C256" s="227"/>
      <c r="D256" s="219" t="s">
        <v>155</v>
      </c>
      <c r="E256" s="228" t="s">
        <v>19</v>
      </c>
      <c r="F256" s="229" t="s">
        <v>375</v>
      </c>
      <c r="G256" s="227"/>
      <c r="H256" s="230">
        <v>14.789999999999999</v>
      </c>
      <c r="I256" s="231"/>
      <c r="J256" s="227"/>
      <c r="K256" s="227"/>
      <c r="L256" s="232"/>
      <c r="M256" s="233"/>
      <c r="N256" s="234"/>
      <c r="O256" s="234"/>
      <c r="P256" s="234"/>
      <c r="Q256" s="234"/>
      <c r="R256" s="234"/>
      <c r="S256" s="234"/>
      <c r="T256" s="23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6" t="s">
        <v>155</v>
      </c>
      <c r="AU256" s="236" t="s">
        <v>80</v>
      </c>
      <c r="AV256" s="13" t="s">
        <v>80</v>
      </c>
      <c r="AW256" s="13" t="s">
        <v>32</v>
      </c>
      <c r="AX256" s="13" t="s">
        <v>70</v>
      </c>
      <c r="AY256" s="236" t="s">
        <v>142</v>
      </c>
    </row>
    <row r="257" s="13" customFormat="1">
      <c r="A257" s="13"/>
      <c r="B257" s="226"/>
      <c r="C257" s="227"/>
      <c r="D257" s="219" t="s">
        <v>155</v>
      </c>
      <c r="E257" s="228" t="s">
        <v>19</v>
      </c>
      <c r="F257" s="229" t="s">
        <v>376</v>
      </c>
      <c r="G257" s="227"/>
      <c r="H257" s="230">
        <v>12.859999999999999</v>
      </c>
      <c r="I257" s="231"/>
      <c r="J257" s="227"/>
      <c r="K257" s="227"/>
      <c r="L257" s="232"/>
      <c r="M257" s="233"/>
      <c r="N257" s="234"/>
      <c r="O257" s="234"/>
      <c r="P257" s="234"/>
      <c r="Q257" s="234"/>
      <c r="R257" s="234"/>
      <c r="S257" s="234"/>
      <c r="T257" s="23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6" t="s">
        <v>155</v>
      </c>
      <c r="AU257" s="236" t="s">
        <v>80</v>
      </c>
      <c r="AV257" s="13" t="s">
        <v>80</v>
      </c>
      <c r="AW257" s="13" t="s">
        <v>32</v>
      </c>
      <c r="AX257" s="13" t="s">
        <v>70</v>
      </c>
      <c r="AY257" s="236" t="s">
        <v>142</v>
      </c>
    </row>
    <row r="258" s="13" customFormat="1">
      <c r="A258" s="13"/>
      <c r="B258" s="226"/>
      <c r="C258" s="227"/>
      <c r="D258" s="219" t="s">
        <v>155</v>
      </c>
      <c r="E258" s="228" t="s">
        <v>19</v>
      </c>
      <c r="F258" s="229" t="s">
        <v>377</v>
      </c>
      <c r="G258" s="227"/>
      <c r="H258" s="230">
        <v>19.329999999999998</v>
      </c>
      <c r="I258" s="231"/>
      <c r="J258" s="227"/>
      <c r="K258" s="227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155</v>
      </c>
      <c r="AU258" s="236" t="s">
        <v>80</v>
      </c>
      <c r="AV258" s="13" t="s">
        <v>80</v>
      </c>
      <c r="AW258" s="13" t="s">
        <v>32</v>
      </c>
      <c r="AX258" s="13" t="s">
        <v>70</v>
      </c>
      <c r="AY258" s="236" t="s">
        <v>142</v>
      </c>
    </row>
    <row r="259" s="13" customFormat="1">
      <c r="A259" s="13"/>
      <c r="B259" s="226"/>
      <c r="C259" s="227"/>
      <c r="D259" s="219" t="s">
        <v>155</v>
      </c>
      <c r="E259" s="228" t="s">
        <v>19</v>
      </c>
      <c r="F259" s="229" t="s">
        <v>378</v>
      </c>
      <c r="G259" s="227"/>
      <c r="H259" s="230">
        <v>13.525</v>
      </c>
      <c r="I259" s="231"/>
      <c r="J259" s="227"/>
      <c r="K259" s="227"/>
      <c r="L259" s="232"/>
      <c r="M259" s="233"/>
      <c r="N259" s="234"/>
      <c r="O259" s="234"/>
      <c r="P259" s="234"/>
      <c r="Q259" s="234"/>
      <c r="R259" s="234"/>
      <c r="S259" s="234"/>
      <c r="T259" s="23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6" t="s">
        <v>155</v>
      </c>
      <c r="AU259" s="236" t="s">
        <v>80</v>
      </c>
      <c r="AV259" s="13" t="s">
        <v>80</v>
      </c>
      <c r="AW259" s="13" t="s">
        <v>32</v>
      </c>
      <c r="AX259" s="13" t="s">
        <v>70</v>
      </c>
      <c r="AY259" s="236" t="s">
        <v>142</v>
      </c>
    </row>
    <row r="260" s="13" customFormat="1">
      <c r="A260" s="13"/>
      <c r="B260" s="226"/>
      <c r="C260" s="227"/>
      <c r="D260" s="219" t="s">
        <v>155</v>
      </c>
      <c r="E260" s="228" t="s">
        <v>19</v>
      </c>
      <c r="F260" s="229" t="s">
        <v>379</v>
      </c>
      <c r="G260" s="227"/>
      <c r="H260" s="230">
        <v>9.375</v>
      </c>
      <c r="I260" s="231"/>
      <c r="J260" s="227"/>
      <c r="K260" s="227"/>
      <c r="L260" s="232"/>
      <c r="M260" s="233"/>
      <c r="N260" s="234"/>
      <c r="O260" s="234"/>
      <c r="P260" s="234"/>
      <c r="Q260" s="234"/>
      <c r="R260" s="234"/>
      <c r="S260" s="234"/>
      <c r="T260" s="23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6" t="s">
        <v>155</v>
      </c>
      <c r="AU260" s="236" t="s">
        <v>80</v>
      </c>
      <c r="AV260" s="13" t="s">
        <v>80</v>
      </c>
      <c r="AW260" s="13" t="s">
        <v>32</v>
      </c>
      <c r="AX260" s="13" t="s">
        <v>70</v>
      </c>
      <c r="AY260" s="236" t="s">
        <v>142</v>
      </c>
    </row>
    <row r="261" s="13" customFormat="1">
      <c r="A261" s="13"/>
      <c r="B261" s="226"/>
      <c r="C261" s="227"/>
      <c r="D261" s="219" t="s">
        <v>155</v>
      </c>
      <c r="E261" s="228" t="s">
        <v>19</v>
      </c>
      <c r="F261" s="229" t="s">
        <v>380</v>
      </c>
      <c r="G261" s="227"/>
      <c r="H261" s="230">
        <v>6.3300000000000001</v>
      </c>
      <c r="I261" s="231"/>
      <c r="J261" s="227"/>
      <c r="K261" s="227"/>
      <c r="L261" s="232"/>
      <c r="M261" s="233"/>
      <c r="N261" s="234"/>
      <c r="O261" s="234"/>
      <c r="P261" s="234"/>
      <c r="Q261" s="234"/>
      <c r="R261" s="234"/>
      <c r="S261" s="234"/>
      <c r="T261" s="23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6" t="s">
        <v>155</v>
      </c>
      <c r="AU261" s="236" t="s">
        <v>80</v>
      </c>
      <c r="AV261" s="13" t="s">
        <v>80</v>
      </c>
      <c r="AW261" s="13" t="s">
        <v>32</v>
      </c>
      <c r="AX261" s="13" t="s">
        <v>70</v>
      </c>
      <c r="AY261" s="236" t="s">
        <v>142</v>
      </c>
    </row>
    <row r="262" s="13" customFormat="1">
      <c r="A262" s="13"/>
      <c r="B262" s="226"/>
      <c r="C262" s="227"/>
      <c r="D262" s="219" t="s">
        <v>155</v>
      </c>
      <c r="E262" s="228" t="s">
        <v>19</v>
      </c>
      <c r="F262" s="229" t="s">
        <v>362</v>
      </c>
      <c r="G262" s="227"/>
      <c r="H262" s="230">
        <v>23.16</v>
      </c>
      <c r="I262" s="231"/>
      <c r="J262" s="227"/>
      <c r="K262" s="227"/>
      <c r="L262" s="232"/>
      <c r="M262" s="233"/>
      <c r="N262" s="234"/>
      <c r="O262" s="234"/>
      <c r="P262" s="234"/>
      <c r="Q262" s="234"/>
      <c r="R262" s="234"/>
      <c r="S262" s="234"/>
      <c r="T262" s="23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6" t="s">
        <v>155</v>
      </c>
      <c r="AU262" s="236" t="s">
        <v>80</v>
      </c>
      <c r="AV262" s="13" t="s">
        <v>80</v>
      </c>
      <c r="AW262" s="13" t="s">
        <v>32</v>
      </c>
      <c r="AX262" s="13" t="s">
        <v>70</v>
      </c>
      <c r="AY262" s="236" t="s">
        <v>142</v>
      </c>
    </row>
    <row r="263" s="14" customFormat="1">
      <c r="A263" s="14"/>
      <c r="B263" s="237"/>
      <c r="C263" s="238"/>
      <c r="D263" s="219" t="s">
        <v>155</v>
      </c>
      <c r="E263" s="239" t="s">
        <v>19</v>
      </c>
      <c r="F263" s="240" t="s">
        <v>173</v>
      </c>
      <c r="G263" s="238"/>
      <c r="H263" s="241">
        <v>172.65400000000003</v>
      </c>
      <c r="I263" s="242"/>
      <c r="J263" s="238"/>
      <c r="K263" s="238"/>
      <c r="L263" s="243"/>
      <c r="M263" s="244"/>
      <c r="N263" s="245"/>
      <c r="O263" s="245"/>
      <c r="P263" s="245"/>
      <c r="Q263" s="245"/>
      <c r="R263" s="245"/>
      <c r="S263" s="245"/>
      <c r="T263" s="24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7" t="s">
        <v>155</v>
      </c>
      <c r="AU263" s="247" t="s">
        <v>80</v>
      </c>
      <c r="AV263" s="14" t="s">
        <v>149</v>
      </c>
      <c r="AW263" s="14" t="s">
        <v>32</v>
      </c>
      <c r="AX263" s="14" t="s">
        <v>78</v>
      </c>
      <c r="AY263" s="247" t="s">
        <v>142</v>
      </c>
    </row>
    <row r="264" s="2" customFormat="1" ht="16.5" customHeight="1">
      <c r="A264" s="40"/>
      <c r="B264" s="41"/>
      <c r="C264" s="206" t="s">
        <v>381</v>
      </c>
      <c r="D264" s="206" t="s">
        <v>144</v>
      </c>
      <c r="E264" s="207" t="s">
        <v>382</v>
      </c>
      <c r="F264" s="208" t="s">
        <v>383</v>
      </c>
      <c r="G264" s="209" t="s">
        <v>269</v>
      </c>
      <c r="H264" s="210">
        <v>1</v>
      </c>
      <c r="I264" s="211"/>
      <c r="J264" s="212">
        <f>ROUND(I264*H264,2)</f>
        <v>0</v>
      </c>
      <c r="K264" s="208" t="s">
        <v>148</v>
      </c>
      <c r="L264" s="46"/>
      <c r="M264" s="213" t="s">
        <v>19</v>
      </c>
      <c r="N264" s="214" t="s">
        <v>41</v>
      </c>
      <c r="O264" s="86"/>
      <c r="P264" s="215">
        <f>O264*H264</f>
        <v>0</v>
      </c>
      <c r="Q264" s="215">
        <v>0.0015</v>
      </c>
      <c r="R264" s="215">
        <f>Q264*H264</f>
        <v>0.0015</v>
      </c>
      <c r="S264" s="215">
        <v>0</v>
      </c>
      <c r="T264" s="216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7" t="s">
        <v>149</v>
      </c>
      <c r="AT264" s="217" t="s">
        <v>144</v>
      </c>
      <c r="AU264" s="217" t="s">
        <v>80</v>
      </c>
      <c r="AY264" s="19" t="s">
        <v>142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9" t="s">
        <v>78</v>
      </c>
      <c r="BK264" s="218">
        <f>ROUND(I264*H264,2)</f>
        <v>0</v>
      </c>
      <c r="BL264" s="19" t="s">
        <v>149</v>
      </c>
      <c r="BM264" s="217" t="s">
        <v>384</v>
      </c>
    </row>
    <row r="265" s="2" customFormat="1">
      <c r="A265" s="40"/>
      <c r="B265" s="41"/>
      <c r="C265" s="42"/>
      <c r="D265" s="219" t="s">
        <v>151</v>
      </c>
      <c r="E265" s="42"/>
      <c r="F265" s="220" t="s">
        <v>385</v>
      </c>
      <c r="G265" s="42"/>
      <c r="H265" s="42"/>
      <c r="I265" s="221"/>
      <c r="J265" s="42"/>
      <c r="K265" s="42"/>
      <c r="L265" s="46"/>
      <c r="M265" s="222"/>
      <c r="N265" s="223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151</v>
      </c>
      <c r="AU265" s="19" t="s">
        <v>80</v>
      </c>
    </row>
    <row r="266" s="2" customFormat="1">
      <c r="A266" s="40"/>
      <c r="B266" s="41"/>
      <c r="C266" s="42"/>
      <c r="D266" s="224" t="s">
        <v>153</v>
      </c>
      <c r="E266" s="42"/>
      <c r="F266" s="225" t="s">
        <v>386</v>
      </c>
      <c r="G266" s="42"/>
      <c r="H266" s="42"/>
      <c r="I266" s="221"/>
      <c r="J266" s="42"/>
      <c r="K266" s="42"/>
      <c r="L266" s="46"/>
      <c r="M266" s="222"/>
      <c r="N266" s="223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153</v>
      </c>
      <c r="AU266" s="19" t="s">
        <v>80</v>
      </c>
    </row>
    <row r="267" s="13" customFormat="1">
      <c r="A267" s="13"/>
      <c r="B267" s="226"/>
      <c r="C267" s="227"/>
      <c r="D267" s="219" t="s">
        <v>155</v>
      </c>
      <c r="E267" s="228" t="s">
        <v>19</v>
      </c>
      <c r="F267" s="229" t="s">
        <v>78</v>
      </c>
      <c r="G267" s="227"/>
      <c r="H267" s="230">
        <v>1</v>
      </c>
      <c r="I267" s="231"/>
      <c r="J267" s="227"/>
      <c r="K267" s="227"/>
      <c r="L267" s="232"/>
      <c r="M267" s="233"/>
      <c r="N267" s="234"/>
      <c r="O267" s="234"/>
      <c r="P267" s="234"/>
      <c r="Q267" s="234"/>
      <c r="R267" s="234"/>
      <c r="S267" s="234"/>
      <c r="T267" s="23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6" t="s">
        <v>155</v>
      </c>
      <c r="AU267" s="236" t="s">
        <v>80</v>
      </c>
      <c r="AV267" s="13" t="s">
        <v>80</v>
      </c>
      <c r="AW267" s="13" t="s">
        <v>32</v>
      </c>
      <c r="AX267" s="13" t="s">
        <v>78</v>
      </c>
      <c r="AY267" s="236" t="s">
        <v>142</v>
      </c>
    </row>
    <row r="268" s="2" customFormat="1" ht="16.5" customHeight="1">
      <c r="A268" s="40"/>
      <c r="B268" s="41"/>
      <c r="C268" s="206" t="s">
        <v>387</v>
      </c>
      <c r="D268" s="206" t="s">
        <v>144</v>
      </c>
      <c r="E268" s="207" t="s">
        <v>388</v>
      </c>
      <c r="F268" s="208" t="s">
        <v>389</v>
      </c>
      <c r="G268" s="209" t="s">
        <v>147</v>
      </c>
      <c r="H268" s="210">
        <v>94.043999999999997</v>
      </c>
      <c r="I268" s="211"/>
      <c r="J268" s="212">
        <f>ROUND(I268*H268,2)</f>
        <v>0</v>
      </c>
      <c r="K268" s="208" t="s">
        <v>148</v>
      </c>
      <c r="L268" s="46"/>
      <c r="M268" s="213" t="s">
        <v>19</v>
      </c>
      <c r="N268" s="214" t="s">
        <v>41</v>
      </c>
      <c r="O268" s="86"/>
      <c r="P268" s="215">
        <f>O268*H268</f>
        <v>0</v>
      </c>
      <c r="Q268" s="215">
        <v>0.000263</v>
      </c>
      <c r="R268" s="215">
        <f>Q268*H268</f>
        <v>0.024733571999999999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149</v>
      </c>
      <c r="AT268" s="217" t="s">
        <v>144</v>
      </c>
      <c r="AU268" s="217" t="s">
        <v>80</v>
      </c>
      <c r="AY268" s="19" t="s">
        <v>142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9" t="s">
        <v>78</v>
      </c>
      <c r="BK268" s="218">
        <f>ROUND(I268*H268,2)</f>
        <v>0</v>
      </c>
      <c r="BL268" s="19" t="s">
        <v>149</v>
      </c>
      <c r="BM268" s="217" t="s">
        <v>390</v>
      </c>
    </row>
    <row r="269" s="2" customFormat="1">
      <c r="A269" s="40"/>
      <c r="B269" s="41"/>
      <c r="C269" s="42"/>
      <c r="D269" s="219" t="s">
        <v>151</v>
      </c>
      <c r="E269" s="42"/>
      <c r="F269" s="220" t="s">
        <v>391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151</v>
      </c>
      <c r="AU269" s="19" t="s">
        <v>80</v>
      </c>
    </row>
    <row r="270" s="2" customFormat="1">
      <c r="A270" s="40"/>
      <c r="B270" s="41"/>
      <c r="C270" s="42"/>
      <c r="D270" s="224" t="s">
        <v>153</v>
      </c>
      <c r="E270" s="42"/>
      <c r="F270" s="225" t="s">
        <v>392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153</v>
      </c>
      <c r="AU270" s="19" t="s">
        <v>80</v>
      </c>
    </row>
    <row r="271" s="13" customFormat="1">
      <c r="A271" s="13"/>
      <c r="B271" s="226"/>
      <c r="C271" s="227"/>
      <c r="D271" s="219" t="s">
        <v>155</v>
      </c>
      <c r="E271" s="228" t="s">
        <v>19</v>
      </c>
      <c r="F271" s="229" t="s">
        <v>393</v>
      </c>
      <c r="G271" s="227"/>
      <c r="H271" s="230">
        <v>94.043999999999997</v>
      </c>
      <c r="I271" s="231"/>
      <c r="J271" s="227"/>
      <c r="K271" s="227"/>
      <c r="L271" s="232"/>
      <c r="M271" s="233"/>
      <c r="N271" s="234"/>
      <c r="O271" s="234"/>
      <c r="P271" s="234"/>
      <c r="Q271" s="234"/>
      <c r="R271" s="234"/>
      <c r="S271" s="234"/>
      <c r="T271" s="23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6" t="s">
        <v>155</v>
      </c>
      <c r="AU271" s="236" t="s">
        <v>80</v>
      </c>
      <c r="AV271" s="13" t="s">
        <v>80</v>
      </c>
      <c r="AW271" s="13" t="s">
        <v>32</v>
      </c>
      <c r="AX271" s="13" t="s">
        <v>78</v>
      </c>
      <c r="AY271" s="236" t="s">
        <v>142</v>
      </c>
    </row>
    <row r="272" s="2" customFormat="1" ht="16.5" customHeight="1">
      <c r="A272" s="40"/>
      <c r="B272" s="41"/>
      <c r="C272" s="206" t="s">
        <v>394</v>
      </c>
      <c r="D272" s="206" t="s">
        <v>144</v>
      </c>
      <c r="E272" s="207" t="s">
        <v>395</v>
      </c>
      <c r="F272" s="208" t="s">
        <v>396</v>
      </c>
      <c r="G272" s="209" t="s">
        <v>269</v>
      </c>
      <c r="H272" s="210">
        <v>157</v>
      </c>
      <c r="I272" s="211"/>
      <c r="J272" s="212">
        <f>ROUND(I272*H272,2)</f>
        <v>0</v>
      </c>
      <c r="K272" s="208" t="s">
        <v>148</v>
      </c>
      <c r="L272" s="46"/>
      <c r="M272" s="213" t="s">
        <v>19</v>
      </c>
      <c r="N272" s="214" t="s">
        <v>41</v>
      </c>
      <c r="O272" s="86"/>
      <c r="P272" s="215">
        <f>O272*H272</f>
        <v>0</v>
      </c>
      <c r="Q272" s="215">
        <v>0</v>
      </c>
      <c r="R272" s="215">
        <f>Q272*H272</f>
        <v>0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149</v>
      </c>
      <c r="AT272" s="217" t="s">
        <v>144</v>
      </c>
      <c r="AU272" s="217" t="s">
        <v>80</v>
      </c>
      <c r="AY272" s="19" t="s">
        <v>142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9" t="s">
        <v>78</v>
      </c>
      <c r="BK272" s="218">
        <f>ROUND(I272*H272,2)</f>
        <v>0</v>
      </c>
      <c r="BL272" s="19" t="s">
        <v>149</v>
      </c>
      <c r="BM272" s="217" t="s">
        <v>397</v>
      </c>
    </row>
    <row r="273" s="2" customFormat="1">
      <c r="A273" s="40"/>
      <c r="B273" s="41"/>
      <c r="C273" s="42"/>
      <c r="D273" s="219" t="s">
        <v>151</v>
      </c>
      <c r="E273" s="42"/>
      <c r="F273" s="220" t="s">
        <v>398</v>
      </c>
      <c r="G273" s="42"/>
      <c r="H273" s="42"/>
      <c r="I273" s="221"/>
      <c r="J273" s="42"/>
      <c r="K273" s="42"/>
      <c r="L273" s="46"/>
      <c r="M273" s="222"/>
      <c r="N273" s="223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151</v>
      </c>
      <c r="AU273" s="19" t="s">
        <v>80</v>
      </c>
    </row>
    <row r="274" s="2" customFormat="1">
      <c r="A274" s="40"/>
      <c r="B274" s="41"/>
      <c r="C274" s="42"/>
      <c r="D274" s="224" t="s">
        <v>153</v>
      </c>
      <c r="E274" s="42"/>
      <c r="F274" s="225" t="s">
        <v>399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153</v>
      </c>
      <c r="AU274" s="19" t="s">
        <v>80</v>
      </c>
    </row>
    <row r="275" s="13" customFormat="1">
      <c r="A275" s="13"/>
      <c r="B275" s="226"/>
      <c r="C275" s="227"/>
      <c r="D275" s="219" t="s">
        <v>155</v>
      </c>
      <c r="E275" s="228" t="s">
        <v>19</v>
      </c>
      <c r="F275" s="229" t="s">
        <v>400</v>
      </c>
      <c r="G275" s="227"/>
      <c r="H275" s="230">
        <v>157</v>
      </c>
      <c r="I275" s="231"/>
      <c r="J275" s="227"/>
      <c r="K275" s="227"/>
      <c r="L275" s="232"/>
      <c r="M275" s="233"/>
      <c r="N275" s="234"/>
      <c r="O275" s="234"/>
      <c r="P275" s="234"/>
      <c r="Q275" s="234"/>
      <c r="R275" s="234"/>
      <c r="S275" s="234"/>
      <c r="T275" s="23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6" t="s">
        <v>155</v>
      </c>
      <c r="AU275" s="236" t="s">
        <v>80</v>
      </c>
      <c r="AV275" s="13" t="s">
        <v>80</v>
      </c>
      <c r="AW275" s="13" t="s">
        <v>32</v>
      </c>
      <c r="AX275" s="13" t="s">
        <v>78</v>
      </c>
      <c r="AY275" s="236" t="s">
        <v>142</v>
      </c>
    </row>
    <row r="276" s="2" customFormat="1" ht="16.5" customHeight="1">
      <c r="A276" s="40"/>
      <c r="B276" s="41"/>
      <c r="C276" s="248" t="s">
        <v>401</v>
      </c>
      <c r="D276" s="248" t="s">
        <v>237</v>
      </c>
      <c r="E276" s="249" t="s">
        <v>402</v>
      </c>
      <c r="F276" s="250" t="s">
        <v>403</v>
      </c>
      <c r="G276" s="251" t="s">
        <v>269</v>
      </c>
      <c r="H276" s="252">
        <v>164.84999999999999</v>
      </c>
      <c r="I276" s="253"/>
      <c r="J276" s="254">
        <f>ROUND(I276*H276,2)</f>
        <v>0</v>
      </c>
      <c r="K276" s="250" t="s">
        <v>148</v>
      </c>
      <c r="L276" s="255"/>
      <c r="M276" s="256" t="s">
        <v>19</v>
      </c>
      <c r="N276" s="257" t="s">
        <v>41</v>
      </c>
      <c r="O276" s="86"/>
      <c r="P276" s="215">
        <f>O276*H276</f>
        <v>0</v>
      </c>
      <c r="Q276" s="215">
        <v>5.0000000000000002E-05</v>
      </c>
      <c r="R276" s="215">
        <f>Q276*H276</f>
        <v>0.0082424999999999998</v>
      </c>
      <c r="S276" s="215">
        <v>0</v>
      </c>
      <c r="T276" s="216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7" t="s">
        <v>206</v>
      </c>
      <c r="AT276" s="217" t="s">
        <v>237</v>
      </c>
      <c r="AU276" s="217" t="s">
        <v>80</v>
      </c>
      <c r="AY276" s="19" t="s">
        <v>142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9" t="s">
        <v>78</v>
      </c>
      <c r="BK276" s="218">
        <f>ROUND(I276*H276,2)</f>
        <v>0</v>
      </c>
      <c r="BL276" s="19" t="s">
        <v>149</v>
      </c>
      <c r="BM276" s="217" t="s">
        <v>404</v>
      </c>
    </row>
    <row r="277" s="2" customFormat="1">
      <c r="A277" s="40"/>
      <c r="B277" s="41"/>
      <c r="C277" s="42"/>
      <c r="D277" s="219" t="s">
        <v>151</v>
      </c>
      <c r="E277" s="42"/>
      <c r="F277" s="220" t="s">
        <v>403</v>
      </c>
      <c r="G277" s="42"/>
      <c r="H277" s="42"/>
      <c r="I277" s="221"/>
      <c r="J277" s="42"/>
      <c r="K277" s="42"/>
      <c r="L277" s="46"/>
      <c r="M277" s="222"/>
      <c r="N277" s="223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151</v>
      </c>
      <c r="AU277" s="19" t="s">
        <v>80</v>
      </c>
    </row>
    <row r="278" s="13" customFormat="1">
      <c r="A278" s="13"/>
      <c r="B278" s="226"/>
      <c r="C278" s="227"/>
      <c r="D278" s="219" t="s">
        <v>155</v>
      </c>
      <c r="E278" s="227"/>
      <c r="F278" s="229" t="s">
        <v>405</v>
      </c>
      <c r="G278" s="227"/>
      <c r="H278" s="230">
        <v>164.84999999999999</v>
      </c>
      <c r="I278" s="231"/>
      <c r="J278" s="227"/>
      <c r="K278" s="227"/>
      <c r="L278" s="232"/>
      <c r="M278" s="233"/>
      <c r="N278" s="234"/>
      <c r="O278" s="234"/>
      <c r="P278" s="234"/>
      <c r="Q278" s="234"/>
      <c r="R278" s="234"/>
      <c r="S278" s="234"/>
      <c r="T278" s="23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6" t="s">
        <v>155</v>
      </c>
      <c r="AU278" s="236" t="s">
        <v>80</v>
      </c>
      <c r="AV278" s="13" t="s">
        <v>80</v>
      </c>
      <c r="AW278" s="13" t="s">
        <v>4</v>
      </c>
      <c r="AX278" s="13" t="s">
        <v>78</v>
      </c>
      <c r="AY278" s="236" t="s">
        <v>142</v>
      </c>
    </row>
    <row r="279" s="2" customFormat="1" ht="16.5" customHeight="1">
      <c r="A279" s="40"/>
      <c r="B279" s="41"/>
      <c r="C279" s="206" t="s">
        <v>406</v>
      </c>
      <c r="D279" s="206" t="s">
        <v>144</v>
      </c>
      <c r="E279" s="207" t="s">
        <v>407</v>
      </c>
      <c r="F279" s="208" t="s">
        <v>408</v>
      </c>
      <c r="G279" s="209" t="s">
        <v>269</v>
      </c>
      <c r="H279" s="210">
        <v>62.600000000000001</v>
      </c>
      <c r="I279" s="211"/>
      <c r="J279" s="212">
        <f>ROUND(I279*H279,2)</f>
        <v>0</v>
      </c>
      <c r="K279" s="208" t="s">
        <v>148</v>
      </c>
      <c r="L279" s="46"/>
      <c r="M279" s="213" t="s">
        <v>19</v>
      </c>
      <c r="N279" s="214" t="s">
        <v>41</v>
      </c>
      <c r="O279" s="86"/>
      <c r="P279" s="215">
        <f>O279*H279</f>
        <v>0</v>
      </c>
      <c r="Q279" s="215">
        <v>9.7399999999999996E-05</v>
      </c>
      <c r="R279" s="215">
        <f>Q279*H279</f>
        <v>0.0060972400000000003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149</v>
      </c>
      <c r="AT279" s="217" t="s">
        <v>144</v>
      </c>
      <c r="AU279" s="217" t="s">
        <v>80</v>
      </c>
      <c r="AY279" s="19" t="s">
        <v>142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9" t="s">
        <v>78</v>
      </c>
      <c r="BK279" s="218">
        <f>ROUND(I279*H279,2)</f>
        <v>0</v>
      </c>
      <c r="BL279" s="19" t="s">
        <v>149</v>
      </c>
      <c r="BM279" s="217" t="s">
        <v>409</v>
      </c>
    </row>
    <row r="280" s="2" customFormat="1">
      <c r="A280" s="40"/>
      <c r="B280" s="41"/>
      <c r="C280" s="42"/>
      <c r="D280" s="219" t="s">
        <v>151</v>
      </c>
      <c r="E280" s="42"/>
      <c r="F280" s="220" t="s">
        <v>410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151</v>
      </c>
      <c r="AU280" s="19" t="s">
        <v>80</v>
      </c>
    </row>
    <row r="281" s="2" customFormat="1">
      <c r="A281" s="40"/>
      <c r="B281" s="41"/>
      <c r="C281" s="42"/>
      <c r="D281" s="224" t="s">
        <v>153</v>
      </c>
      <c r="E281" s="42"/>
      <c r="F281" s="225" t="s">
        <v>411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153</v>
      </c>
      <c r="AU281" s="19" t="s">
        <v>80</v>
      </c>
    </row>
    <row r="282" s="13" customFormat="1">
      <c r="A282" s="13"/>
      <c r="B282" s="226"/>
      <c r="C282" s="227"/>
      <c r="D282" s="219" t="s">
        <v>155</v>
      </c>
      <c r="E282" s="228" t="s">
        <v>19</v>
      </c>
      <c r="F282" s="229" t="s">
        <v>412</v>
      </c>
      <c r="G282" s="227"/>
      <c r="H282" s="230">
        <v>31.300000000000001</v>
      </c>
      <c r="I282" s="231"/>
      <c r="J282" s="227"/>
      <c r="K282" s="227"/>
      <c r="L282" s="232"/>
      <c r="M282" s="233"/>
      <c r="N282" s="234"/>
      <c r="O282" s="234"/>
      <c r="P282" s="234"/>
      <c r="Q282" s="234"/>
      <c r="R282" s="234"/>
      <c r="S282" s="234"/>
      <c r="T282" s="23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6" t="s">
        <v>155</v>
      </c>
      <c r="AU282" s="236" t="s">
        <v>80</v>
      </c>
      <c r="AV282" s="13" t="s">
        <v>80</v>
      </c>
      <c r="AW282" s="13" t="s">
        <v>32</v>
      </c>
      <c r="AX282" s="13" t="s">
        <v>70</v>
      </c>
      <c r="AY282" s="236" t="s">
        <v>142</v>
      </c>
    </row>
    <row r="283" s="13" customFormat="1">
      <c r="A283" s="13"/>
      <c r="B283" s="226"/>
      <c r="C283" s="227"/>
      <c r="D283" s="219" t="s">
        <v>155</v>
      </c>
      <c r="E283" s="228" t="s">
        <v>19</v>
      </c>
      <c r="F283" s="229" t="s">
        <v>413</v>
      </c>
      <c r="G283" s="227"/>
      <c r="H283" s="230">
        <v>31.300000000000001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6" t="s">
        <v>155</v>
      </c>
      <c r="AU283" s="236" t="s">
        <v>80</v>
      </c>
      <c r="AV283" s="13" t="s">
        <v>80</v>
      </c>
      <c r="AW283" s="13" t="s">
        <v>32</v>
      </c>
      <c r="AX283" s="13" t="s">
        <v>70</v>
      </c>
      <c r="AY283" s="236" t="s">
        <v>142</v>
      </c>
    </row>
    <row r="284" s="14" customFormat="1">
      <c r="A284" s="14"/>
      <c r="B284" s="237"/>
      <c r="C284" s="238"/>
      <c r="D284" s="219" t="s">
        <v>155</v>
      </c>
      <c r="E284" s="239" t="s">
        <v>19</v>
      </c>
      <c r="F284" s="240" t="s">
        <v>173</v>
      </c>
      <c r="G284" s="238"/>
      <c r="H284" s="241">
        <v>62.600000000000001</v>
      </c>
      <c r="I284" s="242"/>
      <c r="J284" s="238"/>
      <c r="K284" s="238"/>
      <c r="L284" s="243"/>
      <c r="M284" s="244"/>
      <c r="N284" s="245"/>
      <c r="O284" s="245"/>
      <c r="P284" s="245"/>
      <c r="Q284" s="245"/>
      <c r="R284" s="245"/>
      <c r="S284" s="245"/>
      <c r="T284" s="246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7" t="s">
        <v>155</v>
      </c>
      <c r="AU284" s="247" t="s">
        <v>80</v>
      </c>
      <c r="AV284" s="14" t="s">
        <v>149</v>
      </c>
      <c r="AW284" s="14" t="s">
        <v>32</v>
      </c>
      <c r="AX284" s="14" t="s">
        <v>78</v>
      </c>
      <c r="AY284" s="247" t="s">
        <v>142</v>
      </c>
    </row>
    <row r="285" s="2" customFormat="1" ht="24.15" customHeight="1">
      <c r="A285" s="40"/>
      <c r="B285" s="41"/>
      <c r="C285" s="248" t="s">
        <v>414</v>
      </c>
      <c r="D285" s="248" t="s">
        <v>237</v>
      </c>
      <c r="E285" s="249" t="s">
        <v>415</v>
      </c>
      <c r="F285" s="250" t="s">
        <v>416</v>
      </c>
      <c r="G285" s="251" t="s">
        <v>417</v>
      </c>
      <c r="H285" s="252">
        <v>3.1499999999999999</v>
      </c>
      <c r="I285" s="253"/>
      <c r="J285" s="254">
        <f>ROUND(I285*H285,2)</f>
        <v>0</v>
      </c>
      <c r="K285" s="250" t="s">
        <v>148</v>
      </c>
      <c r="L285" s="255"/>
      <c r="M285" s="256" t="s">
        <v>19</v>
      </c>
      <c r="N285" s="257" t="s">
        <v>41</v>
      </c>
      <c r="O285" s="86"/>
      <c r="P285" s="215">
        <f>O285*H285</f>
        <v>0</v>
      </c>
      <c r="Q285" s="215">
        <v>0.002</v>
      </c>
      <c r="R285" s="215">
        <f>Q285*H285</f>
        <v>0.0063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206</v>
      </c>
      <c r="AT285" s="217" t="s">
        <v>237</v>
      </c>
      <c r="AU285" s="217" t="s">
        <v>80</v>
      </c>
      <c r="AY285" s="19" t="s">
        <v>142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78</v>
      </c>
      <c r="BK285" s="218">
        <f>ROUND(I285*H285,2)</f>
        <v>0</v>
      </c>
      <c r="BL285" s="19" t="s">
        <v>149</v>
      </c>
      <c r="BM285" s="217" t="s">
        <v>418</v>
      </c>
    </row>
    <row r="286" s="2" customFormat="1">
      <c r="A286" s="40"/>
      <c r="B286" s="41"/>
      <c r="C286" s="42"/>
      <c r="D286" s="219" t="s">
        <v>151</v>
      </c>
      <c r="E286" s="42"/>
      <c r="F286" s="220" t="s">
        <v>416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151</v>
      </c>
      <c r="AU286" s="19" t="s">
        <v>80</v>
      </c>
    </row>
    <row r="287" s="13" customFormat="1">
      <c r="A287" s="13"/>
      <c r="B287" s="226"/>
      <c r="C287" s="227"/>
      <c r="D287" s="219" t="s">
        <v>155</v>
      </c>
      <c r="E287" s="228" t="s">
        <v>19</v>
      </c>
      <c r="F287" s="229" t="s">
        <v>164</v>
      </c>
      <c r="G287" s="227"/>
      <c r="H287" s="230">
        <v>3</v>
      </c>
      <c r="I287" s="231"/>
      <c r="J287" s="227"/>
      <c r="K287" s="227"/>
      <c r="L287" s="232"/>
      <c r="M287" s="233"/>
      <c r="N287" s="234"/>
      <c r="O287" s="234"/>
      <c r="P287" s="234"/>
      <c r="Q287" s="234"/>
      <c r="R287" s="234"/>
      <c r="S287" s="234"/>
      <c r="T287" s="235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6" t="s">
        <v>155</v>
      </c>
      <c r="AU287" s="236" t="s">
        <v>80</v>
      </c>
      <c r="AV287" s="13" t="s">
        <v>80</v>
      </c>
      <c r="AW287" s="13" t="s">
        <v>32</v>
      </c>
      <c r="AX287" s="13" t="s">
        <v>78</v>
      </c>
      <c r="AY287" s="236" t="s">
        <v>142</v>
      </c>
    </row>
    <row r="288" s="13" customFormat="1">
      <c r="A288" s="13"/>
      <c r="B288" s="226"/>
      <c r="C288" s="227"/>
      <c r="D288" s="219" t="s">
        <v>155</v>
      </c>
      <c r="E288" s="227"/>
      <c r="F288" s="229" t="s">
        <v>419</v>
      </c>
      <c r="G288" s="227"/>
      <c r="H288" s="230">
        <v>3.1499999999999999</v>
      </c>
      <c r="I288" s="231"/>
      <c r="J288" s="227"/>
      <c r="K288" s="227"/>
      <c r="L288" s="232"/>
      <c r="M288" s="233"/>
      <c r="N288" s="234"/>
      <c r="O288" s="234"/>
      <c r="P288" s="234"/>
      <c r="Q288" s="234"/>
      <c r="R288" s="234"/>
      <c r="S288" s="234"/>
      <c r="T288" s="23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6" t="s">
        <v>155</v>
      </c>
      <c r="AU288" s="236" t="s">
        <v>80</v>
      </c>
      <c r="AV288" s="13" t="s">
        <v>80</v>
      </c>
      <c r="AW288" s="13" t="s">
        <v>4</v>
      </c>
      <c r="AX288" s="13" t="s">
        <v>78</v>
      </c>
      <c r="AY288" s="236" t="s">
        <v>142</v>
      </c>
    </row>
    <row r="289" s="2" customFormat="1" ht="16.5" customHeight="1">
      <c r="A289" s="40"/>
      <c r="B289" s="41"/>
      <c r="C289" s="206" t="s">
        <v>420</v>
      </c>
      <c r="D289" s="206" t="s">
        <v>144</v>
      </c>
      <c r="E289" s="207" t="s">
        <v>421</v>
      </c>
      <c r="F289" s="208" t="s">
        <v>422</v>
      </c>
      <c r="G289" s="209" t="s">
        <v>147</v>
      </c>
      <c r="H289" s="210">
        <v>74.079999999999998</v>
      </c>
      <c r="I289" s="211"/>
      <c r="J289" s="212">
        <f>ROUND(I289*H289,2)</f>
        <v>0</v>
      </c>
      <c r="K289" s="208" t="s">
        <v>148</v>
      </c>
      <c r="L289" s="46"/>
      <c r="M289" s="213" t="s">
        <v>19</v>
      </c>
      <c r="N289" s="214" t="s">
        <v>41</v>
      </c>
      <c r="O289" s="86"/>
      <c r="P289" s="215">
        <f>O289*H289</f>
        <v>0</v>
      </c>
      <c r="Q289" s="215">
        <v>0.0077860799999999999</v>
      </c>
      <c r="R289" s="215">
        <f>Q289*H289</f>
        <v>0.57679280639999997</v>
      </c>
      <c r="S289" s="215">
        <v>0</v>
      </c>
      <c r="T289" s="216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7" t="s">
        <v>149</v>
      </c>
      <c r="AT289" s="217" t="s">
        <v>144</v>
      </c>
      <c r="AU289" s="217" t="s">
        <v>80</v>
      </c>
      <c r="AY289" s="19" t="s">
        <v>142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9" t="s">
        <v>78</v>
      </c>
      <c r="BK289" s="218">
        <f>ROUND(I289*H289,2)</f>
        <v>0</v>
      </c>
      <c r="BL289" s="19" t="s">
        <v>149</v>
      </c>
      <c r="BM289" s="217" t="s">
        <v>423</v>
      </c>
    </row>
    <row r="290" s="2" customFormat="1">
      <c r="A290" s="40"/>
      <c r="B290" s="41"/>
      <c r="C290" s="42"/>
      <c r="D290" s="219" t="s">
        <v>151</v>
      </c>
      <c r="E290" s="42"/>
      <c r="F290" s="220" t="s">
        <v>424</v>
      </c>
      <c r="G290" s="42"/>
      <c r="H290" s="42"/>
      <c r="I290" s="221"/>
      <c r="J290" s="42"/>
      <c r="K290" s="42"/>
      <c r="L290" s="46"/>
      <c r="M290" s="222"/>
      <c r="N290" s="223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151</v>
      </c>
      <c r="AU290" s="19" t="s">
        <v>80</v>
      </c>
    </row>
    <row r="291" s="2" customFormat="1">
      <c r="A291" s="40"/>
      <c r="B291" s="41"/>
      <c r="C291" s="42"/>
      <c r="D291" s="224" t="s">
        <v>153</v>
      </c>
      <c r="E291" s="42"/>
      <c r="F291" s="225" t="s">
        <v>425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153</v>
      </c>
      <c r="AU291" s="19" t="s">
        <v>80</v>
      </c>
    </row>
    <row r="292" s="13" customFormat="1">
      <c r="A292" s="13"/>
      <c r="B292" s="226"/>
      <c r="C292" s="227"/>
      <c r="D292" s="219" t="s">
        <v>155</v>
      </c>
      <c r="E292" s="228" t="s">
        <v>19</v>
      </c>
      <c r="F292" s="229" t="s">
        <v>426</v>
      </c>
      <c r="G292" s="227"/>
      <c r="H292" s="230">
        <v>25.5</v>
      </c>
      <c r="I292" s="231"/>
      <c r="J292" s="227"/>
      <c r="K292" s="227"/>
      <c r="L292" s="232"/>
      <c r="M292" s="233"/>
      <c r="N292" s="234"/>
      <c r="O292" s="234"/>
      <c r="P292" s="234"/>
      <c r="Q292" s="234"/>
      <c r="R292" s="234"/>
      <c r="S292" s="234"/>
      <c r="T292" s="23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6" t="s">
        <v>155</v>
      </c>
      <c r="AU292" s="236" t="s">
        <v>80</v>
      </c>
      <c r="AV292" s="13" t="s">
        <v>80</v>
      </c>
      <c r="AW292" s="13" t="s">
        <v>32</v>
      </c>
      <c r="AX292" s="13" t="s">
        <v>70</v>
      </c>
      <c r="AY292" s="236" t="s">
        <v>142</v>
      </c>
    </row>
    <row r="293" s="13" customFormat="1">
      <c r="A293" s="13"/>
      <c r="B293" s="226"/>
      <c r="C293" s="227"/>
      <c r="D293" s="219" t="s">
        <v>155</v>
      </c>
      <c r="E293" s="228" t="s">
        <v>19</v>
      </c>
      <c r="F293" s="229" t="s">
        <v>427</v>
      </c>
      <c r="G293" s="227"/>
      <c r="H293" s="230">
        <v>32.939999999999998</v>
      </c>
      <c r="I293" s="231"/>
      <c r="J293" s="227"/>
      <c r="K293" s="227"/>
      <c r="L293" s="232"/>
      <c r="M293" s="233"/>
      <c r="N293" s="234"/>
      <c r="O293" s="234"/>
      <c r="P293" s="234"/>
      <c r="Q293" s="234"/>
      <c r="R293" s="234"/>
      <c r="S293" s="234"/>
      <c r="T293" s="23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6" t="s">
        <v>155</v>
      </c>
      <c r="AU293" s="236" t="s">
        <v>80</v>
      </c>
      <c r="AV293" s="13" t="s">
        <v>80</v>
      </c>
      <c r="AW293" s="13" t="s">
        <v>32</v>
      </c>
      <c r="AX293" s="13" t="s">
        <v>70</v>
      </c>
      <c r="AY293" s="236" t="s">
        <v>142</v>
      </c>
    </row>
    <row r="294" s="13" customFormat="1">
      <c r="A294" s="13"/>
      <c r="B294" s="226"/>
      <c r="C294" s="227"/>
      <c r="D294" s="219" t="s">
        <v>155</v>
      </c>
      <c r="E294" s="228" t="s">
        <v>19</v>
      </c>
      <c r="F294" s="229" t="s">
        <v>428</v>
      </c>
      <c r="G294" s="227"/>
      <c r="H294" s="230">
        <v>15.640000000000001</v>
      </c>
      <c r="I294" s="231"/>
      <c r="J294" s="227"/>
      <c r="K294" s="227"/>
      <c r="L294" s="232"/>
      <c r="M294" s="233"/>
      <c r="N294" s="234"/>
      <c r="O294" s="234"/>
      <c r="P294" s="234"/>
      <c r="Q294" s="234"/>
      <c r="R294" s="234"/>
      <c r="S294" s="234"/>
      <c r="T294" s="235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6" t="s">
        <v>155</v>
      </c>
      <c r="AU294" s="236" t="s">
        <v>80</v>
      </c>
      <c r="AV294" s="13" t="s">
        <v>80</v>
      </c>
      <c r="AW294" s="13" t="s">
        <v>32</v>
      </c>
      <c r="AX294" s="13" t="s">
        <v>70</v>
      </c>
      <c r="AY294" s="236" t="s">
        <v>142</v>
      </c>
    </row>
    <row r="295" s="14" customFormat="1">
      <c r="A295" s="14"/>
      <c r="B295" s="237"/>
      <c r="C295" s="238"/>
      <c r="D295" s="219" t="s">
        <v>155</v>
      </c>
      <c r="E295" s="239" t="s">
        <v>19</v>
      </c>
      <c r="F295" s="240" t="s">
        <v>173</v>
      </c>
      <c r="G295" s="238"/>
      <c r="H295" s="241">
        <v>74.079999999999998</v>
      </c>
      <c r="I295" s="242"/>
      <c r="J295" s="238"/>
      <c r="K295" s="238"/>
      <c r="L295" s="243"/>
      <c r="M295" s="244"/>
      <c r="N295" s="245"/>
      <c r="O295" s="245"/>
      <c r="P295" s="245"/>
      <c r="Q295" s="245"/>
      <c r="R295" s="245"/>
      <c r="S295" s="245"/>
      <c r="T295" s="24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7" t="s">
        <v>155</v>
      </c>
      <c r="AU295" s="247" t="s">
        <v>80</v>
      </c>
      <c r="AV295" s="14" t="s">
        <v>149</v>
      </c>
      <c r="AW295" s="14" t="s">
        <v>32</v>
      </c>
      <c r="AX295" s="14" t="s">
        <v>78</v>
      </c>
      <c r="AY295" s="247" t="s">
        <v>142</v>
      </c>
    </row>
    <row r="296" s="2" customFormat="1" ht="16.5" customHeight="1">
      <c r="A296" s="40"/>
      <c r="B296" s="41"/>
      <c r="C296" s="248" t="s">
        <v>429</v>
      </c>
      <c r="D296" s="248" t="s">
        <v>237</v>
      </c>
      <c r="E296" s="249" t="s">
        <v>430</v>
      </c>
      <c r="F296" s="250" t="s">
        <v>431</v>
      </c>
      <c r="G296" s="251" t="s">
        <v>147</v>
      </c>
      <c r="H296" s="252">
        <v>92.599999999999994</v>
      </c>
      <c r="I296" s="253"/>
      <c r="J296" s="254">
        <f>ROUND(I296*H296,2)</f>
        <v>0</v>
      </c>
      <c r="K296" s="250" t="s">
        <v>148</v>
      </c>
      <c r="L296" s="255"/>
      <c r="M296" s="256" t="s">
        <v>19</v>
      </c>
      <c r="N296" s="257" t="s">
        <v>41</v>
      </c>
      <c r="O296" s="86"/>
      <c r="P296" s="215">
        <f>O296*H296</f>
        <v>0</v>
      </c>
      <c r="Q296" s="215">
        <v>0.0093100000000000006</v>
      </c>
      <c r="R296" s="215">
        <f>Q296*H296</f>
        <v>0.86210600000000004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206</v>
      </c>
      <c r="AT296" s="217" t="s">
        <v>237</v>
      </c>
      <c r="AU296" s="217" t="s">
        <v>80</v>
      </c>
      <c r="AY296" s="19" t="s">
        <v>142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78</v>
      </c>
      <c r="BK296" s="218">
        <f>ROUND(I296*H296,2)</f>
        <v>0</v>
      </c>
      <c r="BL296" s="19" t="s">
        <v>149</v>
      </c>
      <c r="BM296" s="217" t="s">
        <v>432</v>
      </c>
    </row>
    <row r="297" s="2" customFormat="1">
      <c r="A297" s="40"/>
      <c r="B297" s="41"/>
      <c r="C297" s="42"/>
      <c r="D297" s="219" t="s">
        <v>151</v>
      </c>
      <c r="E297" s="42"/>
      <c r="F297" s="220" t="s">
        <v>431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151</v>
      </c>
      <c r="AU297" s="19" t="s">
        <v>80</v>
      </c>
    </row>
    <row r="298" s="13" customFormat="1">
      <c r="A298" s="13"/>
      <c r="B298" s="226"/>
      <c r="C298" s="227"/>
      <c r="D298" s="219" t="s">
        <v>155</v>
      </c>
      <c r="E298" s="227"/>
      <c r="F298" s="229" t="s">
        <v>433</v>
      </c>
      <c r="G298" s="227"/>
      <c r="H298" s="230">
        <v>92.599999999999994</v>
      </c>
      <c r="I298" s="231"/>
      <c r="J298" s="227"/>
      <c r="K298" s="227"/>
      <c r="L298" s="232"/>
      <c r="M298" s="233"/>
      <c r="N298" s="234"/>
      <c r="O298" s="234"/>
      <c r="P298" s="234"/>
      <c r="Q298" s="234"/>
      <c r="R298" s="234"/>
      <c r="S298" s="234"/>
      <c r="T298" s="235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6" t="s">
        <v>155</v>
      </c>
      <c r="AU298" s="236" t="s">
        <v>80</v>
      </c>
      <c r="AV298" s="13" t="s">
        <v>80</v>
      </c>
      <c r="AW298" s="13" t="s">
        <v>4</v>
      </c>
      <c r="AX298" s="13" t="s">
        <v>78</v>
      </c>
      <c r="AY298" s="236" t="s">
        <v>142</v>
      </c>
    </row>
    <row r="299" s="2" customFormat="1" ht="16.5" customHeight="1">
      <c r="A299" s="40"/>
      <c r="B299" s="41"/>
      <c r="C299" s="248" t="s">
        <v>434</v>
      </c>
      <c r="D299" s="248" t="s">
        <v>237</v>
      </c>
      <c r="E299" s="249" t="s">
        <v>435</v>
      </c>
      <c r="F299" s="250" t="s">
        <v>436</v>
      </c>
      <c r="G299" s="251" t="s">
        <v>437</v>
      </c>
      <c r="H299" s="252">
        <v>370</v>
      </c>
      <c r="I299" s="253"/>
      <c r="J299" s="254">
        <f>ROUND(I299*H299,2)</f>
        <v>0</v>
      </c>
      <c r="K299" s="250" t="s">
        <v>19</v>
      </c>
      <c r="L299" s="255"/>
      <c r="M299" s="256" t="s">
        <v>19</v>
      </c>
      <c r="N299" s="257" t="s">
        <v>41</v>
      </c>
      <c r="O299" s="86"/>
      <c r="P299" s="215">
        <f>O299*H299</f>
        <v>0</v>
      </c>
      <c r="Q299" s="215">
        <v>0</v>
      </c>
      <c r="R299" s="215">
        <f>Q299*H299</f>
        <v>0</v>
      </c>
      <c r="S299" s="215">
        <v>0</v>
      </c>
      <c r="T299" s="216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7" t="s">
        <v>206</v>
      </c>
      <c r="AT299" s="217" t="s">
        <v>237</v>
      </c>
      <c r="AU299" s="217" t="s">
        <v>80</v>
      </c>
      <c r="AY299" s="19" t="s">
        <v>142</v>
      </c>
      <c r="BE299" s="218">
        <f>IF(N299="základní",J299,0)</f>
        <v>0</v>
      </c>
      <c r="BF299" s="218">
        <f>IF(N299="snížená",J299,0)</f>
        <v>0</v>
      </c>
      <c r="BG299" s="218">
        <f>IF(N299="zákl. přenesená",J299,0)</f>
        <v>0</v>
      </c>
      <c r="BH299" s="218">
        <f>IF(N299="sníž. přenesená",J299,0)</f>
        <v>0</v>
      </c>
      <c r="BI299" s="218">
        <f>IF(N299="nulová",J299,0)</f>
        <v>0</v>
      </c>
      <c r="BJ299" s="19" t="s">
        <v>78</v>
      </c>
      <c r="BK299" s="218">
        <f>ROUND(I299*H299,2)</f>
        <v>0</v>
      </c>
      <c r="BL299" s="19" t="s">
        <v>149</v>
      </c>
      <c r="BM299" s="217" t="s">
        <v>438</v>
      </c>
    </row>
    <row r="300" s="2" customFormat="1">
      <c r="A300" s="40"/>
      <c r="B300" s="41"/>
      <c r="C300" s="42"/>
      <c r="D300" s="219" t="s">
        <v>151</v>
      </c>
      <c r="E300" s="42"/>
      <c r="F300" s="220" t="s">
        <v>439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151</v>
      </c>
      <c r="AU300" s="19" t="s">
        <v>80</v>
      </c>
    </row>
    <row r="301" s="13" customFormat="1">
      <c r="A301" s="13"/>
      <c r="B301" s="226"/>
      <c r="C301" s="227"/>
      <c r="D301" s="219" t="s">
        <v>155</v>
      </c>
      <c r="E301" s="228" t="s">
        <v>19</v>
      </c>
      <c r="F301" s="229" t="s">
        <v>440</v>
      </c>
      <c r="G301" s="227"/>
      <c r="H301" s="230">
        <v>370</v>
      </c>
      <c r="I301" s="231"/>
      <c r="J301" s="227"/>
      <c r="K301" s="227"/>
      <c r="L301" s="232"/>
      <c r="M301" s="233"/>
      <c r="N301" s="234"/>
      <c r="O301" s="234"/>
      <c r="P301" s="234"/>
      <c r="Q301" s="234"/>
      <c r="R301" s="234"/>
      <c r="S301" s="234"/>
      <c r="T301" s="23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6" t="s">
        <v>155</v>
      </c>
      <c r="AU301" s="236" t="s">
        <v>80</v>
      </c>
      <c r="AV301" s="13" t="s">
        <v>80</v>
      </c>
      <c r="AW301" s="13" t="s">
        <v>32</v>
      </c>
      <c r="AX301" s="13" t="s">
        <v>78</v>
      </c>
      <c r="AY301" s="236" t="s">
        <v>142</v>
      </c>
    </row>
    <row r="302" s="2" customFormat="1" ht="16.5" customHeight="1">
      <c r="A302" s="40"/>
      <c r="B302" s="41"/>
      <c r="C302" s="248" t="s">
        <v>441</v>
      </c>
      <c r="D302" s="248" t="s">
        <v>237</v>
      </c>
      <c r="E302" s="249" t="s">
        <v>442</v>
      </c>
      <c r="F302" s="250" t="s">
        <v>443</v>
      </c>
      <c r="G302" s="251" t="s">
        <v>437</v>
      </c>
      <c r="H302" s="252">
        <v>1185</v>
      </c>
      <c r="I302" s="253"/>
      <c r="J302" s="254">
        <f>ROUND(I302*H302,2)</f>
        <v>0</v>
      </c>
      <c r="K302" s="250" t="s">
        <v>19</v>
      </c>
      <c r="L302" s="255"/>
      <c r="M302" s="256" t="s">
        <v>19</v>
      </c>
      <c r="N302" s="257" t="s">
        <v>41</v>
      </c>
      <c r="O302" s="86"/>
      <c r="P302" s="215">
        <f>O302*H302</f>
        <v>0</v>
      </c>
      <c r="Q302" s="215">
        <v>0</v>
      </c>
      <c r="R302" s="215">
        <f>Q302*H302</f>
        <v>0</v>
      </c>
      <c r="S302" s="215">
        <v>0</v>
      </c>
      <c r="T302" s="216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7" t="s">
        <v>206</v>
      </c>
      <c r="AT302" s="217" t="s">
        <v>237</v>
      </c>
      <c r="AU302" s="217" t="s">
        <v>80</v>
      </c>
      <c r="AY302" s="19" t="s">
        <v>142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9" t="s">
        <v>78</v>
      </c>
      <c r="BK302" s="218">
        <f>ROUND(I302*H302,2)</f>
        <v>0</v>
      </c>
      <c r="BL302" s="19" t="s">
        <v>149</v>
      </c>
      <c r="BM302" s="217" t="s">
        <v>444</v>
      </c>
    </row>
    <row r="303" s="2" customFormat="1">
      <c r="A303" s="40"/>
      <c r="B303" s="41"/>
      <c r="C303" s="42"/>
      <c r="D303" s="219" t="s">
        <v>151</v>
      </c>
      <c r="E303" s="42"/>
      <c r="F303" s="220" t="s">
        <v>443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151</v>
      </c>
      <c r="AU303" s="19" t="s">
        <v>80</v>
      </c>
    </row>
    <row r="304" s="13" customFormat="1">
      <c r="A304" s="13"/>
      <c r="B304" s="226"/>
      <c r="C304" s="227"/>
      <c r="D304" s="219" t="s">
        <v>155</v>
      </c>
      <c r="E304" s="228" t="s">
        <v>19</v>
      </c>
      <c r="F304" s="229" t="s">
        <v>445</v>
      </c>
      <c r="G304" s="227"/>
      <c r="H304" s="230">
        <v>1185</v>
      </c>
      <c r="I304" s="231"/>
      <c r="J304" s="227"/>
      <c r="K304" s="227"/>
      <c r="L304" s="232"/>
      <c r="M304" s="233"/>
      <c r="N304" s="234"/>
      <c r="O304" s="234"/>
      <c r="P304" s="234"/>
      <c r="Q304" s="234"/>
      <c r="R304" s="234"/>
      <c r="S304" s="234"/>
      <c r="T304" s="23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6" t="s">
        <v>155</v>
      </c>
      <c r="AU304" s="236" t="s">
        <v>80</v>
      </c>
      <c r="AV304" s="13" t="s">
        <v>80</v>
      </c>
      <c r="AW304" s="13" t="s">
        <v>32</v>
      </c>
      <c r="AX304" s="13" t="s">
        <v>78</v>
      </c>
      <c r="AY304" s="236" t="s">
        <v>142</v>
      </c>
    </row>
    <row r="305" s="2" customFormat="1" ht="16.5" customHeight="1">
      <c r="A305" s="40"/>
      <c r="B305" s="41"/>
      <c r="C305" s="248" t="s">
        <v>446</v>
      </c>
      <c r="D305" s="248" t="s">
        <v>237</v>
      </c>
      <c r="E305" s="249" t="s">
        <v>447</v>
      </c>
      <c r="F305" s="250" t="s">
        <v>448</v>
      </c>
      <c r="G305" s="251" t="s">
        <v>437</v>
      </c>
      <c r="H305" s="252">
        <v>1200</v>
      </c>
      <c r="I305" s="253"/>
      <c r="J305" s="254">
        <f>ROUND(I305*H305,2)</f>
        <v>0</v>
      </c>
      <c r="K305" s="250" t="s">
        <v>19</v>
      </c>
      <c r="L305" s="255"/>
      <c r="M305" s="256" t="s">
        <v>19</v>
      </c>
      <c r="N305" s="257" t="s">
        <v>41</v>
      </c>
      <c r="O305" s="86"/>
      <c r="P305" s="215">
        <f>O305*H305</f>
        <v>0</v>
      </c>
      <c r="Q305" s="215">
        <v>0</v>
      </c>
      <c r="R305" s="215">
        <f>Q305*H305</f>
        <v>0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206</v>
      </c>
      <c r="AT305" s="217" t="s">
        <v>237</v>
      </c>
      <c r="AU305" s="217" t="s">
        <v>80</v>
      </c>
      <c r="AY305" s="19" t="s">
        <v>142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78</v>
      </c>
      <c r="BK305" s="218">
        <f>ROUND(I305*H305,2)</f>
        <v>0</v>
      </c>
      <c r="BL305" s="19" t="s">
        <v>149</v>
      </c>
      <c r="BM305" s="217" t="s">
        <v>449</v>
      </c>
    </row>
    <row r="306" s="2" customFormat="1">
      <c r="A306" s="40"/>
      <c r="B306" s="41"/>
      <c r="C306" s="42"/>
      <c r="D306" s="219" t="s">
        <v>151</v>
      </c>
      <c r="E306" s="42"/>
      <c r="F306" s="220" t="s">
        <v>448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151</v>
      </c>
      <c r="AU306" s="19" t="s">
        <v>80</v>
      </c>
    </row>
    <row r="307" s="13" customFormat="1">
      <c r="A307" s="13"/>
      <c r="B307" s="226"/>
      <c r="C307" s="227"/>
      <c r="D307" s="219" t="s">
        <v>155</v>
      </c>
      <c r="E307" s="228" t="s">
        <v>19</v>
      </c>
      <c r="F307" s="229" t="s">
        <v>450</v>
      </c>
      <c r="G307" s="227"/>
      <c r="H307" s="230">
        <v>1200</v>
      </c>
      <c r="I307" s="231"/>
      <c r="J307" s="227"/>
      <c r="K307" s="227"/>
      <c r="L307" s="232"/>
      <c r="M307" s="233"/>
      <c r="N307" s="234"/>
      <c r="O307" s="234"/>
      <c r="P307" s="234"/>
      <c r="Q307" s="234"/>
      <c r="R307" s="234"/>
      <c r="S307" s="234"/>
      <c r="T307" s="23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6" t="s">
        <v>155</v>
      </c>
      <c r="AU307" s="236" t="s">
        <v>80</v>
      </c>
      <c r="AV307" s="13" t="s">
        <v>80</v>
      </c>
      <c r="AW307" s="13" t="s">
        <v>32</v>
      </c>
      <c r="AX307" s="13" t="s">
        <v>78</v>
      </c>
      <c r="AY307" s="236" t="s">
        <v>142</v>
      </c>
    </row>
    <row r="308" s="2" customFormat="1" ht="16.5" customHeight="1">
      <c r="A308" s="40"/>
      <c r="B308" s="41"/>
      <c r="C308" s="206" t="s">
        <v>451</v>
      </c>
      <c r="D308" s="206" t="s">
        <v>144</v>
      </c>
      <c r="E308" s="207" t="s">
        <v>452</v>
      </c>
      <c r="F308" s="208" t="s">
        <v>453</v>
      </c>
      <c r="G308" s="209" t="s">
        <v>269</v>
      </c>
      <c r="H308" s="210">
        <v>194.88</v>
      </c>
      <c r="I308" s="211"/>
      <c r="J308" s="212">
        <f>ROUND(I308*H308,2)</f>
        <v>0</v>
      </c>
      <c r="K308" s="208" t="s">
        <v>148</v>
      </c>
      <c r="L308" s="46"/>
      <c r="M308" s="213" t="s">
        <v>19</v>
      </c>
      <c r="N308" s="214" t="s">
        <v>41</v>
      </c>
      <c r="O308" s="86"/>
      <c r="P308" s="215">
        <f>O308*H308</f>
        <v>0</v>
      </c>
      <c r="Q308" s="215">
        <v>6.6000000000000003E-06</v>
      </c>
      <c r="R308" s="215">
        <f>Q308*H308</f>
        <v>0.0012862080000000001</v>
      </c>
      <c r="S308" s="215">
        <v>0</v>
      </c>
      <c r="T308" s="216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7" t="s">
        <v>149</v>
      </c>
      <c r="AT308" s="217" t="s">
        <v>144</v>
      </c>
      <c r="AU308" s="217" t="s">
        <v>80</v>
      </c>
      <c r="AY308" s="19" t="s">
        <v>142</v>
      </c>
      <c r="BE308" s="218">
        <f>IF(N308="základní",J308,0)</f>
        <v>0</v>
      </c>
      <c r="BF308" s="218">
        <f>IF(N308="snížená",J308,0)</f>
        <v>0</v>
      </c>
      <c r="BG308" s="218">
        <f>IF(N308="zákl. přenesená",J308,0)</f>
        <v>0</v>
      </c>
      <c r="BH308" s="218">
        <f>IF(N308="sníž. přenesená",J308,0)</f>
        <v>0</v>
      </c>
      <c r="BI308" s="218">
        <f>IF(N308="nulová",J308,0)</f>
        <v>0</v>
      </c>
      <c r="BJ308" s="19" t="s">
        <v>78</v>
      </c>
      <c r="BK308" s="218">
        <f>ROUND(I308*H308,2)</f>
        <v>0</v>
      </c>
      <c r="BL308" s="19" t="s">
        <v>149</v>
      </c>
      <c r="BM308" s="217" t="s">
        <v>454</v>
      </c>
    </row>
    <row r="309" s="2" customFormat="1">
      <c r="A309" s="40"/>
      <c r="B309" s="41"/>
      <c r="C309" s="42"/>
      <c r="D309" s="219" t="s">
        <v>151</v>
      </c>
      <c r="E309" s="42"/>
      <c r="F309" s="220" t="s">
        <v>455</v>
      </c>
      <c r="G309" s="42"/>
      <c r="H309" s="42"/>
      <c r="I309" s="221"/>
      <c r="J309" s="42"/>
      <c r="K309" s="42"/>
      <c r="L309" s="46"/>
      <c r="M309" s="222"/>
      <c r="N309" s="223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151</v>
      </c>
      <c r="AU309" s="19" t="s">
        <v>80</v>
      </c>
    </row>
    <row r="310" s="2" customFormat="1">
      <c r="A310" s="40"/>
      <c r="B310" s="41"/>
      <c r="C310" s="42"/>
      <c r="D310" s="224" t="s">
        <v>153</v>
      </c>
      <c r="E310" s="42"/>
      <c r="F310" s="225" t="s">
        <v>456</v>
      </c>
      <c r="G310" s="42"/>
      <c r="H310" s="42"/>
      <c r="I310" s="221"/>
      <c r="J310" s="42"/>
      <c r="K310" s="42"/>
      <c r="L310" s="46"/>
      <c r="M310" s="222"/>
      <c r="N310" s="223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153</v>
      </c>
      <c r="AU310" s="19" t="s">
        <v>80</v>
      </c>
    </row>
    <row r="311" s="15" customFormat="1">
      <c r="A311" s="15"/>
      <c r="B311" s="259"/>
      <c r="C311" s="260"/>
      <c r="D311" s="219" t="s">
        <v>155</v>
      </c>
      <c r="E311" s="261" t="s">
        <v>19</v>
      </c>
      <c r="F311" s="262" t="s">
        <v>457</v>
      </c>
      <c r="G311" s="260"/>
      <c r="H311" s="261" t="s">
        <v>19</v>
      </c>
      <c r="I311" s="263"/>
      <c r="J311" s="260"/>
      <c r="K311" s="260"/>
      <c r="L311" s="264"/>
      <c r="M311" s="265"/>
      <c r="N311" s="266"/>
      <c r="O311" s="266"/>
      <c r="P311" s="266"/>
      <c r="Q311" s="266"/>
      <c r="R311" s="266"/>
      <c r="S311" s="266"/>
      <c r="T311" s="267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68" t="s">
        <v>155</v>
      </c>
      <c r="AU311" s="268" t="s">
        <v>80</v>
      </c>
      <c r="AV311" s="15" t="s">
        <v>78</v>
      </c>
      <c r="AW311" s="15" t="s">
        <v>32</v>
      </c>
      <c r="AX311" s="15" t="s">
        <v>70</v>
      </c>
      <c r="AY311" s="268" t="s">
        <v>142</v>
      </c>
    </row>
    <row r="312" s="13" customFormat="1">
      <c r="A312" s="13"/>
      <c r="B312" s="226"/>
      <c r="C312" s="227"/>
      <c r="D312" s="219" t="s">
        <v>155</v>
      </c>
      <c r="E312" s="228" t="s">
        <v>19</v>
      </c>
      <c r="F312" s="229" t="s">
        <v>458</v>
      </c>
      <c r="G312" s="227"/>
      <c r="H312" s="230">
        <v>90.760000000000005</v>
      </c>
      <c r="I312" s="231"/>
      <c r="J312" s="227"/>
      <c r="K312" s="227"/>
      <c r="L312" s="232"/>
      <c r="M312" s="233"/>
      <c r="N312" s="234"/>
      <c r="O312" s="234"/>
      <c r="P312" s="234"/>
      <c r="Q312" s="234"/>
      <c r="R312" s="234"/>
      <c r="S312" s="234"/>
      <c r="T312" s="23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6" t="s">
        <v>155</v>
      </c>
      <c r="AU312" s="236" t="s">
        <v>80</v>
      </c>
      <c r="AV312" s="13" t="s">
        <v>80</v>
      </c>
      <c r="AW312" s="13" t="s">
        <v>32</v>
      </c>
      <c r="AX312" s="13" t="s">
        <v>70</v>
      </c>
      <c r="AY312" s="236" t="s">
        <v>142</v>
      </c>
    </row>
    <row r="313" s="13" customFormat="1">
      <c r="A313" s="13"/>
      <c r="B313" s="226"/>
      <c r="C313" s="227"/>
      <c r="D313" s="219" t="s">
        <v>155</v>
      </c>
      <c r="E313" s="228" t="s">
        <v>19</v>
      </c>
      <c r="F313" s="229" t="s">
        <v>459</v>
      </c>
      <c r="G313" s="227"/>
      <c r="H313" s="230">
        <v>71.840000000000003</v>
      </c>
      <c r="I313" s="231"/>
      <c r="J313" s="227"/>
      <c r="K313" s="227"/>
      <c r="L313" s="232"/>
      <c r="M313" s="233"/>
      <c r="N313" s="234"/>
      <c r="O313" s="234"/>
      <c r="P313" s="234"/>
      <c r="Q313" s="234"/>
      <c r="R313" s="234"/>
      <c r="S313" s="234"/>
      <c r="T313" s="235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6" t="s">
        <v>155</v>
      </c>
      <c r="AU313" s="236" t="s">
        <v>80</v>
      </c>
      <c r="AV313" s="13" t="s">
        <v>80</v>
      </c>
      <c r="AW313" s="13" t="s">
        <v>32</v>
      </c>
      <c r="AX313" s="13" t="s">
        <v>70</v>
      </c>
      <c r="AY313" s="236" t="s">
        <v>142</v>
      </c>
    </row>
    <row r="314" s="13" customFormat="1">
      <c r="A314" s="13"/>
      <c r="B314" s="226"/>
      <c r="C314" s="227"/>
      <c r="D314" s="219" t="s">
        <v>155</v>
      </c>
      <c r="E314" s="228" t="s">
        <v>19</v>
      </c>
      <c r="F314" s="229" t="s">
        <v>460</v>
      </c>
      <c r="G314" s="227"/>
      <c r="H314" s="230">
        <v>32.280000000000001</v>
      </c>
      <c r="I314" s="231"/>
      <c r="J314" s="227"/>
      <c r="K314" s="227"/>
      <c r="L314" s="232"/>
      <c r="M314" s="233"/>
      <c r="N314" s="234"/>
      <c r="O314" s="234"/>
      <c r="P314" s="234"/>
      <c r="Q314" s="234"/>
      <c r="R314" s="234"/>
      <c r="S314" s="234"/>
      <c r="T314" s="235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6" t="s">
        <v>155</v>
      </c>
      <c r="AU314" s="236" t="s">
        <v>80</v>
      </c>
      <c r="AV314" s="13" t="s">
        <v>80</v>
      </c>
      <c r="AW314" s="13" t="s">
        <v>32</v>
      </c>
      <c r="AX314" s="13" t="s">
        <v>70</v>
      </c>
      <c r="AY314" s="236" t="s">
        <v>142</v>
      </c>
    </row>
    <row r="315" s="14" customFormat="1">
      <c r="A315" s="14"/>
      <c r="B315" s="237"/>
      <c r="C315" s="238"/>
      <c r="D315" s="219" t="s">
        <v>155</v>
      </c>
      <c r="E315" s="239" t="s">
        <v>19</v>
      </c>
      <c r="F315" s="240" t="s">
        <v>173</v>
      </c>
      <c r="G315" s="238"/>
      <c r="H315" s="241">
        <v>194.88000000000002</v>
      </c>
      <c r="I315" s="242"/>
      <c r="J315" s="238"/>
      <c r="K315" s="238"/>
      <c r="L315" s="243"/>
      <c r="M315" s="244"/>
      <c r="N315" s="245"/>
      <c r="O315" s="245"/>
      <c r="P315" s="245"/>
      <c r="Q315" s="245"/>
      <c r="R315" s="245"/>
      <c r="S315" s="245"/>
      <c r="T315" s="24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7" t="s">
        <v>155</v>
      </c>
      <c r="AU315" s="247" t="s">
        <v>80</v>
      </c>
      <c r="AV315" s="14" t="s">
        <v>149</v>
      </c>
      <c r="AW315" s="14" t="s">
        <v>32</v>
      </c>
      <c r="AX315" s="14" t="s">
        <v>78</v>
      </c>
      <c r="AY315" s="247" t="s">
        <v>142</v>
      </c>
    </row>
    <row r="316" s="2" customFormat="1" ht="16.5" customHeight="1">
      <c r="A316" s="40"/>
      <c r="B316" s="41"/>
      <c r="C316" s="248" t="s">
        <v>461</v>
      </c>
      <c r="D316" s="248" t="s">
        <v>237</v>
      </c>
      <c r="E316" s="249" t="s">
        <v>462</v>
      </c>
      <c r="F316" s="250" t="s">
        <v>463</v>
      </c>
      <c r="G316" s="251" t="s">
        <v>240</v>
      </c>
      <c r="H316" s="252">
        <v>204.624</v>
      </c>
      <c r="I316" s="253"/>
      <c r="J316" s="254">
        <f>ROUND(I316*H316,2)</f>
        <v>0</v>
      </c>
      <c r="K316" s="250" t="s">
        <v>148</v>
      </c>
      <c r="L316" s="255"/>
      <c r="M316" s="256" t="s">
        <v>19</v>
      </c>
      <c r="N316" s="257" t="s">
        <v>41</v>
      </c>
      <c r="O316" s="86"/>
      <c r="P316" s="215">
        <f>O316*H316</f>
        <v>0</v>
      </c>
      <c r="Q316" s="215">
        <v>0.00013999999999999999</v>
      </c>
      <c r="R316" s="215">
        <f>Q316*H316</f>
        <v>0.028647359999999997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206</v>
      </c>
      <c r="AT316" s="217" t="s">
        <v>237</v>
      </c>
      <c r="AU316" s="217" t="s">
        <v>80</v>
      </c>
      <c r="AY316" s="19" t="s">
        <v>142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9" t="s">
        <v>78</v>
      </c>
      <c r="BK316" s="218">
        <f>ROUND(I316*H316,2)</f>
        <v>0</v>
      </c>
      <c r="BL316" s="19" t="s">
        <v>149</v>
      </c>
      <c r="BM316" s="217" t="s">
        <v>464</v>
      </c>
    </row>
    <row r="317" s="2" customFormat="1">
      <c r="A317" s="40"/>
      <c r="B317" s="41"/>
      <c r="C317" s="42"/>
      <c r="D317" s="219" t="s">
        <v>151</v>
      </c>
      <c r="E317" s="42"/>
      <c r="F317" s="220" t="s">
        <v>463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151</v>
      </c>
      <c r="AU317" s="19" t="s">
        <v>80</v>
      </c>
    </row>
    <row r="318" s="15" customFormat="1">
      <c r="A318" s="15"/>
      <c r="B318" s="259"/>
      <c r="C318" s="260"/>
      <c r="D318" s="219" t="s">
        <v>155</v>
      </c>
      <c r="E318" s="261" t="s">
        <v>19</v>
      </c>
      <c r="F318" s="262" t="s">
        <v>465</v>
      </c>
      <c r="G318" s="260"/>
      <c r="H318" s="261" t="s">
        <v>19</v>
      </c>
      <c r="I318" s="263"/>
      <c r="J318" s="260"/>
      <c r="K318" s="260"/>
      <c r="L318" s="264"/>
      <c r="M318" s="265"/>
      <c r="N318" s="266"/>
      <c r="O318" s="266"/>
      <c r="P318" s="266"/>
      <c r="Q318" s="266"/>
      <c r="R318" s="266"/>
      <c r="S318" s="266"/>
      <c r="T318" s="267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68" t="s">
        <v>155</v>
      </c>
      <c r="AU318" s="268" t="s">
        <v>80</v>
      </c>
      <c r="AV318" s="15" t="s">
        <v>78</v>
      </c>
      <c r="AW318" s="15" t="s">
        <v>32</v>
      </c>
      <c r="AX318" s="15" t="s">
        <v>70</v>
      </c>
      <c r="AY318" s="268" t="s">
        <v>142</v>
      </c>
    </row>
    <row r="319" s="13" customFormat="1">
      <c r="A319" s="13"/>
      <c r="B319" s="226"/>
      <c r="C319" s="227"/>
      <c r="D319" s="219" t="s">
        <v>155</v>
      </c>
      <c r="E319" s="228" t="s">
        <v>19</v>
      </c>
      <c r="F319" s="229" t="s">
        <v>458</v>
      </c>
      <c r="G319" s="227"/>
      <c r="H319" s="230">
        <v>90.760000000000005</v>
      </c>
      <c r="I319" s="231"/>
      <c r="J319" s="227"/>
      <c r="K319" s="227"/>
      <c r="L319" s="232"/>
      <c r="M319" s="233"/>
      <c r="N319" s="234"/>
      <c r="O319" s="234"/>
      <c r="P319" s="234"/>
      <c r="Q319" s="234"/>
      <c r="R319" s="234"/>
      <c r="S319" s="234"/>
      <c r="T319" s="235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6" t="s">
        <v>155</v>
      </c>
      <c r="AU319" s="236" t="s">
        <v>80</v>
      </c>
      <c r="AV319" s="13" t="s">
        <v>80</v>
      </c>
      <c r="AW319" s="13" t="s">
        <v>32</v>
      </c>
      <c r="AX319" s="13" t="s">
        <v>70</v>
      </c>
      <c r="AY319" s="236" t="s">
        <v>142</v>
      </c>
    </row>
    <row r="320" s="13" customFormat="1">
      <c r="A320" s="13"/>
      <c r="B320" s="226"/>
      <c r="C320" s="227"/>
      <c r="D320" s="219" t="s">
        <v>155</v>
      </c>
      <c r="E320" s="228" t="s">
        <v>19</v>
      </c>
      <c r="F320" s="229" t="s">
        <v>459</v>
      </c>
      <c r="G320" s="227"/>
      <c r="H320" s="230">
        <v>71.840000000000003</v>
      </c>
      <c r="I320" s="231"/>
      <c r="J320" s="227"/>
      <c r="K320" s="227"/>
      <c r="L320" s="232"/>
      <c r="M320" s="233"/>
      <c r="N320" s="234"/>
      <c r="O320" s="234"/>
      <c r="P320" s="234"/>
      <c r="Q320" s="234"/>
      <c r="R320" s="234"/>
      <c r="S320" s="234"/>
      <c r="T320" s="23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6" t="s">
        <v>155</v>
      </c>
      <c r="AU320" s="236" t="s">
        <v>80</v>
      </c>
      <c r="AV320" s="13" t="s">
        <v>80</v>
      </c>
      <c r="AW320" s="13" t="s">
        <v>32</v>
      </c>
      <c r="AX320" s="13" t="s">
        <v>70</v>
      </c>
      <c r="AY320" s="236" t="s">
        <v>142</v>
      </c>
    </row>
    <row r="321" s="13" customFormat="1">
      <c r="A321" s="13"/>
      <c r="B321" s="226"/>
      <c r="C321" s="227"/>
      <c r="D321" s="219" t="s">
        <v>155</v>
      </c>
      <c r="E321" s="228" t="s">
        <v>19</v>
      </c>
      <c r="F321" s="229" t="s">
        <v>460</v>
      </c>
      <c r="G321" s="227"/>
      <c r="H321" s="230">
        <v>32.280000000000001</v>
      </c>
      <c r="I321" s="231"/>
      <c r="J321" s="227"/>
      <c r="K321" s="227"/>
      <c r="L321" s="232"/>
      <c r="M321" s="233"/>
      <c r="N321" s="234"/>
      <c r="O321" s="234"/>
      <c r="P321" s="234"/>
      <c r="Q321" s="234"/>
      <c r="R321" s="234"/>
      <c r="S321" s="234"/>
      <c r="T321" s="23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6" t="s">
        <v>155</v>
      </c>
      <c r="AU321" s="236" t="s">
        <v>80</v>
      </c>
      <c r="AV321" s="13" t="s">
        <v>80</v>
      </c>
      <c r="AW321" s="13" t="s">
        <v>32</v>
      </c>
      <c r="AX321" s="13" t="s">
        <v>70</v>
      </c>
      <c r="AY321" s="236" t="s">
        <v>142</v>
      </c>
    </row>
    <row r="322" s="14" customFormat="1">
      <c r="A322" s="14"/>
      <c r="B322" s="237"/>
      <c r="C322" s="238"/>
      <c r="D322" s="219" t="s">
        <v>155</v>
      </c>
      <c r="E322" s="239" t="s">
        <v>19</v>
      </c>
      <c r="F322" s="240" t="s">
        <v>173</v>
      </c>
      <c r="G322" s="238"/>
      <c r="H322" s="241">
        <v>194.88000000000002</v>
      </c>
      <c r="I322" s="242"/>
      <c r="J322" s="238"/>
      <c r="K322" s="238"/>
      <c r="L322" s="243"/>
      <c r="M322" s="244"/>
      <c r="N322" s="245"/>
      <c r="O322" s="245"/>
      <c r="P322" s="245"/>
      <c r="Q322" s="245"/>
      <c r="R322" s="245"/>
      <c r="S322" s="245"/>
      <c r="T322" s="24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7" t="s">
        <v>155</v>
      </c>
      <c r="AU322" s="247" t="s">
        <v>80</v>
      </c>
      <c r="AV322" s="14" t="s">
        <v>149</v>
      </c>
      <c r="AW322" s="14" t="s">
        <v>32</v>
      </c>
      <c r="AX322" s="14" t="s">
        <v>78</v>
      </c>
      <c r="AY322" s="247" t="s">
        <v>142</v>
      </c>
    </row>
    <row r="323" s="13" customFormat="1">
      <c r="A323" s="13"/>
      <c r="B323" s="226"/>
      <c r="C323" s="227"/>
      <c r="D323" s="219" t="s">
        <v>155</v>
      </c>
      <c r="E323" s="227"/>
      <c r="F323" s="229" t="s">
        <v>466</v>
      </c>
      <c r="G323" s="227"/>
      <c r="H323" s="230">
        <v>204.624</v>
      </c>
      <c r="I323" s="231"/>
      <c r="J323" s="227"/>
      <c r="K323" s="227"/>
      <c r="L323" s="232"/>
      <c r="M323" s="233"/>
      <c r="N323" s="234"/>
      <c r="O323" s="234"/>
      <c r="P323" s="234"/>
      <c r="Q323" s="234"/>
      <c r="R323" s="234"/>
      <c r="S323" s="234"/>
      <c r="T323" s="235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6" t="s">
        <v>155</v>
      </c>
      <c r="AU323" s="236" t="s">
        <v>80</v>
      </c>
      <c r="AV323" s="13" t="s">
        <v>80</v>
      </c>
      <c r="AW323" s="13" t="s">
        <v>4</v>
      </c>
      <c r="AX323" s="13" t="s">
        <v>78</v>
      </c>
      <c r="AY323" s="236" t="s">
        <v>142</v>
      </c>
    </row>
    <row r="324" s="2" customFormat="1" ht="16.5" customHeight="1">
      <c r="A324" s="40"/>
      <c r="B324" s="41"/>
      <c r="C324" s="206" t="s">
        <v>467</v>
      </c>
      <c r="D324" s="206" t="s">
        <v>144</v>
      </c>
      <c r="E324" s="207" t="s">
        <v>468</v>
      </c>
      <c r="F324" s="208" t="s">
        <v>469</v>
      </c>
      <c r="G324" s="209" t="s">
        <v>147</v>
      </c>
      <c r="H324" s="210">
        <v>19.960000000000001</v>
      </c>
      <c r="I324" s="211"/>
      <c r="J324" s="212">
        <f>ROUND(I324*H324,2)</f>
        <v>0</v>
      </c>
      <c r="K324" s="208" t="s">
        <v>148</v>
      </c>
      <c r="L324" s="46"/>
      <c r="M324" s="213" t="s">
        <v>19</v>
      </c>
      <c r="N324" s="214" t="s">
        <v>41</v>
      </c>
      <c r="O324" s="86"/>
      <c r="P324" s="215">
        <f>O324*H324</f>
        <v>0</v>
      </c>
      <c r="Q324" s="215">
        <v>0.018100000000000002</v>
      </c>
      <c r="R324" s="215">
        <f>Q324*H324</f>
        <v>0.36127600000000004</v>
      </c>
      <c r="S324" s="215">
        <v>0</v>
      </c>
      <c r="T324" s="216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17" t="s">
        <v>149</v>
      </c>
      <c r="AT324" s="217" t="s">
        <v>144</v>
      </c>
      <c r="AU324" s="217" t="s">
        <v>80</v>
      </c>
      <c r="AY324" s="19" t="s">
        <v>142</v>
      </c>
      <c r="BE324" s="218">
        <f>IF(N324="základní",J324,0)</f>
        <v>0</v>
      </c>
      <c r="BF324" s="218">
        <f>IF(N324="snížená",J324,0)</f>
        <v>0</v>
      </c>
      <c r="BG324" s="218">
        <f>IF(N324="zákl. přenesená",J324,0)</f>
        <v>0</v>
      </c>
      <c r="BH324" s="218">
        <f>IF(N324="sníž. přenesená",J324,0)</f>
        <v>0</v>
      </c>
      <c r="BI324" s="218">
        <f>IF(N324="nulová",J324,0)</f>
        <v>0</v>
      </c>
      <c r="BJ324" s="19" t="s">
        <v>78</v>
      </c>
      <c r="BK324" s="218">
        <f>ROUND(I324*H324,2)</f>
        <v>0</v>
      </c>
      <c r="BL324" s="19" t="s">
        <v>149</v>
      </c>
      <c r="BM324" s="217" t="s">
        <v>470</v>
      </c>
    </row>
    <row r="325" s="2" customFormat="1">
      <c r="A325" s="40"/>
      <c r="B325" s="41"/>
      <c r="C325" s="42"/>
      <c r="D325" s="219" t="s">
        <v>151</v>
      </c>
      <c r="E325" s="42"/>
      <c r="F325" s="220" t="s">
        <v>471</v>
      </c>
      <c r="G325" s="42"/>
      <c r="H325" s="42"/>
      <c r="I325" s="221"/>
      <c r="J325" s="42"/>
      <c r="K325" s="42"/>
      <c r="L325" s="46"/>
      <c r="M325" s="222"/>
      <c r="N325" s="223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151</v>
      </c>
      <c r="AU325" s="19" t="s">
        <v>80</v>
      </c>
    </row>
    <row r="326" s="2" customFormat="1">
      <c r="A326" s="40"/>
      <c r="B326" s="41"/>
      <c r="C326" s="42"/>
      <c r="D326" s="224" t="s">
        <v>153</v>
      </c>
      <c r="E326" s="42"/>
      <c r="F326" s="225" t="s">
        <v>472</v>
      </c>
      <c r="G326" s="42"/>
      <c r="H326" s="42"/>
      <c r="I326" s="221"/>
      <c r="J326" s="42"/>
      <c r="K326" s="42"/>
      <c r="L326" s="46"/>
      <c r="M326" s="222"/>
      <c r="N326" s="223"/>
      <c r="O326" s="86"/>
      <c r="P326" s="86"/>
      <c r="Q326" s="86"/>
      <c r="R326" s="86"/>
      <c r="S326" s="86"/>
      <c r="T326" s="87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9" t="s">
        <v>153</v>
      </c>
      <c r="AU326" s="19" t="s">
        <v>80</v>
      </c>
    </row>
    <row r="327" s="13" customFormat="1">
      <c r="A327" s="13"/>
      <c r="B327" s="226"/>
      <c r="C327" s="227"/>
      <c r="D327" s="219" t="s">
        <v>155</v>
      </c>
      <c r="E327" s="228" t="s">
        <v>19</v>
      </c>
      <c r="F327" s="229" t="s">
        <v>352</v>
      </c>
      <c r="G327" s="227"/>
      <c r="H327" s="230">
        <v>19.960000000000001</v>
      </c>
      <c r="I327" s="231"/>
      <c r="J327" s="227"/>
      <c r="K327" s="227"/>
      <c r="L327" s="232"/>
      <c r="M327" s="233"/>
      <c r="N327" s="234"/>
      <c r="O327" s="234"/>
      <c r="P327" s="234"/>
      <c r="Q327" s="234"/>
      <c r="R327" s="234"/>
      <c r="S327" s="234"/>
      <c r="T327" s="23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6" t="s">
        <v>155</v>
      </c>
      <c r="AU327" s="236" t="s">
        <v>80</v>
      </c>
      <c r="AV327" s="13" t="s">
        <v>80</v>
      </c>
      <c r="AW327" s="13" t="s">
        <v>32</v>
      </c>
      <c r="AX327" s="13" t="s">
        <v>70</v>
      </c>
      <c r="AY327" s="236" t="s">
        <v>142</v>
      </c>
    </row>
    <row r="328" s="14" customFormat="1">
      <c r="A328" s="14"/>
      <c r="B328" s="237"/>
      <c r="C328" s="238"/>
      <c r="D328" s="219" t="s">
        <v>155</v>
      </c>
      <c r="E328" s="239" t="s">
        <v>19</v>
      </c>
      <c r="F328" s="240" t="s">
        <v>173</v>
      </c>
      <c r="G328" s="238"/>
      <c r="H328" s="241">
        <v>19.960000000000001</v>
      </c>
      <c r="I328" s="242"/>
      <c r="J328" s="238"/>
      <c r="K328" s="238"/>
      <c r="L328" s="243"/>
      <c r="M328" s="244"/>
      <c r="N328" s="245"/>
      <c r="O328" s="245"/>
      <c r="P328" s="245"/>
      <c r="Q328" s="245"/>
      <c r="R328" s="245"/>
      <c r="S328" s="245"/>
      <c r="T328" s="246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7" t="s">
        <v>155</v>
      </c>
      <c r="AU328" s="247" t="s">
        <v>80</v>
      </c>
      <c r="AV328" s="14" t="s">
        <v>149</v>
      </c>
      <c r="AW328" s="14" t="s">
        <v>32</v>
      </c>
      <c r="AX328" s="14" t="s">
        <v>78</v>
      </c>
      <c r="AY328" s="247" t="s">
        <v>142</v>
      </c>
    </row>
    <row r="329" s="2" customFormat="1" ht="16.5" customHeight="1">
      <c r="A329" s="40"/>
      <c r="B329" s="41"/>
      <c r="C329" s="206" t="s">
        <v>473</v>
      </c>
      <c r="D329" s="206" t="s">
        <v>144</v>
      </c>
      <c r="E329" s="207" t="s">
        <v>474</v>
      </c>
      <c r="F329" s="208" t="s">
        <v>475</v>
      </c>
      <c r="G329" s="209" t="s">
        <v>269</v>
      </c>
      <c r="H329" s="210">
        <v>15</v>
      </c>
      <c r="I329" s="211"/>
      <c r="J329" s="212">
        <f>ROUND(I329*H329,2)</f>
        <v>0</v>
      </c>
      <c r="K329" s="208" t="s">
        <v>148</v>
      </c>
      <c r="L329" s="46"/>
      <c r="M329" s="213" t="s">
        <v>19</v>
      </c>
      <c r="N329" s="214" t="s">
        <v>41</v>
      </c>
      <c r="O329" s="86"/>
      <c r="P329" s="215">
        <f>O329*H329</f>
        <v>0</v>
      </c>
      <c r="Q329" s="215">
        <v>0.010323000000000001</v>
      </c>
      <c r="R329" s="215">
        <f>Q329*H329</f>
        <v>0.15484500000000001</v>
      </c>
      <c r="S329" s="215">
        <v>0</v>
      </c>
      <c r="T329" s="216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7" t="s">
        <v>149</v>
      </c>
      <c r="AT329" s="217" t="s">
        <v>144</v>
      </c>
      <c r="AU329" s="217" t="s">
        <v>80</v>
      </c>
      <c r="AY329" s="19" t="s">
        <v>142</v>
      </c>
      <c r="BE329" s="218">
        <f>IF(N329="základní",J329,0)</f>
        <v>0</v>
      </c>
      <c r="BF329" s="218">
        <f>IF(N329="snížená",J329,0)</f>
        <v>0</v>
      </c>
      <c r="BG329" s="218">
        <f>IF(N329="zákl. přenesená",J329,0)</f>
        <v>0</v>
      </c>
      <c r="BH329" s="218">
        <f>IF(N329="sníž. přenesená",J329,0)</f>
        <v>0</v>
      </c>
      <c r="BI329" s="218">
        <f>IF(N329="nulová",J329,0)</f>
        <v>0</v>
      </c>
      <c r="BJ329" s="19" t="s">
        <v>78</v>
      </c>
      <c r="BK329" s="218">
        <f>ROUND(I329*H329,2)</f>
        <v>0</v>
      </c>
      <c r="BL329" s="19" t="s">
        <v>149</v>
      </c>
      <c r="BM329" s="217" t="s">
        <v>476</v>
      </c>
    </row>
    <row r="330" s="2" customFormat="1">
      <c r="A330" s="40"/>
      <c r="B330" s="41"/>
      <c r="C330" s="42"/>
      <c r="D330" s="219" t="s">
        <v>151</v>
      </c>
      <c r="E330" s="42"/>
      <c r="F330" s="220" t="s">
        <v>477</v>
      </c>
      <c r="G330" s="42"/>
      <c r="H330" s="42"/>
      <c r="I330" s="221"/>
      <c r="J330" s="42"/>
      <c r="K330" s="42"/>
      <c r="L330" s="46"/>
      <c r="M330" s="222"/>
      <c r="N330" s="223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151</v>
      </c>
      <c r="AU330" s="19" t="s">
        <v>80</v>
      </c>
    </row>
    <row r="331" s="2" customFormat="1">
      <c r="A331" s="40"/>
      <c r="B331" s="41"/>
      <c r="C331" s="42"/>
      <c r="D331" s="224" t="s">
        <v>153</v>
      </c>
      <c r="E331" s="42"/>
      <c r="F331" s="225" t="s">
        <v>478</v>
      </c>
      <c r="G331" s="42"/>
      <c r="H331" s="42"/>
      <c r="I331" s="221"/>
      <c r="J331" s="42"/>
      <c r="K331" s="42"/>
      <c r="L331" s="46"/>
      <c r="M331" s="222"/>
      <c r="N331" s="223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153</v>
      </c>
      <c r="AU331" s="19" t="s">
        <v>80</v>
      </c>
    </row>
    <row r="332" s="13" customFormat="1">
      <c r="A332" s="13"/>
      <c r="B332" s="226"/>
      <c r="C332" s="227"/>
      <c r="D332" s="219" t="s">
        <v>155</v>
      </c>
      <c r="E332" s="228" t="s">
        <v>19</v>
      </c>
      <c r="F332" s="229" t="s">
        <v>8</v>
      </c>
      <c r="G332" s="227"/>
      <c r="H332" s="230">
        <v>15</v>
      </c>
      <c r="I332" s="231"/>
      <c r="J332" s="227"/>
      <c r="K332" s="227"/>
      <c r="L332" s="232"/>
      <c r="M332" s="233"/>
      <c r="N332" s="234"/>
      <c r="O332" s="234"/>
      <c r="P332" s="234"/>
      <c r="Q332" s="234"/>
      <c r="R332" s="234"/>
      <c r="S332" s="234"/>
      <c r="T332" s="23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6" t="s">
        <v>155</v>
      </c>
      <c r="AU332" s="236" t="s">
        <v>80</v>
      </c>
      <c r="AV332" s="13" t="s">
        <v>80</v>
      </c>
      <c r="AW332" s="13" t="s">
        <v>32</v>
      </c>
      <c r="AX332" s="13" t="s">
        <v>78</v>
      </c>
      <c r="AY332" s="236" t="s">
        <v>142</v>
      </c>
    </row>
    <row r="333" s="2" customFormat="1" ht="21.75" customHeight="1">
      <c r="A333" s="40"/>
      <c r="B333" s="41"/>
      <c r="C333" s="206" t="s">
        <v>479</v>
      </c>
      <c r="D333" s="206" t="s">
        <v>144</v>
      </c>
      <c r="E333" s="207" t="s">
        <v>480</v>
      </c>
      <c r="F333" s="208" t="s">
        <v>481</v>
      </c>
      <c r="G333" s="209" t="s">
        <v>159</v>
      </c>
      <c r="H333" s="210">
        <v>2.5499999999999998</v>
      </c>
      <c r="I333" s="211"/>
      <c r="J333" s="212">
        <f>ROUND(I333*H333,2)</f>
        <v>0</v>
      </c>
      <c r="K333" s="208" t="s">
        <v>148</v>
      </c>
      <c r="L333" s="46"/>
      <c r="M333" s="213" t="s">
        <v>19</v>
      </c>
      <c r="N333" s="214" t="s">
        <v>41</v>
      </c>
      <c r="O333" s="86"/>
      <c r="P333" s="215">
        <f>O333*H333</f>
        <v>0</v>
      </c>
      <c r="Q333" s="215">
        <v>2.5018699999999998</v>
      </c>
      <c r="R333" s="215">
        <f>Q333*H333</f>
        <v>6.3797684999999991</v>
      </c>
      <c r="S333" s="215">
        <v>0</v>
      </c>
      <c r="T333" s="216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7" t="s">
        <v>149</v>
      </c>
      <c r="AT333" s="217" t="s">
        <v>144</v>
      </c>
      <c r="AU333" s="217" t="s">
        <v>80</v>
      </c>
      <c r="AY333" s="19" t="s">
        <v>142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9" t="s">
        <v>78</v>
      </c>
      <c r="BK333" s="218">
        <f>ROUND(I333*H333,2)</f>
        <v>0</v>
      </c>
      <c r="BL333" s="19" t="s">
        <v>149</v>
      </c>
      <c r="BM333" s="217" t="s">
        <v>482</v>
      </c>
    </row>
    <row r="334" s="2" customFormat="1">
      <c r="A334" s="40"/>
      <c r="B334" s="41"/>
      <c r="C334" s="42"/>
      <c r="D334" s="219" t="s">
        <v>151</v>
      </c>
      <c r="E334" s="42"/>
      <c r="F334" s="220" t="s">
        <v>483</v>
      </c>
      <c r="G334" s="42"/>
      <c r="H334" s="42"/>
      <c r="I334" s="221"/>
      <c r="J334" s="42"/>
      <c r="K334" s="42"/>
      <c r="L334" s="46"/>
      <c r="M334" s="222"/>
      <c r="N334" s="223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9" t="s">
        <v>151</v>
      </c>
      <c r="AU334" s="19" t="s">
        <v>80</v>
      </c>
    </row>
    <row r="335" s="2" customFormat="1">
      <c r="A335" s="40"/>
      <c r="B335" s="41"/>
      <c r="C335" s="42"/>
      <c r="D335" s="224" t="s">
        <v>153</v>
      </c>
      <c r="E335" s="42"/>
      <c r="F335" s="225" t="s">
        <v>484</v>
      </c>
      <c r="G335" s="42"/>
      <c r="H335" s="42"/>
      <c r="I335" s="221"/>
      <c r="J335" s="42"/>
      <c r="K335" s="42"/>
      <c r="L335" s="46"/>
      <c r="M335" s="222"/>
      <c r="N335" s="223"/>
      <c r="O335" s="86"/>
      <c r="P335" s="86"/>
      <c r="Q335" s="86"/>
      <c r="R335" s="86"/>
      <c r="S335" s="86"/>
      <c r="T335" s="87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9" t="s">
        <v>153</v>
      </c>
      <c r="AU335" s="19" t="s">
        <v>80</v>
      </c>
    </row>
    <row r="336" s="13" customFormat="1">
      <c r="A336" s="13"/>
      <c r="B336" s="226"/>
      <c r="C336" s="227"/>
      <c r="D336" s="219" t="s">
        <v>155</v>
      </c>
      <c r="E336" s="228" t="s">
        <v>19</v>
      </c>
      <c r="F336" s="229" t="s">
        <v>485</v>
      </c>
      <c r="G336" s="227"/>
      <c r="H336" s="230">
        <v>2.5499999999999998</v>
      </c>
      <c r="I336" s="231"/>
      <c r="J336" s="227"/>
      <c r="K336" s="227"/>
      <c r="L336" s="232"/>
      <c r="M336" s="233"/>
      <c r="N336" s="234"/>
      <c r="O336" s="234"/>
      <c r="P336" s="234"/>
      <c r="Q336" s="234"/>
      <c r="R336" s="234"/>
      <c r="S336" s="234"/>
      <c r="T336" s="23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6" t="s">
        <v>155</v>
      </c>
      <c r="AU336" s="236" t="s">
        <v>80</v>
      </c>
      <c r="AV336" s="13" t="s">
        <v>80</v>
      </c>
      <c r="AW336" s="13" t="s">
        <v>32</v>
      </c>
      <c r="AX336" s="13" t="s">
        <v>78</v>
      </c>
      <c r="AY336" s="236" t="s">
        <v>142</v>
      </c>
    </row>
    <row r="337" s="2" customFormat="1" ht="16.5" customHeight="1">
      <c r="A337" s="40"/>
      <c r="B337" s="41"/>
      <c r="C337" s="206" t="s">
        <v>486</v>
      </c>
      <c r="D337" s="206" t="s">
        <v>144</v>
      </c>
      <c r="E337" s="207" t="s">
        <v>487</v>
      </c>
      <c r="F337" s="208" t="s">
        <v>488</v>
      </c>
      <c r="G337" s="209" t="s">
        <v>159</v>
      </c>
      <c r="H337" s="210">
        <v>2.5499999999999998</v>
      </c>
      <c r="I337" s="211"/>
      <c r="J337" s="212">
        <f>ROUND(I337*H337,2)</f>
        <v>0</v>
      </c>
      <c r="K337" s="208" t="s">
        <v>148</v>
      </c>
      <c r="L337" s="46"/>
      <c r="M337" s="213" t="s">
        <v>19</v>
      </c>
      <c r="N337" s="214" t="s">
        <v>41</v>
      </c>
      <c r="O337" s="86"/>
      <c r="P337" s="215">
        <f>O337*H337</f>
        <v>0</v>
      </c>
      <c r="Q337" s="215">
        <v>0.040000000000000001</v>
      </c>
      <c r="R337" s="215">
        <f>Q337*H337</f>
        <v>0.10199999999999999</v>
      </c>
      <c r="S337" s="215">
        <v>0</v>
      </c>
      <c r="T337" s="216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7" t="s">
        <v>149</v>
      </c>
      <c r="AT337" s="217" t="s">
        <v>144</v>
      </c>
      <c r="AU337" s="217" t="s">
        <v>80</v>
      </c>
      <c r="AY337" s="19" t="s">
        <v>142</v>
      </c>
      <c r="BE337" s="218">
        <f>IF(N337="základní",J337,0)</f>
        <v>0</v>
      </c>
      <c r="BF337" s="218">
        <f>IF(N337="snížená",J337,0)</f>
        <v>0</v>
      </c>
      <c r="BG337" s="218">
        <f>IF(N337="zákl. přenesená",J337,0)</f>
        <v>0</v>
      </c>
      <c r="BH337" s="218">
        <f>IF(N337="sníž. přenesená",J337,0)</f>
        <v>0</v>
      </c>
      <c r="BI337" s="218">
        <f>IF(N337="nulová",J337,0)</f>
        <v>0</v>
      </c>
      <c r="BJ337" s="19" t="s">
        <v>78</v>
      </c>
      <c r="BK337" s="218">
        <f>ROUND(I337*H337,2)</f>
        <v>0</v>
      </c>
      <c r="BL337" s="19" t="s">
        <v>149</v>
      </c>
      <c r="BM337" s="217" t="s">
        <v>489</v>
      </c>
    </row>
    <row r="338" s="2" customFormat="1">
      <c r="A338" s="40"/>
      <c r="B338" s="41"/>
      <c r="C338" s="42"/>
      <c r="D338" s="219" t="s">
        <v>151</v>
      </c>
      <c r="E338" s="42"/>
      <c r="F338" s="220" t="s">
        <v>490</v>
      </c>
      <c r="G338" s="42"/>
      <c r="H338" s="42"/>
      <c r="I338" s="221"/>
      <c r="J338" s="42"/>
      <c r="K338" s="42"/>
      <c r="L338" s="46"/>
      <c r="M338" s="222"/>
      <c r="N338" s="223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151</v>
      </c>
      <c r="AU338" s="19" t="s">
        <v>80</v>
      </c>
    </row>
    <row r="339" s="2" customFormat="1">
      <c r="A339" s="40"/>
      <c r="B339" s="41"/>
      <c r="C339" s="42"/>
      <c r="D339" s="224" t="s">
        <v>153</v>
      </c>
      <c r="E339" s="42"/>
      <c r="F339" s="225" t="s">
        <v>491</v>
      </c>
      <c r="G339" s="42"/>
      <c r="H339" s="42"/>
      <c r="I339" s="221"/>
      <c r="J339" s="42"/>
      <c r="K339" s="42"/>
      <c r="L339" s="46"/>
      <c r="M339" s="222"/>
      <c r="N339" s="223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153</v>
      </c>
      <c r="AU339" s="19" t="s">
        <v>80</v>
      </c>
    </row>
    <row r="340" s="2" customFormat="1" ht="16.5" customHeight="1">
      <c r="A340" s="40"/>
      <c r="B340" s="41"/>
      <c r="C340" s="206" t="s">
        <v>492</v>
      </c>
      <c r="D340" s="206" t="s">
        <v>144</v>
      </c>
      <c r="E340" s="207" t="s">
        <v>493</v>
      </c>
      <c r="F340" s="208" t="s">
        <v>494</v>
      </c>
      <c r="G340" s="209" t="s">
        <v>147</v>
      </c>
      <c r="H340" s="210">
        <v>51</v>
      </c>
      <c r="I340" s="211"/>
      <c r="J340" s="212">
        <f>ROUND(I340*H340,2)</f>
        <v>0</v>
      </c>
      <c r="K340" s="208" t="s">
        <v>148</v>
      </c>
      <c r="L340" s="46"/>
      <c r="M340" s="213" t="s">
        <v>19</v>
      </c>
      <c r="N340" s="214" t="s">
        <v>41</v>
      </c>
      <c r="O340" s="86"/>
      <c r="P340" s="215">
        <f>O340*H340</f>
        <v>0</v>
      </c>
      <c r="Q340" s="215">
        <v>0.00013200000000000001</v>
      </c>
      <c r="R340" s="215">
        <f>Q340*H340</f>
        <v>0.0067320000000000001</v>
      </c>
      <c r="S340" s="215">
        <v>0</v>
      </c>
      <c r="T340" s="216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7" t="s">
        <v>149</v>
      </c>
      <c r="AT340" s="217" t="s">
        <v>144</v>
      </c>
      <c r="AU340" s="217" t="s">
        <v>80</v>
      </c>
      <c r="AY340" s="19" t="s">
        <v>142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9" t="s">
        <v>78</v>
      </c>
      <c r="BK340" s="218">
        <f>ROUND(I340*H340,2)</f>
        <v>0</v>
      </c>
      <c r="BL340" s="19" t="s">
        <v>149</v>
      </c>
      <c r="BM340" s="217" t="s">
        <v>495</v>
      </c>
    </row>
    <row r="341" s="2" customFormat="1">
      <c r="A341" s="40"/>
      <c r="B341" s="41"/>
      <c r="C341" s="42"/>
      <c r="D341" s="219" t="s">
        <v>151</v>
      </c>
      <c r="E341" s="42"/>
      <c r="F341" s="220" t="s">
        <v>496</v>
      </c>
      <c r="G341" s="42"/>
      <c r="H341" s="42"/>
      <c r="I341" s="221"/>
      <c r="J341" s="42"/>
      <c r="K341" s="42"/>
      <c r="L341" s="46"/>
      <c r="M341" s="222"/>
      <c r="N341" s="223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151</v>
      </c>
      <c r="AU341" s="19" t="s">
        <v>80</v>
      </c>
    </row>
    <row r="342" s="2" customFormat="1">
      <c r="A342" s="40"/>
      <c r="B342" s="41"/>
      <c r="C342" s="42"/>
      <c r="D342" s="224" t="s">
        <v>153</v>
      </c>
      <c r="E342" s="42"/>
      <c r="F342" s="225" t="s">
        <v>497</v>
      </c>
      <c r="G342" s="42"/>
      <c r="H342" s="42"/>
      <c r="I342" s="221"/>
      <c r="J342" s="42"/>
      <c r="K342" s="42"/>
      <c r="L342" s="46"/>
      <c r="M342" s="222"/>
      <c r="N342" s="223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153</v>
      </c>
      <c r="AU342" s="19" t="s">
        <v>80</v>
      </c>
    </row>
    <row r="343" s="2" customFormat="1" ht="16.5" customHeight="1">
      <c r="A343" s="40"/>
      <c r="B343" s="41"/>
      <c r="C343" s="248" t="s">
        <v>498</v>
      </c>
      <c r="D343" s="248" t="s">
        <v>237</v>
      </c>
      <c r="E343" s="249" t="s">
        <v>499</v>
      </c>
      <c r="F343" s="250" t="s">
        <v>500</v>
      </c>
      <c r="G343" s="251" t="s">
        <v>240</v>
      </c>
      <c r="H343" s="252">
        <v>280</v>
      </c>
      <c r="I343" s="253"/>
      <c r="J343" s="254">
        <f>ROUND(I343*H343,2)</f>
        <v>0</v>
      </c>
      <c r="K343" s="250" t="s">
        <v>148</v>
      </c>
      <c r="L343" s="255"/>
      <c r="M343" s="256" t="s">
        <v>19</v>
      </c>
      <c r="N343" s="257" t="s">
        <v>41</v>
      </c>
      <c r="O343" s="86"/>
      <c r="P343" s="215">
        <f>O343*H343</f>
        <v>0</v>
      </c>
      <c r="Q343" s="215">
        <v>3.0000000000000001E-05</v>
      </c>
      <c r="R343" s="215">
        <f>Q343*H343</f>
        <v>0.0083999999999999995</v>
      </c>
      <c r="S343" s="215">
        <v>0</v>
      </c>
      <c r="T343" s="216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17" t="s">
        <v>206</v>
      </c>
      <c r="AT343" s="217" t="s">
        <v>237</v>
      </c>
      <c r="AU343" s="217" t="s">
        <v>80</v>
      </c>
      <c r="AY343" s="19" t="s">
        <v>142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9" t="s">
        <v>78</v>
      </c>
      <c r="BK343" s="218">
        <f>ROUND(I343*H343,2)</f>
        <v>0</v>
      </c>
      <c r="BL343" s="19" t="s">
        <v>149</v>
      </c>
      <c r="BM343" s="217" t="s">
        <v>501</v>
      </c>
    </row>
    <row r="344" s="2" customFormat="1">
      <c r="A344" s="40"/>
      <c r="B344" s="41"/>
      <c r="C344" s="42"/>
      <c r="D344" s="219" t="s">
        <v>151</v>
      </c>
      <c r="E344" s="42"/>
      <c r="F344" s="220" t="s">
        <v>500</v>
      </c>
      <c r="G344" s="42"/>
      <c r="H344" s="42"/>
      <c r="I344" s="221"/>
      <c r="J344" s="42"/>
      <c r="K344" s="42"/>
      <c r="L344" s="46"/>
      <c r="M344" s="222"/>
      <c r="N344" s="223"/>
      <c r="O344" s="86"/>
      <c r="P344" s="86"/>
      <c r="Q344" s="86"/>
      <c r="R344" s="86"/>
      <c r="S344" s="86"/>
      <c r="T344" s="87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T344" s="19" t="s">
        <v>151</v>
      </c>
      <c r="AU344" s="19" t="s">
        <v>80</v>
      </c>
    </row>
    <row r="345" s="13" customFormat="1">
      <c r="A345" s="13"/>
      <c r="B345" s="226"/>
      <c r="C345" s="227"/>
      <c r="D345" s="219" t="s">
        <v>155</v>
      </c>
      <c r="E345" s="228" t="s">
        <v>19</v>
      </c>
      <c r="F345" s="229" t="s">
        <v>502</v>
      </c>
      <c r="G345" s="227"/>
      <c r="H345" s="230">
        <v>280</v>
      </c>
      <c r="I345" s="231"/>
      <c r="J345" s="227"/>
      <c r="K345" s="227"/>
      <c r="L345" s="232"/>
      <c r="M345" s="233"/>
      <c r="N345" s="234"/>
      <c r="O345" s="234"/>
      <c r="P345" s="234"/>
      <c r="Q345" s="234"/>
      <c r="R345" s="234"/>
      <c r="S345" s="234"/>
      <c r="T345" s="23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6" t="s">
        <v>155</v>
      </c>
      <c r="AU345" s="236" t="s">
        <v>80</v>
      </c>
      <c r="AV345" s="13" t="s">
        <v>80</v>
      </c>
      <c r="AW345" s="13" t="s">
        <v>32</v>
      </c>
      <c r="AX345" s="13" t="s">
        <v>78</v>
      </c>
      <c r="AY345" s="236" t="s">
        <v>142</v>
      </c>
    </row>
    <row r="346" s="2" customFormat="1" ht="16.5" customHeight="1">
      <c r="A346" s="40"/>
      <c r="B346" s="41"/>
      <c r="C346" s="206" t="s">
        <v>503</v>
      </c>
      <c r="D346" s="206" t="s">
        <v>144</v>
      </c>
      <c r="E346" s="207" t="s">
        <v>504</v>
      </c>
      <c r="F346" s="208" t="s">
        <v>505</v>
      </c>
      <c r="G346" s="209" t="s">
        <v>240</v>
      </c>
      <c r="H346" s="210">
        <v>9</v>
      </c>
      <c r="I346" s="211"/>
      <c r="J346" s="212">
        <f>ROUND(I346*H346,2)</f>
        <v>0</v>
      </c>
      <c r="K346" s="208" t="s">
        <v>148</v>
      </c>
      <c r="L346" s="46"/>
      <c r="M346" s="213" t="s">
        <v>19</v>
      </c>
      <c r="N346" s="214" t="s">
        <v>41</v>
      </c>
      <c r="O346" s="86"/>
      <c r="P346" s="215">
        <f>O346*H346</f>
        <v>0</v>
      </c>
      <c r="Q346" s="215">
        <v>0.00048161770000000002</v>
      </c>
      <c r="R346" s="215">
        <f>Q346*H346</f>
        <v>0.0043345593000000005</v>
      </c>
      <c r="S346" s="215">
        <v>0</v>
      </c>
      <c r="T346" s="216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7" t="s">
        <v>149</v>
      </c>
      <c r="AT346" s="217" t="s">
        <v>144</v>
      </c>
      <c r="AU346" s="217" t="s">
        <v>80</v>
      </c>
      <c r="AY346" s="19" t="s">
        <v>142</v>
      </c>
      <c r="BE346" s="218">
        <f>IF(N346="základní",J346,0)</f>
        <v>0</v>
      </c>
      <c r="BF346" s="218">
        <f>IF(N346="snížená",J346,0)</f>
        <v>0</v>
      </c>
      <c r="BG346" s="218">
        <f>IF(N346="zákl. přenesená",J346,0)</f>
        <v>0</v>
      </c>
      <c r="BH346" s="218">
        <f>IF(N346="sníž. přenesená",J346,0)</f>
        <v>0</v>
      </c>
      <c r="BI346" s="218">
        <f>IF(N346="nulová",J346,0)</f>
        <v>0</v>
      </c>
      <c r="BJ346" s="19" t="s">
        <v>78</v>
      </c>
      <c r="BK346" s="218">
        <f>ROUND(I346*H346,2)</f>
        <v>0</v>
      </c>
      <c r="BL346" s="19" t="s">
        <v>149</v>
      </c>
      <c r="BM346" s="217" t="s">
        <v>506</v>
      </c>
    </row>
    <row r="347" s="2" customFormat="1">
      <c r="A347" s="40"/>
      <c r="B347" s="41"/>
      <c r="C347" s="42"/>
      <c r="D347" s="219" t="s">
        <v>151</v>
      </c>
      <c r="E347" s="42"/>
      <c r="F347" s="220" t="s">
        <v>507</v>
      </c>
      <c r="G347" s="42"/>
      <c r="H347" s="42"/>
      <c r="I347" s="221"/>
      <c r="J347" s="42"/>
      <c r="K347" s="42"/>
      <c r="L347" s="46"/>
      <c r="M347" s="222"/>
      <c r="N347" s="223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151</v>
      </c>
      <c r="AU347" s="19" t="s">
        <v>80</v>
      </c>
    </row>
    <row r="348" s="2" customFormat="1">
      <c r="A348" s="40"/>
      <c r="B348" s="41"/>
      <c r="C348" s="42"/>
      <c r="D348" s="224" t="s">
        <v>153</v>
      </c>
      <c r="E348" s="42"/>
      <c r="F348" s="225" t="s">
        <v>508</v>
      </c>
      <c r="G348" s="42"/>
      <c r="H348" s="42"/>
      <c r="I348" s="221"/>
      <c r="J348" s="42"/>
      <c r="K348" s="42"/>
      <c r="L348" s="46"/>
      <c r="M348" s="222"/>
      <c r="N348" s="223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9" t="s">
        <v>153</v>
      </c>
      <c r="AU348" s="19" t="s">
        <v>80</v>
      </c>
    </row>
    <row r="349" s="13" customFormat="1">
      <c r="A349" s="13"/>
      <c r="B349" s="226"/>
      <c r="C349" s="227"/>
      <c r="D349" s="219" t="s">
        <v>155</v>
      </c>
      <c r="E349" s="228" t="s">
        <v>19</v>
      </c>
      <c r="F349" s="229" t="s">
        <v>509</v>
      </c>
      <c r="G349" s="227"/>
      <c r="H349" s="230">
        <v>9</v>
      </c>
      <c r="I349" s="231"/>
      <c r="J349" s="227"/>
      <c r="K349" s="227"/>
      <c r="L349" s="232"/>
      <c r="M349" s="233"/>
      <c r="N349" s="234"/>
      <c r="O349" s="234"/>
      <c r="P349" s="234"/>
      <c r="Q349" s="234"/>
      <c r="R349" s="234"/>
      <c r="S349" s="234"/>
      <c r="T349" s="235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6" t="s">
        <v>155</v>
      </c>
      <c r="AU349" s="236" t="s">
        <v>80</v>
      </c>
      <c r="AV349" s="13" t="s">
        <v>80</v>
      </c>
      <c r="AW349" s="13" t="s">
        <v>32</v>
      </c>
      <c r="AX349" s="13" t="s">
        <v>78</v>
      </c>
      <c r="AY349" s="236" t="s">
        <v>142</v>
      </c>
    </row>
    <row r="350" s="2" customFormat="1" ht="16.5" customHeight="1">
      <c r="A350" s="40"/>
      <c r="B350" s="41"/>
      <c r="C350" s="248" t="s">
        <v>510</v>
      </c>
      <c r="D350" s="248" t="s">
        <v>237</v>
      </c>
      <c r="E350" s="249" t="s">
        <v>511</v>
      </c>
      <c r="F350" s="250" t="s">
        <v>512</v>
      </c>
      <c r="G350" s="251" t="s">
        <v>240</v>
      </c>
      <c r="H350" s="252">
        <v>3</v>
      </c>
      <c r="I350" s="253"/>
      <c r="J350" s="254">
        <f>ROUND(I350*H350,2)</f>
        <v>0</v>
      </c>
      <c r="K350" s="250" t="s">
        <v>513</v>
      </c>
      <c r="L350" s="255"/>
      <c r="M350" s="256" t="s">
        <v>19</v>
      </c>
      <c r="N350" s="257" t="s">
        <v>41</v>
      </c>
      <c r="O350" s="86"/>
      <c r="P350" s="215">
        <f>O350*H350</f>
        <v>0</v>
      </c>
      <c r="Q350" s="215">
        <v>0.016</v>
      </c>
      <c r="R350" s="215">
        <f>Q350*H350</f>
        <v>0.048000000000000001</v>
      </c>
      <c r="S350" s="215">
        <v>0</v>
      </c>
      <c r="T350" s="216">
        <f>S350*H350</f>
        <v>0</v>
      </c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217" t="s">
        <v>206</v>
      </c>
      <c r="AT350" s="217" t="s">
        <v>237</v>
      </c>
      <c r="AU350" s="217" t="s">
        <v>80</v>
      </c>
      <c r="AY350" s="19" t="s">
        <v>142</v>
      </c>
      <c r="BE350" s="218">
        <f>IF(N350="základní",J350,0)</f>
        <v>0</v>
      </c>
      <c r="BF350" s="218">
        <f>IF(N350="snížená",J350,0)</f>
        <v>0</v>
      </c>
      <c r="BG350" s="218">
        <f>IF(N350="zákl. přenesená",J350,0)</f>
        <v>0</v>
      </c>
      <c r="BH350" s="218">
        <f>IF(N350="sníž. přenesená",J350,0)</f>
        <v>0</v>
      </c>
      <c r="BI350" s="218">
        <f>IF(N350="nulová",J350,0)</f>
        <v>0</v>
      </c>
      <c r="BJ350" s="19" t="s">
        <v>78</v>
      </c>
      <c r="BK350" s="218">
        <f>ROUND(I350*H350,2)</f>
        <v>0</v>
      </c>
      <c r="BL350" s="19" t="s">
        <v>149</v>
      </c>
      <c r="BM350" s="217" t="s">
        <v>514</v>
      </c>
    </row>
    <row r="351" s="2" customFormat="1">
      <c r="A351" s="40"/>
      <c r="B351" s="41"/>
      <c r="C351" s="42"/>
      <c r="D351" s="219" t="s">
        <v>151</v>
      </c>
      <c r="E351" s="42"/>
      <c r="F351" s="220" t="s">
        <v>512</v>
      </c>
      <c r="G351" s="42"/>
      <c r="H351" s="42"/>
      <c r="I351" s="221"/>
      <c r="J351" s="42"/>
      <c r="K351" s="42"/>
      <c r="L351" s="46"/>
      <c r="M351" s="222"/>
      <c r="N351" s="223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9" t="s">
        <v>151</v>
      </c>
      <c r="AU351" s="19" t="s">
        <v>80</v>
      </c>
    </row>
    <row r="352" s="2" customFormat="1" ht="16.5" customHeight="1">
      <c r="A352" s="40"/>
      <c r="B352" s="41"/>
      <c r="C352" s="248" t="s">
        <v>515</v>
      </c>
      <c r="D352" s="248" t="s">
        <v>237</v>
      </c>
      <c r="E352" s="249" t="s">
        <v>516</v>
      </c>
      <c r="F352" s="250" t="s">
        <v>517</v>
      </c>
      <c r="G352" s="251" t="s">
        <v>240</v>
      </c>
      <c r="H352" s="252">
        <v>3</v>
      </c>
      <c r="I352" s="253"/>
      <c r="J352" s="254">
        <f>ROUND(I352*H352,2)</f>
        <v>0</v>
      </c>
      <c r="K352" s="250" t="s">
        <v>148</v>
      </c>
      <c r="L352" s="255"/>
      <c r="M352" s="256" t="s">
        <v>19</v>
      </c>
      <c r="N352" s="257" t="s">
        <v>41</v>
      </c>
      <c r="O352" s="86"/>
      <c r="P352" s="215">
        <f>O352*H352</f>
        <v>0</v>
      </c>
      <c r="Q352" s="215">
        <v>0.022290000000000001</v>
      </c>
      <c r="R352" s="215">
        <f>Q352*H352</f>
        <v>0.066869999999999999</v>
      </c>
      <c r="S352" s="215">
        <v>0</v>
      </c>
      <c r="T352" s="216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17" t="s">
        <v>206</v>
      </c>
      <c r="AT352" s="217" t="s">
        <v>237</v>
      </c>
      <c r="AU352" s="217" t="s">
        <v>80</v>
      </c>
      <c r="AY352" s="19" t="s">
        <v>142</v>
      </c>
      <c r="BE352" s="218">
        <f>IF(N352="základní",J352,0)</f>
        <v>0</v>
      </c>
      <c r="BF352" s="218">
        <f>IF(N352="snížená",J352,0)</f>
        <v>0</v>
      </c>
      <c r="BG352" s="218">
        <f>IF(N352="zákl. přenesená",J352,0)</f>
        <v>0</v>
      </c>
      <c r="BH352" s="218">
        <f>IF(N352="sníž. přenesená",J352,0)</f>
        <v>0</v>
      </c>
      <c r="BI352" s="218">
        <f>IF(N352="nulová",J352,0)</f>
        <v>0</v>
      </c>
      <c r="BJ352" s="19" t="s">
        <v>78</v>
      </c>
      <c r="BK352" s="218">
        <f>ROUND(I352*H352,2)</f>
        <v>0</v>
      </c>
      <c r="BL352" s="19" t="s">
        <v>149</v>
      </c>
      <c r="BM352" s="217" t="s">
        <v>518</v>
      </c>
    </row>
    <row r="353" s="2" customFormat="1">
      <c r="A353" s="40"/>
      <c r="B353" s="41"/>
      <c r="C353" s="42"/>
      <c r="D353" s="219" t="s">
        <v>151</v>
      </c>
      <c r="E353" s="42"/>
      <c r="F353" s="220" t="s">
        <v>517</v>
      </c>
      <c r="G353" s="42"/>
      <c r="H353" s="42"/>
      <c r="I353" s="221"/>
      <c r="J353" s="42"/>
      <c r="K353" s="42"/>
      <c r="L353" s="46"/>
      <c r="M353" s="222"/>
      <c r="N353" s="223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9" t="s">
        <v>151</v>
      </c>
      <c r="AU353" s="19" t="s">
        <v>80</v>
      </c>
    </row>
    <row r="354" s="2" customFormat="1">
      <c r="A354" s="40"/>
      <c r="B354" s="41"/>
      <c r="C354" s="42"/>
      <c r="D354" s="219" t="s">
        <v>342</v>
      </c>
      <c r="E354" s="42"/>
      <c r="F354" s="258" t="s">
        <v>519</v>
      </c>
      <c r="G354" s="42"/>
      <c r="H354" s="42"/>
      <c r="I354" s="221"/>
      <c r="J354" s="42"/>
      <c r="K354" s="42"/>
      <c r="L354" s="46"/>
      <c r="M354" s="222"/>
      <c r="N354" s="223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342</v>
      </c>
      <c r="AU354" s="19" t="s">
        <v>80</v>
      </c>
    </row>
    <row r="355" s="13" customFormat="1">
      <c r="A355" s="13"/>
      <c r="B355" s="226"/>
      <c r="C355" s="227"/>
      <c r="D355" s="219" t="s">
        <v>155</v>
      </c>
      <c r="E355" s="228" t="s">
        <v>19</v>
      </c>
      <c r="F355" s="229" t="s">
        <v>520</v>
      </c>
      <c r="G355" s="227"/>
      <c r="H355" s="230">
        <v>3</v>
      </c>
      <c r="I355" s="231"/>
      <c r="J355" s="227"/>
      <c r="K355" s="227"/>
      <c r="L355" s="232"/>
      <c r="M355" s="233"/>
      <c r="N355" s="234"/>
      <c r="O355" s="234"/>
      <c r="P355" s="234"/>
      <c r="Q355" s="234"/>
      <c r="R355" s="234"/>
      <c r="S355" s="234"/>
      <c r="T355" s="23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6" t="s">
        <v>155</v>
      </c>
      <c r="AU355" s="236" t="s">
        <v>80</v>
      </c>
      <c r="AV355" s="13" t="s">
        <v>80</v>
      </c>
      <c r="AW355" s="13" t="s">
        <v>32</v>
      </c>
      <c r="AX355" s="13" t="s">
        <v>78</v>
      </c>
      <c r="AY355" s="236" t="s">
        <v>142</v>
      </c>
    </row>
    <row r="356" s="2" customFormat="1" ht="16.5" customHeight="1">
      <c r="A356" s="40"/>
      <c r="B356" s="41"/>
      <c r="C356" s="248" t="s">
        <v>521</v>
      </c>
      <c r="D356" s="248" t="s">
        <v>237</v>
      </c>
      <c r="E356" s="249" t="s">
        <v>522</v>
      </c>
      <c r="F356" s="250" t="s">
        <v>523</v>
      </c>
      <c r="G356" s="251" t="s">
        <v>240</v>
      </c>
      <c r="H356" s="252">
        <v>4</v>
      </c>
      <c r="I356" s="253"/>
      <c r="J356" s="254">
        <f>ROUND(I356*H356,2)</f>
        <v>0</v>
      </c>
      <c r="K356" s="250" t="s">
        <v>148</v>
      </c>
      <c r="L356" s="255"/>
      <c r="M356" s="256" t="s">
        <v>19</v>
      </c>
      <c r="N356" s="257" t="s">
        <v>41</v>
      </c>
      <c r="O356" s="86"/>
      <c r="P356" s="215">
        <f>O356*H356</f>
        <v>0</v>
      </c>
      <c r="Q356" s="215">
        <v>0.02281</v>
      </c>
      <c r="R356" s="215">
        <f>Q356*H356</f>
        <v>0.091240000000000002</v>
      </c>
      <c r="S356" s="215">
        <v>0</v>
      </c>
      <c r="T356" s="216">
        <f>S356*H356</f>
        <v>0</v>
      </c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R356" s="217" t="s">
        <v>206</v>
      </c>
      <c r="AT356" s="217" t="s">
        <v>237</v>
      </c>
      <c r="AU356" s="217" t="s">
        <v>80</v>
      </c>
      <c r="AY356" s="19" t="s">
        <v>142</v>
      </c>
      <c r="BE356" s="218">
        <f>IF(N356="základní",J356,0)</f>
        <v>0</v>
      </c>
      <c r="BF356" s="218">
        <f>IF(N356="snížená",J356,0)</f>
        <v>0</v>
      </c>
      <c r="BG356" s="218">
        <f>IF(N356="zákl. přenesená",J356,0)</f>
        <v>0</v>
      </c>
      <c r="BH356" s="218">
        <f>IF(N356="sníž. přenesená",J356,0)</f>
        <v>0</v>
      </c>
      <c r="BI356" s="218">
        <f>IF(N356="nulová",J356,0)</f>
        <v>0</v>
      </c>
      <c r="BJ356" s="19" t="s">
        <v>78</v>
      </c>
      <c r="BK356" s="218">
        <f>ROUND(I356*H356,2)</f>
        <v>0</v>
      </c>
      <c r="BL356" s="19" t="s">
        <v>149</v>
      </c>
      <c r="BM356" s="217" t="s">
        <v>524</v>
      </c>
    </row>
    <row r="357" s="2" customFormat="1">
      <c r="A357" s="40"/>
      <c r="B357" s="41"/>
      <c r="C357" s="42"/>
      <c r="D357" s="219" t="s">
        <v>151</v>
      </c>
      <c r="E357" s="42"/>
      <c r="F357" s="220" t="s">
        <v>523</v>
      </c>
      <c r="G357" s="42"/>
      <c r="H357" s="42"/>
      <c r="I357" s="221"/>
      <c r="J357" s="42"/>
      <c r="K357" s="42"/>
      <c r="L357" s="46"/>
      <c r="M357" s="222"/>
      <c r="N357" s="223"/>
      <c r="O357" s="86"/>
      <c r="P357" s="86"/>
      <c r="Q357" s="86"/>
      <c r="R357" s="86"/>
      <c r="S357" s="86"/>
      <c r="T357" s="87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T357" s="19" t="s">
        <v>151</v>
      </c>
      <c r="AU357" s="19" t="s">
        <v>80</v>
      </c>
    </row>
    <row r="358" s="2" customFormat="1">
      <c r="A358" s="40"/>
      <c r="B358" s="41"/>
      <c r="C358" s="42"/>
      <c r="D358" s="219" t="s">
        <v>342</v>
      </c>
      <c r="E358" s="42"/>
      <c r="F358" s="258" t="s">
        <v>519</v>
      </c>
      <c r="G358" s="42"/>
      <c r="H358" s="42"/>
      <c r="I358" s="221"/>
      <c r="J358" s="42"/>
      <c r="K358" s="42"/>
      <c r="L358" s="46"/>
      <c r="M358" s="222"/>
      <c r="N358" s="223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342</v>
      </c>
      <c r="AU358" s="19" t="s">
        <v>80</v>
      </c>
    </row>
    <row r="359" s="2" customFormat="1" ht="16.5" customHeight="1">
      <c r="A359" s="40"/>
      <c r="B359" s="41"/>
      <c r="C359" s="248" t="s">
        <v>525</v>
      </c>
      <c r="D359" s="248" t="s">
        <v>237</v>
      </c>
      <c r="E359" s="249" t="s">
        <v>526</v>
      </c>
      <c r="F359" s="250" t="s">
        <v>527</v>
      </c>
      <c r="G359" s="251" t="s">
        <v>147</v>
      </c>
      <c r="H359" s="252">
        <v>3</v>
      </c>
      <c r="I359" s="253"/>
      <c r="J359" s="254">
        <f>ROUND(I359*H359,2)</f>
        <v>0</v>
      </c>
      <c r="K359" s="250" t="s">
        <v>148</v>
      </c>
      <c r="L359" s="255"/>
      <c r="M359" s="256" t="s">
        <v>19</v>
      </c>
      <c r="N359" s="257" t="s">
        <v>41</v>
      </c>
      <c r="O359" s="86"/>
      <c r="P359" s="215">
        <f>O359*H359</f>
        <v>0</v>
      </c>
      <c r="Q359" s="215">
        <v>0.024230000000000002</v>
      </c>
      <c r="R359" s="215">
        <f>Q359*H359</f>
        <v>0.072690000000000005</v>
      </c>
      <c r="S359" s="215">
        <v>0</v>
      </c>
      <c r="T359" s="216">
        <f>S359*H359</f>
        <v>0</v>
      </c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R359" s="217" t="s">
        <v>206</v>
      </c>
      <c r="AT359" s="217" t="s">
        <v>237</v>
      </c>
      <c r="AU359" s="217" t="s">
        <v>80</v>
      </c>
      <c r="AY359" s="19" t="s">
        <v>142</v>
      </c>
      <c r="BE359" s="218">
        <f>IF(N359="základní",J359,0)</f>
        <v>0</v>
      </c>
      <c r="BF359" s="218">
        <f>IF(N359="snížená",J359,0)</f>
        <v>0</v>
      </c>
      <c r="BG359" s="218">
        <f>IF(N359="zákl. přenesená",J359,0)</f>
        <v>0</v>
      </c>
      <c r="BH359" s="218">
        <f>IF(N359="sníž. přenesená",J359,0)</f>
        <v>0</v>
      </c>
      <c r="BI359" s="218">
        <f>IF(N359="nulová",J359,0)</f>
        <v>0</v>
      </c>
      <c r="BJ359" s="19" t="s">
        <v>78</v>
      </c>
      <c r="BK359" s="218">
        <f>ROUND(I359*H359,2)</f>
        <v>0</v>
      </c>
      <c r="BL359" s="19" t="s">
        <v>149</v>
      </c>
      <c r="BM359" s="217" t="s">
        <v>528</v>
      </c>
    </row>
    <row r="360" s="2" customFormat="1">
      <c r="A360" s="40"/>
      <c r="B360" s="41"/>
      <c r="C360" s="42"/>
      <c r="D360" s="219" t="s">
        <v>151</v>
      </c>
      <c r="E360" s="42"/>
      <c r="F360" s="220" t="s">
        <v>527</v>
      </c>
      <c r="G360" s="42"/>
      <c r="H360" s="42"/>
      <c r="I360" s="221"/>
      <c r="J360" s="42"/>
      <c r="K360" s="42"/>
      <c r="L360" s="46"/>
      <c r="M360" s="222"/>
      <c r="N360" s="223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151</v>
      </c>
      <c r="AU360" s="19" t="s">
        <v>80</v>
      </c>
    </row>
    <row r="361" s="2" customFormat="1">
      <c r="A361" s="40"/>
      <c r="B361" s="41"/>
      <c r="C361" s="42"/>
      <c r="D361" s="219" t="s">
        <v>342</v>
      </c>
      <c r="E361" s="42"/>
      <c r="F361" s="258" t="s">
        <v>529</v>
      </c>
      <c r="G361" s="42"/>
      <c r="H361" s="42"/>
      <c r="I361" s="221"/>
      <c r="J361" s="42"/>
      <c r="K361" s="42"/>
      <c r="L361" s="46"/>
      <c r="M361" s="222"/>
      <c r="N361" s="223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342</v>
      </c>
      <c r="AU361" s="19" t="s">
        <v>80</v>
      </c>
    </row>
    <row r="362" s="13" customFormat="1">
      <c r="A362" s="13"/>
      <c r="B362" s="226"/>
      <c r="C362" s="227"/>
      <c r="D362" s="219" t="s">
        <v>155</v>
      </c>
      <c r="E362" s="228" t="s">
        <v>19</v>
      </c>
      <c r="F362" s="229" t="s">
        <v>164</v>
      </c>
      <c r="G362" s="227"/>
      <c r="H362" s="230">
        <v>3</v>
      </c>
      <c r="I362" s="231"/>
      <c r="J362" s="227"/>
      <c r="K362" s="227"/>
      <c r="L362" s="232"/>
      <c r="M362" s="233"/>
      <c r="N362" s="234"/>
      <c r="O362" s="234"/>
      <c r="P362" s="234"/>
      <c r="Q362" s="234"/>
      <c r="R362" s="234"/>
      <c r="S362" s="234"/>
      <c r="T362" s="235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6" t="s">
        <v>155</v>
      </c>
      <c r="AU362" s="236" t="s">
        <v>80</v>
      </c>
      <c r="AV362" s="13" t="s">
        <v>80</v>
      </c>
      <c r="AW362" s="13" t="s">
        <v>32</v>
      </c>
      <c r="AX362" s="13" t="s">
        <v>78</v>
      </c>
      <c r="AY362" s="236" t="s">
        <v>142</v>
      </c>
    </row>
    <row r="363" s="2" customFormat="1" ht="21.75" customHeight="1">
      <c r="A363" s="40"/>
      <c r="B363" s="41"/>
      <c r="C363" s="248" t="s">
        <v>530</v>
      </c>
      <c r="D363" s="248" t="s">
        <v>237</v>
      </c>
      <c r="E363" s="249" t="s">
        <v>531</v>
      </c>
      <c r="F363" s="250" t="s">
        <v>532</v>
      </c>
      <c r="G363" s="251" t="s">
        <v>147</v>
      </c>
      <c r="H363" s="252">
        <v>1</v>
      </c>
      <c r="I363" s="253"/>
      <c r="J363" s="254">
        <f>ROUND(I363*H363,2)</f>
        <v>0</v>
      </c>
      <c r="K363" s="250" t="s">
        <v>148</v>
      </c>
      <c r="L363" s="255"/>
      <c r="M363" s="256" t="s">
        <v>19</v>
      </c>
      <c r="N363" s="257" t="s">
        <v>41</v>
      </c>
      <c r="O363" s="86"/>
      <c r="P363" s="215">
        <f>O363*H363</f>
        <v>0</v>
      </c>
      <c r="Q363" s="215">
        <v>0.01908</v>
      </c>
      <c r="R363" s="215">
        <f>Q363*H363</f>
        <v>0.01908</v>
      </c>
      <c r="S363" s="215">
        <v>0</v>
      </c>
      <c r="T363" s="216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7" t="s">
        <v>206</v>
      </c>
      <c r="AT363" s="217" t="s">
        <v>237</v>
      </c>
      <c r="AU363" s="217" t="s">
        <v>80</v>
      </c>
      <c r="AY363" s="19" t="s">
        <v>142</v>
      </c>
      <c r="BE363" s="218">
        <f>IF(N363="základní",J363,0)</f>
        <v>0</v>
      </c>
      <c r="BF363" s="218">
        <f>IF(N363="snížená",J363,0)</f>
        <v>0</v>
      </c>
      <c r="BG363" s="218">
        <f>IF(N363="zákl. přenesená",J363,0)</f>
        <v>0</v>
      </c>
      <c r="BH363" s="218">
        <f>IF(N363="sníž. přenesená",J363,0)</f>
        <v>0</v>
      </c>
      <c r="BI363" s="218">
        <f>IF(N363="nulová",J363,0)</f>
        <v>0</v>
      </c>
      <c r="BJ363" s="19" t="s">
        <v>78</v>
      </c>
      <c r="BK363" s="218">
        <f>ROUND(I363*H363,2)</f>
        <v>0</v>
      </c>
      <c r="BL363" s="19" t="s">
        <v>149</v>
      </c>
      <c r="BM363" s="217" t="s">
        <v>533</v>
      </c>
    </row>
    <row r="364" s="2" customFormat="1">
      <c r="A364" s="40"/>
      <c r="B364" s="41"/>
      <c r="C364" s="42"/>
      <c r="D364" s="219" t="s">
        <v>151</v>
      </c>
      <c r="E364" s="42"/>
      <c r="F364" s="220" t="s">
        <v>532</v>
      </c>
      <c r="G364" s="42"/>
      <c r="H364" s="42"/>
      <c r="I364" s="221"/>
      <c r="J364" s="42"/>
      <c r="K364" s="42"/>
      <c r="L364" s="46"/>
      <c r="M364" s="222"/>
      <c r="N364" s="223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151</v>
      </c>
      <c r="AU364" s="19" t="s">
        <v>80</v>
      </c>
    </row>
    <row r="365" s="2" customFormat="1">
      <c r="A365" s="40"/>
      <c r="B365" s="41"/>
      <c r="C365" s="42"/>
      <c r="D365" s="219" t="s">
        <v>342</v>
      </c>
      <c r="E365" s="42"/>
      <c r="F365" s="258" t="s">
        <v>529</v>
      </c>
      <c r="G365" s="42"/>
      <c r="H365" s="42"/>
      <c r="I365" s="221"/>
      <c r="J365" s="42"/>
      <c r="K365" s="42"/>
      <c r="L365" s="46"/>
      <c r="M365" s="222"/>
      <c r="N365" s="223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342</v>
      </c>
      <c r="AU365" s="19" t="s">
        <v>80</v>
      </c>
    </row>
    <row r="366" s="2" customFormat="1" ht="16.5" customHeight="1">
      <c r="A366" s="40"/>
      <c r="B366" s="41"/>
      <c r="C366" s="248" t="s">
        <v>534</v>
      </c>
      <c r="D366" s="248" t="s">
        <v>237</v>
      </c>
      <c r="E366" s="249" t="s">
        <v>535</v>
      </c>
      <c r="F366" s="250" t="s">
        <v>536</v>
      </c>
      <c r="G366" s="251" t="s">
        <v>147</v>
      </c>
      <c r="H366" s="252">
        <v>1</v>
      </c>
      <c r="I366" s="253"/>
      <c r="J366" s="254">
        <f>ROUND(I366*H366,2)</f>
        <v>0</v>
      </c>
      <c r="K366" s="250" t="s">
        <v>148</v>
      </c>
      <c r="L366" s="255"/>
      <c r="M366" s="256" t="s">
        <v>19</v>
      </c>
      <c r="N366" s="257" t="s">
        <v>41</v>
      </c>
      <c r="O366" s="86"/>
      <c r="P366" s="215">
        <f>O366*H366</f>
        <v>0</v>
      </c>
      <c r="Q366" s="215">
        <v>0.038289999999999998</v>
      </c>
      <c r="R366" s="215">
        <f>Q366*H366</f>
        <v>0.038289999999999998</v>
      </c>
      <c r="S366" s="215">
        <v>0</v>
      </c>
      <c r="T366" s="216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217" t="s">
        <v>206</v>
      </c>
      <c r="AT366" s="217" t="s">
        <v>237</v>
      </c>
      <c r="AU366" s="217" t="s">
        <v>80</v>
      </c>
      <c r="AY366" s="19" t="s">
        <v>142</v>
      </c>
      <c r="BE366" s="218">
        <f>IF(N366="základní",J366,0)</f>
        <v>0</v>
      </c>
      <c r="BF366" s="218">
        <f>IF(N366="snížená",J366,0)</f>
        <v>0</v>
      </c>
      <c r="BG366" s="218">
        <f>IF(N366="zákl. přenesená",J366,0)</f>
        <v>0</v>
      </c>
      <c r="BH366" s="218">
        <f>IF(N366="sníž. přenesená",J366,0)</f>
        <v>0</v>
      </c>
      <c r="BI366" s="218">
        <f>IF(N366="nulová",J366,0)</f>
        <v>0</v>
      </c>
      <c r="BJ366" s="19" t="s">
        <v>78</v>
      </c>
      <c r="BK366" s="218">
        <f>ROUND(I366*H366,2)</f>
        <v>0</v>
      </c>
      <c r="BL366" s="19" t="s">
        <v>149</v>
      </c>
      <c r="BM366" s="217" t="s">
        <v>537</v>
      </c>
    </row>
    <row r="367" s="2" customFormat="1">
      <c r="A367" s="40"/>
      <c r="B367" s="41"/>
      <c r="C367" s="42"/>
      <c r="D367" s="219" t="s">
        <v>151</v>
      </c>
      <c r="E367" s="42"/>
      <c r="F367" s="220" t="s">
        <v>536</v>
      </c>
      <c r="G367" s="42"/>
      <c r="H367" s="42"/>
      <c r="I367" s="221"/>
      <c r="J367" s="42"/>
      <c r="K367" s="42"/>
      <c r="L367" s="46"/>
      <c r="M367" s="222"/>
      <c r="N367" s="223"/>
      <c r="O367" s="86"/>
      <c r="P367" s="86"/>
      <c r="Q367" s="86"/>
      <c r="R367" s="86"/>
      <c r="S367" s="86"/>
      <c r="T367" s="87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19" t="s">
        <v>151</v>
      </c>
      <c r="AU367" s="19" t="s">
        <v>80</v>
      </c>
    </row>
    <row r="368" s="2" customFormat="1">
      <c r="A368" s="40"/>
      <c r="B368" s="41"/>
      <c r="C368" s="42"/>
      <c r="D368" s="219" t="s">
        <v>342</v>
      </c>
      <c r="E368" s="42"/>
      <c r="F368" s="258" t="s">
        <v>529</v>
      </c>
      <c r="G368" s="42"/>
      <c r="H368" s="42"/>
      <c r="I368" s="221"/>
      <c r="J368" s="42"/>
      <c r="K368" s="42"/>
      <c r="L368" s="46"/>
      <c r="M368" s="222"/>
      <c r="N368" s="223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9" t="s">
        <v>342</v>
      </c>
      <c r="AU368" s="19" t="s">
        <v>80</v>
      </c>
    </row>
    <row r="369" s="13" customFormat="1">
      <c r="A369" s="13"/>
      <c r="B369" s="226"/>
      <c r="C369" s="227"/>
      <c r="D369" s="219" t="s">
        <v>155</v>
      </c>
      <c r="E369" s="228" t="s">
        <v>19</v>
      </c>
      <c r="F369" s="229" t="s">
        <v>78</v>
      </c>
      <c r="G369" s="227"/>
      <c r="H369" s="230">
        <v>1</v>
      </c>
      <c r="I369" s="231"/>
      <c r="J369" s="227"/>
      <c r="K369" s="227"/>
      <c r="L369" s="232"/>
      <c r="M369" s="233"/>
      <c r="N369" s="234"/>
      <c r="O369" s="234"/>
      <c r="P369" s="234"/>
      <c r="Q369" s="234"/>
      <c r="R369" s="234"/>
      <c r="S369" s="234"/>
      <c r="T369" s="235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6" t="s">
        <v>155</v>
      </c>
      <c r="AU369" s="236" t="s">
        <v>80</v>
      </c>
      <c r="AV369" s="13" t="s">
        <v>80</v>
      </c>
      <c r="AW369" s="13" t="s">
        <v>32</v>
      </c>
      <c r="AX369" s="13" t="s">
        <v>78</v>
      </c>
      <c r="AY369" s="236" t="s">
        <v>142</v>
      </c>
    </row>
    <row r="370" s="2" customFormat="1" ht="16.5" customHeight="1">
      <c r="A370" s="40"/>
      <c r="B370" s="41"/>
      <c r="C370" s="248" t="s">
        <v>538</v>
      </c>
      <c r="D370" s="248" t="s">
        <v>237</v>
      </c>
      <c r="E370" s="249" t="s">
        <v>539</v>
      </c>
      <c r="F370" s="250" t="s">
        <v>540</v>
      </c>
      <c r="G370" s="251" t="s">
        <v>147</v>
      </c>
      <c r="H370" s="252">
        <v>1</v>
      </c>
      <c r="I370" s="253"/>
      <c r="J370" s="254">
        <f>ROUND(I370*H370,2)</f>
        <v>0</v>
      </c>
      <c r="K370" s="250" t="s">
        <v>148</v>
      </c>
      <c r="L370" s="255"/>
      <c r="M370" s="256" t="s">
        <v>19</v>
      </c>
      <c r="N370" s="257" t="s">
        <v>41</v>
      </c>
      <c r="O370" s="86"/>
      <c r="P370" s="215">
        <f>O370*H370</f>
        <v>0</v>
      </c>
      <c r="Q370" s="215">
        <v>0.038289999999999998</v>
      </c>
      <c r="R370" s="215">
        <f>Q370*H370</f>
        <v>0.038289999999999998</v>
      </c>
      <c r="S370" s="215">
        <v>0</v>
      </c>
      <c r="T370" s="216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7" t="s">
        <v>206</v>
      </c>
      <c r="AT370" s="217" t="s">
        <v>237</v>
      </c>
      <c r="AU370" s="217" t="s">
        <v>80</v>
      </c>
      <c r="AY370" s="19" t="s">
        <v>142</v>
      </c>
      <c r="BE370" s="218">
        <f>IF(N370="základní",J370,0)</f>
        <v>0</v>
      </c>
      <c r="BF370" s="218">
        <f>IF(N370="snížená",J370,0)</f>
        <v>0</v>
      </c>
      <c r="BG370" s="218">
        <f>IF(N370="zákl. přenesená",J370,0)</f>
        <v>0</v>
      </c>
      <c r="BH370" s="218">
        <f>IF(N370="sníž. přenesená",J370,0)</f>
        <v>0</v>
      </c>
      <c r="BI370" s="218">
        <f>IF(N370="nulová",J370,0)</f>
        <v>0</v>
      </c>
      <c r="BJ370" s="19" t="s">
        <v>78</v>
      </c>
      <c r="BK370" s="218">
        <f>ROUND(I370*H370,2)</f>
        <v>0</v>
      </c>
      <c r="BL370" s="19" t="s">
        <v>149</v>
      </c>
      <c r="BM370" s="217" t="s">
        <v>541</v>
      </c>
    </row>
    <row r="371" s="2" customFormat="1">
      <c r="A371" s="40"/>
      <c r="B371" s="41"/>
      <c r="C371" s="42"/>
      <c r="D371" s="219" t="s">
        <v>151</v>
      </c>
      <c r="E371" s="42"/>
      <c r="F371" s="220" t="s">
        <v>540</v>
      </c>
      <c r="G371" s="42"/>
      <c r="H371" s="42"/>
      <c r="I371" s="221"/>
      <c r="J371" s="42"/>
      <c r="K371" s="42"/>
      <c r="L371" s="46"/>
      <c r="M371" s="222"/>
      <c r="N371" s="223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151</v>
      </c>
      <c r="AU371" s="19" t="s">
        <v>80</v>
      </c>
    </row>
    <row r="372" s="2" customFormat="1">
      <c r="A372" s="40"/>
      <c r="B372" s="41"/>
      <c r="C372" s="42"/>
      <c r="D372" s="219" t="s">
        <v>342</v>
      </c>
      <c r="E372" s="42"/>
      <c r="F372" s="258" t="s">
        <v>529</v>
      </c>
      <c r="G372" s="42"/>
      <c r="H372" s="42"/>
      <c r="I372" s="221"/>
      <c r="J372" s="42"/>
      <c r="K372" s="42"/>
      <c r="L372" s="46"/>
      <c r="M372" s="222"/>
      <c r="N372" s="223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9" t="s">
        <v>342</v>
      </c>
      <c r="AU372" s="19" t="s">
        <v>80</v>
      </c>
    </row>
    <row r="373" s="2" customFormat="1" ht="16.5" customHeight="1">
      <c r="A373" s="40"/>
      <c r="B373" s="41"/>
      <c r="C373" s="248" t="s">
        <v>542</v>
      </c>
      <c r="D373" s="248" t="s">
        <v>237</v>
      </c>
      <c r="E373" s="249" t="s">
        <v>543</v>
      </c>
      <c r="F373" s="250" t="s">
        <v>544</v>
      </c>
      <c r="G373" s="251" t="s">
        <v>240</v>
      </c>
      <c r="H373" s="252">
        <v>1</v>
      </c>
      <c r="I373" s="253"/>
      <c r="J373" s="254">
        <f>ROUND(I373*H373,2)</f>
        <v>0</v>
      </c>
      <c r="K373" s="250" t="s">
        <v>148</v>
      </c>
      <c r="L373" s="255"/>
      <c r="M373" s="256" t="s">
        <v>19</v>
      </c>
      <c r="N373" s="257" t="s">
        <v>41</v>
      </c>
      <c r="O373" s="86"/>
      <c r="P373" s="215">
        <f>O373*H373</f>
        <v>0</v>
      </c>
      <c r="Q373" s="215">
        <v>0.023959999999999999</v>
      </c>
      <c r="R373" s="215">
        <f>Q373*H373</f>
        <v>0.023959999999999999</v>
      </c>
      <c r="S373" s="215">
        <v>0</v>
      </c>
      <c r="T373" s="216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17" t="s">
        <v>206</v>
      </c>
      <c r="AT373" s="217" t="s">
        <v>237</v>
      </c>
      <c r="AU373" s="217" t="s">
        <v>80</v>
      </c>
      <c r="AY373" s="19" t="s">
        <v>142</v>
      </c>
      <c r="BE373" s="218">
        <f>IF(N373="základní",J373,0)</f>
        <v>0</v>
      </c>
      <c r="BF373" s="218">
        <f>IF(N373="snížená",J373,0)</f>
        <v>0</v>
      </c>
      <c r="BG373" s="218">
        <f>IF(N373="zákl. přenesená",J373,0)</f>
        <v>0</v>
      </c>
      <c r="BH373" s="218">
        <f>IF(N373="sníž. přenesená",J373,0)</f>
        <v>0</v>
      </c>
      <c r="BI373" s="218">
        <f>IF(N373="nulová",J373,0)</f>
        <v>0</v>
      </c>
      <c r="BJ373" s="19" t="s">
        <v>78</v>
      </c>
      <c r="BK373" s="218">
        <f>ROUND(I373*H373,2)</f>
        <v>0</v>
      </c>
      <c r="BL373" s="19" t="s">
        <v>149</v>
      </c>
      <c r="BM373" s="217" t="s">
        <v>545</v>
      </c>
    </row>
    <row r="374" s="2" customFormat="1">
      <c r="A374" s="40"/>
      <c r="B374" s="41"/>
      <c r="C374" s="42"/>
      <c r="D374" s="219" t="s">
        <v>151</v>
      </c>
      <c r="E374" s="42"/>
      <c r="F374" s="220" t="s">
        <v>544</v>
      </c>
      <c r="G374" s="42"/>
      <c r="H374" s="42"/>
      <c r="I374" s="221"/>
      <c r="J374" s="42"/>
      <c r="K374" s="42"/>
      <c r="L374" s="46"/>
      <c r="M374" s="222"/>
      <c r="N374" s="223"/>
      <c r="O374" s="86"/>
      <c r="P374" s="86"/>
      <c r="Q374" s="86"/>
      <c r="R374" s="86"/>
      <c r="S374" s="86"/>
      <c r="T374" s="87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19" t="s">
        <v>151</v>
      </c>
      <c r="AU374" s="19" t="s">
        <v>80</v>
      </c>
    </row>
    <row r="375" s="2" customFormat="1">
      <c r="A375" s="40"/>
      <c r="B375" s="41"/>
      <c r="C375" s="42"/>
      <c r="D375" s="219" t="s">
        <v>342</v>
      </c>
      <c r="E375" s="42"/>
      <c r="F375" s="258" t="s">
        <v>519</v>
      </c>
      <c r="G375" s="42"/>
      <c r="H375" s="42"/>
      <c r="I375" s="221"/>
      <c r="J375" s="42"/>
      <c r="K375" s="42"/>
      <c r="L375" s="46"/>
      <c r="M375" s="222"/>
      <c r="N375" s="223"/>
      <c r="O375" s="86"/>
      <c r="P375" s="86"/>
      <c r="Q375" s="86"/>
      <c r="R375" s="86"/>
      <c r="S375" s="86"/>
      <c r="T375" s="87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T375" s="19" t="s">
        <v>342</v>
      </c>
      <c r="AU375" s="19" t="s">
        <v>80</v>
      </c>
    </row>
    <row r="376" s="2" customFormat="1" ht="16.5" customHeight="1">
      <c r="A376" s="40"/>
      <c r="B376" s="41"/>
      <c r="C376" s="248" t="s">
        <v>546</v>
      </c>
      <c r="D376" s="248" t="s">
        <v>237</v>
      </c>
      <c r="E376" s="249" t="s">
        <v>547</v>
      </c>
      <c r="F376" s="250" t="s">
        <v>548</v>
      </c>
      <c r="G376" s="251" t="s">
        <v>240</v>
      </c>
      <c r="H376" s="252">
        <v>1</v>
      </c>
      <c r="I376" s="253"/>
      <c r="J376" s="254">
        <f>ROUND(I376*H376,2)</f>
        <v>0</v>
      </c>
      <c r="K376" s="250" t="s">
        <v>148</v>
      </c>
      <c r="L376" s="255"/>
      <c r="M376" s="256" t="s">
        <v>19</v>
      </c>
      <c r="N376" s="257" t="s">
        <v>41</v>
      </c>
      <c r="O376" s="86"/>
      <c r="P376" s="215">
        <f>O376*H376</f>
        <v>0</v>
      </c>
      <c r="Q376" s="215">
        <v>0.02521</v>
      </c>
      <c r="R376" s="215">
        <f>Q376*H376</f>
        <v>0.02521</v>
      </c>
      <c r="S376" s="215">
        <v>0</v>
      </c>
      <c r="T376" s="216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17" t="s">
        <v>206</v>
      </c>
      <c r="AT376" s="217" t="s">
        <v>237</v>
      </c>
      <c r="AU376" s="217" t="s">
        <v>80</v>
      </c>
      <c r="AY376" s="19" t="s">
        <v>142</v>
      </c>
      <c r="BE376" s="218">
        <f>IF(N376="základní",J376,0)</f>
        <v>0</v>
      </c>
      <c r="BF376" s="218">
        <f>IF(N376="snížená",J376,0)</f>
        <v>0</v>
      </c>
      <c r="BG376" s="218">
        <f>IF(N376="zákl. přenesená",J376,0)</f>
        <v>0</v>
      </c>
      <c r="BH376" s="218">
        <f>IF(N376="sníž. přenesená",J376,0)</f>
        <v>0</v>
      </c>
      <c r="BI376" s="218">
        <f>IF(N376="nulová",J376,0)</f>
        <v>0</v>
      </c>
      <c r="BJ376" s="19" t="s">
        <v>78</v>
      </c>
      <c r="BK376" s="218">
        <f>ROUND(I376*H376,2)</f>
        <v>0</v>
      </c>
      <c r="BL376" s="19" t="s">
        <v>149</v>
      </c>
      <c r="BM376" s="217" t="s">
        <v>549</v>
      </c>
    </row>
    <row r="377" s="2" customFormat="1">
      <c r="A377" s="40"/>
      <c r="B377" s="41"/>
      <c r="C377" s="42"/>
      <c r="D377" s="219" t="s">
        <v>151</v>
      </c>
      <c r="E377" s="42"/>
      <c r="F377" s="220" t="s">
        <v>548</v>
      </c>
      <c r="G377" s="42"/>
      <c r="H377" s="42"/>
      <c r="I377" s="221"/>
      <c r="J377" s="42"/>
      <c r="K377" s="42"/>
      <c r="L377" s="46"/>
      <c r="M377" s="222"/>
      <c r="N377" s="223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151</v>
      </c>
      <c r="AU377" s="19" t="s">
        <v>80</v>
      </c>
    </row>
    <row r="378" s="2" customFormat="1">
      <c r="A378" s="40"/>
      <c r="B378" s="41"/>
      <c r="C378" s="42"/>
      <c r="D378" s="219" t="s">
        <v>342</v>
      </c>
      <c r="E378" s="42"/>
      <c r="F378" s="258" t="s">
        <v>519</v>
      </c>
      <c r="G378" s="42"/>
      <c r="H378" s="42"/>
      <c r="I378" s="221"/>
      <c r="J378" s="42"/>
      <c r="K378" s="42"/>
      <c r="L378" s="46"/>
      <c r="M378" s="222"/>
      <c r="N378" s="223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342</v>
      </c>
      <c r="AU378" s="19" t="s">
        <v>80</v>
      </c>
    </row>
    <row r="379" s="12" customFormat="1" ht="22.8" customHeight="1">
      <c r="A379" s="12"/>
      <c r="B379" s="190"/>
      <c r="C379" s="191"/>
      <c r="D379" s="192" t="s">
        <v>69</v>
      </c>
      <c r="E379" s="204" t="s">
        <v>215</v>
      </c>
      <c r="F379" s="204" t="s">
        <v>550</v>
      </c>
      <c r="G379" s="191"/>
      <c r="H379" s="191"/>
      <c r="I379" s="194"/>
      <c r="J379" s="205">
        <f>BK379</f>
        <v>0</v>
      </c>
      <c r="K379" s="191"/>
      <c r="L379" s="196"/>
      <c r="M379" s="197"/>
      <c r="N379" s="198"/>
      <c r="O379" s="198"/>
      <c r="P379" s="199">
        <f>SUM(P380:P419)</f>
        <v>0</v>
      </c>
      <c r="Q379" s="198"/>
      <c r="R379" s="199">
        <f>SUM(R380:R419)</f>
        <v>6.9835438032999999</v>
      </c>
      <c r="S379" s="198"/>
      <c r="T379" s="200">
        <f>SUM(T380:T419)</f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01" t="s">
        <v>78</v>
      </c>
      <c r="AT379" s="202" t="s">
        <v>69</v>
      </c>
      <c r="AU379" s="202" t="s">
        <v>78</v>
      </c>
      <c r="AY379" s="201" t="s">
        <v>142</v>
      </c>
      <c r="BK379" s="203">
        <f>SUM(BK380:BK419)</f>
        <v>0</v>
      </c>
    </row>
    <row r="380" s="2" customFormat="1" ht="21.75" customHeight="1">
      <c r="A380" s="40"/>
      <c r="B380" s="41"/>
      <c r="C380" s="206" t="s">
        <v>551</v>
      </c>
      <c r="D380" s="206" t="s">
        <v>144</v>
      </c>
      <c r="E380" s="207" t="s">
        <v>552</v>
      </c>
      <c r="F380" s="208" t="s">
        <v>553</v>
      </c>
      <c r="G380" s="209" t="s">
        <v>269</v>
      </c>
      <c r="H380" s="210">
        <v>2.5499999999999998</v>
      </c>
      <c r="I380" s="211"/>
      <c r="J380" s="212">
        <f>ROUND(I380*H380,2)</f>
        <v>0</v>
      </c>
      <c r="K380" s="208" t="s">
        <v>148</v>
      </c>
      <c r="L380" s="46"/>
      <c r="M380" s="213" t="s">
        <v>19</v>
      </c>
      <c r="N380" s="214" t="s">
        <v>41</v>
      </c>
      <c r="O380" s="86"/>
      <c r="P380" s="215">
        <f>O380*H380</f>
        <v>0</v>
      </c>
      <c r="Q380" s="215">
        <v>0.1039846</v>
      </c>
      <c r="R380" s="215">
        <f>Q380*H380</f>
        <v>0.26516072999999996</v>
      </c>
      <c r="S380" s="215">
        <v>0</v>
      </c>
      <c r="T380" s="216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17" t="s">
        <v>149</v>
      </c>
      <c r="AT380" s="217" t="s">
        <v>144</v>
      </c>
      <c r="AU380" s="217" t="s">
        <v>80</v>
      </c>
      <c r="AY380" s="19" t="s">
        <v>142</v>
      </c>
      <c r="BE380" s="218">
        <f>IF(N380="základní",J380,0)</f>
        <v>0</v>
      </c>
      <c r="BF380" s="218">
        <f>IF(N380="snížená",J380,0)</f>
        <v>0</v>
      </c>
      <c r="BG380" s="218">
        <f>IF(N380="zákl. přenesená",J380,0)</f>
        <v>0</v>
      </c>
      <c r="BH380" s="218">
        <f>IF(N380="sníž. přenesená",J380,0)</f>
        <v>0</v>
      </c>
      <c r="BI380" s="218">
        <f>IF(N380="nulová",J380,0)</f>
        <v>0</v>
      </c>
      <c r="BJ380" s="19" t="s">
        <v>78</v>
      </c>
      <c r="BK380" s="218">
        <f>ROUND(I380*H380,2)</f>
        <v>0</v>
      </c>
      <c r="BL380" s="19" t="s">
        <v>149</v>
      </c>
      <c r="BM380" s="217" t="s">
        <v>554</v>
      </c>
    </row>
    <row r="381" s="2" customFormat="1">
      <c r="A381" s="40"/>
      <c r="B381" s="41"/>
      <c r="C381" s="42"/>
      <c r="D381" s="219" t="s">
        <v>151</v>
      </c>
      <c r="E381" s="42"/>
      <c r="F381" s="220" t="s">
        <v>555</v>
      </c>
      <c r="G381" s="42"/>
      <c r="H381" s="42"/>
      <c r="I381" s="221"/>
      <c r="J381" s="42"/>
      <c r="K381" s="42"/>
      <c r="L381" s="46"/>
      <c r="M381" s="222"/>
      <c r="N381" s="223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151</v>
      </c>
      <c r="AU381" s="19" t="s">
        <v>80</v>
      </c>
    </row>
    <row r="382" s="2" customFormat="1">
      <c r="A382" s="40"/>
      <c r="B382" s="41"/>
      <c r="C382" s="42"/>
      <c r="D382" s="224" t="s">
        <v>153</v>
      </c>
      <c r="E382" s="42"/>
      <c r="F382" s="225" t="s">
        <v>556</v>
      </c>
      <c r="G382" s="42"/>
      <c r="H382" s="42"/>
      <c r="I382" s="221"/>
      <c r="J382" s="42"/>
      <c r="K382" s="42"/>
      <c r="L382" s="46"/>
      <c r="M382" s="222"/>
      <c r="N382" s="223"/>
      <c r="O382" s="86"/>
      <c r="P382" s="86"/>
      <c r="Q382" s="86"/>
      <c r="R382" s="86"/>
      <c r="S382" s="86"/>
      <c r="T382" s="87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T382" s="19" t="s">
        <v>153</v>
      </c>
      <c r="AU382" s="19" t="s">
        <v>80</v>
      </c>
    </row>
    <row r="383" s="2" customFormat="1" ht="21.75" customHeight="1">
      <c r="A383" s="40"/>
      <c r="B383" s="41"/>
      <c r="C383" s="206" t="s">
        <v>557</v>
      </c>
      <c r="D383" s="206" t="s">
        <v>144</v>
      </c>
      <c r="E383" s="207" t="s">
        <v>552</v>
      </c>
      <c r="F383" s="208" t="s">
        <v>553</v>
      </c>
      <c r="G383" s="209" t="s">
        <v>269</v>
      </c>
      <c r="H383" s="210">
        <v>40.5</v>
      </c>
      <c r="I383" s="211"/>
      <c r="J383" s="212">
        <f>ROUND(I383*H383,2)</f>
        <v>0</v>
      </c>
      <c r="K383" s="208" t="s">
        <v>148</v>
      </c>
      <c r="L383" s="46"/>
      <c r="M383" s="213" t="s">
        <v>19</v>
      </c>
      <c r="N383" s="214" t="s">
        <v>41</v>
      </c>
      <c r="O383" s="86"/>
      <c r="P383" s="215">
        <f>O383*H383</f>
        <v>0</v>
      </c>
      <c r="Q383" s="215">
        <v>0.1039846</v>
      </c>
      <c r="R383" s="215">
        <f>Q383*H383</f>
        <v>4.2113762999999995</v>
      </c>
      <c r="S383" s="215">
        <v>0</v>
      </c>
      <c r="T383" s="216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17" t="s">
        <v>149</v>
      </c>
      <c r="AT383" s="217" t="s">
        <v>144</v>
      </c>
      <c r="AU383" s="217" t="s">
        <v>80</v>
      </c>
      <c r="AY383" s="19" t="s">
        <v>142</v>
      </c>
      <c r="BE383" s="218">
        <f>IF(N383="základní",J383,0)</f>
        <v>0</v>
      </c>
      <c r="BF383" s="218">
        <f>IF(N383="snížená",J383,0)</f>
        <v>0</v>
      </c>
      <c r="BG383" s="218">
        <f>IF(N383="zákl. přenesená",J383,0)</f>
        <v>0</v>
      </c>
      <c r="BH383" s="218">
        <f>IF(N383="sníž. přenesená",J383,0)</f>
        <v>0</v>
      </c>
      <c r="BI383" s="218">
        <f>IF(N383="nulová",J383,0)</f>
        <v>0</v>
      </c>
      <c r="BJ383" s="19" t="s">
        <v>78</v>
      </c>
      <c r="BK383" s="218">
        <f>ROUND(I383*H383,2)</f>
        <v>0</v>
      </c>
      <c r="BL383" s="19" t="s">
        <v>149</v>
      </c>
      <c r="BM383" s="217" t="s">
        <v>558</v>
      </c>
    </row>
    <row r="384" s="2" customFormat="1">
      <c r="A384" s="40"/>
      <c r="B384" s="41"/>
      <c r="C384" s="42"/>
      <c r="D384" s="219" t="s">
        <v>151</v>
      </c>
      <c r="E384" s="42"/>
      <c r="F384" s="220" t="s">
        <v>555</v>
      </c>
      <c r="G384" s="42"/>
      <c r="H384" s="42"/>
      <c r="I384" s="221"/>
      <c r="J384" s="42"/>
      <c r="K384" s="42"/>
      <c r="L384" s="46"/>
      <c r="M384" s="222"/>
      <c r="N384" s="223"/>
      <c r="O384" s="86"/>
      <c r="P384" s="86"/>
      <c r="Q384" s="86"/>
      <c r="R384" s="86"/>
      <c r="S384" s="86"/>
      <c r="T384" s="87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9" t="s">
        <v>151</v>
      </c>
      <c r="AU384" s="19" t="s">
        <v>80</v>
      </c>
    </row>
    <row r="385" s="2" customFormat="1">
      <c r="A385" s="40"/>
      <c r="B385" s="41"/>
      <c r="C385" s="42"/>
      <c r="D385" s="224" t="s">
        <v>153</v>
      </c>
      <c r="E385" s="42"/>
      <c r="F385" s="225" t="s">
        <v>556</v>
      </c>
      <c r="G385" s="42"/>
      <c r="H385" s="42"/>
      <c r="I385" s="221"/>
      <c r="J385" s="42"/>
      <c r="K385" s="42"/>
      <c r="L385" s="46"/>
      <c r="M385" s="222"/>
      <c r="N385" s="223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153</v>
      </c>
      <c r="AU385" s="19" t="s">
        <v>80</v>
      </c>
    </row>
    <row r="386" s="13" customFormat="1">
      <c r="A386" s="13"/>
      <c r="B386" s="226"/>
      <c r="C386" s="227"/>
      <c r="D386" s="219" t="s">
        <v>155</v>
      </c>
      <c r="E386" s="228" t="s">
        <v>19</v>
      </c>
      <c r="F386" s="229" t="s">
        <v>559</v>
      </c>
      <c r="G386" s="227"/>
      <c r="H386" s="230">
        <v>22.399999999999999</v>
      </c>
      <c r="I386" s="231"/>
      <c r="J386" s="227"/>
      <c r="K386" s="227"/>
      <c r="L386" s="232"/>
      <c r="M386" s="233"/>
      <c r="N386" s="234"/>
      <c r="O386" s="234"/>
      <c r="P386" s="234"/>
      <c r="Q386" s="234"/>
      <c r="R386" s="234"/>
      <c r="S386" s="234"/>
      <c r="T386" s="235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6" t="s">
        <v>155</v>
      </c>
      <c r="AU386" s="236" t="s">
        <v>80</v>
      </c>
      <c r="AV386" s="13" t="s">
        <v>80</v>
      </c>
      <c r="AW386" s="13" t="s">
        <v>32</v>
      </c>
      <c r="AX386" s="13" t="s">
        <v>70</v>
      </c>
      <c r="AY386" s="236" t="s">
        <v>142</v>
      </c>
    </row>
    <row r="387" s="13" customFormat="1">
      <c r="A387" s="13"/>
      <c r="B387" s="226"/>
      <c r="C387" s="227"/>
      <c r="D387" s="219" t="s">
        <v>155</v>
      </c>
      <c r="E387" s="228" t="s">
        <v>19</v>
      </c>
      <c r="F387" s="229" t="s">
        <v>560</v>
      </c>
      <c r="G387" s="227"/>
      <c r="H387" s="230">
        <v>18.100000000000001</v>
      </c>
      <c r="I387" s="231"/>
      <c r="J387" s="227"/>
      <c r="K387" s="227"/>
      <c r="L387" s="232"/>
      <c r="M387" s="233"/>
      <c r="N387" s="234"/>
      <c r="O387" s="234"/>
      <c r="P387" s="234"/>
      <c r="Q387" s="234"/>
      <c r="R387" s="234"/>
      <c r="S387" s="234"/>
      <c r="T387" s="235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6" t="s">
        <v>155</v>
      </c>
      <c r="AU387" s="236" t="s">
        <v>80</v>
      </c>
      <c r="AV387" s="13" t="s">
        <v>80</v>
      </c>
      <c r="AW387" s="13" t="s">
        <v>32</v>
      </c>
      <c r="AX387" s="13" t="s">
        <v>70</v>
      </c>
      <c r="AY387" s="236" t="s">
        <v>142</v>
      </c>
    </row>
    <row r="388" s="14" customFormat="1">
      <c r="A388" s="14"/>
      <c r="B388" s="237"/>
      <c r="C388" s="238"/>
      <c r="D388" s="219" t="s">
        <v>155</v>
      </c>
      <c r="E388" s="239" t="s">
        <v>19</v>
      </c>
      <c r="F388" s="240" t="s">
        <v>173</v>
      </c>
      <c r="G388" s="238"/>
      <c r="H388" s="241">
        <v>40.5</v>
      </c>
      <c r="I388" s="242"/>
      <c r="J388" s="238"/>
      <c r="K388" s="238"/>
      <c r="L388" s="243"/>
      <c r="M388" s="244"/>
      <c r="N388" s="245"/>
      <c r="O388" s="245"/>
      <c r="P388" s="245"/>
      <c r="Q388" s="245"/>
      <c r="R388" s="245"/>
      <c r="S388" s="245"/>
      <c r="T388" s="246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7" t="s">
        <v>155</v>
      </c>
      <c r="AU388" s="247" t="s">
        <v>80</v>
      </c>
      <c r="AV388" s="14" t="s">
        <v>149</v>
      </c>
      <c r="AW388" s="14" t="s">
        <v>32</v>
      </c>
      <c r="AX388" s="14" t="s">
        <v>78</v>
      </c>
      <c r="AY388" s="247" t="s">
        <v>142</v>
      </c>
    </row>
    <row r="389" s="2" customFormat="1" ht="16.5" customHeight="1">
      <c r="A389" s="40"/>
      <c r="B389" s="41"/>
      <c r="C389" s="248" t="s">
        <v>561</v>
      </c>
      <c r="D389" s="248" t="s">
        <v>237</v>
      </c>
      <c r="E389" s="249" t="s">
        <v>562</v>
      </c>
      <c r="F389" s="250" t="s">
        <v>563</v>
      </c>
      <c r="G389" s="251" t="s">
        <v>269</v>
      </c>
      <c r="H389" s="252">
        <v>41.310000000000002</v>
      </c>
      <c r="I389" s="253"/>
      <c r="J389" s="254">
        <f>ROUND(I389*H389,2)</f>
        <v>0</v>
      </c>
      <c r="K389" s="250" t="s">
        <v>148</v>
      </c>
      <c r="L389" s="255"/>
      <c r="M389" s="256" t="s">
        <v>19</v>
      </c>
      <c r="N389" s="257" t="s">
        <v>41</v>
      </c>
      <c r="O389" s="86"/>
      <c r="P389" s="215">
        <f>O389*H389</f>
        <v>0</v>
      </c>
      <c r="Q389" s="215">
        <v>0.056120000000000003</v>
      </c>
      <c r="R389" s="215">
        <f>Q389*H389</f>
        <v>2.3183172000000001</v>
      </c>
      <c r="S389" s="215">
        <v>0</v>
      </c>
      <c r="T389" s="216">
        <f>S389*H389</f>
        <v>0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17" t="s">
        <v>206</v>
      </c>
      <c r="AT389" s="217" t="s">
        <v>237</v>
      </c>
      <c r="AU389" s="217" t="s">
        <v>80</v>
      </c>
      <c r="AY389" s="19" t="s">
        <v>142</v>
      </c>
      <c r="BE389" s="218">
        <f>IF(N389="základní",J389,0)</f>
        <v>0</v>
      </c>
      <c r="BF389" s="218">
        <f>IF(N389="snížená",J389,0)</f>
        <v>0</v>
      </c>
      <c r="BG389" s="218">
        <f>IF(N389="zákl. přenesená",J389,0)</f>
        <v>0</v>
      </c>
      <c r="BH389" s="218">
        <f>IF(N389="sníž. přenesená",J389,0)</f>
        <v>0</v>
      </c>
      <c r="BI389" s="218">
        <f>IF(N389="nulová",J389,0)</f>
        <v>0</v>
      </c>
      <c r="BJ389" s="19" t="s">
        <v>78</v>
      </c>
      <c r="BK389" s="218">
        <f>ROUND(I389*H389,2)</f>
        <v>0</v>
      </c>
      <c r="BL389" s="19" t="s">
        <v>149</v>
      </c>
      <c r="BM389" s="217" t="s">
        <v>564</v>
      </c>
    </row>
    <row r="390" s="2" customFormat="1">
      <c r="A390" s="40"/>
      <c r="B390" s="41"/>
      <c r="C390" s="42"/>
      <c r="D390" s="219" t="s">
        <v>151</v>
      </c>
      <c r="E390" s="42"/>
      <c r="F390" s="220" t="s">
        <v>563</v>
      </c>
      <c r="G390" s="42"/>
      <c r="H390" s="42"/>
      <c r="I390" s="221"/>
      <c r="J390" s="42"/>
      <c r="K390" s="42"/>
      <c r="L390" s="46"/>
      <c r="M390" s="222"/>
      <c r="N390" s="223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151</v>
      </c>
      <c r="AU390" s="19" t="s">
        <v>80</v>
      </c>
    </row>
    <row r="391" s="13" customFormat="1">
      <c r="A391" s="13"/>
      <c r="B391" s="226"/>
      <c r="C391" s="227"/>
      <c r="D391" s="219" t="s">
        <v>155</v>
      </c>
      <c r="E391" s="227"/>
      <c r="F391" s="229" t="s">
        <v>565</v>
      </c>
      <c r="G391" s="227"/>
      <c r="H391" s="230">
        <v>41.310000000000002</v>
      </c>
      <c r="I391" s="231"/>
      <c r="J391" s="227"/>
      <c r="K391" s="227"/>
      <c r="L391" s="232"/>
      <c r="M391" s="233"/>
      <c r="N391" s="234"/>
      <c r="O391" s="234"/>
      <c r="P391" s="234"/>
      <c r="Q391" s="234"/>
      <c r="R391" s="234"/>
      <c r="S391" s="234"/>
      <c r="T391" s="235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6" t="s">
        <v>155</v>
      </c>
      <c r="AU391" s="236" t="s">
        <v>80</v>
      </c>
      <c r="AV391" s="13" t="s">
        <v>80</v>
      </c>
      <c r="AW391" s="13" t="s">
        <v>4</v>
      </c>
      <c r="AX391" s="13" t="s">
        <v>78</v>
      </c>
      <c r="AY391" s="236" t="s">
        <v>142</v>
      </c>
    </row>
    <row r="392" s="2" customFormat="1" ht="16.5" customHeight="1">
      <c r="A392" s="40"/>
      <c r="B392" s="41"/>
      <c r="C392" s="206" t="s">
        <v>566</v>
      </c>
      <c r="D392" s="206" t="s">
        <v>144</v>
      </c>
      <c r="E392" s="207" t="s">
        <v>567</v>
      </c>
      <c r="F392" s="208" t="s">
        <v>568</v>
      </c>
      <c r="G392" s="209" t="s">
        <v>569</v>
      </c>
      <c r="H392" s="210">
        <v>10</v>
      </c>
      <c r="I392" s="211"/>
      <c r="J392" s="212">
        <f>ROUND(I392*H392,2)</f>
        <v>0</v>
      </c>
      <c r="K392" s="208" t="s">
        <v>148</v>
      </c>
      <c r="L392" s="46"/>
      <c r="M392" s="213" t="s">
        <v>19</v>
      </c>
      <c r="N392" s="214" t="s">
        <v>41</v>
      </c>
      <c r="O392" s="86"/>
      <c r="P392" s="215">
        <f>O392*H392</f>
        <v>0</v>
      </c>
      <c r="Q392" s="215">
        <v>0</v>
      </c>
      <c r="R392" s="215">
        <f>Q392*H392</f>
        <v>0</v>
      </c>
      <c r="S392" s="215">
        <v>0</v>
      </c>
      <c r="T392" s="216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17" t="s">
        <v>149</v>
      </c>
      <c r="AT392" s="217" t="s">
        <v>144</v>
      </c>
      <c r="AU392" s="217" t="s">
        <v>80</v>
      </c>
      <c r="AY392" s="19" t="s">
        <v>142</v>
      </c>
      <c r="BE392" s="218">
        <f>IF(N392="základní",J392,0)</f>
        <v>0</v>
      </c>
      <c r="BF392" s="218">
        <f>IF(N392="snížená",J392,0)</f>
        <v>0</v>
      </c>
      <c r="BG392" s="218">
        <f>IF(N392="zákl. přenesená",J392,0)</f>
        <v>0</v>
      </c>
      <c r="BH392" s="218">
        <f>IF(N392="sníž. přenesená",J392,0)</f>
        <v>0</v>
      </c>
      <c r="BI392" s="218">
        <f>IF(N392="nulová",J392,0)</f>
        <v>0</v>
      </c>
      <c r="BJ392" s="19" t="s">
        <v>78</v>
      </c>
      <c r="BK392" s="218">
        <f>ROUND(I392*H392,2)</f>
        <v>0</v>
      </c>
      <c r="BL392" s="19" t="s">
        <v>149</v>
      </c>
      <c r="BM392" s="217" t="s">
        <v>570</v>
      </c>
    </row>
    <row r="393" s="2" customFormat="1">
      <c r="A393" s="40"/>
      <c r="B393" s="41"/>
      <c r="C393" s="42"/>
      <c r="D393" s="219" t="s">
        <v>151</v>
      </c>
      <c r="E393" s="42"/>
      <c r="F393" s="220" t="s">
        <v>571</v>
      </c>
      <c r="G393" s="42"/>
      <c r="H393" s="42"/>
      <c r="I393" s="221"/>
      <c r="J393" s="42"/>
      <c r="K393" s="42"/>
      <c r="L393" s="46"/>
      <c r="M393" s="222"/>
      <c r="N393" s="223"/>
      <c r="O393" s="86"/>
      <c r="P393" s="86"/>
      <c r="Q393" s="86"/>
      <c r="R393" s="86"/>
      <c r="S393" s="86"/>
      <c r="T393" s="87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9" t="s">
        <v>151</v>
      </c>
      <c r="AU393" s="19" t="s">
        <v>80</v>
      </c>
    </row>
    <row r="394" s="2" customFormat="1">
      <c r="A394" s="40"/>
      <c r="B394" s="41"/>
      <c r="C394" s="42"/>
      <c r="D394" s="224" t="s">
        <v>153</v>
      </c>
      <c r="E394" s="42"/>
      <c r="F394" s="225" t="s">
        <v>572</v>
      </c>
      <c r="G394" s="42"/>
      <c r="H394" s="42"/>
      <c r="I394" s="221"/>
      <c r="J394" s="42"/>
      <c r="K394" s="42"/>
      <c r="L394" s="46"/>
      <c r="M394" s="222"/>
      <c r="N394" s="223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153</v>
      </c>
      <c r="AU394" s="19" t="s">
        <v>80</v>
      </c>
    </row>
    <row r="395" s="13" customFormat="1">
      <c r="A395" s="13"/>
      <c r="B395" s="226"/>
      <c r="C395" s="227"/>
      <c r="D395" s="219" t="s">
        <v>155</v>
      </c>
      <c r="E395" s="228" t="s">
        <v>19</v>
      </c>
      <c r="F395" s="229" t="s">
        <v>221</v>
      </c>
      <c r="G395" s="227"/>
      <c r="H395" s="230">
        <v>10</v>
      </c>
      <c r="I395" s="231"/>
      <c r="J395" s="227"/>
      <c r="K395" s="227"/>
      <c r="L395" s="232"/>
      <c r="M395" s="233"/>
      <c r="N395" s="234"/>
      <c r="O395" s="234"/>
      <c r="P395" s="234"/>
      <c r="Q395" s="234"/>
      <c r="R395" s="234"/>
      <c r="S395" s="234"/>
      <c r="T395" s="235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6" t="s">
        <v>155</v>
      </c>
      <c r="AU395" s="236" t="s">
        <v>80</v>
      </c>
      <c r="AV395" s="13" t="s">
        <v>80</v>
      </c>
      <c r="AW395" s="13" t="s">
        <v>32</v>
      </c>
      <c r="AX395" s="13" t="s">
        <v>78</v>
      </c>
      <c r="AY395" s="236" t="s">
        <v>142</v>
      </c>
    </row>
    <row r="396" s="2" customFormat="1" ht="16.5" customHeight="1">
      <c r="A396" s="40"/>
      <c r="B396" s="41"/>
      <c r="C396" s="206" t="s">
        <v>573</v>
      </c>
      <c r="D396" s="206" t="s">
        <v>144</v>
      </c>
      <c r="E396" s="207" t="s">
        <v>574</v>
      </c>
      <c r="F396" s="208" t="s">
        <v>575</v>
      </c>
      <c r="G396" s="209" t="s">
        <v>569</v>
      </c>
      <c r="H396" s="210">
        <v>18</v>
      </c>
      <c r="I396" s="211"/>
      <c r="J396" s="212">
        <f>ROUND(I396*H396,2)</f>
        <v>0</v>
      </c>
      <c r="K396" s="208" t="s">
        <v>148</v>
      </c>
      <c r="L396" s="46"/>
      <c r="M396" s="213" t="s">
        <v>19</v>
      </c>
      <c r="N396" s="214" t="s">
        <v>41</v>
      </c>
      <c r="O396" s="86"/>
      <c r="P396" s="215">
        <f>O396*H396</f>
        <v>0</v>
      </c>
      <c r="Q396" s="215">
        <v>0</v>
      </c>
      <c r="R396" s="215">
        <f>Q396*H396</f>
        <v>0</v>
      </c>
      <c r="S396" s="215">
        <v>0</v>
      </c>
      <c r="T396" s="216">
        <f>S396*H396</f>
        <v>0</v>
      </c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R396" s="217" t="s">
        <v>149</v>
      </c>
      <c r="AT396" s="217" t="s">
        <v>144</v>
      </c>
      <c r="AU396" s="217" t="s">
        <v>80</v>
      </c>
      <c r="AY396" s="19" t="s">
        <v>142</v>
      </c>
      <c r="BE396" s="218">
        <f>IF(N396="základní",J396,0)</f>
        <v>0</v>
      </c>
      <c r="BF396" s="218">
        <f>IF(N396="snížená",J396,0)</f>
        <v>0</v>
      </c>
      <c r="BG396" s="218">
        <f>IF(N396="zákl. přenesená",J396,0)</f>
        <v>0</v>
      </c>
      <c r="BH396" s="218">
        <f>IF(N396="sníž. přenesená",J396,0)</f>
        <v>0</v>
      </c>
      <c r="BI396" s="218">
        <f>IF(N396="nulová",J396,0)</f>
        <v>0</v>
      </c>
      <c r="BJ396" s="19" t="s">
        <v>78</v>
      </c>
      <c r="BK396" s="218">
        <f>ROUND(I396*H396,2)</f>
        <v>0</v>
      </c>
      <c r="BL396" s="19" t="s">
        <v>149</v>
      </c>
      <c r="BM396" s="217" t="s">
        <v>576</v>
      </c>
    </row>
    <row r="397" s="2" customFormat="1">
      <c r="A397" s="40"/>
      <c r="B397" s="41"/>
      <c r="C397" s="42"/>
      <c r="D397" s="219" t="s">
        <v>151</v>
      </c>
      <c r="E397" s="42"/>
      <c r="F397" s="220" t="s">
        <v>577</v>
      </c>
      <c r="G397" s="42"/>
      <c r="H397" s="42"/>
      <c r="I397" s="221"/>
      <c r="J397" s="42"/>
      <c r="K397" s="42"/>
      <c r="L397" s="46"/>
      <c r="M397" s="222"/>
      <c r="N397" s="223"/>
      <c r="O397" s="86"/>
      <c r="P397" s="86"/>
      <c r="Q397" s="86"/>
      <c r="R397" s="86"/>
      <c r="S397" s="86"/>
      <c r="T397" s="87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T397" s="19" t="s">
        <v>151</v>
      </c>
      <c r="AU397" s="19" t="s">
        <v>80</v>
      </c>
    </row>
    <row r="398" s="2" customFormat="1">
      <c r="A398" s="40"/>
      <c r="B398" s="41"/>
      <c r="C398" s="42"/>
      <c r="D398" s="224" t="s">
        <v>153</v>
      </c>
      <c r="E398" s="42"/>
      <c r="F398" s="225" t="s">
        <v>578</v>
      </c>
      <c r="G398" s="42"/>
      <c r="H398" s="42"/>
      <c r="I398" s="221"/>
      <c r="J398" s="42"/>
      <c r="K398" s="42"/>
      <c r="L398" s="46"/>
      <c r="M398" s="222"/>
      <c r="N398" s="223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9" t="s">
        <v>153</v>
      </c>
      <c r="AU398" s="19" t="s">
        <v>80</v>
      </c>
    </row>
    <row r="399" s="2" customFormat="1" ht="16.5" customHeight="1">
      <c r="A399" s="40"/>
      <c r="B399" s="41"/>
      <c r="C399" s="206" t="s">
        <v>579</v>
      </c>
      <c r="D399" s="206" t="s">
        <v>144</v>
      </c>
      <c r="E399" s="207" t="s">
        <v>580</v>
      </c>
      <c r="F399" s="208" t="s">
        <v>581</v>
      </c>
      <c r="G399" s="209" t="s">
        <v>569</v>
      </c>
      <c r="H399" s="210">
        <v>10</v>
      </c>
      <c r="I399" s="211"/>
      <c r="J399" s="212">
        <f>ROUND(I399*H399,2)</f>
        <v>0</v>
      </c>
      <c r="K399" s="208" t="s">
        <v>148</v>
      </c>
      <c r="L399" s="46"/>
      <c r="M399" s="213" t="s">
        <v>19</v>
      </c>
      <c r="N399" s="214" t="s">
        <v>41</v>
      </c>
      <c r="O399" s="86"/>
      <c r="P399" s="215">
        <f>O399*H399</f>
        <v>0</v>
      </c>
      <c r="Q399" s="215">
        <v>0</v>
      </c>
      <c r="R399" s="215">
        <f>Q399*H399</f>
        <v>0</v>
      </c>
      <c r="S399" s="215">
        <v>0</v>
      </c>
      <c r="T399" s="216">
        <f>S399*H399</f>
        <v>0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R399" s="217" t="s">
        <v>149</v>
      </c>
      <c r="AT399" s="217" t="s">
        <v>144</v>
      </c>
      <c r="AU399" s="217" t="s">
        <v>80</v>
      </c>
      <c r="AY399" s="19" t="s">
        <v>142</v>
      </c>
      <c r="BE399" s="218">
        <f>IF(N399="základní",J399,0)</f>
        <v>0</v>
      </c>
      <c r="BF399" s="218">
        <f>IF(N399="snížená",J399,0)</f>
        <v>0</v>
      </c>
      <c r="BG399" s="218">
        <f>IF(N399="zákl. přenesená",J399,0)</f>
        <v>0</v>
      </c>
      <c r="BH399" s="218">
        <f>IF(N399="sníž. přenesená",J399,0)</f>
        <v>0</v>
      </c>
      <c r="BI399" s="218">
        <f>IF(N399="nulová",J399,0)</f>
        <v>0</v>
      </c>
      <c r="BJ399" s="19" t="s">
        <v>78</v>
      </c>
      <c r="BK399" s="218">
        <f>ROUND(I399*H399,2)</f>
        <v>0</v>
      </c>
      <c r="BL399" s="19" t="s">
        <v>149</v>
      </c>
      <c r="BM399" s="217" t="s">
        <v>582</v>
      </c>
    </row>
    <row r="400" s="2" customFormat="1">
      <c r="A400" s="40"/>
      <c r="B400" s="41"/>
      <c r="C400" s="42"/>
      <c r="D400" s="219" t="s">
        <v>151</v>
      </c>
      <c r="E400" s="42"/>
      <c r="F400" s="220" t="s">
        <v>583</v>
      </c>
      <c r="G400" s="42"/>
      <c r="H400" s="42"/>
      <c r="I400" s="221"/>
      <c r="J400" s="42"/>
      <c r="K400" s="42"/>
      <c r="L400" s="46"/>
      <c r="M400" s="222"/>
      <c r="N400" s="223"/>
      <c r="O400" s="86"/>
      <c r="P400" s="86"/>
      <c r="Q400" s="86"/>
      <c r="R400" s="86"/>
      <c r="S400" s="86"/>
      <c r="T400" s="87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T400" s="19" t="s">
        <v>151</v>
      </c>
      <c r="AU400" s="19" t="s">
        <v>80</v>
      </c>
    </row>
    <row r="401" s="2" customFormat="1">
      <c r="A401" s="40"/>
      <c r="B401" s="41"/>
      <c r="C401" s="42"/>
      <c r="D401" s="224" t="s">
        <v>153</v>
      </c>
      <c r="E401" s="42"/>
      <c r="F401" s="225" t="s">
        <v>584</v>
      </c>
      <c r="G401" s="42"/>
      <c r="H401" s="42"/>
      <c r="I401" s="221"/>
      <c r="J401" s="42"/>
      <c r="K401" s="42"/>
      <c r="L401" s="46"/>
      <c r="M401" s="222"/>
      <c r="N401" s="223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153</v>
      </c>
      <c r="AU401" s="19" t="s">
        <v>80</v>
      </c>
    </row>
    <row r="402" s="2" customFormat="1" ht="16.5" customHeight="1">
      <c r="A402" s="40"/>
      <c r="B402" s="41"/>
      <c r="C402" s="206" t="s">
        <v>585</v>
      </c>
      <c r="D402" s="206" t="s">
        <v>144</v>
      </c>
      <c r="E402" s="207" t="s">
        <v>586</v>
      </c>
      <c r="F402" s="208" t="s">
        <v>587</v>
      </c>
      <c r="G402" s="209" t="s">
        <v>569</v>
      </c>
      <c r="H402" s="210">
        <v>18</v>
      </c>
      <c r="I402" s="211"/>
      <c r="J402" s="212">
        <f>ROUND(I402*H402,2)</f>
        <v>0</v>
      </c>
      <c r="K402" s="208" t="s">
        <v>148</v>
      </c>
      <c r="L402" s="46"/>
      <c r="M402" s="213" t="s">
        <v>19</v>
      </c>
      <c r="N402" s="214" t="s">
        <v>41</v>
      </c>
      <c r="O402" s="86"/>
      <c r="P402" s="215">
        <f>O402*H402</f>
        <v>0</v>
      </c>
      <c r="Q402" s="215">
        <v>0</v>
      </c>
      <c r="R402" s="215">
        <f>Q402*H402</f>
        <v>0</v>
      </c>
      <c r="S402" s="215">
        <v>0</v>
      </c>
      <c r="T402" s="216">
        <f>S402*H402</f>
        <v>0</v>
      </c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R402" s="217" t="s">
        <v>149</v>
      </c>
      <c r="AT402" s="217" t="s">
        <v>144</v>
      </c>
      <c r="AU402" s="217" t="s">
        <v>80</v>
      </c>
      <c r="AY402" s="19" t="s">
        <v>142</v>
      </c>
      <c r="BE402" s="218">
        <f>IF(N402="základní",J402,0)</f>
        <v>0</v>
      </c>
      <c r="BF402" s="218">
        <f>IF(N402="snížená",J402,0)</f>
        <v>0</v>
      </c>
      <c r="BG402" s="218">
        <f>IF(N402="zákl. přenesená",J402,0)</f>
        <v>0</v>
      </c>
      <c r="BH402" s="218">
        <f>IF(N402="sníž. přenesená",J402,0)</f>
        <v>0</v>
      </c>
      <c r="BI402" s="218">
        <f>IF(N402="nulová",J402,0)</f>
        <v>0</v>
      </c>
      <c r="BJ402" s="19" t="s">
        <v>78</v>
      </c>
      <c r="BK402" s="218">
        <f>ROUND(I402*H402,2)</f>
        <v>0</v>
      </c>
      <c r="BL402" s="19" t="s">
        <v>149</v>
      </c>
      <c r="BM402" s="217" t="s">
        <v>588</v>
      </c>
    </row>
    <row r="403" s="2" customFormat="1">
      <c r="A403" s="40"/>
      <c r="B403" s="41"/>
      <c r="C403" s="42"/>
      <c r="D403" s="219" t="s">
        <v>151</v>
      </c>
      <c r="E403" s="42"/>
      <c r="F403" s="220" t="s">
        <v>589</v>
      </c>
      <c r="G403" s="42"/>
      <c r="H403" s="42"/>
      <c r="I403" s="221"/>
      <c r="J403" s="42"/>
      <c r="K403" s="42"/>
      <c r="L403" s="46"/>
      <c r="M403" s="222"/>
      <c r="N403" s="223"/>
      <c r="O403" s="86"/>
      <c r="P403" s="86"/>
      <c r="Q403" s="86"/>
      <c r="R403" s="86"/>
      <c r="S403" s="86"/>
      <c r="T403" s="87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T403" s="19" t="s">
        <v>151</v>
      </c>
      <c r="AU403" s="19" t="s">
        <v>80</v>
      </c>
    </row>
    <row r="404" s="2" customFormat="1">
      <c r="A404" s="40"/>
      <c r="B404" s="41"/>
      <c r="C404" s="42"/>
      <c r="D404" s="224" t="s">
        <v>153</v>
      </c>
      <c r="E404" s="42"/>
      <c r="F404" s="225" t="s">
        <v>590</v>
      </c>
      <c r="G404" s="42"/>
      <c r="H404" s="42"/>
      <c r="I404" s="221"/>
      <c r="J404" s="42"/>
      <c r="K404" s="42"/>
      <c r="L404" s="46"/>
      <c r="M404" s="222"/>
      <c r="N404" s="223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9" t="s">
        <v>153</v>
      </c>
      <c r="AU404" s="19" t="s">
        <v>80</v>
      </c>
    </row>
    <row r="405" s="2" customFormat="1" ht="16.5" customHeight="1">
      <c r="A405" s="40"/>
      <c r="B405" s="41"/>
      <c r="C405" s="206" t="s">
        <v>591</v>
      </c>
      <c r="D405" s="206" t="s">
        <v>144</v>
      </c>
      <c r="E405" s="207" t="s">
        <v>592</v>
      </c>
      <c r="F405" s="208" t="s">
        <v>593</v>
      </c>
      <c r="G405" s="209" t="s">
        <v>147</v>
      </c>
      <c r="H405" s="210">
        <v>39.954999999999998</v>
      </c>
      <c r="I405" s="211"/>
      <c r="J405" s="212">
        <f>ROUND(I405*H405,2)</f>
        <v>0</v>
      </c>
      <c r="K405" s="208" t="s">
        <v>148</v>
      </c>
      <c r="L405" s="46"/>
      <c r="M405" s="213" t="s">
        <v>19</v>
      </c>
      <c r="N405" s="214" t="s">
        <v>41</v>
      </c>
      <c r="O405" s="86"/>
      <c r="P405" s="215">
        <f>O405*H405</f>
        <v>0</v>
      </c>
      <c r="Q405" s="215">
        <v>3.4999999999999997E-05</v>
      </c>
      <c r="R405" s="215">
        <f>Q405*H405</f>
        <v>0.0013984249999999998</v>
      </c>
      <c r="S405" s="215">
        <v>0</v>
      </c>
      <c r="T405" s="216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7" t="s">
        <v>149</v>
      </c>
      <c r="AT405" s="217" t="s">
        <v>144</v>
      </c>
      <c r="AU405" s="217" t="s">
        <v>80</v>
      </c>
      <c r="AY405" s="19" t="s">
        <v>142</v>
      </c>
      <c r="BE405" s="218">
        <f>IF(N405="základní",J405,0)</f>
        <v>0</v>
      </c>
      <c r="BF405" s="218">
        <f>IF(N405="snížená",J405,0)</f>
        <v>0</v>
      </c>
      <c r="BG405" s="218">
        <f>IF(N405="zákl. přenesená",J405,0)</f>
        <v>0</v>
      </c>
      <c r="BH405" s="218">
        <f>IF(N405="sníž. přenesená",J405,0)</f>
        <v>0</v>
      </c>
      <c r="BI405" s="218">
        <f>IF(N405="nulová",J405,0)</f>
        <v>0</v>
      </c>
      <c r="BJ405" s="19" t="s">
        <v>78</v>
      </c>
      <c r="BK405" s="218">
        <f>ROUND(I405*H405,2)</f>
        <v>0</v>
      </c>
      <c r="BL405" s="19" t="s">
        <v>149</v>
      </c>
      <c r="BM405" s="217" t="s">
        <v>594</v>
      </c>
    </row>
    <row r="406" s="2" customFormat="1">
      <c r="A406" s="40"/>
      <c r="B406" s="41"/>
      <c r="C406" s="42"/>
      <c r="D406" s="219" t="s">
        <v>151</v>
      </c>
      <c r="E406" s="42"/>
      <c r="F406" s="220" t="s">
        <v>595</v>
      </c>
      <c r="G406" s="42"/>
      <c r="H406" s="42"/>
      <c r="I406" s="221"/>
      <c r="J406" s="42"/>
      <c r="K406" s="42"/>
      <c r="L406" s="46"/>
      <c r="M406" s="222"/>
      <c r="N406" s="223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151</v>
      </c>
      <c r="AU406" s="19" t="s">
        <v>80</v>
      </c>
    </row>
    <row r="407" s="2" customFormat="1">
      <c r="A407" s="40"/>
      <c r="B407" s="41"/>
      <c r="C407" s="42"/>
      <c r="D407" s="224" t="s">
        <v>153</v>
      </c>
      <c r="E407" s="42"/>
      <c r="F407" s="225" t="s">
        <v>596</v>
      </c>
      <c r="G407" s="42"/>
      <c r="H407" s="42"/>
      <c r="I407" s="221"/>
      <c r="J407" s="42"/>
      <c r="K407" s="42"/>
      <c r="L407" s="46"/>
      <c r="M407" s="222"/>
      <c r="N407" s="223"/>
      <c r="O407" s="86"/>
      <c r="P407" s="86"/>
      <c r="Q407" s="86"/>
      <c r="R407" s="86"/>
      <c r="S407" s="86"/>
      <c r="T407" s="87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9" t="s">
        <v>153</v>
      </c>
      <c r="AU407" s="19" t="s">
        <v>80</v>
      </c>
    </row>
    <row r="408" s="13" customFormat="1">
      <c r="A408" s="13"/>
      <c r="B408" s="226"/>
      <c r="C408" s="227"/>
      <c r="D408" s="219" t="s">
        <v>155</v>
      </c>
      <c r="E408" s="228" t="s">
        <v>19</v>
      </c>
      <c r="F408" s="229" t="s">
        <v>597</v>
      </c>
      <c r="G408" s="227"/>
      <c r="H408" s="230">
        <v>39.954999999999998</v>
      </c>
      <c r="I408" s="231"/>
      <c r="J408" s="227"/>
      <c r="K408" s="227"/>
      <c r="L408" s="232"/>
      <c r="M408" s="233"/>
      <c r="N408" s="234"/>
      <c r="O408" s="234"/>
      <c r="P408" s="234"/>
      <c r="Q408" s="234"/>
      <c r="R408" s="234"/>
      <c r="S408" s="234"/>
      <c r="T408" s="235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6" t="s">
        <v>155</v>
      </c>
      <c r="AU408" s="236" t="s">
        <v>80</v>
      </c>
      <c r="AV408" s="13" t="s">
        <v>80</v>
      </c>
      <c r="AW408" s="13" t="s">
        <v>32</v>
      </c>
      <c r="AX408" s="13" t="s">
        <v>78</v>
      </c>
      <c r="AY408" s="236" t="s">
        <v>142</v>
      </c>
    </row>
    <row r="409" s="2" customFormat="1" ht="16.5" customHeight="1">
      <c r="A409" s="40"/>
      <c r="B409" s="41"/>
      <c r="C409" s="206" t="s">
        <v>598</v>
      </c>
      <c r="D409" s="206" t="s">
        <v>144</v>
      </c>
      <c r="E409" s="207" t="s">
        <v>599</v>
      </c>
      <c r="F409" s="208" t="s">
        <v>600</v>
      </c>
      <c r="G409" s="209" t="s">
        <v>240</v>
      </c>
      <c r="H409" s="210">
        <v>16</v>
      </c>
      <c r="I409" s="211"/>
      <c r="J409" s="212">
        <f>ROUND(I409*H409,2)</f>
        <v>0</v>
      </c>
      <c r="K409" s="208" t="s">
        <v>148</v>
      </c>
      <c r="L409" s="46"/>
      <c r="M409" s="213" t="s">
        <v>19</v>
      </c>
      <c r="N409" s="214" t="s">
        <v>41</v>
      </c>
      <c r="O409" s="86"/>
      <c r="P409" s="215">
        <f>O409*H409</f>
        <v>0</v>
      </c>
      <c r="Q409" s="215">
        <v>1.42788E-05</v>
      </c>
      <c r="R409" s="215">
        <f>Q409*H409</f>
        <v>0.00022846079999999999</v>
      </c>
      <c r="S409" s="215">
        <v>0</v>
      </c>
      <c r="T409" s="216">
        <f>S409*H409</f>
        <v>0</v>
      </c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R409" s="217" t="s">
        <v>149</v>
      </c>
      <c r="AT409" s="217" t="s">
        <v>144</v>
      </c>
      <c r="AU409" s="217" t="s">
        <v>80</v>
      </c>
      <c r="AY409" s="19" t="s">
        <v>142</v>
      </c>
      <c r="BE409" s="218">
        <f>IF(N409="základní",J409,0)</f>
        <v>0</v>
      </c>
      <c r="BF409" s="218">
        <f>IF(N409="snížená",J409,0)</f>
        <v>0</v>
      </c>
      <c r="BG409" s="218">
        <f>IF(N409="zákl. přenesená",J409,0)</f>
        <v>0</v>
      </c>
      <c r="BH409" s="218">
        <f>IF(N409="sníž. přenesená",J409,0)</f>
        <v>0</v>
      </c>
      <c r="BI409" s="218">
        <f>IF(N409="nulová",J409,0)</f>
        <v>0</v>
      </c>
      <c r="BJ409" s="19" t="s">
        <v>78</v>
      </c>
      <c r="BK409" s="218">
        <f>ROUND(I409*H409,2)</f>
        <v>0</v>
      </c>
      <c r="BL409" s="19" t="s">
        <v>149</v>
      </c>
      <c r="BM409" s="217" t="s">
        <v>601</v>
      </c>
    </row>
    <row r="410" s="2" customFormat="1">
      <c r="A410" s="40"/>
      <c r="B410" s="41"/>
      <c r="C410" s="42"/>
      <c r="D410" s="219" t="s">
        <v>151</v>
      </c>
      <c r="E410" s="42"/>
      <c r="F410" s="220" t="s">
        <v>602</v>
      </c>
      <c r="G410" s="42"/>
      <c r="H410" s="42"/>
      <c r="I410" s="221"/>
      <c r="J410" s="42"/>
      <c r="K410" s="42"/>
      <c r="L410" s="46"/>
      <c r="M410" s="222"/>
      <c r="N410" s="223"/>
      <c r="O410" s="86"/>
      <c r="P410" s="86"/>
      <c r="Q410" s="86"/>
      <c r="R410" s="86"/>
      <c r="S410" s="86"/>
      <c r="T410" s="87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T410" s="19" t="s">
        <v>151</v>
      </c>
      <c r="AU410" s="19" t="s">
        <v>80</v>
      </c>
    </row>
    <row r="411" s="2" customFormat="1">
      <c r="A411" s="40"/>
      <c r="B411" s="41"/>
      <c r="C411" s="42"/>
      <c r="D411" s="224" t="s">
        <v>153</v>
      </c>
      <c r="E411" s="42"/>
      <c r="F411" s="225" t="s">
        <v>603</v>
      </c>
      <c r="G411" s="42"/>
      <c r="H411" s="42"/>
      <c r="I411" s="221"/>
      <c r="J411" s="42"/>
      <c r="K411" s="42"/>
      <c r="L411" s="46"/>
      <c r="M411" s="222"/>
      <c r="N411" s="223"/>
      <c r="O411" s="86"/>
      <c r="P411" s="86"/>
      <c r="Q411" s="86"/>
      <c r="R411" s="86"/>
      <c r="S411" s="86"/>
      <c r="T411" s="87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T411" s="19" t="s">
        <v>153</v>
      </c>
      <c r="AU411" s="19" t="s">
        <v>80</v>
      </c>
    </row>
    <row r="412" s="13" customFormat="1">
      <c r="A412" s="13"/>
      <c r="B412" s="226"/>
      <c r="C412" s="227"/>
      <c r="D412" s="219" t="s">
        <v>155</v>
      </c>
      <c r="E412" s="228" t="s">
        <v>19</v>
      </c>
      <c r="F412" s="229" t="s">
        <v>604</v>
      </c>
      <c r="G412" s="227"/>
      <c r="H412" s="230">
        <v>16</v>
      </c>
      <c r="I412" s="231"/>
      <c r="J412" s="227"/>
      <c r="K412" s="227"/>
      <c r="L412" s="232"/>
      <c r="M412" s="233"/>
      <c r="N412" s="234"/>
      <c r="O412" s="234"/>
      <c r="P412" s="234"/>
      <c r="Q412" s="234"/>
      <c r="R412" s="234"/>
      <c r="S412" s="234"/>
      <c r="T412" s="235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6" t="s">
        <v>155</v>
      </c>
      <c r="AU412" s="236" t="s">
        <v>80</v>
      </c>
      <c r="AV412" s="13" t="s">
        <v>80</v>
      </c>
      <c r="AW412" s="13" t="s">
        <v>32</v>
      </c>
      <c r="AX412" s="13" t="s">
        <v>78</v>
      </c>
      <c r="AY412" s="236" t="s">
        <v>142</v>
      </c>
    </row>
    <row r="413" s="2" customFormat="1" ht="16.5" customHeight="1">
      <c r="A413" s="40"/>
      <c r="B413" s="41"/>
      <c r="C413" s="206" t="s">
        <v>605</v>
      </c>
      <c r="D413" s="206" t="s">
        <v>144</v>
      </c>
      <c r="E413" s="207" t="s">
        <v>606</v>
      </c>
      <c r="F413" s="208" t="s">
        <v>607</v>
      </c>
      <c r="G413" s="209" t="s">
        <v>147</v>
      </c>
      <c r="H413" s="210">
        <v>12.324999999999999</v>
      </c>
      <c r="I413" s="211"/>
      <c r="J413" s="212">
        <f>ROUND(I413*H413,2)</f>
        <v>0</v>
      </c>
      <c r="K413" s="208" t="s">
        <v>148</v>
      </c>
      <c r="L413" s="46"/>
      <c r="M413" s="213" t="s">
        <v>19</v>
      </c>
      <c r="N413" s="214" t="s">
        <v>41</v>
      </c>
      <c r="O413" s="86"/>
      <c r="P413" s="215">
        <f>O413*H413</f>
        <v>0</v>
      </c>
      <c r="Q413" s="215">
        <v>0.0151775</v>
      </c>
      <c r="R413" s="215">
        <f>Q413*H413</f>
        <v>0.18706268749999999</v>
      </c>
      <c r="S413" s="215">
        <v>0</v>
      </c>
      <c r="T413" s="216">
        <f>S413*H413</f>
        <v>0</v>
      </c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R413" s="217" t="s">
        <v>149</v>
      </c>
      <c r="AT413" s="217" t="s">
        <v>144</v>
      </c>
      <c r="AU413" s="217" t="s">
        <v>80</v>
      </c>
      <c r="AY413" s="19" t="s">
        <v>142</v>
      </c>
      <c r="BE413" s="218">
        <f>IF(N413="základní",J413,0)</f>
        <v>0</v>
      </c>
      <c r="BF413" s="218">
        <f>IF(N413="snížená",J413,0)</f>
        <v>0</v>
      </c>
      <c r="BG413" s="218">
        <f>IF(N413="zákl. přenesená",J413,0)</f>
        <v>0</v>
      </c>
      <c r="BH413" s="218">
        <f>IF(N413="sníž. přenesená",J413,0)</f>
        <v>0</v>
      </c>
      <c r="BI413" s="218">
        <f>IF(N413="nulová",J413,0)</f>
        <v>0</v>
      </c>
      <c r="BJ413" s="19" t="s">
        <v>78</v>
      </c>
      <c r="BK413" s="218">
        <f>ROUND(I413*H413,2)</f>
        <v>0</v>
      </c>
      <c r="BL413" s="19" t="s">
        <v>149</v>
      </c>
      <c r="BM413" s="217" t="s">
        <v>608</v>
      </c>
    </row>
    <row r="414" s="2" customFormat="1">
      <c r="A414" s="40"/>
      <c r="B414" s="41"/>
      <c r="C414" s="42"/>
      <c r="D414" s="219" t="s">
        <v>151</v>
      </c>
      <c r="E414" s="42"/>
      <c r="F414" s="220" t="s">
        <v>609</v>
      </c>
      <c r="G414" s="42"/>
      <c r="H414" s="42"/>
      <c r="I414" s="221"/>
      <c r="J414" s="42"/>
      <c r="K414" s="42"/>
      <c r="L414" s="46"/>
      <c r="M414" s="222"/>
      <c r="N414" s="223"/>
      <c r="O414" s="86"/>
      <c r="P414" s="86"/>
      <c r="Q414" s="86"/>
      <c r="R414" s="86"/>
      <c r="S414" s="86"/>
      <c r="T414" s="87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T414" s="19" t="s">
        <v>151</v>
      </c>
      <c r="AU414" s="19" t="s">
        <v>80</v>
      </c>
    </row>
    <row r="415" s="2" customFormat="1">
      <c r="A415" s="40"/>
      <c r="B415" s="41"/>
      <c r="C415" s="42"/>
      <c r="D415" s="224" t="s">
        <v>153</v>
      </c>
      <c r="E415" s="42"/>
      <c r="F415" s="225" t="s">
        <v>610</v>
      </c>
      <c r="G415" s="42"/>
      <c r="H415" s="42"/>
      <c r="I415" s="221"/>
      <c r="J415" s="42"/>
      <c r="K415" s="42"/>
      <c r="L415" s="46"/>
      <c r="M415" s="222"/>
      <c r="N415" s="223"/>
      <c r="O415" s="86"/>
      <c r="P415" s="86"/>
      <c r="Q415" s="86"/>
      <c r="R415" s="86"/>
      <c r="S415" s="86"/>
      <c r="T415" s="87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T415" s="19" t="s">
        <v>153</v>
      </c>
      <c r="AU415" s="19" t="s">
        <v>80</v>
      </c>
    </row>
    <row r="416" s="13" customFormat="1">
      <c r="A416" s="13"/>
      <c r="B416" s="226"/>
      <c r="C416" s="227"/>
      <c r="D416" s="219" t="s">
        <v>155</v>
      </c>
      <c r="E416" s="228" t="s">
        <v>19</v>
      </c>
      <c r="F416" s="229" t="s">
        <v>611</v>
      </c>
      <c r="G416" s="227"/>
      <c r="H416" s="230">
        <v>12.324999999999999</v>
      </c>
      <c r="I416" s="231"/>
      <c r="J416" s="227"/>
      <c r="K416" s="227"/>
      <c r="L416" s="232"/>
      <c r="M416" s="233"/>
      <c r="N416" s="234"/>
      <c r="O416" s="234"/>
      <c r="P416" s="234"/>
      <c r="Q416" s="234"/>
      <c r="R416" s="234"/>
      <c r="S416" s="234"/>
      <c r="T416" s="235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6" t="s">
        <v>155</v>
      </c>
      <c r="AU416" s="236" t="s">
        <v>80</v>
      </c>
      <c r="AV416" s="13" t="s">
        <v>80</v>
      </c>
      <c r="AW416" s="13" t="s">
        <v>32</v>
      </c>
      <c r="AX416" s="13" t="s">
        <v>78</v>
      </c>
      <c r="AY416" s="236" t="s">
        <v>142</v>
      </c>
    </row>
    <row r="417" s="2" customFormat="1" ht="16.5" customHeight="1">
      <c r="A417" s="40"/>
      <c r="B417" s="41"/>
      <c r="C417" s="206" t="s">
        <v>612</v>
      </c>
      <c r="D417" s="206" t="s">
        <v>144</v>
      </c>
      <c r="E417" s="207" t="s">
        <v>613</v>
      </c>
      <c r="F417" s="208" t="s">
        <v>614</v>
      </c>
      <c r="G417" s="209" t="s">
        <v>147</v>
      </c>
      <c r="H417" s="210">
        <v>12.324999999999999</v>
      </c>
      <c r="I417" s="211"/>
      <c r="J417" s="212">
        <f>ROUND(I417*H417,2)</f>
        <v>0</v>
      </c>
      <c r="K417" s="208" t="s">
        <v>148</v>
      </c>
      <c r="L417" s="46"/>
      <c r="M417" s="213" t="s">
        <v>19</v>
      </c>
      <c r="N417" s="214" t="s">
        <v>41</v>
      </c>
      <c r="O417" s="86"/>
      <c r="P417" s="215">
        <f>O417*H417</f>
        <v>0</v>
      </c>
      <c r="Q417" s="215">
        <v>0</v>
      </c>
      <c r="R417" s="215">
        <f>Q417*H417</f>
        <v>0</v>
      </c>
      <c r="S417" s="215">
        <v>0</v>
      </c>
      <c r="T417" s="216">
        <f>S417*H417</f>
        <v>0</v>
      </c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7" t="s">
        <v>149</v>
      </c>
      <c r="AT417" s="217" t="s">
        <v>144</v>
      </c>
      <c r="AU417" s="217" t="s">
        <v>80</v>
      </c>
      <c r="AY417" s="19" t="s">
        <v>142</v>
      </c>
      <c r="BE417" s="218">
        <f>IF(N417="základní",J417,0)</f>
        <v>0</v>
      </c>
      <c r="BF417" s="218">
        <f>IF(N417="snížená",J417,0)</f>
        <v>0</v>
      </c>
      <c r="BG417" s="218">
        <f>IF(N417="zákl. přenesená",J417,0)</f>
        <v>0</v>
      </c>
      <c r="BH417" s="218">
        <f>IF(N417="sníž. přenesená",J417,0)</f>
        <v>0</v>
      </c>
      <c r="BI417" s="218">
        <f>IF(N417="nulová",J417,0)</f>
        <v>0</v>
      </c>
      <c r="BJ417" s="19" t="s">
        <v>78</v>
      </c>
      <c r="BK417" s="218">
        <f>ROUND(I417*H417,2)</f>
        <v>0</v>
      </c>
      <c r="BL417" s="19" t="s">
        <v>149</v>
      </c>
      <c r="BM417" s="217" t="s">
        <v>615</v>
      </c>
    </row>
    <row r="418" s="2" customFormat="1">
      <c r="A418" s="40"/>
      <c r="B418" s="41"/>
      <c r="C418" s="42"/>
      <c r="D418" s="219" t="s">
        <v>151</v>
      </c>
      <c r="E418" s="42"/>
      <c r="F418" s="220" t="s">
        <v>616</v>
      </c>
      <c r="G418" s="42"/>
      <c r="H418" s="42"/>
      <c r="I418" s="221"/>
      <c r="J418" s="42"/>
      <c r="K418" s="42"/>
      <c r="L418" s="46"/>
      <c r="M418" s="222"/>
      <c r="N418" s="223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151</v>
      </c>
      <c r="AU418" s="19" t="s">
        <v>80</v>
      </c>
    </row>
    <row r="419" s="2" customFormat="1">
      <c r="A419" s="40"/>
      <c r="B419" s="41"/>
      <c r="C419" s="42"/>
      <c r="D419" s="224" t="s">
        <v>153</v>
      </c>
      <c r="E419" s="42"/>
      <c r="F419" s="225" t="s">
        <v>617</v>
      </c>
      <c r="G419" s="42"/>
      <c r="H419" s="42"/>
      <c r="I419" s="221"/>
      <c r="J419" s="42"/>
      <c r="K419" s="42"/>
      <c r="L419" s="46"/>
      <c r="M419" s="222"/>
      <c r="N419" s="223"/>
      <c r="O419" s="86"/>
      <c r="P419" s="86"/>
      <c r="Q419" s="86"/>
      <c r="R419" s="86"/>
      <c r="S419" s="86"/>
      <c r="T419" s="87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T419" s="19" t="s">
        <v>153</v>
      </c>
      <c r="AU419" s="19" t="s">
        <v>80</v>
      </c>
    </row>
    <row r="420" s="12" customFormat="1" ht="22.8" customHeight="1">
      <c r="A420" s="12"/>
      <c r="B420" s="190"/>
      <c r="C420" s="191"/>
      <c r="D420" s="192" t="s">
        <v>69</v>
      </c>
      <c r="E420" s="204" t="s">
        <v>618</v>
      </c>
      <c r="F420" s="204" t="s">
        <v>619</v>
      </c>
      <c r="G420" s="191"/>
      <c r="H420" s="191"/>
      <c r="I420" s="194"/>
      <c r="J420" s="205">
        <f>BK420</f>
        <v>0</v>
      </c>
      <c r="K420" s="191"/>
      <c r="L420" s="196"/>
      <c r="M420" s="197"/>
      <c r="N420" s="198"/>
      <c r="O420" s="198"/>
      <c r="P420" s="199">
        <f>SUM(P421:P423)</f>
        <v>0</v>
      </c>
      <c r="Q420" s="198"/>
      <c r="R420" s="199">
        <f>SUM(R421:R423)</f>
        <v>0</v>
      </c>
      <c r="S420" s="198"/>
      <c r="T420" s="200">
        <f>SUM(T421:T423)</f>
        <v>0</v>
      </c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R420" s="201" t="s">
        <v>78</v>
      </c>
      <c r="AT420" s="202" t="s">
        <v>69</v>
      </c>
      <c r="AU420" s="202" t="s">
        <v>78</v>
      </c>
      <c r="AY420" s="201" t="s">
        <v>142</v>
      </c>
      <c r="BK420" s="203">
        <f>SUM(BK421:BK423)</f>
        <v>0</v>
      </c>
    </row>
    <row r="421" s="2" customFormat="1" ht="16.5" customHeight="1">
      <c r="A421" s="40"/>
      <c r="B421" s="41"/>
      <c r="C421" s="206" t="s">
        <v>620</v>
      </c>
      <c r="D421" s="206" t="s">
        <v>144</v>
      </c>
      <c r="E421" s="207" t="s">
        <v>621</v>
      </c>
      <c r="F421" s="208" t="s">
        <v>622</v>
      </c>
      <c r="G421" s="209" t="s">
        <v>193</v>
      </c>
      <c r="H421" s="210">
        <v>234.56700000000001</v>
      </c>
      <c r="I421" s="211"/>
      <c r="J421" s="212">
        <f>ROUND(I421*H421,2)</f>
        <v>0</v>
      </c>
      <c r="K421" s="208" t="s">
        <v>148</v>
      </c>
      <c r="L421" s="46"/>
      <c r="M421" s="213" t="s">
        <v>19</v>
      </c>
      <c r="N421" s="214" t="s">
        <v>41</v>
      </c>
      <c r="O421" s="86"/>
      <c r="P421" s="215">
        <f>O421*H421</f>
        <v>0</v>
      </c>
      <c r="Q421" s="215">
        <v>0</v>
      </c>
      <c r="R421" s="215">
        <f>Q421*H421</f>
        <v>0</v>
      </c>
      <c r="S421" s="215">
        <v>0</v>
      </c>
      <c r="T421" s="216">
        <f>S421*H421</f>
        <v>0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217" t="s">
        <v>149</v>
      </c>
      <c r="AT421" s="217" t="s">
        <v>144</v>
      </c>
      <c r="AU421" s="217" t="s">
        <v>80</v>
      </c>
      <c r="AY421" s="19" t="s">
        <v>142</v>
      </c>
      <c r="BE421" s="218">
        <f>IF(N421="základní",J421,0)</f>
        <v>0</v>
      </c>
      <c r="BF421" s="218">
        <f>IF(N421="snížená",J421,0)</f>
        <v>0</v>
      </c>
      <c r="BG421" s="218">
        <f>IF(N421="zákl. přenesená",J421,0)</f>
        <v>0</v>
      </c>
      <c r="BH421" s="218">
        <f>IF(N421="sníž. přenesená",J421,0)</f>
        <v>0</v>
      </c>
      <c r="BI421" s="218">
        <f>IF(N421="nulová",J421,0)</f>
        <v>0</v>
      </c>
      <c r="BJ421" s="19" t="s">
        <v>78</v>
      </c>
      <c r="BK421" s="218">
        <f>ROUND(I421*H421,2)</f>
        <v>0</v>
      </c>
      <c r="BL421" s="19" t="s">
        <v>149</v>
      </c>
      <c r="BM421" s="217" t="s">
        <v>623</v>
      </c>
    </row>
    <row r="422" s="2" customFormat="1">
      <c r="A422" s="40"/>
      <c r="B422" s="41"/>
      <c r="C422" s="42"/>
      <c r="D422" s="219" t="s">
        <v>151</v>
      </c>
      <c r="E422" s="42"/>
      <c r="F422" s="220" t="s">
        <v>624</v>
      </c>
      <c r="G422" s="42"/>
      <c r="H422" s="42"/>
      <c r="I422" s="221"/>
      <c r="J422" s="42"/>
      <c r="K422" s="42"/>
      <c r="L422" s="46"/>
      <c r="M422" s="222"/>
      <c r="N422" s="223"/>
      <c r="O422" s="86"/>
      <c r="P422" s="86"/>
      <c r="Q422" s="86"/>
      <c r="R422" s="86"/>
      <c r="S422" s="86"/>
      <c r="T422" s="87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9" t="s">
        <v>151</v>
      </c>
      <c r="AU422" s="19" t="s">
        <v>80</v>
      </c>
    </row>
    <row r="423" s="2" customFormat="1">
      <c r="A423" s="40"/>
      <c r="B423" s="41"/>
      <c r="C423" s="42"/>
      <c r="D423" s="224" t="s">
        <v>153</v>
      </c>
      <c r="E423" s="42"/>
      <c r="F423" s="225" t="s">
        <v>625</v>
      </c>
      <c r="G423" s="42"/>
      <c r="H423" s="42"/>
      <c r="I423" s="221"/>
      <c r="J423" s="42"/>
      <c r="K423" s="42"/>
      <c r="L423" s="46"/>
      <c r="M423" s="222"/>
      <c r="N423" s="223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153</v>
      </c>
      <c r="AU423" s="19" t="s">
        <v>80</v>
      </c>
    </row>
    <row r="424" s="12" customFormat="1" ht="25.92" customHeight="1">
      <c r="A424" s="12"/>
      <c r="B424" s="190"/>
      <c r="C424" s="191"/>
      <c r="D424" s="192" t="s">
        <v>69</v>
      </c>
      <c r="E424" s="193" t="s">
        <v>626</v>
      </c>
      <c r="F424" s="193" t="s">
        <v>627</v>
      </c>
      <c r="G424" s="191"/>
      <c r="H424" s="191"/>
      <c r="I424" s="194"/>
      <c r="J424" s="195">
        <f>BK424</f>
        <v>0</v>
      </c>
      <c r="K424" s="191"/>
      <c r="L424" s="196"/>
      <c r="M424" s="197"/>
      <c r="N424" s="198"/>
      <c r="O424" s="198"/>
      <c r="P424" s="199">
        <f>P425+P461+P515+P603+P623+P663+P678+P695+P732+P838+P855</f>
        <v>0</v>
      </c>
      <c r="Q424" s="198"/>
      <c r="R424" s="199">
        <f>R425+R461+R515+R603+R623+R663+R678+R695+R732+R838+R855</f>
        <v>14.242220334461999</v>
      </c>
      <c r="S424" s="198"/>
      <c r="T424" s="200">
        <f>T425+T461+T515+T603+T623+T663+T678+T695+T732+T838+T855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01" t="s">
        <v>80</v>
      </c>
      <c r="AT424" s="202" t="s">
        <v>69</v>
      </c>
      <c r="AU424" s="202" t="s">
        <v>70</v>
      </c>
      <c r="AY424" s="201" t="s">
        <v>142</v>
      </c>
      <c r="BK424" s="203">
        <f>BK425+BK461+BK515+BK603+BK623+BK663+BK678+BK695+BK732+BK838+BK855</f>
        <v>0</v>
      </c>
    </row>
    <row r="425" s="12" customFormat="1" ht="22.8" customHeight="1">
      <c r="A425" s="12"/>
      <c r="B425" s="190"/>
      <c r="C425" s="191"/>
      <c r="D425" s="192" t="s">
        <v>69</v>
      </c>
      <c r="E425" s="204" t="s">
        <v>628</v>
      </c>
      <c r="F425" s="204" t="s">
        <v>629</v>
      </c>
      <c r="G425" s="191"/>
      <c r="H425" s="191"/>
      <c r="I425" s="194"/>
      <c r="J425" s="205">
        <f>BK425</f>
        <v>0</v>
      </c>
      <c r="K425" s="191"/>
      <c r="L425" s="196"/>
      <c r="M425" s="197"/>
      <c r="N425" s="198"/>
      <c r="O425" s="198"/>
      <c r="P425" s="199">
        <f>SUM(P426:P460)</f>
        <v>0</v>
      </c>
      <c r="Q425" s="198"/>
      <c r="R425" s="199">
        <f>SUM(R426:R460)</f>
        <v>0.58993800000000007</v>
      </c>
      <c r="S425" s="198"/>
      <c r="T425" s="200">
        <f>SUM(T426:T460)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201" t="s">
        <v>80</v>
      </c>
      <c r="AT425" s="202" t="s">
        <v>69</v>
      </c>
      <c r="AU425" s="202" t="s">
        <v>78</v>
      </c>
      <c r="AY425" s="201" t="s">
        <v>142</v>
      </c>
      <c r="BK425" s="203">
        <f>SUM(BK426:BK460)</f>
        <v>0</v>
      </c>
    </row>
    <row r="426" s="2" customFormat="1" ht="16.5" customHeight="1">
      <c r="A426" s="40"/>
      <c r="B426" s="41"/>
      <c r="C426" s="206" t="s">
        <v>630</v>
      </c>
      <c r="D426" s="206" t="s">
        <v>144</v>
      </c>
      <c r="E426" s="207" t="s">
        <v>631</v>
      </c>
      <c r="F426" s="208" t="s">
        <v>632</v>
      </c>
      <c r="G426" s="209" t="s">
        <v>147</v>
      </c>
      <c r="H426" s="210">
        <v>153</v>
      </c>
      <c r="I426" s="211"/>
      <c r="J426" s="212">
        <f>ROUND(I426*H426,2)</f>
        <v>0</v>
      </c>
      <c r="K426" s="208" t="s">
        <v>148</v>
      </c>
      <c r="L426" s="46"/>
      <c r="M426" s="213" t="s">
        <v>19</v>
      </c>
      <c r="N426" s="214" t="s">
        <v>41</v>
      </c>
      <c r="O426" s="86"/>
      <c r="P426" s="215">
        <f>O426*H426</f>
        <v>0</v>
      </c>
      <c r="Q426" s="215">
        <v>0</v>
      </c>
      <c r="R426" s="215">
        <f>Q426*H426</f>
        <v>0</v>
      </c>
      <c r="S426" s="215">
        <v>0</v>
      </c>
      <c r="T426" s="216">
        <f>S426*H426</f>
        <v>0</v>
      </c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R426" s="217" t="s">
        <v>266</v>
      </c>
      <c r="AT426" s="217" t="s">
        <v>144</v>
      </c>
      <c r="AU426" s="217" t="s">
        <v>80</v>
      </c>
      <c r="AY426" s="19" t="s">
        <v>142</v>
      </c>
      <c r="BE426" s="218">
        <f>IF(N426="základní",J426,0)</f>
        <v>0</v>
      </c>
      <c r="BF426" s="218">
        <f>IF(N426="snížená",J426,0)</f>
        <v>0</v>
      </c>
      <c r="BG426" s="218">
        <f>IF(N426="zákl. přenesená",J426,0)</f>
        <v>0</v>
      </c>
      <c r="BH426" s="218">
        <f>IF(N426="sníž. přenesená",J426,0)</f>
        <v>0</v>
      </c>
      <c r="BI426" s="218">
        <f>IF(N426="nulová",J426,0)</f>
        <v>0</v>
      </c>
      <c r="BJ426" s="19" t="s">
        <v>78</v>
      </c>
      <c r="BK426" s="218">
        <f>ROUND(I426*H426,2)</f>
        <v>0</v>
      </c>
      <c r="BL426" s="19" t="s">
        <v>266</v>
      </c>
      <c r="BM426" s="217" t="s">
        <v>633</v>
      </c>
    </row>
    <row r="427" s="2" customFormat="1">
      <c r="A427" s="40"/>
      <c r="B427" s="41"/>
      <c r="C427" s="42"/>
      <c r="D427" s="219" t="s">
        <v>151</v>
      </c>
      <c r="E427" s="42"/>
      <c r="F427" s="220" t="s">
        <v>634</v>
      </c>
      <c r="G427" s="42"/>
      <c r="H427" s="42"/>
      <c r="I427" s="221"/>
      <c r="J427" s="42"/>
      <c r="K427" s="42"/>
      <c r="L427" s="46"/>
      <c r="M427" s="222"/>
      <c r="N427" s="223"/>
      <c r="O427" s="86"/>
      <c r="P427" s="86"/>
      <c r="Q427" s="86"/>
      <c r="R427" s="86"/>
      <c r="S427" s="86"/>
      <c r="T427" s="87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T427" s="19" t="s">
        <v>151</v>
      </c>
      <c r="AU427" s="19" t="s">
        <v>80</v>
      </c>
    </row>
    <row r="428" s="2" customFormat="1">
      <c r="A428" s="40"/>
      <c r="B428" s="41"/>
      <c r="C428" s="42"/>
      <c r="D428" s="224" t="s">
        <v>153</v>
      </c>
      <c r="E428" s="42"/>
      <c r="F428" s="225" t="s">
        <v>635</v>
      </c>
      <c r="G428" s="42"/>
      <c r="H428" s="42"/>
      <c r="I428" s="221"/>
      <c r="J428" s="42"/>
      <c r="K428" s="42"/>
      <c r="L428" s="46"/>
      <c r="M428" s="222"/>
      <c r="N428" s="223"/>
      <c r="O428" s="86"/>
      <c r="P428" s="86"/>
      <c r="Q428" s="86"/>
      <c r="R428" s="86"/>
      <c r="S428" s="86"/>
      <c r="T428" s="87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T428" s="19" t="s">
        <v>153</v>
      </c>
      <c r="AU428" s="19" t="s">
        <v>80</v>
      </c>
    </row>
    <row r="429" s="13" customFormat="1">
      <c r="A429" s="13"/>
      <c r="B429" s="226"/>
      <c r="C429" s="227"/>
      <c r="D429" s="219" t="s">
        <v>155</v>
      </c>
      <c r="E429" s="228" t="s">
        <v>19</v>
      </c>
      <c r="F429" s="229" t="s">
        <v>636</v>
      </c>
      <c r="G429" s="227"/>
      <c r="H429" s="230">
        <v>153</v>
      </c>
      <c r="I429" s="231"/>
      <c r="J429" s="227"/>
      <c r="K429" s="227"/>
      <c r="L429" s="232"/>
      <c r="M429" s="233"/>
      <c r="N429" s="234"/>
      <c r="O429" s="234"/>
      <c r="P429" s="234"/>
      <c r="Q429" s="234"/>
      <c r="R429" s="234"/>
      <c r="S429" s="234"/>
      <c r="T429" s="235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6" t="s">
        <v>155</v>
      </c>
      <c r="AU429" s="236" t="s">
        <v>80</v>
      </c>
      <c r="AV429" s="13" t="s">
        <v>80</v>
      </c>
      <c r="AW429" s="13" t="s">
        <v>32</v>
      </c>
      <c r="AX429" s="13" t="s">
        <v>78</v>
      </c>
      <c r="AY429" s="236" t="s">
        <v>142</v>
      </c>
    </row>
    <row r="430" s="2" customFormat="1" ht="16.5" customHeight="1">
      <c r="A430" s="40"/>
      <c r="B430" s="41"/>
      <c r="C430" s="248" t="s">
        <v>637</v>
      </c>
      <c r="D430" s="248" t="s">
        <v>237</v>
      </c>
      <c r="E430" s="249" t="s">
        <v>638</v>
      </c>
      <c r="F430" s="250" t="s">
        <v>639</v>
      </c>
      <c r="G430" s="251" t="s">
        <v>640</v>
      </c>
      <c r="H430" s="252">
        <v>160.65000000000001</v>
      </c>
      <c r="I430" s="253"/>
      <c r="J430" s="254">
        <f>ROUND(I430*H430,2)</f>
        <v>0</v>
      </c>
      <c r="K430" s="250" t="s">
        <v>148</v>
      </c>
      <c r="L430" s="255"/>
      <c r="M430" s="256" t="s">
        <v>19</v>
      </c>
      <c r="N430" s="257" t="s">
        <v>41</v>
      </c>
      <c r="O430" s="86"/>
      <c r="P430" s="215">
        <f>O430*H430</f>
        <v>0</v>
      </c>
      <c r="Q430" s="215">
        <v>0.001</v>
      </c>
      <c r="R430" s="215">
        <f>Q430*H430</f>
        <v>0.16065000000000002</v>
      </c>
      <c r="S430" s="215">
        <v>0</v>
      </c>
      <c r="T430" s="216">
        <f>S430*H430</f>
        <v>0</v>
      </c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R430" s="217" t="s">
        <v>394</v>
      </c>
      <c r="AT430" s="217" t="s">
        <v>237</v>
      </c>
      <c r="AU430" s="217" t="s">
        <v>80</v>
      </c>
      <c r="AY430" s="19" t="s">
        <v>142</v>
      </c>
      <c r="BE430" s="218">
        <f>IF(N430="základní",J430,0)</f>
        <v>0</v>
      </c>
      <c r="BF430" s="218">
        <f>IF(N430="snížená",J430,0)</f>
        <v>0</v>
      </c>
      <c r="BG430" s="218">
        <f>IF(N430="zákl. přenesená",J430,0)</f>
        <v>0</v>
      </c>
      <c r="BH430" s="218">
        <f>IF(N430="sníž. přenesená",J430,0)</f>
        <v>0</v>
      </c>
      <c r="BI430" s="218">
        <f>IF(N430="nulová",J430,0)</f>
        <v>0</v>
      </c>
      <c r="BJ430" s="19" t="s">
        <v>78</v>
      </c>
      <c r="BK430" s="218">
        <f>ROUND(I430*H430,2)</f>
        <v>0</v>
      </c>
      <c r="BL430" s="19" t="s">
        <v>266</v>
      </c>
      <c r="BM430" s="217" t="s">
        <v>641</v>
      </c>
    </row>
    <row r="431" s="2" customFormat="1">
      <c r="A431" s="40"/>
      <c r="B431" s="41"/>
      <c r="C431" s="42"/>
      <c r="D431" s="219" t="s">
        <v>151</v>
      </c>
      <c r="E431" s="42"/>
      <c r="F431" s="220" t="s">
        <v>639</v>
      </c>
      <c r="G431" s="42"/>
      <c r="H431" s="42"/>
      <c r="I431" s="221"/>
      <c r="J431" s="42"/>
      <c r="K431" s="42"/>
      <c r="L431" s="46"/>
      <c r="M431" s="222"/>
      <c r="N431" s="223"/>
      <c r="O431" s="86"/>
      <c r="P431" s="86"/>
      <c r="Q431" s="86"/>
      <c r="R431" s="86"/>
      <c r="S431" s="86"/>
      <c r="T431" s="87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T431" s="19" t="s">
        <v>151</v>
      </c>
      <c r="AU431" s="19" t="s">
        <v>80</v>
      </c>
    </row>
    <row r="432" s="13" customFormat="1">
      <c r="A432" s="13"/>
      <c r="B432" s="226"/>
      <c r="C432" s="227"/>
      <c r="D432" s="219" t="s">
        <v>155</v>
      </c>
      <c r="E432" s="227"/>
      <c r="F432" s="229" t="s">
        <v>642</v>
      </c>
      <c r="G432" s="227"/>
      <c r="H432" s="230">
        <v>160.65000000000001</v>
      </c>
      <c r="I432" s="231"/>
      <c r="J432" s="227"/>
      <c r="K432" s="227"/>
      <c r="L432" s="232"/>
      <c r="M432" s="233"/>
      <c r="N432" s="234"/>
      <c r="O432" s="234"/>
      <c r="P432" s="234"/>
      <c r="Q432" s="234"/>
      <c r="R432" s="234"/>
      <c r="S432" s="234"/>
      <c r="T432" s="235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6" t="s">
        <v>155</v>
      </c>
      <c r="AU432" s="236" t="s">
        <v>80</v>
      </c>
      <c r="AV432" s="13" t="s">
        <v>80</v>
      </c>
      <c r="AW432" s="13" t="s">
        <v>4</v>
      </c>
      <c r="AX432" s="13" t="s">
        <v>78</v>
      </c>
      <c r="AY432" s="236" t="s">
        <v>142</v>
      </c>
    </row>
    <row r="433" s="2" customFormat="1" ht="16.5" customHeight="1">
      <c r="A433" s="40"/>
      <c r="B433" s="41"/>
      <c r="C433" s="206" t="s">
        <v>643</v>
      </c>
      <c r="D433" s="206" t="s">
        <v>144</v>
      </c>
      <c r="E433" s="207" t="s">
        <v>644</v>
      </c>
      <c r="F433" s="208" t="s">
        <v>645</v>
      </c>
      <c r="G433" s="209" t="s">
        <v>147</v>
      </c>
      <c r="H433" s="210">
        <v>214.56</v>
      </c>
      <c r="I433" s="211"/>
      <c r="J433" s="212">
        <f>ROUND(I433*H433,2)</f>
        <v>0</v>
      </c>
      <c r="K433" s="208" t="s">
        <v>148</v>
      </c>
      <c r="L433" s="46"/>
      <c r="M433" s="213" t="s">
        <v>19</v>
      </c>
      <c r="N433" s="214" t="s">
        <v>41</v>
      </c>
      <c r="O433" s="86"/>
      <c r="P433" s="215">
        <f>O433*H433</f>
        <v>0</v>
      </c>
      <c r="Q433" s="215">
        <v>0</v>
      </c>
      <c r="R433" s="215">
        <f>Q433*H433</f>
        <v>0</v>
      </c>
      <c r="S433" s="215">
        <v>0</v>
      </c>
      <c r="T433" s="216">
        <f>S433*H433</f>
        <v>0</v>
      </c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R433" s="217" t="s">
        <v>266</v>
      </c>
      <c r="AT433" s="217" t="s">
        <v>144</v>
      </c>
      <c r="AU433" s="217" t="s">
        <v>80</v>
      </c>
      <c r="AY433" s="19" t="s">
        <v>142</v>
      </c>
      <c r="BE433" s="218">
        <f>IF(N433="základní",J433,0)</f>
        <v>0</v>
      </c>
      <c r="BF433" s="218">
        <f>IF(N433="snížená",J433,0)</f>
        <v>0</v>
      </c>
      <c r="BG433" s="218">
        <f>IF(N433="zákl. přenesená",J433,0)</f>
        <v>0</v>
      </c>
      <c r="BH433" s="218">
        <f>IF(N433="sníž. přenesená",J433,0)</f>
        <v>0</v>
      </c>
      <c r="BI433" s="218">
        <f>IF(N433="nulová",J433,0)</f>
        <v>0</v>
      </c>
      <c r="BJ433" s="19" t="s">
        <v>78</v>
      </c>
      <c r="BK433" s="218">
        <f>ROUND(I433*H433,2)</f>
        <v>0</v>
      </c>
      <c r="BL433" s="19" t="s">
        <v>266</v>
      </c>
      <c r="BM433" s="217" t="s">
        <v>646</v>
      </c>
    </row>
    <row r="434" s="2" customFormat="1">
      <c r="A434" s="40"/>
      <c r="B434" s="41"/>
      <c r="C434" s="42"/>
      <c r="D434" s="219" t="s">
        <v>151</v>
      </c>
      <c r="E434" s="42"/>
      <c r="F434" s="220" t="s">
        <v>647</v>
      </c>
      <c r="G434" s="42"/>
      <c r="H434" s="42"/>
      <c r="I434" s="221"/>
      <c r="J434" s="42"/>
      <c r="K434" s="42"/>
      <c r="L434" s="46"/>
      <c r="M434" s="222"/>
      <c r="N434" s="223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9" t="s">
        <v>151</v>
      </c>
      <c r="AU434" s="19" t="s">
        <v>80</v>
      </c>
    </row>
    <row r="435" s="2" customFormat="1">
      <c r="A435" s="40"/>
      <c r="B435" s="41"/>
      <c r="C435" s="42"/>
      <c r="D435" s="224" t="s">
        <v>153</v>
      </c>
      <c r="E435" s="42"/>
      <c r="F435" s="225" t="s">
        <v>648</v>
      </c>
      <c r="G435" s="42"/>
      <c r="H435" s="42"/>
      <c r="I435" s="221"/>
      <c r="J435" s="42"/>
      <c r="K435" s="42"/>
      <c r="L435" s="46"/>
      <c r="M435" s="222"/>
      <c r="N435" s="223"/>
      <c r="O435" s="86"/>
      <c r="P435" s="86"/>
      <c r="Q435" s="86"/>
      <c r="R435" s="86"/>
      <c r="S435" s="86"/>
      <c r="T435" s="87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T435" s="19" t="s">
        <v>153</v>
      </c>
      <c r="AU435" s="19" t="s">
        <v>80</v>
      </c>
    </row>
    <row r="436" s="2" customFormat="1" ht="16.5" customHeight="1">
      <c r="A436" s="40"/>
      <c r="B436" s="41"/>
      <c r="C436" s="248" t="s">
        <v>649</v>
      </c>
      <c r="D436" s="248" t="s">
        <v>237</v>
      </c>
      <c r="E436" s="249" t="s">
        <v>650</v>
      </c>
      <c r="F436" s="250" t="s">
        <v>651</v>
      </c>
      <c r="G436" s="251" t="s">
        <v>652</v>
      </c>
      <c r="H436" s="252">
        <v>225.28800000000001</v>
      </c>
      <c r="I436" s="253"/>
      <c r="J436" s="254">
        <f>ROUND(I436*H436,2)</f>
        <v>0</v>
      </c>
      <c r="K436" s="250" t="s">
        <v>148</v>
      </c>
      <c r="L436" s="255"/>
      <c r="M436" s="256" t="s">
        <v>19</v>
      </c>
      <c r="N436" s="257" t="s">
        <v>41</v>
      </c>
      <c r="O436" s="86"/>
      <c r="P436" s="215">
        <f>O436*H436</f>
        <v>0</v>
      </c>
      <c r="Q436" s="215">
        <v>0.001</v>
      </c>
      <c r="R436" s="215">
        <f>Q436*H436</f>
        <v>0.22528800000000002</v>
      </c>
      <c r="S436" s="215">
        <v>0</v>
      </c>
      <c r="T436" s="216">
        <f>S436*H436</f>
        <v>0</v>
      </c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R436" s="217" t="s">
        <v>394</v>
      </c>
      <c r="AT436" s="217" t="s">
        <v>237</v>
      </c>
      <c r="AU436" s="217" t="s">
        <v>80</v>
      </c>
      <c r="AY436" s="19" t="s">
        <v>142</v>
      </c>
      <c r="BE436" s="218">
        <f>IF(N436="základní",J436,0)</f>
        <v>0</v>
      </c>
      <c r="BF436" s="218">
        <f>IF(N436="snížená",J436,0)</f>
        <v>0</v>
      </c>
      <c r="BG436" s="218">
        <f>IF(N436="zákl. přenesená",J436,0)</f>
        <v>0</v>
      </c>
      <c r="BH436" s="218">
        <f>IF(N436="sníž. přenesená",J436,0)</f>
        <v>0</v>
      </c>
      <c r="BI436" s="218">
        <f>IF(N436="nulová",J436,0)</f>
        <v>0</v>
      </c>
      <c r="BJ436" s="19" t="s">
        <v>78</v>
      </c>
      <c r="BK436" s="218">
        <f>ROUND(I436*H436,2)</f>
        <v>0</v>
      </c>
      <c r="BL436" s="19" t="s">
        <v>266</v>
      </c>
      <c r="BM436" s="217" t="s">
        <v>653</v>
      </c>
    </row>
    <row r="437" s="2" customFormat="1">
      <c r="A437" s="40"/>
      <c r="B437" s="41"/>
      <c r="C437" s="42"/>
      <c r="D437" s="219" t="s">
        <v>151</v>
      </c>
      <c r="E437" s="42"/>
      <c r="F437" s="220" t="s">
        <v>651</v>
      </c>
      <c r="G437" s="42"/>
      <c r="H437" s="42"/>
      <c r="I437" s="221"/>
      <c r="J437" s="42"/>
      <c r="K437" s="42"/>
      <c r="L437" s="46"/>
      <c r="M437" s="222"/>
      <c r="N437" s="223"/>
      <c r="O437" s="86"/>
      <c r="P437" s="86"/>
      <c r="Q437" s="86"/>
      <c r="R437" s="86"/>
      <c r="S437" s="86"/>
      <c r="T437" s="87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T437" s="19" t="s">
        <v>151</v>
      </c>
      <c r="AU437" s="19" t="s">
        <v>80</v>
      </c>
    </row>
    <row r="438" s="2" customFormat="1">
      <c r="A438" s="40"/>
      <c r="B438" s="41"/>
      <c r="C438" s="42"/>
      <c r="D438" s="219" t="s">
        <v>342</v>
      </c>
      <c r="E438" s="42"/>
      <c r="F438" s="258" t="s">
        <v>654</v>
      </c>
      <c r="G438" s="42"/>
      <c r="H438" s="42"/>
      <c r="I438" s="221"/>
      <c r="J438" s="42"/>
      <c r="K438" s="42"/>
      <c r="L438" s="46"/>
      <c r="M438" s="222"/>
      <c r="N438" s="223"/>
      <c r="O438" s="86"/>
      <c r="P438" s="86"/>
      <c r="Q438" s="86"/>
      <c r="R438" s="86"/>
      <c r="S438" s="86"/>
      <c r="T438" s="87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T438" s="19" t="s">
        <v>342</v>
      </c>
      <c r="AU438" s="19" t="s">
        <v>80</v>
      </c>
    </row>
    <row r="439" s="13" customFormat="1">
      <c r="A439" s="13"/>
      <c r="B439" s="226"/>
      <c r="C439" s="227"/>
      <c r="D439" s="219" t="s">
        <v>155</v>
      </c>
      <c r="E439" s="228" t="s">
        <v>19</v>
      </c>
      <c r="F439" s="229" t="s">
        <v>655</v>
      </c>
      <c r="G439" s="227"/>
      <c r="H439" s="230">
        <v>61.200000000000003</v>
      </c>
      <c r="I439" s="231"/>
      <c r="J439" s="227"/>
      <c r="K439" s="227"/>
      <c r="L439" s="232"/>
      <c r="M439" s="233"/>
      <c r="N439" s="234"/>
      <c r="O439" s="234"/>
      <c r="P439" s="234"/>
      <c r="Q439" s="234"/>
      <c r="R439" s="234"/>
      <c r="S439" s="234"/>
      <c r="T439" s="235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6" t="s">
        <v>155</v>
      </c>
      <c r="AU439" s="236" t="s">
        <v>80</v>
      </c>
      <c r="AV439" s="13" t="s">
        <v>80</v>
      </c>
      <c r="AW439" s="13" t="s">
        <v>32</v>
      </c>
      <c r="AX439" s="13" t="s">
        <v>70</v>
      </c>
      <c r="AY439" s="236" t="s">
        <v>142</v>
      </c>
    </row>
    <row r="440" s="13" customFormat="1">
      <c r="A440" s="13"/>
      <c r="B440" s="226"/>
      <c r="C440" s="227"/>
      <c r="D440" s="219" t="s">
        <v>155</v>
      </c>
      <c r="E440" s="228" t="s">
        <v>19</v>
      </c>
      <c r="F440" s="229" t="s">
        <v>656</v>
      </c>
      <c r="G440" s="227"/>
      <c r="H440" s="230">
        <v>24</v>
      </c>
      <c r="I440" s="231"/>
      <c r="J440" s="227"/>
      <c r="K440" s="227"/>
      <c r="L440" s="232"/>
      <c r="M440" s="233"/>
      <c r="N440" s="234"/>
      <c r="O440" s="234"/>
      <c r="P440" s="234"/>
      <c r="Q440" s="234"/>
      <c r="R440" s="234"/>
      <c r="S440" s="234"/>
      <c r="T440" s="235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6" t="s">
        <v>155</v>
      </c>
      <c r="AU440" s="236" t="s">
        <v>80</v>
      </c>
      <c r="AV440" s="13" t="s">
        <v>80</v>
      </c>
      <c r="AW440" s="13" t="s">
        <v>32</v>
      </c>
      <c r="AX440" s="13" t="s">
        <v>70</v>
      </c>
      <c r="AY440" s="236" t="s">
        <v>142</v>
      </c>
    </row>
    <row r="441" s="13" customFormat="1">
      <c r="A441" s="13"/>
      <c r="B441" s="226"/>
      <c r="C441" s="227"/>
      <c r="D441" s="219" t="s">
        <v>155</v>
      </c>
      <c r="E441" s="228" t="s">
        <v>19</v>
      </c>
      <c r="F441" s="229" t="s">
        <v>657</v>
      </c>
      <c r="G441" s="227"/>
      <c r="H441" s="230">
        <v>129.36000000000001</v>
      </c>
      <c r="I441" s="231"/>
      <c r="J441" s="227"/>
      <c r="K441" s="227"/>
      <c r="L441" s="232"/>
      <c r="M441" s="233"/>
      <c r="N441" s="234"/>
      <c r="O441" s="234"/>
      <c r="P441" s="234"/>
      <c r="Q441" s="234"/>
      <c r="R441" s="234"/>
      <c r="S441" s="234"/>
      <c r="T441" s="235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6" t="s">
        <v>155</v>
      </c>
      <c r="AU441" s="236" t="s">
        <v>80</v>
      </c>
      <c r="AV441" s="13" t="s">
        <v>80</v>
      </c>
      <c r="AW441" s="13" t="s">
        <v>32</v>
      </c>
      <c r="AX441" s="13" t="s">
        <v>70</v>
      </c>
      <c r="AY441" s="236" t="s">
        <v>142</v>
      </c>
    </row>
    <row r="442" s="14" customFormat="1">
      <c r="A442" s="14"/>
      <c r="B442" s="237"/>
      <c r="C442" s="238"/>
      <c r="D442" s="219" t="s">
        <v>155</v>
      </c>
      <c r="E442" s="239" t="s">
        <v>19</v>
      </c>
      <c r="F442" s="240" t="s">
        <v>173</v>
      </c>
      <c r="G442" s="238"/>
      <c r="H442" s="241">
        <v>214.56</v>
      </c>
      <c r="I442" s="242"/>
      <c r="J442" s="238"/>
      <c r="K442" s="238"/>
      <c r="L442" s="243"/>
      <c r="M442" s="244"/>
      <c r="N442" s="245"/>
      <c r="O442" s="245"/>
      <c r="P442" s="245"/>
      <c r="Q442" s="245"/>
      <c r="R442" s="245"/>
      <c r="S442" s="245"/>
      <c r="T442" s="246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47" t="s">
        <v>155</v>
      </c>
      <c r="AU442" s="247" t="s">
        <v>80</v>
      </c>
      <c r="AV442" s="14" t="s">
        <v>149</v>
      </c>
      <c r="AW442" s="14" t="s">
        <v>32</v>
      </c>
      <c r="AX442" s="14" t="s">
        <v>78</v>
      </c>
      <c r="AY442" s="247" t="s">
        <v>142</v>
      </c>
    </row>
    <row r="443" s="13" customFormat="1">
      <c r="A443" s="13"/>
      <c r="B443" s="226"/>
      <c r="C443" s="227"/>
      <c r="D443" s="219" t="s">
        <v>155</v>
      </c>
      <c r="E443" s="227"/>
      <c r="F443" s="229" t="s">
        <v>658</v>
      </c>
      <c r="G443" s="227"/>
      <c r="H443" s="230">
        <v>225.28800000000001</v>
      </c>
      <c r="I443" s="231"/>
      <c r="J443" s="227"/>
      <c r="K443" s="227"/>
      <c r="L443" s="232"/>
      <c r="M443" s="233"/>
      <c r="N443" s="234"/>
      <c r="O443" s="234"/>
      <c r="P443" s="234"/>
      <c r="Q443" s="234"/>
      <c r="R443" s="234"/>
      <c r="S443" s="234"/>
      <c r="T443" s="235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6" t="s">
        <v>155</v>
      </c>
      <c r="AU443" s="236" t="s">
        <v>80</v>
      </c>
      <c r="AV443" s="13" t="s">
        <v>80</v>
      </c>
      <c r="AW443" s="13" t="s">
        <v>4</v>
      </c>
      <c r="AX443" s="13" t="s">
        <v>78</v>
      </c>
      <c r="AY443" s="236" t="s">
        <v>142</v>
      </c>
    </row>
    <row r="444" s="2" customFormat="1" ht="16.5" customHeight="1">
      <c r="A444" s="40"/>
      <c r="B444" s="41"/>
      <c r="C444" s="206" t="s">
        <v>659</v>
      </c>
      <c r="D444" s="206" t="s">
        <v>144</v>
      </c>
      <c r="E444" s="207" t="s">
        <v>660</v>
      </c>
      <c r="F444" s="208" t="s">
        <v>661</v>
      </c>
      <c r="G444" s="209" t="s">
        <v>147</v>
      </c>
      <c r="H444" s="210">
        <v>153</v>
      </c>
      <c r="I444" s="211"/>
      <c r="J444" s="212">
        <f>ROUND(I444*H444,2)</f>
        <v>0</v>
      </c>
      <c r="K444" s="208" t="s">
        <v>148</v>
      </c>
      <c r="L444" s="46"/>
      <c r="M444" s="213" t="s">
        <v>19</v>
      </c>
      <c r="N444" s="214" t="s">
        <v>41</v>
      </c>
      <c r="O444" s="86"/>
      <c r="P444" s="215">
        <f>O444*H444</f>
        <v>0</v>
      </c>
      <c r="Q444" s="215">
        <v>0</v>
      </c>
      <c r="R444" s="215">
        <f>Q444*H444</f>
        <v>0</v>
      </c>
      <c r="S444" s="215">
        <v>0</v>
      </c>
      <c r="T444" s="216">
        <f>S444*H444</f>
        <v>0</v>
      </c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R444" s="217" t="s">
        <v>266</v>
      </c>
      <c r="AT444" s="217" t="s">
        <v>144</v>
      </c>
      <c r="AU444" s="217" t="s">
        <v>80</v>
      </c>
      <c r="AY444" s="19" t="s">
        <v>142</v>
      </c>
      <c r="BE444" s="218">
        <f>IF(N444="základní",J444,0)</f>
        <v>0</v>
      </c>
      <c r="BF444" s="218">
        <f>IF(N444="snížená",J444,0)</f>
        <v>0</v>
      </c>
      <c r="BG444" s="218">
        <f>IF(N444="zákl. přenesená",J444,0)</f>
        <v>0</v>
      </c>
      <c r="BH444" s="218">
        <f>IF(N444="sníž. přenesená",J444,0)</f>
        <v>0</v>
      </c>
      <c r="BI444" s="218">
        <f>IF(N444="nulová",J444,0)</f>
        <v>0</v>
      </c>
      <c r="BJ444" s="19" t="s">
        <v>78</v>
      </c>
      <c r="BK444" s="218">
        <f>ROUND(I444*H444,2)</f>
        <v>0</v>
      </c>
      <c r="BL444" s="19" t="s">
        <v>266</v>
      </c>
      <c r="BM444" s="217" t="s">
        <v>662</v>
      </c>
    </row>
    <row r="445" s="2" customFormat="1">
      <c r="A445" s="40"/>
      <c r="B445" s="41"/>
      <c r="C445" s="42"/>
      <c r="D445" s="219" t="s">
        <v>151</v>
      </c>
      <c r="E445" s="42"/>
      <c r="F445" s="220" t="s">
        <v>663</v>
      </c>
      <c r="G445" s="42"/>
      <c r="H445" s="42"/>
      <c r="I445" s="221"/>
      <c r="J445" s="42"/>
      <c r="K445" s="42"/>
      <c r="L445" s="46"/>
      <c r="M445" s="222"/>
      <c r="N445" s="223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9" t="s">
        <v>151</v>
      </c>
      <c r="AU445" s="19" t="s">
        <v>80</v>
      </c>
    </row>
    <row r="446" s="2" customFormat="1">
      <c r="A446" s="40"/>
      <c r="B446" s="41"/>
      <c r="C446" s="42"/>
      <c r="D446" s="224" t="s">
        <v>153</v>
      </c>
      <c r="E446" s="42"/>
      <c r="F446" s="225" t="s">
        <v>664</v>
      </c>
      <c r="G446" s="42"/>
      <c r="H446" s="42"/>
      <c r="I446" s="221"/>
      <c r="J446" s="42"/>
      <c r="K446" s="42"/>
      <c r="L446" s="46"/>
      <c r="M446" s="222"/>
      <c r="N446" s="223"/>
      <c r="O446" s="86"/>
      <c r="P446" s="86"/>
      <c r="Q446" s="86"/>
      <c r="R446" s="86"/>
      <c r="S446" s="86"/>
      <c r="T446" s="87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T446" s="19" t="s">
        <v>153</v>
      </c>
      <c r="AU446" s="19" t="s">
        <v>80</v>
      </c>
    </row>
    <row r="447" s="13" customFormat="1">
      <c r="A447" s="13"/>
      <c r="B447" s="226"/>
      <c r="C447" s="227"/>
      <c r="D447" s="219" t="s">
        <v>155</v>
      </c>
      <c r="E447" s="228" t="s">
        <v>19</v>
      </c>
      <c r="F447" s="229" t="s">
        <v>636</v>
      </c>
      <c r="G447" s="227"/>
      <c r="H447" s="230">
        <v>153</v>
      </c>
      <c r="I447" s="231"/>
      <c r="J447" s="227"/>
      <c r="K447" s="227"/>
      <c r="L447" s="232"/>
      <c r="M447" s="233"/>
      <c r="N447" s="234"/>
      <c r="O447" s="234"/>
      <c r="P447" s="234"/>
      <c r="Q447" s="234"/>
      <c r="R447" s="234"/>
      <c r="S447" s="234"/>
      <c r="T447" s="235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6" t="s">
        <v>155</v>
      </c>
      <c r="AU447" s="236" t="s">
        <v>80</v>
      </c>
      <c r="AV447" s="13" t="s">
        <v>80</v>
      </c>
      <c r="AW447" s="13" t="s">
        <v>32</v>
      </c>
      <c r="AX447" s="13" t="s">
        <v>78</v>
      </c>
      <c r="AY447" s="236" t="s">
        <v>142</v>
      </c>
    </row>
    <row r="448" s="2" customFormat="1" ht="16.5" customHeight="1">
      <c r="A448" s="40"/>
      <c r="B448" s="41"/>
      <c r="C448" s="248" t="s">
        <v>665</v>
      </c>
      <c r="D448" s="248" t="s">
        <v>237</v>
      </c>
      <c r="E448" s="249" t="s">
        <v>666</v>
      </c>
      <c r="F448" s="250" t="s">
        <v>667</v>
      </c>
      <c r="G448" s="251" t="s">
        <v>640</v>
      </c>
      <c r="H448" s="252">
        <v>153</v>
      </c>
      <c r="I448" s="253"/>
      <c r="J448" s="254">
        <f>ROUND(I448*H448,2)</f>
        <v>0</v>
      </c>
      <c r="K448" s="250" t="s">
        <v>148</v>
      </c>
      <c r="L448" s="255"/>
      <c r="M448" s="256" t="s">
        <v>19</v>
      </c>
      <c r="N448" s="257" t="s">
        <v>41</v>
      </c>
      <c r="O448" s="86"/>
      <c r="P448" s="215">
        <f>O448*H448</f>
        <v>0</v>
      </c>
      <c r="Q448" s="215">
        <v>0.001</v>
      </c>
      <c r="R448" s="215">
        <f>Q448*H448</f>
        <v>0.153</v>
      </c>
      <c r="S448" s="215">
        <v>0</v>
      </c>
      <c r="T448" s="216">
        <f>S448*H448</f>
        <v>0</v>
      </c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R448" s="217" t="s">
        <v>394</v>
      </c>
      <c r="AT448" s="217" t="s">
        <v>237</v>
      </c>
      <c r="AU448" s="217" t="s">
        <v>80</v>
      </c>
      <c r="AY448" s="19" t="s">
        <v>142</v>
      </c>
      <c r="BE448" s="218">
        <f>IF(N448="základní",J448,0)</f>
        <v>0</v>
      </c>
      <c r="BF448" s="218">
        <f>IF(N448="snížená",J448,0)</f>
        <v>0</v>
      </c>
      <c r="BG448" s="218">
        <f>IF(N448="zákl. přenesená",J448,0)</f>
        <v>0</v>
      </c>
      <c r="BH448" s="218">
        <f>IF(N448="sníž. přenesená",J448,0)</f>
        <v>0</v>
      </c>
      <c r="BI448" s="218">
        <f>IF(N448="nulová",J448,0)</f>
        <v>0</v>
      </c>
      <c r="BJ448" s="19" t="s">
        <v>78</v>
      </c>
      <c r="BK448" s="218">
        <f>ROUND(I448*H448,2)</f>
        <v>0</v>
      </c>
      <c r="BL448" s="19" t="s">
        <v>266</v>
      </c>
      <c r="BM448" s="217" t="s">
        <v>668</v>
      </c>
    </row>
    <row r="449" s="2" customFormat="1">
      <c r="A449" s="40"/>
      <c r="B449" s="41"/>
      <c r="C449" s="42"/>
      <c r="D449" s="219" t="s">
        <v>151</v>
      </c>
      <c r="E449" s="42"/>
      <c r="F449" s="220" t="s">
        <v>667</v>
      </c>
      <c r="G449" s="42"/>
      <c r="H449" s="42"/>
      <c r="I449" s="221"/>
      <c r="J449" s="42"/>
      <c r="K449" s="42"/>
      <c r="L449" s="46"/>
      <c r="M449" s="222"/>
      <c r="N449" s="223"/>
      <c r="O449" s="86"/>
      <c r="P449" s="86"/>
      <c r="Q449" s="86"/>
      <c r="R449" s="86"/>
      <c r="S449" s="86"/>
      <c r="T449" s="87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T449" s="19" t="s">
        <v>151</v>
      </c>
      <c r="AU449" s="19" t="s">
        <v>80</v>
      </c>
    </row>
    <row r="450" s="2" customFormat="1">
      <c r="A450" s="40"/>
      <c r="B450" s="41"/>
      <c r="C450" s="42"/>
      <c r="D450" s="219" t="s">
        <v>342</v>
      </c>
      <c r="E450" s="42"/>
      <c r="F450" s="258" t="s">
        <v>669</v>
      </c>
      <c r="G450" s="42"/>
      <c r="H450" s="42"/>
      <c r="I450" s="221"/>
      <c r="J450" s="42"/>
      <c r="K450" s="42"/>
      <c r="L450" s="46"/>
      <c r="M450" s="222"/>
      <c r="N450" s="223"/>
      <c r="O450" s="86"/>
      <c r="P450" s="86"/>
      <c r="Q450" s="86"/>
      <c r="R450" s="86"/>
      <c r="S450" s="86"/>
      <c r="T450" s="87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T450" s="19" t="s">
        <v>342</v>
      </c>
      <c r="AU450" s="19" t="s">
        <v>80</v>
      </c>
    </row>
    <row r="451" s="13" customFormat="1">
      <c r="A451" s="13"/>
      <c r="B451" s="226"/>
      <c r="C451" s="227"/>
      <c r="D451" s="219" t="s">
        <v>155</v>
      </c>
      <c r="E451" s="228" t="s">
        <v>19</v>
      </c>
      <c r="F451" s="229" t="s">
        <v>636</v>
      </c>
      <c r="G451" s="227"/>
      <c r="H451" s="230">
        <v>153</v>
      </c>
      <c r="I451" s="231"/>
      <c r="J451" s="227"/>
      <c r="K451" s="227"/>
      <c r="L451" s="232"/>
      <c r="M451" s="233"/>
      <c r="N451" s="234"/>
      <c r="O451" s="234"/>
      <c r="P451" s="234"/>
      <c r="Q451" s="234"/>
      <c r="R451" s="234"/>
      <c r="S451" s="234"/>
      <c r="T451" s="235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6" t="s">
        <v>155</v>
      </c>
      <c r="AU451" s="236" t="s">
        <v>80</v>
      </c>
      <c r="AV451" s="13" t="s">
        <v>80</v>
      </c>
      <c r="AW451" s="13" t="s">
        <v>32</v>
      </c>
      <c r="AX451" s="13" t="s">
        <v>78</v>
      </c>
      <c r="AY451" s="236" t="s">
        <v>142</v>
      </c>
    </row>
    <row r="452" s="2" customFormat="1" ht="16.5" customHeight="1">
      <c r="A452" s="40"/>
      <c r="B452" s="41"/>
      <c r="C452" s="206" t="s">
        <v>670</v>
      </c>
      <c r="D452" s="206" t="s">
        <v>144</v>
      </c>
      <c r="E452" s="207" t="s">
        <v>660</v>
      </c>
      <c r="F452" s="208" t="s">
        <v>661</v>
      </c>
      <c r="G452" s="209" t="s">
        <v>147</v>
      </c>
      <c r="H452" s="210">
        <v>51</v>
      </c>
      <c r="I452" s="211"/>
      <c r="J452" s="212">
        <f>ROUND(I452*H452,2)</f>
        <v>0</v>
      </c>
      <c r="K452" s="208" t="s">
        <v>148</v>
      </c>
      <c r="L452" s="46"/>
      <c r="M452" s="213" t="s">
        <v>19</v>
      </c>
      <c r="N452" s="214" t="s">
        <v>41</v>
      </c>
      <c r="O452" s="86"/>
      <c r="P452" s="215">
        <f>O452*H452</f>
        <v>0</v>
      </c>
      <c r="Q452" s="215">
        <v>0</v>
      </c>
      <c r="R452" s="215">
        <f>Q452*H452</f>
        <v>0</v>
      </c>
      <c r="S452" s="215">
        <v>0</v>
      </c>
      <c r="T452" s="216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17" t="s">
        <v>266</v>
      </c>
      <c r="AT452" s="217" t="s">
        <v>144</v>
      </c>
      <c r="AU452" s="217" t="s">
        <v>80</v>
      </c>
      <c r="AY452" s="19" t="s">
        <v>142</v>
      </c>
      <c r="BE452" s="218">
        <f>IF(N452="základní",J452,0)</f>
        <v>0</v>
      </c>
      <c r="BF452" s="218">
        <f>IF(N452="snížená",J452,0)</f>
        <v>0</v>
      </c>
      <c r="BG452" s="218">
        <f>IF(N452="zákl. přenesená",J452,0)</f>
        <v>0</v>
      </c>
      <c r="BH452" s="218">
        <f>IF(N452="sníž. přenesená",J452,0)</f>
        <v>0</v>
      </c>
      <c r="BI452" s="218">
        <f>IF(N452="nulová",J452,0)</f>
        <v>0</v>
      </c>
      <c r="BJ452" s="19" t="s">
        <v>78</v>
      </c>
      <c r="BK452" s="218">
        <f>ROUND(I452*H452,2)</f>
        <v>0</v>
      </c>
      <c r="BL452" s="19" t="s">
        <v>266</v>
      </c>
      <c r="BM452" s="217" t="s">
        <v>671</v>
      </c>
    </row>
    <row r="453" s="2" customFormat="1">
      <c r="A453" s="40"/>
      <c r="B453" s="41"/>
      <c r="C453" s="42"/>
      <c r="D453" s="219" t="s">
        <v>151</v>
      </c>
      <c r="E453" s="42"/>
      <c r="F453" s="220" t="s">
        <v>663</v>
      </c>
      <c r="G453" s="42"/>
      <c r="H453" s="42"/>
      <c r="I453" s="221"/>
      <c r="J453" s="42"/>
      <c r="K453" s="42"/>
      <c r="L453" s="46"/>
      <c r="M453" s="222"/>
      <c r="N453" s="223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9" t="s">
        <v>151</v>
      </c>
      <c r="AU453" s="19" t="s">
        <v>80</v>
      </c>
    </row>
    <row r="454" s="2" customFormat="1">
      <c r="A454" s="40"/>
      <c r="B454" s="41"/>
      <c r="C454" s="42"/>
      <c r="D454" s="224" t="s">
        <v>153</v>
      </c>
      <c r="E454" s="42"/>
      <c r="F454" s="225" t="s">
        <v>664</v>
      </c>
      <c r="G454" s="42"/>
      <c r="H454" s="42"/>
      <c r="I454" s="221"/>
      <c r="J454" s="42"/>
      <c r="K454" s="42"/>
      <c r="L454" s="46"/>
      <c r="M454" s="222"/>
      <c r="N454" s="223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9" t="s">
        <v>153</v>
      </c>
      <c r="AU454" s="19" t="s">
        <v>80</v>
      </c>
    </row>
    <row r="455" s="2" customFormat="1" ht="16.5" customHeight="1">
      <c r="A455" s="40"/>
      <c r="B455" s="41"/>
      <c r="C455" s="248" t="s">
        <v>672</v>
      </c>
      <c r="D455" s="248" t="s">
        <v>237</v>
      </c>
      <c r="E455" s="249" t="s">
        <v>673</v>
      </c>
      <c r="F455" s="250" t="s">
        <v>674</v>
      </c>
      <c r="G455" s="251" t="s">
        <v>652</v>
      </c>
      <c r="H455" s="252">
        <v>51</v>
      </c>
      <c r="I455" s="253"/>
      <c r="J455" s="254">
        <f>ROUND(I455*H455,2)</f>
        <v>0</v>
      </c>
      <c r="K455" s="250" t="s">
        <v>148</v>
      </c>
      <c r="L455" s="255"/>
      <c r="M455" s="256" t="s">
        <v>19</v>
      </c>
      <c r="N455" s="257" t="s">
        <v>41</v>
      </c>
      <c r="O455" s="86"/>
      <c r="P455" s="215">
        <f>O455*H455</f>
        <v>0</v>
      </c>
      <c r="Q455" s="215">
        <v>0.001</v>
      </c>
      <c r="R455" s="215">
        <f>Q455*H455</f>
        <v>0.051000000000000004</v>
      </c>
      <c r="S455" s="215">
        <v>0</v>
      </c>
      <c r="T455" s="216">
        <f>S455*H455</f>
        <v>0</v>
      </c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R455" s="217" t="s">
        <v>394</v>
      </c>
      <c r="AT455" s="217" t="s">
        <v>237</v>
      </c>
      <c r="AU455" s="217" t="s">
        <v>80</v>
      </c>
      <c r="AY455" s="19" t="s">
        <v>142</v>
      </c>
      <c r="BE455" s="218">
        <f>IF(N455="základní",J455,0)</f>
        <v>0</v>
      </c>
      <c r="BF455" s="218">
        <f>IF(N455="snížená",J455,0)</f>
        <v>0</v>
      </c>
      <c r="BG455" s="218">
        <f>IF(N455="zákl. přenesená",J455,0)</f>
        <v>0</v>
      </c>
      <c r="BH455" s="218">
        <f>IF(N455="sníž. přenesená",J455,0)</f>
        <v>0</v>
      </c>
      <c r="BI455" s="218">
        <f>IF(N455="nulová",J455,0)</f>
        <v>0</v>
      </c>
      <c r="BJ455" s="19" t="s">
        <v>78</v>
      </c>
      <c r="BK455" s="218">
        <f>ROUND(I455*H455,2)</f>
        <v>0</v>
      </c>
      <c r="BL455" s="19" t="s">
        <v>266</v>
      </c>
      <c r="BM455" s="217" t="s">
        <v>675</v>
      </c>
    </row>
    <row r="456" s="2" customFormat="1">
      <c r="A456" s="40"/>
      <c r="B456" s="41"/>
      <c r="C456" s="42"/>
      <c r="D456" s="219" t="s">
        <v>151</v>
      </c>
      <c r="E456" s="42"/>
      <c r="F456" s="220" t="s">
        <v>674</v>
      </c>
      <c r="G456" s="42"/>
      <c r="H456" s="42"/>
      <c r="I456" s="221"/>
      <c r="J456" s="42"/>
      <c r="K456" s="42"/>
      <c r="L456" s="46"/>
      <c r="M456" s="222"/>
      <c r="N456" s="223"/>
      <c r="O456" s="86"/>
      <c r="P456" s="86"/>
      <c r="Q456" s="86"/>
      <c r="R456" s="86"/>
      <c r="S456" s="86"/>
      <c r="T456" s="87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T456" s="19" t="s">
        <v>151</v>
      </c>
      <c r="AU456" s="19" t="s">
        <v>80</v>
      </c>
    </row>
    <row r="457" s="2" customFormat="1">
      <c r="A457" s="40"/>
      <c r="B457" s="41"/>
      <c r="C457" s="42"/>
      <c r="D457" s="219" t="s">
        <v>342</v>
      </c>
      <c r="E457" s="42"/>
      <c r="F457" s="258" t="s">
        <v>676</v>
      </c>
      <c r="G457" s="42"/>
      <c r="H457" s="42"/>
      <c r="I457" s="221"/>
      <c r="J457" s="42"/>
      <c r="K457" s="42"/>
      <c r="L457" s="46"/>
      <c r="M457" s="222"/>
      <c r="N457" s="223"/>
      <c r="O457" s="86"/>
      <c r="P457" s="86"/>
      <c r="Q457" s="86"/>
      <c r="R457" s="86"/>
      <c r="S457" s="86"/>
      <c r="T457" s="87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T457" s="19" t="s">
        <v>342</v>
      </c>
      <c r="AU457" s="19" t="s">
        <v>80</v>
      </c>
    </row>
    <row r="458" s="2" customFormat="1" ht="16.5" customHeight="1">
      <c r="A458" s="40"/>
      <c r="B458" s="41"/>
      <c r="C458" s="206" t="s">
        <v>677</v>
      </c>
      <c r="D458" s="206" t="s">
        <v>144</v>
      </c>
      <c r="E458" s="207" t="s">
        <v>678</v>
      </c>
      <c r="F458" s="208" t="s">
        <v>679</v>
      </c>
      <c r="G458" s="209" t="s">
        <v>193</v>
      </c>
      <c r="H458" s="210">
        <v>0.58999999999999997</v>
      </c>
      <c r="I458" s="211"/>
      <c r="J458" s="212">
        <f>ROUND(I458*H458,2)</f>
        <v>0</v>
      </c>
      <c r="K458" s="208" t="s">
        <v>148</v>
      </c>
      <c r="L458" s="46"/>
      <c r="M458" s="213" t="s">
        <v>19</v>
      </c>
      <c r="N458" s="214" t="s">
        <v>41</v>
      </c>
      <c r="O458" s="86"/>
      <c r="P458" s="215">
        <f>O458*H458</f>
        <v>0</v>
      </c>
      <c r="Q458" s="215">
        <v>0</v>
      </c>
      <c r="R458" s="215">
        <f>Q458*H458</f>
        <v>0</v>
      </c>
      <c r="S458" s="215">
        <v>0</v>
      </c>
      <c r="T458" s="216">
        <f>S458*H458</f>
        <v>0</v>
      </c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R458" s="217" t="s">
        <v>266</v>
      </c>
      <c r="AT458" s="217" t="s">
        <v>144</v>
      </c>
      <c r="AU458" s="217" t="s">
        <v>80</v>
      </c>
      <c r="AY458" s="19" t="s">
        <v>142</v>
      </c>
      <c r="BE458" s="218">
        <f>IF(N458="základní",J458,0)</f>
        <v>0</v>
      </c>
      <c r="BF458" s="218">
        <f>IF(N458="snížená",J458,0)</f>
        <v>0</v>
      </c>
      <c r="BG458" s="218">
        <f>IF(N458="zákl. přenesená",J458,0)</f>
        <v>0</v>
      </c>
      <c r="BH458" s="218">
        <f>IF(N458="sníž. přenesená",J458,0)</f>
        <v>0</v>
      </c>
      <c r="BI458" s="218">
        <f>IF(N458="nulová",J458,0)</f>
        <v>0</v>
      </c>
      <c r="BJ458" s="19" t="s">
        <v>78</v>
      </c>
      <c r="BK458" s="218">
        <f>ROUND(I458*H458,2)</f>
        <v>0</v>
      </c>
      <c r="BL458" s="19" t="s">
        <v>266</v>
      </c>
      <c r="BM458" s="217" t="s">
        <v>680</v>
      </c>
    </row>
    <row r="459" s="2" customFormat="1">
      <c r="A459" s="40"/>
      <c r="B459" s="41"/>
      <c r="C459" s="42"/>
      <c r="D459" s="219" t="s">
        <v>151</v>
      </c>
      <c r="E459" s="42"/>
      <c r="F459" s="220" t="s">
        <v>681</v>
      </c>
      <c r="G459" s="42"/>
      <c r="H459" s="42"/>
      <c r="I459" s="221"/>
      <c r="J459" s="42"/>
      <c r="K459" s="42"/>
      <c r="L459" s="46"/>
      <c r="M459" s="222"/>
      <c r="N459" s="223"/>
      <c r="O459" s="86"/>
      <c r="P459" s="86"/>
      <c r="Q459" s="86"/>
      <c r="R459" s="86"/>
      <c r="S459" s="86"/>
      <c r="T459" s="87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T459" s="19" t="s">
        <v>151</v>
      </c>
      <c r="AU459" s="19" t="s">
        <v>80</v>
      </c>
    </row>
    <row r="460" s="2" customFormat="1">
      <c r="A460" s="40"/>
      <c r="B460" s="41"/>
      <c r="C460" s="42"/>
      <c r="D460" s="224" t="s">
        <v>153</v>
      </c>
      <c r="E460" s="42"/>
      <c r="F460" s="225" t="s">
        <v>682</v>
      </c>
      <c r="G460" s="42"/>
      <c r="H460" s="42"/>
      <c r="I460" s="221"/>
      <c r="J460" s="42"/>
      <c r="K460" s="42"/>
      <c r="L460" s="46"/>
      <c r="M460" s="222"/>
      <c r="N460" s="223"/>
      <c r="O460" s="86"/>
      <c r="P460" s="86"/>
      <c r="Q460" s="86"/>
      <c r="R460" s="86"/>
      <c r="S460" s="86"/>
      <c r="T460" s="87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T460" s="19" t="s">
        <v>153</v>
      </c>
      <c r="AU460" s="19" t="s">
        <v>80</v>
      </c>
    </row>
    <row r="461" s="12" customFormat="1" ht="22.8" customHeight="1">
      <c r="A461" s="12"/>
      <c r="B461" s="190"/>
      <c r="C461" s="191"/>
      <c r="D461" s="192" t="s">
        <v>69</v>
      </c>
      <c r="E461" s="204" t="s">
        <v>683</v>
      </c>
      <c r="F461" s="204" t="s">
        <v>684</v>
      </c>
      <c r="G461" s="191"/>
      <c r="H461" s="191"/>
      <c r="I461" s="194"/>
      <c r="J461" s="205">
        <f>BK461</f>
        <v>0</v>
      </c>
      <c r="K461" s="191"/>
      <c r="L461" s="196"/>
      <c r="M461" s="197"/>
      <c r="N461" s="198"/>
      <c r="O461" s="198"/>
      <c r="P461" s="199">
        <f>SUM(P462:P514)</f>
        <v>0</v>
      </c>
      <c r="Q461" s="198"/>
      <c r="R461" s="199">
        <f>SUM(R462:R514)</f>
        <v>1.2427768475000001</v>
      </c>
      <c r="S461" s="198"/>
      <c r="T461" s="200">
        <f>SUM(T462:T514)</f>
        <v>0</v>
      </c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R461" s="201" t="s">
        <v>80</v>
      </c>
      <c r="AT461" s="202" t="s">
        <v>69</v>
      </c>
      <c r="AU461" s="202" t="s">
        <v>78</v>
      </c>
      <c r="AY461" s="201" t="s">
        <v>142</v>
      </c>
      <c r="BK461" s="203">
        <f>SUM(BK462:BK514)</f>
        <v>0</v>
      </c>
    </row>
    <row r="462" s="2" customFormat="1" ht="16.5" customHeight="1">
      <c r="A462" s="40"/>
      <c r="B462" s="41"/>
      <c r="C462" s="206" t="s">
        <v>685</v>
      </c>
      <c r="D462" s="206" t="s">
        <v>144</v>
      </c>
      <c r="E462" s="207" t="s">
        <v>686</v>
      </c>
      <c r="F462" s="208" t="s">
        <v>687</v>
      </c>
      <c r="G462" s="209" t="s">
        <v>147</v>
      </c>
      <c r="H462" s="210">
        <v>39.954999999999998</v>
      </c>
      <c r="I462" s="211"/>
      <c r="J462" s="212">
        <f>ROUND(I462*H462,2)</f>
        <v>0</v>
      </c>
      <c r="K462" s="208" t="s">
        <v>148</v>
      </c>
      <c r="L462" s="46"/>
      <c r="M462" s="213" t="s">
        <v>19</v>
      </c>
      <c r="N462" s="214" t="s">
        <v>41</v>
      </c>
      <c r="O462" s="86"/>
      <c r="P462" s="215">
        <f>O462*H462</f>
        <v>0</v>
      </c>
      <c r="Q462" s="215">
        <v>0</v>
      </c>
      <c r="R462" s="215">
        <f>Q462*H462</f>
        <v>0</v>
      </c>
      <c r="S462" s="215">
        <v>0</v>
      </c>
      <c r="T462" s="216">
        <f>S462*H462</f>
        <v>0</v>
      </c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R462" s="217" t="s">
        <v>266</v>
      </c>
      <c r="AT462" s="217" t="s">
        <v>144</v>
      </c>
      <c r="AU462" s="217" t="s">
        <v>80</v>
      </c>
      <c r="AY462" s="19" t="s">
        <v>142</v>
      </c>
      <c r="BE462" s="218">
        <f>IF(N462="základní",J462,0)</f>
        <v>0</v>
      </c>
      <c r="BF462" s="218">
        <f>IF(N462="snížená",J462,0)</f>
        <v>0</v>
      </c>
      <c r="BG462" s="218">
        <f>IF(N462="zákl. přenesená",J462,0)</f>
        <v>0</v>
      </c>
      <c r="BH462" s="218">
        <f>IF(N462="sníž. přenesená",J462,0)</f>
        <v>0</v>
      </c>
      <c r="BI462" s="218">
        <f>IF(N462="nulová",J462,0)</f>
        <v>0</v>
      </c>
      <c r="BJ462" s="19" t="s">
        <v>78</v>
      </c>
      <c r="BK462" s="218">
        <f>ROUND(I462*H462,2)</f>
        <v>0</v>
      </c>
      <c r="BL462" s="19" t="s">
        <v>266</v>
      </c>
      <c r="BM462" s="217" t="s">
        <v>688</v>
      </c>
    </row>
    <row r="463" s="2" customFormat="1">
      <c r="A463" s="40"/>
      <c r="B463" s="41"/>
      <c r="C463" s="42"/>
      <c r="D463" s="219" t="s">
        <v>151</v>
      </c>
      <c r="E463" s="42"/>
      <c r="F463" s="220" t="s">
        <v>689</v>
      </c>
      <c r="G463" s="42"/>
      <c r="H463" s="42"/>
      <c r="I463" s="221"/>
      <c r="J463" s="42"/>
      <c r="K463" s="42"/>
      <c r="L463" s="46"/>
      <c r="M463" s="222"/>
      <c r="N463" s="223"/>
      <c r="O463" s="86"/>
      <c r="P463" s="86"/>
      <c r="Q463" s="86"/>
      <c r="R463" s="86"/>
      <c r="S463" s="86"/>
      <c r="T463" s="87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T463" s="19" t="s">
        <v>151</v>
      </c>
      <c r="AU463" s="19" t="s">
        <v>80</v>
      </c>
    </row>
    <row r="464" s="2" customFormat="1">
      <c r="A464" s="40"/>
      <c r="B464" s="41"/>
      <c r="C464" s="42"/>
      <c r="D464" s="224" t="s">
        <v>153</v>
      </c>
      <c r="E464" s="42"/>
      <c r="F464" s="225" t="s">
        <v>690</v>
      </c>
      <c r="G464" s="42"/>
      <c r="H464" s="42"/>
      <c r="I464" s="221"/>
      <c r="J464" s="42"/>
      <c r="K464" s="42"/>
      <c r="L464" s="46"/>
      <c r="M464" s="222"/>
      <c r="N464" s="223"/>
      <c r="O464" s="86"/>
      <c r="P464" s="86"/>
      <c r="Q464" s="86"/>
      <c r="R464" s="86"/>
      <c r="S464" s="86"/>
      <c r="T464" s="87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T464" s="19" t="s">
        <v>153</v>
      </c>
      <c r="AU464" s="19" t="s">
        <v>80</v>
      </c>
    </row>
    <row r="465" s="13" customFormat="1">
      <c r="A465" s="13"/>
      <c r="B465" s="226"/>
      <c r="C465" s="227"/>
      <c r="D465" s="219" t="s">
        <v>155</v>
      </c>
      <c r="E465" s="228" t="s">
        <v>19</v>
      </c>
      <c r="F465" s="229" t="s">
        <v>691</v>
      </c>
      <c r="G465" s="227"/>
      <c r="H465" s="230">
        <v>39.954999999999998</v>
      </c>
      <c r="I465" s="231"/>
      <c r="J465" s="227"/>
      <c r="K465" s="227"/>
      <c r="L465" s="232"/>
      <c r="M465" s="233"/>
      <c r="N465" s="234"/>
      <c r="O465" s="234"/>
      <c r="P465" s="234"/>
      <c r="Q465" s="234"/>
      <c r="R465" s="234"/>
      <c r="S465" s="234"/>
      <c r="T465" s="235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6" t="s">
        <v>155</v>
      </c>
      <c r="AU465" s="236" t="s">
        <v>80</v>
      </c>
      <c r="AV465" s="13" t="s">
        <v>80</v>
      </c>
      <c r="AW465" s="13" t="s">
        <v>32</v>
      </c>
      <c r="AX465" s="13" t="s">
        <v>78</v>
      </c>
      <c r="AY465" s="236" t="s">
        <v>142</v>
      </c>
    </row>
    <row r="466" s="2" customFormat="1" ht="16.5" customHeight="1">
      <c r="A466" s="40"/>
      <c r="B466" s="41"/>
      <c r="C466" s="248" t="s">
        <v>692</v>
      </c>
      <c r="D466" s="248" t="s">
        <v>237</v>
      </c>
      <c r="E466" s="249" t="s">
        <v>693</v>
      </c>
      <c r="F466" s="250" t="s">
        <v>694</v>
      </c>
      <c r="G466" s="251" t="s">
        <v>147</v>
      </c>
      <c r="H466" s="252">
        <v>40.753999999999998</v>
      </c>
      <c r="I466" s="253"/>
      <c r="J466" s="254">
        <f>ROUND(I466*H466,2)</f>
        <v>0</v>
      </c>
      <c r="K466" s="250" t="s">
        <v>148</v>
      </c>
      <c r="L466" s="255"/>
      <c r="M466" s="256" t="s">
        <v>19</v>
      </c>
      <c r="N466" s="257" t="s">
        <v>41</v>
      </c>
      <c r="O466" s="86"/>
      <c r="P466" s="215">
        <f>O466*H466</f>
        <v>0</v>
      </c>
      <c r="Q466" s="215">
        <v>0.0060000000000000001</v>
      </c>
      <c r="R466" s="215">
        <f>Q466*H466</f>
        <v>0.24452399999999999</v>
      </c>
      <c r="S466" s="215">
        <v>0</v>
      </c>
      <c r="T466" s="216">
        <f>S466*H466</f>
        <v>0</v>
      </c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R466" s="217" t="s">
        <v>394</v>
      </c>
      <c r="AT466" s="217" t="s">
        <v>237</v>
      </c>
      <c r="AU466" s="217" t="s">
        <v>80</v>
      </c>
      <c r="AY466" s="19" t="s">
        <v>142</v>
      </c>
      <c r="BE466" s="218">
        <f>IF(N466="základní",J466,0)</f>
        <v>0</v>
      </c>
      <c r="BF466" s="218">
        <f>IF(N466="snížená",J466,0)</f>
        <v>0</v>
      </c>
      <c r="BG466" s="218">
        <f>IF(N466="zákl. přenesená",J466,0)</f>
        <v>0</v>
      </c>
      <c r="BH466" s="218">
        <f>IF(N466="sníž. přenesená",J466,0)</f>
        <v>0</v>
      </c>
      <c r="BI466" s="218">
        <f>IF(N466="nulová",J466,0)</f>
        <v>0</v>
      </c>
      <c r="BJ466" s="19" t="s">
        <v>78</v>
      </c>
      <c r="BK466" s="218">
        <f>ROUND(I466*H466,2)</f>
        <v>0</v>
      </c>
      <c r="BL466" s="19" t="s">
        <v>266</v>
      </c>
      <c r="BM466" s="217" t="s">
        <v>695</v>
      </c>
    </row>
    <row r="467" s="2" customFormat="1">
      <c r="A467" s="40"/>
      <c r="B467" s="41"/>
      <c r="C467" s="42"/>
      <c r="D467" s="219" t="s">
        <v>151</v>
      </c>
      <c r="E467" s="42"/>
      <c r="F467" s="220" t="s">
        <v>694</v>
      </c>
      <c r="G467" s="42"/>
      <c r="H467" s="42"/>
      <c r="I467" s="221"/>
      <c r="J467" s="42"/>
      <c r="K467" s="42"/>
      <c r="L467" s="46"/>
      <c r="M467" s="222"/>
      <c r="N467" s="223"/>
      <c r="O467" s="86"/>
      <c r="P467" s="86"/>
      <c r="Q467" s="86"/>
      <c r="R467" s="86"/>
      <c r="S467" s="86"/>
      <c r="T467" s="87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T467" s="19" t="s">
        <v>151</v>
      </c>
      <c r="AU467" s="19" t="s">
        <v>80</v>
      </c>
    </row>
    <row r="468" s="13" customFormat="1">
      <c r="A468" s="13"/>
      <c r="B468" s="226"/>
      <c r="C468" s="227"/>
      <c r="D468" s="219" t="s">
        <v>155</v>
      </c>
      <c r="E468" s="228" t="s">
        <v>19</v>
      </c>
      <c r="F468" s="229" t="s">
        <v>691</v>
      </c>
      <c r="G468" s="227"/>
      <c r="H468" s="230">
        <v>39.954999999999998</v>
      </c>
      <c r="I468" s="231"/>
      <c r="J468" s="227"/>
      <c r="K468" s="227"/>
      <c r="L468" s="232"/>
      <c r="M468" s="233"/>
      <c r="N468" s="234"/>
      <c r="O468" s="234"/>
      <c r="P468" s="234"/>
      <c r="Q468" s="234"/>
      <c r="R468" s="234"/>
      <c r="S468" s="234"/>
      <c r="T468" s="235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6" t="s">
        <v>155</v>
      </c>
      <c r="AU468" s="236" t="s">
        <v>80</v>
      </c>
      <c r="AV468" s="13" t="s">
        <v>80</v>
      </c>
      <c r="AW468" s="13" t="s">
        <v>32</v>
      </c>
      <c r="AX468" s="13" t="s">
        <v>78</v>
      </c>
      <c r="AY468" s="236" t="s">
        <v>142</v>
      </c>
    </row>
    <row r="469" s="13" customFormat="1">
      <c r="A469" s="13"/>
      <c r="B469" s="226"/>
      <c r="C469" s="227"/>
      <c r="D469" s="219" t="s">
        <v>155</v>
      </c>
      <c r="E469" s="227"/>
      <c r="F469" s="229" t="s">
        <v>696</v>
      </c>
      <c r="G469" s="227"/>
      <c r="H469" s="230">
        <v>40.753999999999998</v>
      </c>
      <c r="I469" s="231"/>
      <c r="J469" s="227"/>
      <c r="K469" s="227"/>
      <c r="L469" s="232"/>
      <c r="M469" s="233"/>
      <c r="N469" s="234"/>
      <c r="O469" s="234"/>
      <c r="P469" s="234"/>
      <c r="Q469" s="234"/>
      <c r="R469" s="234"/>
      <c r="S469" s="234"/>
      <c r="T469" s="235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6" t="s">
        <v>155</v>
      </c>
      <c r="AU469" s="236" t="s">
        <v>80</v>
      </c>
      <c r="AV469" s="13" t="s">
        <v>80</v>
      </c>
      <c r="AW469" s="13" t="s">
        <v>4</v>
      </c>
      <c r="AX469" s="13" t="s">
        <v>78</v>
      </c>
      <c r="AY469" s="236" t="s">
        <v>142</v>
      </c>
    </row>
    <row r="470" s="2" customFormat="1" ht="16.5" customHeight="1">
      <c r="A470" s="40"/>
      <c r="B470" s="41"/>
      <c r="C470" s="206" t="s">
        <v>697</v>
      </c>
      <c r="D470" s="206" t="s">
        <v>144</v>
      </c>
      <c r="E470" s="207" t="s">
        <v>698</v>
      </c>
      <c r="F470" s="208" t="s">
        <v>699</v>
      </c>
      <c r="G470" s="209" t="s">
        <v>147</v>
      </c>
      <c r="H470" s="210">
        <v>51</v>
      </c>
      <c r="I470" s="211"/>
      <c r="J470" s="212">
        <f>ROUND(I470*H470,2)</f>
        <v>0</v>
      </c>
      <c r="K470" s="208" t="s">
        <v>148</v>
      </c>
      <c r="L470" s="46"/>
      <c r="M470" s="213" t="s">
        <v>19</v>
      </c>
      <c r="N470" s="214" t="s">
        <v>41</v>
      </c>
      <c r="O470" s="86"/>
      <c r="P470" s="215">
        <f>O470*H470</f>
        <v>0</v>
      </c>
      <c r="Q470" s="215">
        <v>0</v>
      </c>
      <c r="R470" s="215">
        <f>Q470*H470</f>
        <v>0</v>
      </c>
      <c r="S470" s="215">
        <v>0</v>
      </c>
      <c r="T470" s="216">
        <f>S470*H470</f>
        <v>0</v>
      </c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R470" s="217" t="s">
        <v>266</v>
      </c>
      <c r="AT470" s="217" t="s">
        <v>144</v>
      </c>
      <c r="AU470" s="217" t="s">
        <v>80</v>
      </c>
      <c r="AY470" s="19" t="s">
        <v>142</v>
      </c>
      <c r="BE470" s="218">
        <f>IF(N470="základní",J470,0)</f>
        <v>0</v>
      </c>
      <c r="BF470" s="218">
        <f>IF(N470="snížená",J470,0)</f>
        <v>0</v>
      </c>
      <c r="BG470" s="218">
        <f>IF(N470="zákl. přenesená",J470,0)</f>
        <v>0</v>
      </c>
      <c r="BH470" s="218">
        <f>IF(N470="sníž. přenesená",J470,0)</f>
        <v>0</v>
      </c>
      <c r="BI470" s="218">
        <f>IF(N470="nulová",J470,0)</f>
        <v>0</v>
      </c>
      <c r="BJ470" s="19" t="s">
        <v>78</v>
      </c>
      <c r="BK470" s="218">
        <f>ROUND(I470*H470,2)</f>
        <v>0</v>
      </c>
      <c r="BL470" s="19" t="s">
        <v>266</v>
      </c>
      <c r="BM470" s="217" t="s">
        <v>700</v>
      </c>
    </row>
    <row r="471" s="2" customFormat="1">
      <c r="A471" s="40"/>
      <c r="B471" s="41"/>
      <c r="C471" s="42"/>
      <c r="D471" s="219" t="s">
        <v>151</v>
      </c>
      <c r="E471" s="42"/>
      <c r="F471" s="220" t="s">
        <v>701</v>
      </c>
      <c r="G471" s="42"/>
      <c r="H471" s="42"/>
      <c r="I471" s="221"/>
      <c r="J471" s="42"/>
      <c r="K471" s="42"/>
      <c r="L471" s="46"/>
      <c r="M471" s="222"/>
      <c r="N471" s="223"/>
      <c r="O471" s="86"/>
      <c r="P471" s="86"/>
      <c r="Q471" s="86"/>
      <c r="R471" s="86"/>
      <c r="S471" s="86"/>
      <c r="T471" s="87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T471" s="19" t="s">
        <v>151</v>
      </c>
      <c r="AU471" s="19" t="s">
        <v>80</v>
      </c>
    </row>
    <row r="472" s="2" customFormat="1">
      <c r="A472" s="40"/>
      <c r="B472" s="41"/>
      <c r="C472" s="42"/>
      <c r="D472" s="224" t="s">
        <v>153</v>
      </c>
      <c r="E472" s="42"/>
      <c r="F472" s="225" t="s">
        <v>702</v>
      </c>
      <c r="G472" s="42"/>
      <c r="H472" s="42"/>
      <c r="I472" s="221"/>
      <c r="J472" s="42"/>
      <c r="K472" s="42"/>
      <c r="L472" s="46"/>
      <c r="M472" s="222"/>
      <c r="N472" s="223"/>
      <c r="O472" s="86"/>
      <c r="P472" s="86"/>
      <c r="Q472" s="86"/>
      <c r="R472" s="86"/>
      <c r="S472" s="86"/>
      <c r="T472" s="87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T472" s="19" t="s">
        <v>153</v>
      </c>
      <c r="AU472" s="19" t="s">
        <v>80</v>
      </c>
    </row>
    <row r="473" s="13" customFormat="1">
      <c r="A473" s="13"/>
      <c r="B473" s="226"/>
      <c r="C473" s="227"/>
      <c r="D473" s="219" t="s">
        <v>155</v>
      </c>
      <c r="E473" s="228" t="s">
        <v>19</v>
      </c>
      <c r="F473" s="229" t="s">
        <v>703</v>
      </c>
      <c r="G473" s="227"/>
      <c r="H473" s="230">
        <v>51</v>
      </c>
      <c r="I473" s="231"/>
      <c r="J473" s="227"/>
      <c r="K473" s="227"/>
      <c r="L473" s="232"/>
      <c r="M473" s="233"/>
      <c r="N473" s="234"/>
      <c r="O473" s="234"/>
      <c r="P473" s="234"/>
      <c r="Q473" s="234"/>
      <c r="R473" s="234"/>
      <c r="S473" s="234"/>
      <c r="T473" s="235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6" t="s">
        <v>155</v>
      </c>
      <c r="AU473" s="236" t="s">
        <v>80</v>
      </c>
      <c r="AV473" s="13" t="s">
        <v>80</v>
      </c>
      <c r="AW473" s="13" t="s">
        <v>32</v>
      </c>
      <c r="AX473" s="13" t="s">
        <v>78</v>
      </c>
      <c r="AY473" s="236" t="s">
        <v>142</v>
      </c>
    </row>
    <row r="474" s="2" customFormat="1" ht="16.5" customHeight="1">
      <c r="A474" s="40"/>
      <c r="B474" s="41"/>
      <c r="C474" s="248" t="s">
        <v>704</v>
      </c>
      <c r="D474" s="248" t="s">
        <v>237</v>
      </c>
      <c r="E474" s="249" t="s">
        <v>705</v>
      </c>
      <c r="F474" s="250" t="s">
        <v>706</v>
      </c>
      <c r="G474" s="251" t="s">
        <v>147</v>
      </c>
      <c r="H474" s="252">
        <v>52.020000000000003</v>
      </c>
      <c r="I474" s="253"/>
      <c r="J474" s="254">
        <f>ROUND(I474*H474,2)</f>
        <v>0</v>
      </c>
      <c r="K474" s="250" t="s">
        <v>148</v>
      </c>
      <c r="L474" s="255"/>
      <c r="M474" s="256" t="s">
        <v>19</v>
      </c>
      <c r="N474" s="257" t="s">
        <v>41</v>
      </c>
      <c r="O474" s="86"/>
      <c r="P474" s="215">
        <f>O474*H474</f>
        <v>0</v>
      </c>
      <c r="Q474" s="215">
        <v>0.0025000000000000001</v>
      </c>
      <c r="R474" s="215">
        <f>Q474*H474</f>
        <v>0.13005</v>
      </c>
      <c r="S474" s="215">
        <v>0</v>
      </c>
      <c r="T474" s="216">
        <f>S474*H474</f>
        <v>0</v>
      </c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R474" s="217" t="s">
        <v>394</v>
      </c>
      <c r="AT474" s="217" t="s">
        <v>237</v>
      </c>
      <c r="AU474" s="217" t="s">
        <v>80</v>
      </c>
      <c r="AY474" s="19" t="s">
        <v>142</v>
      </c>
      <c r="BE474" s="218">
        <f>IF(N474="základní",J474,0)</f>
        <v>0</v>
      </c>
      <c r="BF474" s="218">
        <f>IF(N474="snížená",J474,0)</f>
        <v>0</v>
      </c>
      <c r="BG474" s="218">
        <f>IF(N474="zákl. přenesená",J474,0)</f>
        <v>0</v>
      </c>
      <c r="BH474" s="218">
        <f>IF(N474="sníž. přenesená",J474,0)</f>
        <v>0</v>
      </c>
      <c r="BI474" s="218">
        <f>IF(N474="nulová",J474,0)</f>
        <v>0</v>
      </c>
      <c r="BJ474" s="19" t="s">
        <v>78</v>
      </c>
      <c r="BK474" s="218">
        <f>ROUND(I474*H474,2)</f>
        <v>0</v>
      </c>
      <c r="BL474" s="19" t="s">
        <v>266</v>
      </c>
      <c r="BM474" s="217" t="s">
        <v>707</v>
      </c>
    </row>
    <row r="475" s="2" customFormat="1">
      <c r="A475" s="40"/>
      <c r="B475" s="41"/>
      <c r="C475" s="42"/>
      <c r="D475" s="219" t="s">
        <v>151</v>
      </c>
      <c r="E475" s="42"/>
      <c r="F475" s="220" t="s">
        <v>706</v>
      </c>
      <c r="G475" s="42"/>
      <c r="H475" s="42"/>
      <c r="I475" s="221"/>
      <c r="J475" s="42"/>
      <c r="K475" s="42"/>
      <c r="L475" s="46"/>
      <c r="M475" s="222"/>
      <c r="N475" s="223"/>
      <c r="O475" s="86"/>
      <c r="P475" s="86"/>
      <c r="Q475" s="86"/>
      <c r="R475" s="86"/>
      <c r="S475" s="86"/>
      <c r="T475" s="87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T475" s="19" t="s">
        <v>151</v>
      </c>
      <c r="AU475" s="19" t="s">
        <v>80</v>
      </c>
    </row>
    <row r="476" s="13" customFormat="1">
      <c r="A476" s="13"/>
      <c r="B476" s="226"/>
      <c r="C476" s="227"/>
      <c r="D476" s="219" t="s">
        <v>155</v>
      </c>
      <c r="E476" s="227"/>
      <c r="F476" s="229" t="s">
        <v>708</v>
      </c>
      <c r="G476" s="227"/>
      <c r="H476" s="230">
        <v>52.020000000000003</v>
      </c>
      <c r="I476" s="231"/>
      <c r="J476" s="227"/>
      <c r="K476" s="227"/>
      <c r="L476" s="232"/>
      <c r="M476" s="233"/>
      <c r="N476" s="234"/>
      <c r="O476" s="234"/>
      <c r="P476" s="234"/>
      <c r="Q476" s="234"/>
      <c r="R476" s="234"/>
      <c r="S476" s="234"/>
      <c r="T476" s="235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6" t="s">
        <v>155</v>
      </c>
      <c r="AU476" s="236" t="s">
        <v>80</v>
      </c>
      <c r="AV476" s="13" t="s">
        <v>80</v>
      </c>
      <c r="AW476" s="13" t="s">
        <v>4</v>
      </c>
      <c r="AX476" s="13" t="s">
        <v>78</v>
      </c>
      <c r="AY476" s="236" t="s">
        <v>142</v>
      </c>
    </row>
    <row r="477" s="2" customFormat="1" ht="16.5" customHeight="1">
      <c r="A477" s="40"/>
      <c r="B477" s="41"/>
      <c r="C477" s="206" t="s">
        <v>709</v>
      </c>
      <c r="D477" s="206" t="s">
        <v>144</v>
      </c>
      <c r="E477" s="207" t="s">
        <v>710</v>
      </c>
      <c r="F477" s="208" t="s">
        <v>711</v>
      </c>
      <c r="G477" s="209" t="s">
        <v>147</v>
      </c>
      <c r="H477" s="210">
        <v>48.130000000000003</v>
      </c>
      <c r="I477" s="211"/>
      <c r="J477" s="212">
        <f>ROUND(I477*H477,2)</f>
        <v>0</v>
      </c>
      <c r="K477" s="208" t="s">
        <v>148</v>
      </c>
      <c r="L477" s="46"/>
      <c r="M477" s="213" t="s">
        <v>19</v>
      </c>
      <c r="N477" s="214" t="s">
        <v>41</v>
      </c>
      <c r="O477" s="86"/>
      <c r="P477" s="215">
        <f>O477*H477</f>
        <v>0</v>
      </c>
      <c r="Q477" s="215">
        <v>0.00012375</v>
      </c>
      <c r="R477" s="215">
        <f>Q477*H477</f>
        <v>0.0059560875000000003</v>
      </c>
      <c r="S477" s="215">
        <v>0</v>
      </c>
      <c r="T477" s="216">
        <f>S477*H477</f>
        <v>0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217" t="s">
        <v>266</v>
      </c>
      <c r="AT477" s="217" t="s">
        <v>144</v>
      </c>
      <c r="AU477" s="217" t="s">
        <v>80</v>
      </c>
      <c r="AY477" s="19" t="s">
        <v>142</v>
      </c>
      <c r="BE477" s="218">
        <f>IF(N477="základní",J477,0)</f>
        <v>0</v>
      </c>
      <c r="BF477" s="218">
        <f>IF(N477="snížená",J477,0)</f>
        <v>0</v>
      </c>
      <c r="BG477" s="218">
        <f>IF(N477="zákl. přenesená",J477,0)</f>
        <v>0</v>
      </c>
      <c r="BH477" s="218">
        <f>IF(N477="sníž. přenesená",J477,0)</f>
        <v>0</v>
      </c>
      <c r="BI477" s="218">
        <f>IF(N477="nulová",J477,0)</f>
        <v>0</v>
      </c>
      <c r="BJ477" s="19" t="s">
        <v>78</v>
      </c>
      <c r="BK477" s="218">
        <f>ROUND(I477*H477,2)</f>
        <v>0</v>
      </c>
      <c r="BL477" s="19" t="s">
        <v>266</v>
      </c>
      <c r="BM477" s="217" t="s">
        <v>712</v>
      </c>
    </row>
    <row r="478" s="2" customFormat="1">
      <c r="A478" s="40"/>
      <c r="B478" s="41"/>
      <c r="C478" s="42"/>
      <c r="D478" s="219" t="s">
        <v>151</v>
      </c>
      <c r="E478" s="42"/>
      <c r="F478" s="220" t="s">
        <v>713</v>
      </c>
      <c r="G478" s="42"/>
      <c r="H478" s="42"/>
      <c r="I478" s="221"/>
      <c r="J478" s="42"/>
      <c r="K478" s="42"/>
      <c r="L478" s="46"/>
      <c r="M478" s="222"/>
      <c r="N478" s="223"/>
      <c r="O478" s="86"/>
      <c r="P478" s="86"/>
      <c r="Q478" s="86"/>
      <c r="R478" s="86"/>
      <c r="S478" s="86"/>
      <c r="T478" s="87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T478" s="19" t="s">
        <v>151</v>
      </c>
      <c r="AU478" s="19" t="s">
        <v>80</v>
      </c>
    </row>
    <row r="479" s="2" customFormat="1">
      <c r="A479" s="40"/>
      <c r="B479" s="41"/>
      <c r="C479" s="42"/>
      <c r="D479" s="224" t="s">
        <v>153</v>
      </c>
      <c r="E479" s="42"/>
      <c r="F479" s="225" t="s">
        <v>714</v>
      </c>
      <c r="G479" s="42"/>
      <c r="H479" s="42"/>
      <c r="I479" s="221"/>
      <c r="J479" s="42"/>
      <c r="K479" s="42"/>
      <c r="L479" s="46"/>
      <c r="M479" s="222"/>
      <c r="N479" s="223"/>
      <c r="O479" s="86"/>
      <c r="P479" s="86"/>
      <c r="Q479" s="86"/>
      <c r="R479" s="86"/>
      <c r="S479" s="86"/>
      <c r="T479" s="87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T479" s="19" t="s">
        <v>153</v>
      </c>
      <c r="AU479" s="19" t="s">
        <v>80</v>
      </c>
    </row>
    <row r="480" s="13" customFormat="1">
      <c r="A480" s="13"/>
      <c r="B480" s="226"/>
      <c r="C480" s="227"/>
      <c r="D480" s="219" t="s">
        <v>155</v>
      </c>
      <c r="E480" s="228" t="s">
        <v>19</v>
      </c>
      <c r="F480" s="229" t="s">
        <v>352</v>
      </c>
      <c r="G480" s="227"/>
      <c r="H480" s="230">
        <v>19.960000000000001</v>
      </c>
      <c r="I480" s="231"/>
      <c r="J480" s="227"/>
      <c r="K480" s="227"/>
      <c r="L480" s="232"/>
      <c r="M480" s="233"/>
      <c r="N480" s="234"/>
      <c r="O480" s="234"/>
      <c r="P480" s="234"/>
      <c r="Q480" s="234"/>
      <c r="R480" s="234"/>
      <c r="S480" s="234"/>
      <c r="T480" s="235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6" t="s">
        <v>155</v>
      </c>
      <c r="AU480" s="236" t="s">
        <v>80</v>
      </c>
      <c r="AV480" s="13" t="s">
        <v>80</v>
      </c>
      <c r="AW480" s="13" t="s">
        <v>32</v>
      </c>
      <c r="AX480" s="13" t="s">
        <v>70</v>
      </c>
      <c r="AY480" s="236" t="s">
        <v>142</v>
      </c>
    </row>
    <row r="481" s="13" customFormat="1">
      <c r="A481" s="13"/>
      <c r="B481" s="226"/>
      <c r="C481" s="227"/>
      <c r="D481" s="219" t="s">
        <v>155</v>
      </c>
      <c r="E481" s="228" t="s">
        <v>19</v>
      </c>
      <c r="F481" s="229" t="s">
        <v>354</v>
      </c>
      <c r="G481" s="227"/>
      <c r="H481" s="230">
        <v>20.344999999999999</v>
      </c>
      <c r="I481" s="231"/>
      <c r="J481" s="227"/>
      <c r="K481" s="227"/>
      <c r="L481" s="232"/>
      <c r="M481" s="233"/>
      <c r="N481" s="234"/>
      <c r="O481" s="234"/>
      <c r="P481" s="234"/>
      <c r="Q481" s="234"/>
      <c r="R481" s="234"/>
      <c r="S481" s="234"/>
      <c r="T481" s="235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6" t="s">
        <v>155</v>
      </c>
      <c r="AU481" s="236" t="s">
        <v>80</v>
      </c>
      <c r="AV481" s="13" t="s">
        <v>80</v>
      </c>
      <c r="AW481" s="13" t="s">
        <v>32</v>
      </c>
      <c r="AX481" s="13" t="s">
        <v>70</v>
      </c>
      <c r="AY481" s="236" t="s">
        <v>142</v>
      </c>
    </row>
    <row r="482" s="13" customFormat="1">
      <c r="A482" s="13"/>
      <c r="B482" s="226"/>
      <c r="C482" s="227"/>
      <c r="D482" s="219" t="s">
        <v>155</v>
      </c>
      <c r="E482" s="228" t="s">
        <v>19</v>
      </c>
      <c r="F482" s="229" t="s">
        <v>355</v>
      </c>
      <c r="G482" s="227"/>
      <c r="H482" s="230">
        <v>7.8250000000000002</v>
      </c>
      <c r="I482" s="231"/>
      <c r="J482" s="227"/>
      <c r="K482" s="227"/>
      <c r="L482" s="232"/>
      <c r="M482" s="233"/>
      <c r="N482" s="234"/>
      <c r="O482" s="234"/>
      <c r="P482" s="234"/>
      <c r="Q482" s="234"/>
      <c r="R482" s="234"/>
      <c r="S482" s="234"/>
      <c r="T482" s="235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6" t="s">
        <v>155</v>
      </c>
      <c r="AU482" s="236" t="s">
        <v>80</v>
      </c>
      <c r="AV482" s="13" t="s">
        <v>80</v>
      </c>
      <c r="AW482" s="13" t="s">
        <v>32</v>
      </c>
      <c r="AX482" s="13" t="s">
        <v>70</v>
      </c>
      <c r="AY482" s="236" t="s">
        <v>142</v>
      </c>
    </row>
    <row r="483" s="14" customFormat="1">
      <c r="A483" s="14"/>
      <c r="B483" s="237"/>
      <c r="C483" s="238"/>
      <c r="D483" s="219" t="s">
        <v>155</v>
      </c>
      <c r="E483" s="239" t="s">
        <v>19</v>
      </c>
      <c r="F483" s="240" t="s">
        <v>173</v>
      </c>
      <c r="G483" s="238"/>
      <c r="H483" s="241">
        <v>48.130000000000003</v>
      </c>
      <c r="I483" s="242"/>
      <c r="J483" s="238"/>
      <c r="K483" s="238"/>
      <c r="L483" s="243"/>
      <c r="M483" s="244"/>
      <c r="N483" s="245"/>
      <c r="O483" s="245"/>
      <c r="P483" s="245"/>
      <c r="Q483" s="245"/>
      <c r="R483" s="245"/>
      <c r="S483" s="245"/>
      <c r="T483" s="246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47" t="s">
        <v>155</v>
      </c>
      <c r="AU483" s="247" t="s">
        <v>80</v>
      </c>
      <c r="AV483" s="14" t="s">
        <v>149</v>
      </c>
      <c r="AW483" s="14" t="s">
        <v>32</v>
      </c>
      <c r="AX483" s="14" t="s">
        <v>78</v>
      </c>
      <c r="AY483" s="247" t="s">
        <v>142</v>
      </c>
    </row>
    <row r="484" s="2" customFormat="1" ht="16.5" customHeight="1">
      <c r="A484" s="40"/>
      <c r="B484" s="41"/>
      <c r="C484" s="248" t="s">
        <v>715</v>
      </c>
      <c r="D484" s="248" t="s">
        <v>237</v>
      </c>
      <c r="E484" s="249" t="s">
        <v>716</v>
      </c>
      <c r="F484" s="250" t="s">
        <v>717</v>
      </c>
      <c r="G484" s="251" t="s">
        <v>147</v>
      </c>
      <c r="H484" s="252">
        <v>29.579000000000001</v>
      </c>
      <c r="I484" s="253"/>
      <c r="J484" s="254">
        <f>ROUND(I484*H484,2)</f>
        <v>0</v>
      </c>
      <c r="K484" s="250" t="s">
        <v>148</v>
      </c>
      <c r="L484" s="255"/>
      <c r="M484" s="256" t="s">
        <v>19</v>
      </c>
      <c r="N484" s="257" t="s">
        <v>41</v>
      </c>
      <c r="O484" s="86"/>
      <c r="P484" s="215">
        <f>O484*H484</f>
        <v>0</v>
      </c>
      <c r="Q484" s="215">
        <v>0.0018400000000000001</v>
      </c>
      <c r="R484" s="215">
        <f>Q484*H484</f>
        <v>0.054425360000000006</v>
      </c>
      <c r="S484" s="215">
        <v>0</v>
      </c>
      <c r="T484" s="216">
        <f>S484*H484</f>
        <v>0</v>
      </c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R484" s="217" t="s">
        <v>394</v>
      </c>
      <c r="AT484" s="217" t="s">
        <v>237</v>
      </c>
      <c r="AU484" s="217" t="s">
        <v>80</v>
      </c>
      <c r="AY484" s="19" t="s">
        <v>142</v>
      </c>
      <c r="BE484" s="218">
        <f>IF(N484="základní",J484,0)</f>
        <v>0</v>
      </c>
      <c r="BF484" s="218">
        <f>IF(N484="snížená",J484,0)</f>
        <v>0</v>
      </c>
      <c r="BG484" s="218">
        <f>IF(N484="zákl. přenesená",J484,0)</f>
        <v>0</v>
      </c>
      <c r="BH484" s="218">
        <f>IF(N484="sníž. přenesená",J484,0)</f>
        <v>0</v>
      </c>
      <c r="BI484" s="218">
        <f>IF(N484="nulová",J484,0)</f>
        <v>0</v>
      </c>
      <c r="BJ484" s="19" t="s">
        <v>78</v>
      </c>
      <c r="BK484" s="218">
        <f>ROUND(I484*H484,2)</f>
        <v>0</v>
      </c>
      <c r="BL484" s="19" t="s">
        <v>266</v>
      </c>
      <c r="BM484" s="217" t="s">
        <v>718</v>
      </c>
    </row>
    <row r="485" s="2" customFormat="1">
      <c r="A485" s="40"/>
      <c r="B485" s="41"/>
      <c r="C485" s="42"/>
      <c r="D485" s="219" t="s">
        <v>151</v>
      </c>
      <c r="E485" s="42"/>
      <c r="F485" s="220" t="s">
        <v>717</v>
      </c>
      <c r="G485" s="42"/>
      <c r="H485" s="42"/>
      <c r="I485" s="221"/>
      <c r="J485" s="42"/>
      <c r="K485" s="42"/>
      <c r="L485" s="46"/>
      <c r="M485" s="222"/>
      <c r="N485" s="223"/>
      <c r="O485" s="86"/>
      <c r="P485" s="86"/>
      <c r="Q485" s="86"/>
      <c r="R485" s="86"/>
      <c r="S485" s="86"/>
      <c r="T485" s="87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T485" s="19" t="s">
        <v>151</v>
      </c>
      <c r="AU485" s="19" t="s">
        <v>80</v>
      </c>
    </row>
    <row r="486" s="13" customFormat="1">
      <c r="A486" s="13"/>
      <c r="B486" s="226"/>
      <c r="C486" s="227"/>
      <c r="D486" s="219" t="s">
        <v>155</v>
      </c>
      <c r="E486" s="228" t="s">
        <v>19</v>
      </c>
      <c r="F486" s="229" t="s">
        <v>719</v>
      </c>
      <c r="G486" s="227"/>
      <c r="H486" s="230">
        <v>20.344999999999999</v>
      </c>
      <c r="I486" s="231"/>
      <c r="J486" s="227"/>
      <c r="K486" s="227"/>
      <c r="L486" s="232"/>
      <c r="M486" s="233"/>
      <c r="N486" s="234"/>
      <c r="O486" s="234"/>
      <c r="P486" s="234"/>
      <c r="Q486" s="234"/>
      <c r="R486" s="234"/>
      <c r="S486" s="234"/>
      <c r="T486" s="235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6" t="s">
        <v>155</v>
      </c>
      <c r="AU486" s="236" t="s">
        <v>80</v>
      </c>
      <c r="AV486" s="13" t="s">
        <v>80</v>
      </c>
      <c r="AW486" s="13" t="s">
        <v>32</v>
      </c>
      <c r="AX486" s="13" t="s">
        <v>70</v>
      </c>
      <c r="AY486" s="236" t="s">
        <v>142</v>
      </c>
    </row>
    <row r="487" s="13" customFormat="1">
      <c r="A487" s="13"/>
      <c r="B487" s="226"/>
      <c r="C487" s="227"/>
      <c r="D487" s="219" t="s">
        <v>155</v>
      </c>
      <c r="E487" s="228" t="s">
        <v>19</v>
      </c>
      <c r="F487" s="229" t="s">
        <v>720</v>
      </c>
      <c r="G487" s="227"/>
      <c r="H487" s="230">
        <v>7.8250000000000002</v>
      </c>
      <c r="I487" s="231"/>
      <c r="J487" s="227"/>
      <c r="K487" s="227"/>
      <c r="L487" s="232"/>
      <c r="M487" s="233"/>
      <c r="N487" s="234"/>
      <c r="O487" s="234"/>
      <c r="P487" s="234"/>
      <c r="Q487" s="234"/>
      <c r="R487" s="234"/>
      <c r="S487" s="234"/>
      <c r="T487" s="235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6" t="s">
        <v>155</v>
      </c>
      <c r="AU487" s="236" t="s">
        <v>80</v>
      </c>
      <c r="AV487" s="13" t="s">
        <v>80</v>
      </c>
      <c r="AW487" s="13" t="s">
        <v>32</v>
      </c>
      <c r="AX487" s="13" t="s">
        <v>70</v>
      </c>
      <c r="AY487" s="236" t="s">
        <v>142</v>
      </c>
    </row>
    <row r="488" s="14" customFormat="1">
      <c r="A488" s="14"/>
      <c r="B488" s="237"/>
      <c r="C488" s="238"/>
      <c r="D488" s="219" t="s">
        <v>155</v>
      </c>
      <c r="E488" s="239" t="s">
        <v>19</v>
      </c>
      <c r="F488" s="240" t="s">
        <v>173</v>
      </c>
      <c r="G488" s="238"/>
      <c r="H488" s="241">
        <v>28.169999999999998</v>
      </c>
      <c r="I488" s="242"/>
      <c r="J488" s="238"/>
      <c r="K488" s="238"/>
      <c r="L488" s="243"/>
      <c r="M488" s="244"/>
      <c r="N488" s="245"/>
      <c r="O488" s="245"/>
      <c r="P488" s="245"/>
      <c r="Q488" s="245"/>
      <c r="R488" s="245"/>
      <c r="S488" s="245"/>
      <c r="T488" s="246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47" t="s">
        <v>155</v>
      </c>
      <c r="AU488" s="247" t="s">
        <v>80</v>
      </c>
      <c r="AV488" s="14" t="s">
        <v>149</v>
      </c>
      <c r="AW488" s="14" t="s">
        <v>32</v>
      </c>
      <c r="AX488" s="14" t="s">
        <v>78</v>
      </c>
      <c r="AY488" s="247" t="s">
        <v>142</v>
      </c>
    </row>
    <row r="489" s="13" customFormat="1">
      <c r="A489" s="13"/>
      <c r="B489" s="226"/>
      <c r="C489" s="227"/>
      <c r="D489" s="219" t="s">
        <v>155</v>
      </c>
      <c r="E489" s="227"/>
      <c r="F489" s="229" t="s">
        <v>721</v>
      </c>
      <c r="G489" s="227"/>
      <c r="H489" s="230">
        <v>29.579000000000001</v>
      </c>
      <c r="I489" s="231"/>
      <c r="J489" s="227"/>
      <c r="K489" s="227"/>
      <c r="L489" s="232"/>
      <c r="M489" s="233"/>
      <c r="N489" s="234"/>
      <c r="O489" s="234"/>
      <c r="P489" s="234"/>
      <c r="Q489" s="234"/>
      <c r="R489" s="234"/>
      <c r="S489" s="234"/>
      <c r="T489" s="235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6" t="s">
        <v>155</v>
      </c>
      <c r="AU489" s="236" t="s">
        <v>80</v>
      </c>
      <c r="AV489" s="13" t="s">
        <v>80</v>
      </c>
      <c r="AW489" s="13" t="s">
        <v>4</v>
      </c>
      <c r="AX489" s="13" t="s">
        <v>78</v>
      </c>
      <c r="AY489" s="236" t="s">
        <v>142</v>
      </c>
    </row>
    <row r="490" s="2" customFormat="1" ht="16.5" customHeight="1">
      <c r="A490" s="40"/>
      <c r="B490" s="41"/>
      <c r="C490" s="248" t="s">
        <v>722</v>
      </c>
      <c r="D490" s="248" t="s">
        <v>237</v>
      </c>
      <c r="E490" s="249" t="s">
        <v>723</v>
      </c>
      <c r="F490" s="250" t="s">
        <v>724</v>
      </c>
      <c r="G490" s="251" t="s">
        <v>147</v>
      </c>
      <c r="H490" s="252">
        <v>20.957999999999998</v>
      </c>
      <c r="I490" s="253"/>
      <c r="J490" s="254">
        <f>ROUND(I490*H490,2)</f>
        <v>0</v>
      </c>
      <c r="K490" s="250" t="s">
        <v>148</v>
      </c>
      <c r="L490" s="255"/>
      <c r="M490" s="256" t="s">
        <v>19</v>
      </c>
      <c r="N490" s="257" t="s">
        <v>41</v>
      </c>
      <c r="O490" s="86"/>
      <c r="P490" s="215">
        <f>O490*H490</f>
        <v>0</v>
      </c>
      <c r="Q490" s="215">
        <v>0.00115</v>
      </c>
      <c r="R490" s="215">
        <f>Q490*H490</f>
        <v>0.024101699999999997</v>
      </c>
      <c r="S490" s="215">
        <v>0</v>
      </c>
      <c r="T490" s="216">
        <f>S490*H490</f>
        <v>0</v>
      </c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R490" s="217" t="s">
        <v>394</v>
      </c>
      <c r="AT490" s="217" t="s">
        <v>237</v>
      </c>
      <c r="AU490" s="217" t="s">
        <v>80</v>
      </c>
      <c r="AY490" s="19" t="s">
        <v>142</v>
      </c>
      <c r="BE490" s="218">
        <f>IF(N490="základní",J490,0)</f>
        <v>0</v>
      </c>
      <c r="BF490" s="218">
        <f>IF(N490="snížená",J490,0)</f>
        <v>0</v>
      </c>
      <c r="BG490" s="218">
        <f>IF(N490="zákl. přenesená",J490,0)</f>
        <v>0</v>
      </c>
      <c r="BH490" s="218">
        <f>IF(N490="sníž. přenesená",J490,0)</f>
        <v>0</v>
      </c>
      <c r="BI490" s="218">
        <f>IF(N490="nulová",J490,0)</f>
        <v>0</v>
      </c>
      <c r="BJ490" s="19" t="s">
        <v>78</v>
      </c>
      <c r="BK490" s="218">
        <f>ROUND(I490*H490,2)</f>
        <v>0</v>
      </c>
      <c r="BL490" s="19" t="s">
        <v>266</v>
      </c>
      <c r="BM490" s="217" t="s">
        <v>725</v>
      </c>
    </row>
    <row r="491" s="2" customFormat="1">
      <c r="A491" s="40"/>
      <c r="B491" s="41"/>
      <c r="C491" s="42"/>
      <c r="D491" s="219" t="s">
        <v>151</v>
      </c>
      <c r="E491" s="42"/>
      <c r="F491" s="220" t="s">
        <v>724</v>
      </c>
      <c r="G491" s="42"/>
      <c r="H491" s="42"/>
      <c r="I491" s="221"/>
      <c r="J491" s="42"/>
      <c r="K491" s="42"/>
      <c r="L491" s="46"/>
      <c r="M491" s="222"/>
      <c r="N491" s="223"/>
      <c r="O491" s="86"/>
      <c r="P491" s="86"/>
      <c r="Q491" s="86"/>
      <c r="R491" s="86"/>
      <c r="S491" s="86"/>
      <c r="T491" s="87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T491" s="19" t="s">
        <v>151</v>
      </c>
      <c r="AU491" s="19" t="s">
        <v>80</v>
      </c>
    </row>
    <row r="492" s="13" customFormat="1">
      <c r="A492" s="13"/>
      <c r="B492" s="226"/>
      <c r="C492" s="227"/>
      <c r="D492" s="219" t="s">
        <v>155</v>
      </c>
      <c r="E492" s="227"/>
      <c r="F492" s="229" t="s">
        <v>726</v>
      </c>
      <c r="G492" s="227"/>
      <c r="H492" s="230">
        <v>20.957999999999998</v>
      </c>
      <c r="I492" s="231"/>
      <c r="J492" s="227"/>
      <c r="K492" s="227"/>
      <c r="L492" s="232"/>
      <c r="M492" s="233"/>
      <c r="N492" s="234"/>
      <c r="O492" s="234"/>
      <c r="P492" s="234"/>
      <c r="Q492" s="234"/>
      <c r="R492" s="234"/>
      <c r="S492" s="234"/>
      <c r="T492" s="235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6" t="s">
        <v>155</v>
      </c>
      <c r="AU492" s="236" t="s">
        <v>80</v>
      </c>
      <c r="AV492" s="13" t="s">
        <v>80</v>
      </c>
      <c r="AW492" s="13" t="s">
        <v>4</v>
      </c>
      <c r="AX492" s="13" t="s">
        <v>78</v>
      </c>
      <c r="AY492" s="236" t="s">
        <v>142</v>
      </c>
    </row>
    <row r="493" s="2" customFormat="1" ht="24.15" customHeight="1">
      <c r="A493" s="40"/>
      <c r="B493" s="41"/>
      <c r="C493" s="206" t="s">
        <v>727</v>
      </c>
      <c r="D493" s="206" t="s">
        <v>144</v>
      </c>
      <c r="E493" s="207" t="s">
        <v>728</v>
      </c>
      <c r="F493" s="208" t="s">
        <v>729</v>
      </c>
      <c r="G493" s="209" t="s">
        <v>147</v>
      </c>
      <c r="H493" s="210">
        <v>24.495000000000001</v>
      </c>
      <c r="I493" s="211"/>
      <c r="J493" s="212">
        <f>ROUND(I493*H493,2)</f>
        <v>0</v>
      </c>
      <c r="K493" s="208" t="s">
        <v>730</v>
      </c>
      <c r="L493" s="46"/>
      <c r="M493" s="213" t="s">
        <v>19</v>
      </c>
      <c r="N493" s="214" t="s">
        <v>41</v>
      </c>
      <c r="O493" s="86"/>
      <c r="P493" s="215">
        <f>O493*H493</f>
        <v>0</v>
      </c>
      <c r="Q493" s="215">
        <v>0.0060600000000000003</v>
      </c>
      <c r="R493" s="215">
        <f>Q493*H493</f>
        <v>0.14843970000000001</v>
      </c>
      <c r="S493" s="215">
        <v>0</v>
      </c>
      <c r="T493" s="216">
        <f>S493*H493</f>
        <v>0</v>
      </c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R493" s="217" t="s">
        <v>266</v>
      </c>
      <c r="AT493" s="217" t="s">
        <v>144</v>
      </c>
      <c r="AU493" s="217" t="s">
        <v>80</v>
      </c>
      <c r="AY493" s="19" t="s">
        <v>142</v>
      </c>
      <c r="BE493" s="218">
        <f>IF(N493="základní",J493,0)</f>
        <v>0</v>
      </c>
      <c r="BF493" s="218">
        <f>IF(N493="snížená",J493,0)</f>
        <v>0</v>
      </c>
      <c r="BG493" s="218">
        <f>IF(N493="zákl. přenesená",J493,0)</f>
        <v>0</v>
      </c>
      <c r="BH493" s="218">
        <f>IF(N493="sníž. přenesená",J493,0)</f>
        <v>0</v>
      </c>
      <c r="BI493" s="218">
        <f>IF(N493="nulová",J493,0)</f>
        <v>0</v>
      </c>
      <c r="BJ493" s="19" t="s">
        <v>78</v>
      </c>
      <c r="BK493" s="218">
        <f>ROUND(I493*H493,2)</f>
        <v>0</v>
      </c>
      <c r="BL493" s="19" t="s">
        <v>266</v>
      </c>
      <c r="BM493" s="217" t="s">
        <v>731</v>
      </c>
    </row>
    <row r="494" s="2" customFormat="1">
      <c r="A494" s="40"/>
      <c r="B494" s="41"/>
      <c r="C494" s="42"/>
      <c r="D494" s="219" t="s">
        <v>151</v>
      </c>
      <c r="E494" s="42"/>
      <c r="F494" s="220" t="s">
        <v>732</v>
      </c>
      <c r="G494" s="42"/>
      <c r="H494" s="42"/>
      <c r="I494" s="221"/>
      <c r="J494" s="42"/>
      <c r="K494" s="42"/>
      <c r="L494" s="46"/>
      <c r="M494" s="222"/>
      <c r="N494" s="223"/>
      <c r="O494" s="86"/>
      <c r="P494" s="86"/>
      <c r="Q494" s="86"/>
      <c r="R494" s="86"/>
      <c r="S494" s="86"/>
      <c r="T494" s="87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T494" s="19" t="s">
        <v>151</v>
      </c>
      <c r="AU494" s="19" t="s">
        <v>80</v>
      </c>
    </row>
    <row r="495" s="2" customFormat="1">
      <c r="A495" s="40"/>
      <c r="B495" s="41"/>
      <c r="C495" s="42"/>
      <c r="D495" s="224" t="s">
        <v>153</v>
      </c>
      <c r="E495" s="42"/>
      <c r="F495" s="225" t="s">
        <v>733</v>
      </c>
      <c r="G495" s="42"/>
      <c r="H495" s="42"/>
      <c r="I495" s="221"/>
      <c r="J495" s="42"/>
      <c r="K495" s="42"/>
      <c r="L495" s="46"/>
      <c r="M495" s="222"/>
      <c r="N495" s="223"/>
      <c r="O495" s="86"/>
      <c r="P495" s="86"/>
      <c r="Q495" s="86"/>
      <c r="R495" s="86"/>
      <c r="S495" s="86"/>
      <c r="T495" s="87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T495" s="19" t="s">
        <v>153</v>
      </c>
      <c r="AU495" s="19" t="s">
        <v>80</v>
      </c>
    </row>
    <row r="496" s="13" customFormat="1">
      <c r="A496" s="13"/>
      <c r="B496" s="226"/>
      <c r="C496" s="227"/>
      <c r="D496" s="219" t="s">
        <v>155</v>
      </c>
      <c r="E496" s="228" t="s">
        <v>19</v>
      </c>
      <c r="F496" s="229" t="s">
        <v>280</v>
      </c>
      <c r="G496" s="227"/>
      <c r="H496" s="230">
        <v>16.574999999999999</v>
      </c>
      <c r="I496" s="231"/>
      <c r="J496" s="227"/>
      <c r="K496" s="227"/>
      <c r="L496" s="232"/>
      <c r="M496" s="233"/>
      <c r="N496" s="234"/>
      <c r="O496" s="234"/>
      <c r="P496" s="234"/>
      <c r="Q496" s="234"/>
      <c r="R496" s="234"/>
      <c r="S496" s="234"/>
      <c r="T496" s="235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6" t="s">
        <v>155</v>
      </c>
      <c r="AU496" s="236" t="s">
        <v>80</v>
      </c>
      <c r="AV496" s="13" t="s">
        <v>80</v>
      </c>
      <c r="AW496" s="13" t="s">
        <v>32</v>
      </c>
      <c r="AX496" s="13" t="s">
        <v>70</v>
      </c>
      <c r="AY496" s="236" t="s">
        <v>142</v>
      </c>
    </row>
    <row r="497" s="13" customFormat="1">
      <c r="A497" s="13"/>
      <c r="B497" s="226"/>
      <c r="C497" s="227"/>
      <c r="D497" s="219" t="s">
        <v>155</v>
      </c>
      <c r="E497" s="228" t="s">
        <v>19</v>
      </c>
      <c r="F497" s="229" t="s">
        <v>734</v>
      </c>
      <c r="G497" s="227"/>
      <c r="H497" s="230">
        <v>7.9199999999999999</v>
      </c>
      <c r="I497" s="231"/>
      <c r="J497" s="227"/>
      <c r="K497" s="227"/>
      <c r="L497" s="232"/>
      <c r="M497" s="233"/>
      <c r="N497" s="234"/>
      <c r="O497" s="234"/>
      <c r="P497" s="234"/>
      <c r="Q497" s="234"/>
      <c r="R497" s="234"/>
      <c r="S497" s="234"/>
      <c r="T497" s="235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36" t="s">
        <v>155</v>
      </c>
      <c r="AU497" s="236" t="s">
        <v>80</v>
      </c>
      <c r="AV497" s="13" t="s">
        <v>80</v>
      </c>
      <c r="AW497" s="13" t="s">
        <v>32</v>
      </c>
      <c r="AX497" s="13" t="s">
        <v>70</v>
      </c>
      <c r="AY497" s="236" t="s">
        <v>142</v>
      </c>
    </row>
    <row r="498" s="14" customFormat="1">
      <c r="A498" s="14"/>
      <c r="B498" s="237"/>
      <c r="C498" s="238"/>
      <c r="D498" s="219" t="s">
        <v>155</v>
      </c>
      <c r="E498" s="239" t="s">
        <v>19</v>
      </c>
      <c r="F498" s="240" t="s">
        <v>173</v>
      </c>
      <c r="G498" s="238"/>
      <c r="H498" s="241">
        <v>24.494999999999997</v>
      </c>
      <c r="I498" s="242"/>
      <c r="J498" s="238"/>
      <c r="K498" s="238"/>
      <c r="L498" s="243"/>
      <c r="M498" s="244"/>
      <c r="N498" s="245"/>
      <c r="O498" s="245"/>
      <c r="P498" s="245"/>
      <c r="Q498" s="245"/>
      <c r="R498" s="245"/>
      <c r="S498" s="245"/>
      <c r="T498" s="246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47" t="s">
        <v>155</v>
      </c>
      <c r="AU498" s="247" t="s">
        <v>80</v>
      </c>
      <c r="AV498" s="14" t="s">
        <v>149</v>
      </c>
      <c r="AW498" s="14" t="s">
        <v>32</v>
      </c>
      <c r="AX498" s="14" t="s">
        <v>78</v>
      </c>
      <c r="AY498" s="247" t="s">
        <v>142</v>
      </c>
    </row>
    <row r="499" s="2" customFormat="1" ht="24.15" customHeight="1">
      <c r="A499" s="40"/>
      <c r="B499" s="41"/>
      <c r="C499" s="248" t="s">
        <v>735</v>
      </c>
      <c r="D499" s="248" t="s">
        <v>237</v>
      </c>
      <c r="E499" s="249" t="s">
        <v>736</v>
      </c>
      <c r="F499" s="250" t="s">
        <v>737</v>
      </c>
      <c r="G499" s="251" t="s">
        <v>147</v>
      </c>
      <c r="H499" s="252">
        <v>25.719999999999999</v>
      </c>
      <c r="I499" s="253"/>
      <c r="J499" s="254">
        <f>ROUND(I499*H499,2)</f>
        <v>0</v>
      </c>
      <c r="K499" s="250" t="s">
        <v>19</v>
      </c>
      <c r="L499" s="255"/>
      <c r="M499" s="256" t="s">
        <v>19</v>
      </c>
      <c r="N499" s="257" t="s">
        <v>41</v>
      </c>
      <c r="O499" s="86"/>
      <c r="P499" s="215">
        <f>O499*H499</f>
        <v>0</v>
      </c>
      <c r="Q499" s="215">
        <v>0.0015</v>
      </c>
      <c r="R499" s="215">
        <f>Q499*H499</f>
        <v>0.038579999999999996</v>
      </c>
      <c r="S499" s="215">
        <v>0</v>
      </c>
      <c r="T499" s="216">
        <f>S499*H499</f>
        <v>0</v>
      </c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R499" s="217" t="s">
        <v>394</v>
      </c>
      <c r="AT499" s="217" t="s">
        <v>237</v>
      </c>
      <c r="AU499" s="217" t="s">
        <v>80</v>
      </c>
      <c r="AY499" s="19" t="s">
        <v>142</v>
      </c>
      <c r="BE499" s="218">
        <f>IF(N499="základní",J499,0)</f>
        <v>0</v>
      </c>
      <c r="BF499" s="218">
        <f>IF(N499="snížená",J499,0)</f>
        <v>0</v>
      </c>
      <c r="BG499" s="218">
        <f>IF(N499="zákl. přenesená",J499,0)</f>
        <v>0</v>
      </c>
      <c r="BH499" s="218">
        <f>IF(N499="sníž. přenesená",J499,0)</f>
        <v>0</v>
      </c>
      <c r="BI499" s="218">
        <f>IF(N499="nulová",J499,0)</f>
        <v>0</v>
      </c>
      <c r="BJ499" s="19" t="s">
        <v>78</v>
      </c>
      <c r="BK499" s="218">
        <f>ROUND(I499*H499,2)</f>
        <v>0</v>
      </c>
      <c r="BL499" s="19" t="s">
        <v>266</v>
      </c>
      <c r="BM499" s="217" t="s">
        <v>738</v>
      </c>
    </row>
    <row r="500" s="2" customFormat="1">
      <c r="A500" s="40"/>
      <c r="B500" s="41"/>
      <c r="C500" s="42"/>
      <c r="D500" s="219" t="s">
        <v>151</v>
      </c>
      <c r="E500" s="42"/>
      <c r="F500" s="220" t="s">
        <v>737</v>
      </c>
      <c r="G500" s="42"/>
      <c r="H500" s="42"/>
      <c r="I500" s="221"/>
      <c r="J500" s="42"/>
      <c r="K500" s="42"/>
      <c r="L500" s="46"/>
      <c r="M500" s="222"/>
      <c r="N500" s="223"/>
      <c r="O500" s="86"/>
      <c r="P500" s="86"/>
      <c r="Q500" s="86"/>
      <c r="R500" s="86"/>
      <c r="S500" s="86"/>
      <c r="T500" s="87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T500" s="19" t="s">
        <v>151</v>
      </c>
      <c r="AU500" s="19" t="s">
        <v>80</v>
      </c>
    </row>
    <row r="501" s="13" customFormat="1">
      <c r="A501" s="13"/>
      <c r="B501" s="226"/>
      <c r="C501" s="227"/>
      <c r="D501" s="219" t="s">
        <v>155</v>
      </c>
      <c r="E501" s="228" t="s">
        <v>19</v>
      </c>
      <c r="F501" s="229" t="s">
        <v>280</v>
      </c>
      <c r="G501" s="227"/>
      <c r="H501" s="230">
        <v>16.574999999999999</v>
      </c>
      <c r="I501" s="231"/>
      <c r="J501" s="227"/>
      <c r="K501" s="227"/>
      <c r="L501" s="232"/>
      <c r="M501" s="233"/>
      <c r="N501" s="234"/>
      <c r="O501" s="234"/>
      <c r="P501" s="234"/>
      <c r="Q501" s="234"/>
      <c r="R501" s="234"/>
      <c r="S501" s="234"/>
      <c r="T501" s="235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6" t="s">
        <v>155</v>
      </c>
      <c r="AU501" s="236" t="s">
        <v>80</v>
      </c>
      <c r="AV501" s="13" t="s">
        <v>80</v>
      </c>
      <c r="AW501" s="13" t="s">
        <v>32</v>
      </c>
      <c r="AX501" s="13" t="s">
        <v>70</v>
      </c>
      <c r="AY501" s="236" t="s">
        <v>142</v>
      </c>
    </row>
    <row r="502" s="13" customFormat="1">
      <c r="A502" s="13"/>
      <c r="B502" s="226"/>
      <c r="C502" s="227"/>
      <c r="D502" s="219" t="s">
        <v>155</v>
      </c>
      <c r="E502" s="228" t="s">
        <v>19</v>
      </c>
      <c r="F502" s="229" t="s">
        <v>734</v>
      </c>
      <c r="G502" s="227"/>
      <c r="H502" s="230">
        <v>7.9199999999999999</v>
      </c>
      <c r="I502" s="231"/>
      <c r="J502" s="227"/>
      <c r="K502" s="227"/>
      <c r="L502" s="232"/>
      <c r="M502" s="233"/>
      <c r="N502" s="234"/>
      <c r="O502" s="234"/>
      <c r="P502" s="234"/>
      <c r="Q502" s="234"/>
      <c r="R502" s="234"/>
      <c r="S502" s="234"/>
      <c r="T502" s="235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6" t="s">
        <v>155</v>
      </c>
      <c r="AU502" s="236" t="s">
        <v>80</v>
      </c>
      <c r="AV502" s="13" t="s">
        <v>80</v>
      </c>
      <c r="AW502" s="13" t="s">
        <v>32</v>
      </c>
      <c r="AX502" s="13" t="s">
        <v>70</v>
      </c>
      <c r="AY502" s="236" t="s">
        <v>142</v>
      </c>
    </row>
    <row r="503" s="14" customFormat="1">
      <c r="A503" s="14"/>
      <c r="B503" s="237"/>
      <c r="C503" s="238"/>
      <c r="D503" s="219" t="s">
        <v>155</v>
      </c>
      <c r="E503" s="239" t="s">
        <v>19</v>
      </c>
      <c r="F503" s="240" t="s">
        <v>173</v>
      </c>
      <c r="G503" s="238"/>
      <c r="H503" s="241">
        <v>24.494999999999997</v>
      </c>
      <c r="I503" s="242"/>
      <c r="J503" s="238"/>
      <c r="K503" s="238"/>
      <c r="L503" s="243"/>
      <c r="M503" s="244"/>
      <c r="N503" s="245"/>
      <c r="O503" s="245"/>
      <c r="P503" s="245"/>
      <c r="Q503" s="245"/>
      <c r="R503" s="245"/>
      <c r="S503" s="245"/>
      <c r="T503" s="246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47" t="s">
        <v>155</v>
      </c>
      <c r="AU503" s="247" t="s">
        <v>80</v>
      </c>
      <c r="AV503" s="14" t="s">
        <v>149</v>
      </c>
      <c r="AW503" s="14" t="s">
        <v>32</v>
      </c>
      <c r="AX503" s="14" t="s">
        <v>78</v>
      </c>
      <c r="AY503" s="247" t="s">
        <v>142</v>
      </c>
    </row>
    <row r="504" s="13" customFormat="1">
      <c r="A504" s="13"/>
      <c r="B504" s="226"/>
      <c r="C504" s="227"/>
      <c r="D504" s="219" t="s">
        <v>155</v>
      </c>
      <c r="E504" s="227"/>
      <c r="F504" s="229" t="s">
        <v>739</v>
      </c>
      <c r="G504" s="227"/>
      <c r="H504" s="230">
        <v>25.719999999999999</v>
      </c>
      <c r="I504" s="231"/>
      <c r="J504" s="227"/>
      <c r="K504" s="227"/>
      <c r="L504" s="232"/>
      <c r="M504" s="233"/>
      <c r="N504" s="234"/>
      <c r="O504" s="234"/>
      <c r="P504" s="234"/>
      <c r="Q504" s="234"/>
      <c r="R504" s="234"/>
      <c r="S504" s="234"/>
      <c r="T504" s="235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36" t="s">
        <v>155</v>
      </c>
      <c r="AU504" s="236" t="s">
        <v>80</v>
      </c>
      <c r="AV504" s="13" t="s">
        <v>80</v>
      </c>
      <c r="AW504" s="13" t="s">
        <v>4</v>
      </c>
      <c r="AX504" s="13" t="s">
        <v>78</v>
      </c>
      <c r="AY504" s="236" t="s">
        <v>142</v>
      </c>
    </row>
    <row r="505" s="2" customFormat="1" ht="16.5" customHeight="1">
      <c r="A505" s="40"/>
      <c r="B505" s="41"/>
      <c r="C505" s="206" t="s">
        <v>740</v>
      </c>
      <c r="D505" s="206" t="s">
        <v>144</v>
      </c>
      <c r="E505" s="207" t="s">
        <v>741</v>
      </c>
      <c r="F505" s="208" t="s">
        <v>742</v>
      </c>
      <c r="G505" s="209" t="s">
        <v>147</v>
      </c>
      <c r="H505" s="210">
        <v>117</v>
      </c>
      <c r="I505" s="211"/>
      <c r="J505" s="212">
        <f>ROUND(I505*H505,2)</f>
        <v>0</v>
      </c>
      <c r="K505" s="208" t="s">
        <v>148</v>
      </c>
      <c r="L505" s="46"/>
      <c r="M505" s="213" t="s">
        <v>19</v>
      </c>
      <c r="N505" s="214" t="s">
        <v>41</v>
      </c>
      <c r="O505" s="86"/>
      <c r="P505" s="215">
        <f>O505*H505</f>
        <v>0</v>
      </c>
      <c r="Q505" s="215">
        <v>0</v>
      </c>
      <c r="R505" s="215">
        <f>Q505*H505</f>
        <v>0</v>
      </c>
      <c r="S505" s="215">
        <v>0</v>
      </c>
      <c r="T505" s="216">
        <f>S505*H505</f>
        <v>0</v>
      </c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R505" s="217" t="s">
        <v>266</v>
      </c>
      <c r="AT505" s="217" t="s">
        <v>144</v>
      </c>
      <c r="AU505" s="217" t="s">
        <v>80</v>
      </c>
      <c r="AY505" s="19" t="s">
        <v>142</v>
      </c>
      <c r="BE505" s="218">
        <f>IF(N505="základní",J505,0)</f>
        <v>0</v>
      </c>
      <c r="BF505" s="218">
        <f>IF(N505="snížená",J505,0)</f>
        <v>0</v>
      </c>
      <c r="BG505" s="218">
        <f>IF(N505="zákl. přenesená",J505,0)</f>
        <v>0</v>
      </c>
      <c r="BH505" s="218">
        <f>IF(N505="sníž. přenesená",J505,0)</f>
        <v>0</v>
      </c>
      <c r="BI505" s="218">
        <f>IF(N505="nulová",J505,0)</f>
        <v>0</v>
      </c>
      <c r="BJ505" s="19" t="s">
        <v>78</v>
      </c>
      <c r="BK505" s="218">
        <f>ROUND(I505*H505,2)</f>
        <v>0</v>
      </c>
      <c r="BL505" s="19" t="s">
        <v>266</v>
      </c>
      <c r="BM505" s="217" t="s">
        <v>743</v>
      </c>
    </row>
    <row r="506" s="2" customFormat="1">
      <c r="A506" s="40"/>
      <c r="B506" s="41"/>
      <c r="C506" s="42"/>
      <c r="D506" s="219" t="s">
        <v>151</v>
      </c>
      <c r="E506" s="42"/>
      <c r="F506" s="220" t="s">
        <v>744</v>
      </c>
      <c r="G506" s="42"/>
      <c r="H506" s="42"/>
      <c r="I506" s="221"/>
      <c r="J506" s="42"/>
      <c r="K506" s="42"/>
      <c r="L506" s="46"/>
      <c r="M506" s="222"/>
      <c r="N506" s="223"/>
      <c r="O506" s="86"/>
      <c r="P506" s="86"/>
      <c r="Q506" s="86"/>
      <c r="R506" s="86"/>
      <c r="S506" s="86"/>
      <c r="T506" s="87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T506" s="19" t="s">
        <v>151</v>
      </c>
      <c r="AU506" s="19" t="s">
        <v>80</v>
      </c>
    </row>
    <row r="507" s="2" customFormat="1">
      <c r="A507" s="40"/>
      <c r="B507" s="41"/>
      <c r="C507" s="42"/>
      <c r="D507" s="224" t="s">
        <v>153</v>
      </c>
      <c r="E507" s="42"/>
      <c r="F507" s="225" t="s">
        <v>745</v>
      </c>
      <c r="G507" s="42"/>
      <c r="H507" s="42"/>
      <c r="I507" s="221"/>
      <c r="J507" s="42"/>
      <c r="K507" s="42"/>
      <c r="L507" s="46"/>
      <c r="M507" s="222"/>
      <c r="N507" s="223"/>
      <c r="O507" s="86"/>
      <c r="P507" s="86"/>
      <c r="Q507" s="86"/>
      <c r="R507" s="86"/>
      <c r="S507" s="86"/>
      <c r="T507" s="87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T507" s="19" t="s">
        <v>153</v>
      </c>
      <c r="AU507" s="19" t="s">
        <v>80</v>
      </c>
    </row>
    <row r="508" s="13" customFormat="1">
      <c r="A508" s="13"/>
      <c r="B508" s="226"/>
      <c r="C508" s="227"/>
      <c r="D508" s="219" t="s">
        <v>155</v>
      </c>
      <c r="E508" s="228" t="s">
        <v>19</v>
      </c>
      <c r="F508" s="229" t="s">
        <v>746</v>
      </c>
      <c r="G508" s="227"/>
      <c r="H508" s="230">
        <v>117</v>
      </c>
      <c r="I508" s="231"/>
      <c r="J508" s="227"/>
      <c r="K508" s="227"/>
      <c r="L508" s="232"/>
      <c r="M508" s="233"/>
      <c r="N508" s="234"/>
      <c r="O508" s="234"/>
      <c r="P508" s="234"/>
      <c r="Q508" s="234"/>
      <c r="R508" s="234"/>
      <c r="S508" s="234"/>
      <c r="T508" s="235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6" t="s">
        <v>155</v>
      </c>
      <c r="AU508" s="236" t="s">
        <v>80</v>
      </c>
      <c r="AV508" s="13" t="s">
        <v>80</v>
      </c>
      <c r="AW508" s="13" t="s">
        <v>32</v>
      </c>
      <c r="AX508" s="13" t="s">
        <v>78</v>
      </c>
      <c r="AY508" s="236" t="s">
        <v>142</v>
      </c>
    </row>
    <row r="509" s="2" customFormat="1" ht="16.5" customHeight="1">
      <c r="A509" s="40"/>
      <c r="B509" s="41"/>
      <c r="C509" s="248" t="s">
        <v>747</v>
      </c>
      <c r="D509" s="248" t="s">
        <v>237</v>
      </c>
      <c r="E509" s="249" t="s">
        <v>748</v>
      </c>
      <c r="F509" s="250" t="s">
        <v>749</v>
      </c>
      <c r="G509" s="251" t="s">
        <v>147</v>
      </c>
      <c r="H509" s="252">
        <v>119.34</v>
      </c>
      <c r="I509" s="253"/>
      <c r="J509" s="254">
        <f>ROUND(I509*H509,2)</f>
        <v>0</v>
      </c>
      <c r="K509" s="250" t="s">
        <v>148</v>
      </c>
      <c r="L509" s="255"/>
      <c r="M509" s="256" t="s">
        <v>19</v>
      </c>
      <c r="N509" s="257" t="s">
        <v>41</v>
      </c>
      <c r="O509" s="86"/>
      <c r="P509" s="215">
        <f>O509*H509</f>
        <v>0</v>
      </c>
      <c r="Q509" s="215">
        <v>0.0050000000000000001</v>
      </c>
      <c r="R509" s="215">
        <f>Q509*H509</f>
        <v>0.59670000000000001</v>
      </c>
      <c r="S509" s="215">
        <v>0</v>
      </c>
      <c r="T509" s="216">
        <f>S509*H509</f>
        <v>0</v>
      </c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R509" s="217" t="s">
        <v>394</v>
      </c>
      <c r="AT509" s="217" t="s">
        <v>237</v>
      </c>
      <c r="AU509" s="217" t="s">
        <v>80</v>
      </c>
      <c r="AY509" s="19" t="s">
        <v>142</v>
      </c>
      <c r="BE509" s="218">
        <f>IF(N509="základní",J509,0)</f>
        <v>0</v>
      </c>
      <c r="BF509" s="218">
        <f>IF(N509="snížená",J509,0)</f>
        <v>0</v>
      </c>
      <c r="BG509" s="218">
        <f>IF(N509="zákl. přenesená",J509,0)</f>
        <v>0</v>
      </c>
      <c r="BH509" s="218">
        <f>IF(N509="sníž. přenesená",J509,0)</f>
        <v>0</v>
      </c>
      <c r="BI509" s="218">
        <f>IF(N509="nulová",J509,0)</f>
        <v>0</v>
      </c>
      <c r="BJ509" s="19" t="s">
        <v>78</v>
      </c>
      <c r="BK509" s="218">
        <f>ROUND(I509*H509,2)</f>
        <v>0</v>
      </c>
      <c r="BL509" s="19" t="s">
        <v>266</v>
      </c>
      <c r="BM509" s="217" t="s">
        <v>750</v>
      </c>
    </row>
    <row r="510" s="2" customFormat="1">
      <c r="A510" s="40"/>
      <c r="B510" s="41"/>
      <c r="C510" s="42"/>
      <c r="D510" s="219" t="s">
        <v>151</v>
      </c>
      <c r="E510" s="42"/>
      <c r="F510" s="220" t="s">
        <v>749</v>
      </c>
      <c r="G510" s="42"/>
      <c r="H510" s="42"/>
      <c r="I510" s="221"/>
      <c r="J510" s="42"/>
      <c r="K510" s="42"/>
      <c r="L510" s="46"/>
      <c r="M510" s="222"/>
      <c r="N510" s="223"/>
      <c r="O510" s="86"/>
      <c r="P510" s="86"/>
      <c r="Q510" s="86"/>
      <c r="R510" s="86"/>
      <c r="S510" s="86"/>
      <c r="T510" s="87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T510" s="19" t="s">
        <v>151</v>
      </c>
      <c r="AU510" s="19" t="s">
        <v>80</v>
      </c>
    </row>
    <row r="511" s="13" customFormat="1">
      <c r="A511" s="13"/>
      <c r="B511" s="226"/>
      <c r="C511" s="227"/>
      <c r="D511" s="219" t="s">
        <v>155</v>
      </c>
      <c r="E511" s="227"/>
      <c r="F511" s="229" t="s">
        <v>751</v>
      </c>
      <c r="G511" s="227"/>
      <c r="H511" s="230">
        <v>119.34</v>
      </c>
      <c r="I511" s="231"/>
      <c r="J511" s="227"/>
      <c r="K511" s="227"/>
      <c r="L511" s="232"/>
      <c r="M511" s="233"/>
      <c r="N511" s="234"/>
      <c r="O511" s="234"/>
      <c r="P511" s="234"/>
      <c r="Q511" s="234"/>
      <c r="R511" s="234"/>
      <c r="S511" s="234"/>
      <c r="T511" s="235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6" t="s">
        <v>155</v>
      </c>
      <c r="AU511" s="236" t="s">
        <v>80</v>
      </c>
      <c r="AV511" s="13" t="s">
        <v>80</v>
      </c>
      <c r="AW511" s="13" t="s">
        <v>4</v>
      </c>
      <c r="AX511" s="13" t="s">
        <v>78</v>
      </c>
      <c r="AY511" s="236" t="s">
        <v>142</v>
      </c>
    </row>
    <row r="512" s="2" customFormat="1" ht="16.5" customHeight="1">
      <c r="A512" s="40"/>
      <c r="B512" s="41"/>
      <c r="C512" s="206" t="s">
        <v>752</v>
      </c>
      <c r="D512" s="206" t="s">
        <v>144</v>
      </c>
      <c r="E512" s="207" t="s">
        <v>753</v>
      </c>
      <c r="F512" s="208" t="s">
        <v>754</v>
      </c>
      <c r="G512" s="209" t="s">
        <v>193</v>
      </c>
      <c r="H512" s="210">
        <v>1.2430000000000001</v>
      </c>
      <c r="I512" s="211"/>
      <c r="J512" s="212">
        <f>ROUND(I512*H512,2)</f>
        <v>0</v>
      </c>
      <c r="K512" s="208" t="s">
        <v>148</v>
      </c>
      <c r="L512" s="46"/>
      <c r="M512" s="213" t="s">
        <v>19</v>
      </c>
      <c r="N512" s="214" t="s">
        <v>41</v>
      </c>
      <c r="O512" s="86"/>
      <c r="P512" s="215">
        <f>O512*H512</f>
        <v>0</v>
      </c>
      <c r="Q512" s="215">
        <v>0</v>
      </c>
      <c r="R512" s="215">
        <f>Q512*H512</f>
        <v>0</v>
      </c>
      <c r="S512" s="215">
        <v>0</v>
      </c>
      <c r="T512" s="216">
        <f>S512*H512</f>
        <v>0</v>
      </c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R512" s="217" t="s">
        <v>266</v>
      </c>
      <c r="AT512" s="217" t="s">
        <v>144</v>
      </c>
      <c r="AU512" s="217" t="s">
        <v>80</v>
      </c>
      <c r="AY512" s="19" t="s">
        <v>142</v>
      </c>
      <c r="BE512" s="218">
        <f>IF(N512="základní",J512,0)</f>
        <v>0</v>
      </c>
      <c r="BF512" s="218">
        <f>IF(N512="snížená",J512,0)</f>
        <v>0</v>
      </c>
      <c r="BG512" s="218">
        <f>IF(N512="zákl. přenesená",J512,0)</f>
        <v>0</v>
      </c>
      <c r="BH512" s="218">
        <f>IF(N512="sníž. přenesená",J512,0)</f>
        <v>0</v>
      </c>
      <c r="BI512" s="218">
        <f>IF(N512="nulová",J512,0)</f>
        <v>0</v>
      </c>
      <c r="BJ512" s="19" t="s">
        <v>78</v>
      </c>
      <c r="BK512" s="218">
        <f>ROUND(I512*H512,2)</f>
        <v>0</v>
      </c>
      <c r="BL512" s="19" t="s">
        <v>266</v>
      </c>
      <c r="BM512" s="217" t="s">
        <v>755</v>
      </c>
    </row>
    <row r="513" s="2" customFormat="1">
      <c r="A513" s="40"/>
      <c r="B513" s="41"/>
      <c r="C513" s="42"/>
      <c r="D513" s="219" t="s">
        <v>151</v>
      </c>
      <c r="E513" s="42"/>
      <c r="F513" s="220" t="s">
        <v>756</v>
      </c>
      <c r="G513" s="42"/>
      <c r="H513" s="42"/>
      <c r="I513" s="221"/>
      <c r="J513" s="42"/>
      <c r="K513" s="42"/>
      <c r="L513" s="46"/>
      <c r="M513" s="222"/>
      <c r="N513" s="223"/>
      <c r="O513" s="86"/>
      <c r="P513" s="86"/>
      <c r="Q513" s="86"/>
      <c r="R513" s="86"/>
      <c r="S513" s="86"/>
      <c r="T513" s="87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T513" s="19" t="s">
        <v>151</v>
      </c>
      <c r="AU513" s="19" t="s">
        <v>80</v>
      </c>
    </row>
    <row r="514" s="2" customFormat="1">
      <c r="A514" s="40"/>
      <c r="B514" s="41"/>
      <c r="C514" s="42"/>
      <c r="D514" s="224" t="s">
        <v>153</v>
      </c>
      <c r="E514" s="42"/>
      <c r="F514" s="225" t="s">
        <v>757</v>
      </c>
      <c r="G514" s="42"/>
      <c r="H514" s="42"/>
      <c r="I514" s="221"/>
      <c r="J514" s="42"/>
      <c r="K514" s="42"/>
      <c r="L514" s="46"/>
      <c r="M514" s="222"/>
      <c r="N514" s="223"/>
      <c r="O514" s="86"/>
      <c r="P514" s="86"/>
      <c r="Q514" s="86"/>
      <c r="R514" s="86"/>
      <c r="S514" s="86"/>
      <c r="T514" s="87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T514" s="19" t="s">
        <v>153</v>
      </c>
      <c r="AU514" s="19" t="s">
        <v>80</v>
      </c>
    </row>
    <row r="515" s="12" customFormat="1" ht="22.8" customHeight="1">
      <c r="A515" s="12"/>
      <c r="B515" s="190"/>
      <c r="C515" s="191"/>
      <c r="D515" s="192" t="s">
        <v>69</v>
      </c>
      <c r="E515" s="204" t="s">
        <v>758</v>
      </c>
      <c r="F515" s="204" t="s">
        <v>759</v>
      </c>
      <c r="G515" s="191"/>
      <c r="H515" s="191"/>
      <c r="I515" s="194"/>
      <c r="J515" s="205">
        <f>BK515</f>
        <v>0</v>
      </c>
      <c r="K515" s="191"/>
      <c r="L515" s="196"/>
      <c r="M515" s="197"/>
      <c r="N515" s="198"/>
      <c r="O515" s="198"/>
      <c r="P515" s="199">
        <f>SUM(P516:P602)</f>
        <v>0</v>
      </c>
      <c r="Q515" s="198"/>
      <c r="R515" s="199">
        <f>SUM(R516:R602)</f>
        <v>7.0006186277620008</v>
      </c>
      <c r="S515" s="198"/>
      <c r="T515" s="200">
        <f>SUM(T516:T602)</f>
        <v>0</v>
      </c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R515" s="201" t="s">
        <v>80</v>
      </c>
      <c r="AT515" s="202" t="s">
        <v>69</v>
      </c>
      <c r="AU515" s="202" t="s">
        <v>78</v>
      </c>
      <c r="AY515" s="201" t="s">
        <v>142</v>
      </c>
      <c r="BK515" s="203">
        <f>SUM(BK516:BK602)</f>
        <v>0</v>
      </c>
    </row>
    <row r="516" s="2" customFormat="1" ht="16.5" customHeight="1">
      <c r="A516" s="40"/>
      <c r="B516" s="41"/>
      <c r="C516" s="206" t="s">
        <v>760</v>
      </c>
      <c r="D516" s="206" t="s">
        <v>144</v>
      </c>
      <c r="E516" s="207" t="s">
        <v>761</v>
      </c>
      <c r="F516" s="208" t="s">
        <v>762</v>
      </c>
      <c r="G516" s="209" t="s">
        <v>159</v>
      </c>
      <c r="H516" s="210">
        <v>6</v>
      </c>
      <c r="I516" s="211"/>
      <c r="J516" s="212">
        <f>ROUND(I516*H516,2)</f>
        <v>0</v>
      </c>
      <c r="K516" s="208" t="s">
        <v>148</v>
      </c>
      <c r="L516" s="46"/>
      <c r="M516" s="213" t="s">
        <v>19</v>
      </c>
      <c r="N516" s="214" t="s">
        <v>41</v>
      </c>
      <c r="O516" s="86"/>
      <c r="P516" s="215">
        <f>O516*H516</f>
        <v>0</v>
      </c>
      <c r="Q516" s="215">
        <v>0</v>
      </c>
      <c r="R516" s="215">
        <f>Q516*H516</f>
        <v>0</v>
      </c>
      <c r="S516" s="215">
        <v>0</v>
      </c>
      <c r="T516" s="216">
        <f>S516*H516</f>
        <v>0</v>
      </c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R516" s="217" t="s">
        <v>266</v>
      </c>
      <c r="AT516" s="217" t="s">
        <v>144</v>
      </c>
      <c r="AU516" s="217" t="s">
        <v>80</v>
      </c>
      <c r="AY516" s="19" t="s">
        <v>142</v>
      </c>
      <c r="BE516" s="218">
        <f>IF(N516="základní",J516,0)</f>
        <v>0</v>
      </c>
      <c r="BF516" s="218">
        <f>IF(N516="snížená",J516,0)</f>
        <v>0</v>
      </c>
      <c r="BG516" s="218">
        <f>IF(N516="zákl. přenesená",J516,0)</f>
        <v>0</v>
      </c>
      <c r="BH516" s="218">
        <f>IF(N516="sníž. přenesená",J516,0)</f>
        <v>0</v>
      </c>
      <c r="BI516" s="218">
        <f>IF(N516="nulová",J516,0)</f>
        <v>0</v>
      </c>
      <c r="BJ516" s="19" t="s">
        <v>78</v>
      </c>
      <c r="BK516" s="218">
        <f>ROUND(I516*H516,2)</f>
        <v>0</v>
      </c>
      <c r="BL516" s="19" t="s">
        <v>266</v>
      </c>
      <c r="BM516" s="217" t="s">
        <v>763</v>
      </c>
    </row>
    <row r="517" s="2" customFormat="1">
      <c r="A517" s="40"/>
      <c r="B517" s="41"/>
      <c r="C517" s="42"/>
      <c r="D517" s="219" t="s">
        <v>151</v>
      </c>
      <c r="E517" s="42"/>
      <c r="F517" s="220" t="s">
        <v>764</v>
      </c>
      <c r="G517" s="42"/>
      <c r="H517" s="42"/>
      <c r="I517" s="221"/>
      <c r="J517" s="42"/>
      <c r="K517" s="42"/>
      <c r="L517" s="46"/>
      <c r="M517" s="222"/>
      <c r="N517" s="223"/>
      <c r="O517" s="86"/>
      <c r="P517" s="86"/>
      <c r="Q517" s="86"/>
      <c r="R517" s="86"/>
      <c r="S517" s="86"/>
      <c r="T517" s="87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T517" s="19" t="s">
        <v>151</v>
      </c>
      <c r="AU517" s="19" t="s">
        <v>80</v>
      </c>
    </row>
    <row r="518" s="2" customFormat="1">
      <c r="A518" s="40"/>
      <c r="B518" s="41"/>
      <c r="C518" s="42"/>
      <c r="D518" s="224" t="s">
        <v>153</v>
      </c>
      <c r="E518" s="42"/>
      <c r="F518" s="225" t="s">
        <v>765</v>
      </c>
      <c r="G518" s="42"/>
      <c r="H518" s="42"/>
      <c r="I518" s="221"/>
      <c r="J518" s="42"/>
      <c r="K518" s="42"/>
      <c r="L518" s="46"/>
      <c r="M518" s="222"/>
      <c r="N518" s="223"/>
      <c r="O518" s="86"/>
      <c r="P518" s="86"/>
      <c r="Q518" s="86"/>
      <c r="R518" s="86"/>
      <c r="S518" s="86"/>
      <c r="T518" s="87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T518" s="19" t="s">
        <v>153</v>
      </c>
      <c r="AU518" s="19" t="s">
        <v>80</v>
      </c>
    </row>
    <row r="519" s="13" customFormat="1">
      <c r="A519" s="13"/>
      <c r="B519" s="226"/>
      <c r="C519" s="227"/>
      <c r="D519" s="219" t="s">
        <v>155</v>
      </c>
      <c r="E519" s="228" t="s">
        <v>19</v>
      </c>
      <c r="F519" s="229" t="s">
        <v>190</v>
      </c>
      <c r="G519" s="227"/>
      <c r="H519" s="230">
        <v>6</v>
      </c>
      <c r="I519" s="231"/>
      <c r="J519" s="227"/>
      <c r="K519" s="227"/>
      <c r="L519" s="232"/>
      <c r="M519" s="233"/>
      <c r="N519" s="234"/>
      <c r="O519" s="234"/>
      <c r="P519" s="234"/>
      <c r="Q519" s="234"/>
      <c r="R519" s="234"/>
      <c r="S519" s="234"/>
      <c r="T519" s="235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36" t="s">
        <v>155</v>
      </c>
      <c r="AU519" s="236" t="s">
        <v>80</v>
      </c>
      <c r="AV519" s="13" t="s">
        <v>80</v>
      </c>
      <c r="AW519" s="13" t="s">
        <v>32</v>
      </c>
      <c r="AX519" s="13" t="s">
        <v>78</v>
      </c>
      <c r="AY519" s="236" t="s">
        <v>142</v>
      </c>
    </row>
    <row r="520" s="2" customFormat="1" ht="16.5" customHeight="1">
      <c r="A520" s="40"/>
      <c r="B520" s="41"/>
      <c r="C520" s="206" t="s">
        <v>766</v>
      </c>
      <c r="D520" s="206" t="s">
        <v>144</v>
      </c>
      <c r="E520" s="207" t="s">
        <v>767</v>
      </c>
      <c r="F520" s="208" t="s">
        <v>768</v>
      </c>
      <c r="G520" s="209" t="s">
        <v>159</v>
      </c>
      <c r="H520" s="210">
        <v>0.191</v>
      </c>
      <c r="I520" s="211"/>
      <c r="J520" s="212">
        <f>ROUND(I520*H520,2)</f>
        <v>0</v>
      </c>
      <c r="K520" s="208" t="s">
        <v>148</v>
      </c>
      <c r="L520" s="46"/>
      <c r="M520" s="213" t="s">
        <v>19</v>
      </c>
      <c r="N520" s="214" t="s">
        <v>41</v>
      </c>
      <c r="O520" s="86"/>
      <c r="P520" s="215">
        <f>O520*H520</f>
        <v>0</v>
      </c>
      <c r="Q520" s="215">
        <v>0.0012149999999999999</v>
      </c>
      <c r="R520" s="215">
        <f>Q520*H520</f>
        <v>0.000232065</v>
      </c>
      <c r="S520" s="215">
        <v>0</v>
      </c>
      <c r="T520" s="216">
        <f>S520*H520</f>
        <v>0</v>
      </c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R520" s="217" t="s">
        <v>266</v>
      </c>
      <c r="AT520" s="217" t="s">
        <v>144</v>
      </c>
      <c r="AU520" s="217" t="s">
        <v>80</v>
      </c>
      <c r="AY520" s="19" t="s">
        <v>142</v>
      </c>
      <c r="BE520" s="218">
        <f>IF(N520="základní",J520,0)</f>
        <v>0</v>
      </c>
      <c r="BF520" s="218">
        <f>IF(N520="snížená",J520,0)</f>
        <v>0</v>
      </c>
      <c r="BG520" s="218">
        <f>IF(N520="zákl. přenesená",J520,0)</f>
        <v>0</v>
      </c>
      <c r="BH520" s="218">
        <f>IF(N520="sníž. přenesená",J520,0)</f>
        <v>0</v>
      </c>
      <c r="BI520" s="218">
        <f>IF(N520="nulová",J520,0)</f>
        <v>0</v>
      </c>
      <c r="BJ520" s="19" t="s">
        <v>78</v>
      </c>
      <c r="BK520" s="218">
        <f>ROUND(I520*H520,2)</f>
        <v>0</v>
      </c>
      <c r="BL520" s="19" t="s">
        <v>266</v>
      </c>
      <c r="BM520" s="217" t="s">
        <v>769</v>
      </c>
    </row>
    <row r="521" s="2" customFormat="1">
      <c r="A521" s="40"/>
      <c r="B521" s="41"/>
      <c r="C521" s="42"/>
      <c r="D521" s="219" t="s">
        <v>151</v>
      </c>
      <c r="E521" s="42"/>
      <c r="F521" s="220" t="s">
        <v>770</v>
      </c>
      <c r="G521" s="42"/>
      <c r="H521" s="42"/>
      <c r="I521" s="221"/>
      <c r="J521" s="42"/>
      <c r="K521" s="42"/>
      <c r="L521" s="46"/>
      <c r="M521" s="222"/>
      <c r="N521" s="223"/>
      <c r="O521" s="86"/>
      <c r="P521" s="86"/>
      <c r="Q521" s="86"/>
      <c r="R521" s="86"/>
      <c r="S521" s="86"/>
      <c r="T521" s="87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T521" s="19" t="s">
        <v>151</v>
      </c>
      <c r="AU521" s="19" t="s">
        <v>80</v>
      </c>
    </row>
    <row r="522" s="2" customFormat="1">
      <c r="A522" s="40"/>
      <c r="B522" s="41"/>
      <c r="C522" s="42"/>
      <c r="D522" s="224" t="s">
        <v>153</v>
      </c>
      <c r="E522" s="42"/>
      <c r="F522" s="225" t="s">
        <v>771</v>
      </c>
      <c r="G522" s="42"/>
      <c r="H522" s="42"/>
      <c r="I522" s="221"/>
      <c r="J522" s="42"/>
      <c r="K522" s="42"/>
      <c r="L522" s="46"/>
      <c r="M522" s="222"/>
      <c r="N522" s="223"/>
      <c r="O522" s="86"/>
      <c r="P522" s="86"/>
      <c r="Q522" s="86"/>
      <c r="R522" s="86"/>
      <c r="S522" s="86"/>
      <c r="T522" s="87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T522" s="19" t="s">
        <v>153</v>
      </c>
      <c r="AU522" s="19" t="s">
        <v>80</v>
      </c>
    </row>
    <row r="523" s="13" customFormat="1">
      <c r="A523" s="13"/>
      <c r="B523" s="226"/>
      <c r="C523" s="227"/>
      <c r="D523" s="219" t="s">
        <v>155</v>
      </c>
      <c r="E523" s="228" t="s">
        <v>19</v>
      </c>
      <c r="F523" s="229" t="s">
        <v>772</v>
      </c>
      <c r="G523" s="227"/>
      <c r="H523" s="230">
        <v>0.191</v>
      </c>
      <c r="I523" s="231"/>
      <c r="J523" s="227"/>
      <c r="K523" s="227"/>
      <c r="L523" s="232"/>
      <c r="M523" s="233"/>
      <c r="N523" s="234"/>
      <c r="O523" s="234"/>
      <c r="P523" s="234"/>
      <c r="Q523" s="234"/>
      <c r="R523" s="234"/>
      <c r="S523" s="234"/>
      <c r="T523" s="235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36" t="s">
        <v>155</v>
      </c>
      <c r="AU523" s="236" t="s">
        <v>80</v>
      </c>
      <c r="AV523" s="13" t="s">
        <v>80</v>
      </c>
      <c r="AW523" s="13" t="s">
        <v>32</v>
      </c>
      <c r="AX523" s="13" t="s">
        <v>70</v>
      </c>
      <c r="AY523" s="236" t="s">
        <v>142</v>
      </c>
    </row>
    <row r="524" s="14" customFormat="1">
      <c r="A524" s="14"/>
      <c r="B524" s="237"/>
      <c r="C524" s="238"/>
      <c r="D524" s="219" t="s">
        <v>155</v>
      </c>
      <c r="E524" s="239" t="s">
        <v>19</v>
      </c>
      <c r="F524" s="240" t="s">
        <v>173</v>
      </c>
      <c r="G524" s="238"/>
      <c r="H524" s="241">
        <v>0.191</v>
      </c>
      <c r="I524" s="242"/>
      <c r="J524" s="238"/>
      <c r="K524" s="238"/>
      <c r="L524" s="243"/>
      <c r="M524" s="244"/>
      <c r="N524" s="245"/>
      <c r="O524" s="245"/>
      <c r="P524" s="245"/>
      <c r="Q524" s="245"/>
      <c r="R524" s="245"/>
      <c r="S524" s="245"/>
      <c r="T524" s="246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47" t="s">
        <v>155</v>
      </c>
      <c r="AU524" s="247" t="s">
        <v>80</v>
      </c>
      <c r="AV524" s="14" t="s">
        <v>149</v>
      </c>
      <c r="AW524" s="14" t="s">
        <v>32</v>
      </c>
      <c r="AX524" s="14" t="s">
        <v>78</v>
      </c>
      <c r="AY524" s="247" t="s">
        <v>142</v>
      </c>
    </row>
    <row r="525" s="2" customFormat="1" ht="16.5" customHeight="1">
      <c r="A525" s="40"/>
      <c r="B525" s="41"/>
      <c r="C525" s="206" t="s">
        <v>773</v>
      </c>
      <c r="D525" s="206" t="s">
        <v>144</v>
      </c>
      <c r="E525" s="207" t="s">
        <v>774</v>
      </c>
      <c r="F525" s="208" t="s">
        <v>775</v>
      </c>
      <c r="G525" s="209" t="s">
        <v>159</v>
      </c>
      <c r="H525" s="210">
        <v>3.8479999999999999</v>
      </c>
      <c r="I525" s="211"/>
      <c r="J525" s="212">
        <f>ROUND(I525*H525,2)</f>
        <v>0</v>
      </c>
      <c r="K525" s="208" t="s">
        <v>148</v>
      </c>
      <c r="L525" s="46"/>
      <c r="M525" s="213" t="s">
        <v>19</v>
      </c>
      <c r="N525" s="214" t="s">
        <v>41</v>
      </c>
      <c r="O525" s="86"/>
      <c r="P525" s="215">
        <f>O525*H525</f>
        <v>0</v>
      </c>
      <c r="Q525" s="215">
        <v>0.00189</v>
      </c>
      <c r="R525" s="215">
        <f>Q525*H525</f>
        <v>0.0072727199999999999</v>
      </c>
      <c r="S525" s="215">
        <v>0</v>
      </c>
      <c r="T525" s="216">
        <f>S525*H525</f>
        <v>0</v>
      </c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R525" s="217" t="s">
        <v>266</v>
      </c>
      <c r="AT525" s="217" t="s">
        <v>144</v>
      </c>
      <c r="AU525" s="217" t="s">
        <v>80</v>
      </c>
      <c r="AY525" s="19" t="s">
        <v>142</v>
      </c>
      <c r="BE525" s="218">
        <f>IF(N525="základní",J525,0)</f>
        <v>0</v>
      </c>
      <c r="BF525" s="218">
        <f>IF(N525="snížená",J525,0)</f>
        <v>0</v>
      </c>
      <c r="BG525" s="218">
        <f>IF(N525="zákl. přenesená",J525,0)</f>
        <v>0</v>
      </c>
      <c r="BH525" s="218">
        <f>IF(N525="sníž. přenesená",J525,0)</f>
        <v>0</v>
      </c>
      <c r="BI525" s="218">
        <f>IF(N525="nulová",J525,0)</f>
        <v>0</v>
      </c>
      <c r="BJ525" s="19" t="s">
        <v>78</v>
      </c>
      <c r="BK525" s="218">
        <f>ROUND(I525*H525,2)</f>
        <v>0</v>
      </c>
      <c r="BL525" s="19" t="s">
        <v>266</v>
      </c>
      <c r="BM525" s="217" t="s">
        <v>776</v>
      </c>
    </row>
    <row r="526" s="2" customFormat="1">
      <c r="A526" s="40"/>
      <c r="B526" s="41"/>
      <c r="C526" s="42"/>
      <c r="D526" s="219" t="s">
        <v>151</v>
      </c>
      <c r="E526" s="42"/>
      <c r="F526" s="220" t="s">
        <v>777</v>
      </c>
      <c r="G526" s="42"/>
      <c r="H526" s="42"/>
      <c r="I526" s="221"/>
      <c r="J526" s="42"/>
      <c r="K526" s="42"/>
      <c r="L526" s="46"/>
      <c r="M526" s="222"/>
      <c r="N526" s="223"/>
      <c r="O526" s="86"/>
      <c r="P526" s="86"/>
      <c r="Q526" s="86"/>
      <c r="R526" s="86"/>
      <c r="S526" s="86"/>
      <c r="T526" s="87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T526" s="19" t="s">
        <v>151</v>
      </c>
      <c r="AU526" s="19" t="s">
        <v>80</v>
      </c>
    </row>
    <row r="527" s="2" customFormat="1">
      <c r="A527" s="40"/>
      <c r="B527" s="41"/>
      <c r="C527" s="42"/>
      <c r="D527" s="224" t="s">
        <v>153</v>
      </c>
      <c r="E527" s="42"/>
      <c r="F527" s="225" t="s">
        <v>778</v>
      </c>
      <c r="G527" s="42"/>
      <c r="H527" s="42"/>
      <c r="I527" s="221"/>
      <c r="J527" s="42"/>
      <c r="K527" s="42"/>
      <c r="L527" s="46"/>
      <c r="M527" s="222"/>
      <c r="N527" s="223"/>
      <c r="O527" s="86"/>
      <c r="P527" s="86"/>
      <c r="Q527" s="86"/>
      <c r="R527" s="86"/>
      <c r="S527" s="86"/>
      <c r="T527" s="87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T527" s="19" t="s">
        <v>153</v>
      </c>
      <c r="AU527" s="19" t="s">
        <v>80</v>
      </c>
    </row>
    <row r="528" s="13" customFormat="1">
      <c r="A528" s="13"/>
      <c r="B528" s="226"/>
      <c r="C528" s="227"/>
      <c r="D528" s="219" t="s">
        <v>155</v>
      </c>
      <c r="E528" s="228" t="s">
        <v>19</v>
      </c>
      <c r="F528" s="229" t="s">
        <v>779</v>
      </c>
      <c r="G528" s="227"/>
      <c r="H528" s="230">
        <v>1.6379999999999999</v>
      </c>
      <c r="I528" s="231"/>
      <c r="J528" s="227"/>
      <c r="K528" s="227"/>
      <c r="L528" s="232"/>
      <c r="M528" s="233"/>
      <c r="N528" s="234"/>
      <c r="O528" s="234"/>
      <c r="P528" s="234"/>
      <c r="Q528" s="234"/>
      <c r="R528" s="234"/>
      <c r="S528" s="234"/>
      <c r="T528" s="235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6" t="s">
        <v>155</v>
      </c>
      <c r="AU528" s="236" t="s">
        <v>80</v>
      </c>
      <c r="AV528" s="13" t="s">
        <v>80</v>
      </c>
      <c r="AW528" s="13" t="s">
        <v>32</v>
      </c>
      <c r="AX528" s="13" t="s">
        <v>70</v>
      </c>
      <c r="AY528" s="236" t="s">
        <v>142</v>
      </c>
    </row>
    <row r="529" s="13" customFormat="1">
      <c r="A529" s="13"/>
      <c r="B529" s="226"/>
      <c r="C529" s="227"/>
      <c r="D529" s="219" t="s">
        <v>155</v>
      </c>
      <c r="E529" s="228" t="s">
        <v>19</v>
      </c>
      <c r="F529" s="229" t="s">
        <v>780</v>
      </c>
      <c r="G529" s="227"/>
      <c r="H529" s="230">
        <v>0.95999999999999996</v>
      </c>
      <c r="I529" s="231"/>
      <c r="J529" s="227"/>
      <c r="K529" s="227"/>
      <c r="L529" s="232"/>
      <c r="M529" s="233"/>
      <c r="N529" s="234"/>
      <c r="O529" s="234"/>
      <c r="P529" s="234"/>
      <c r="Q529" s="234"/>
      <c r="R529" s="234"/>
      <c r="S529" s="234"/>
      <c r="T529" s="235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6" t="s">
        <v>155</v>
      </c>
      <c r="AU529" s="236" t="s">
        <v>80</v>
      </c>
      <c r="AV529" s="13" t="s">
        <v>80</v>
      </c>
      <c r="AW529" s="13" t="s">
        <v>32</v>
      </c>
      <c r="AX529" s="13" t="s">
        <v>70</v>
      </c>
      <c r="AY529" s="236" t="s">
        <v>142</v>
      </c>
    </row>
    <row r="530" s="13" customFormat="1">
      <c r="A530" s="13"/>
      <c r="B530" s="226"/>
      <c r="C530" s="227"/>
      <c r="D530" s="219" t="s">
        <v>155</v>
      </c>
      <c r="E530" s="228" t="s">
        <v>19</v>
      </c>
      <c r="F530" s="229" t="s">
        <v>781</v>
      </c>
      <c r="G530" s="227"/>
      <c r="H530" s="230">
        <v>0.32400000000000001</v>
      </c>
      <c r="I530" s="231"/>
      <c r="J530" s="227"/>
      <c r="K530" s="227"/>
      <c r="L530" s="232"/>
      <c r="M530" s="233"/>
      <c r="N530" s="234"/>
      <c r="O530" s="234"/>
      <c r="P530" s="234"/>
      <c r="Q530" s="234"/>
      <c r="R530" s="234"/>
      <c r="S530" s="234"/>
      <c r="T530" s="235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36" t="s">
        <v>155</v>
      </c>
      <c r="AU530" s="236" t="s">
        <v>80</v>
      </c>
      <c r="AV530" s="13" t="s">
        <v>80</v>
      </c>
      <c r="AW530" s="13" t="s">
        <v>32</v>
      </c>
      <c r="AX530" s="13" t="s">
        <v>70</v>
      </c>
      <c r="AY530" s="236" t="s">
        <v>142</v>
      </c>
    </row>
    <row r="531" s="13" customFormat="1">
      <c r="A531" s="13"/>
      <c r="B531" s="226"/>
      <c r="C531" s="227"/>
      <c r="D531" s="219" t="s">
        <v>155</v>
      </c>
      <c r="E531" s="228" t="s">
        <v>19</v>
      </c>
      <c r="F531" s="229" t="s">
        <v>782</v>
      </c>
      <c r="G531" s="227"/>
      <c r="H531" s="230">
        <v>0.216</v>
      </c>
      <c r="I531" s="231"/>
      <c r="J531" s="227"/>
      <c r="K531" s="227"/>
      <c r="L531" s="232"/>
      <c r="M531" s="233"/>
      <c r="N531" s="234"/>
      <c r="O531" s="234"/>
      <c r="P531" s="234"/>
      <c r="Q531" s="234"/>
      <c r="R531" s="234"/>
      <c r="S531" s="234"/>
      <c r="T531" s="235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36" t="s">
        <v>155</v>
      </c>
      <c r="AU531" s="236" t="s">
        <v>80</v>
      </c>
      <c r="AV531" s="13" t="s">
        <v>80</v>
      </c>
      <c r="AW531" s="13" t="s">
        <v>32</v>
      </c>
      <c r="AX531" s="13" t="s">
        <v>70</v>
      </c>
      <c r="AY531" s="236" t="s">
        <v>142</v>
      </c>
    </row>
    <row r="532" s="13" customFormat="1">
      <c r="A532" s="13"/>
      <c r="B532" s="226"/>
      <c r="C532" s="227"/>
      <c r="D532" s="219" t="s">
        <v>155</v>
      </c>
      <c r="E532" s="228" t="s">
        <v>19</v>
      </c>
      <c r="F532" s="229" t="s">
        <v>783</v>
      </c>
      <c r="G532" s="227"/>
      <c r="H532" s="230">
        <v>0.51800000000000002</v>
      </c>
      <c r="I532" s="231"/>
      <c r="J532" s="227"/>
      <c r="K532" s="227"/>
      <c r="L532" s="232"/>
      <c r="M532" s="233"/>
      <c r="N532" s="234"/>
      <c r="O532" s="234"/>
      <c r="P532" s="234"/>
      <c r="Q532" s="234"/>
      <c r="R532" s="234"/>
      <c r="S532" s="234"/>
      <c r="T532" s="235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36" t="s">
        <v>155</v>
      </c>
      <c r="AU532" s="236" t="s">
        <v>80</v>
      </c>
      <c r="AV532" s="13" t="s">
        <v>80</v>
      </c>
      <c r="AW532" s="13" t="s">
        <v>32</v>
      </c>
      <c r="AX532" s="13" t="s">
        <v>70</v>
      </c>
      <c r="AY532" s="236" t="s">
        <v>142</v>
      </c>
    </row>
    <row r="533" s="13" customFormat="1">
      <c r="A533" s="13"/>
      <c r="B533" s="226"/>
      <c r="C533" s="227"/>
      <c r="D533" s="219" t="s">
        <v>155</v>
      </c>
      <c r="E533" s="228" t="s">
        <v>19</v>
      </c>
      <c r="F533" s="229" t="s">
        <v>784</v>
      </c>
      <c r="G533" s="227"/>
      <c r="H533" s="230">
        <v>0.192</v>
      </c>
      <c r="I533" s="231"/>
      <c r="J533" s="227"/>
      <c r="K533" s="227"/>
      <c r="L533" s="232"/>
      <c r="M533" s="233"/>
      <c r="N533" s="234"/>
      <c r="O533" s="234"/>
      <c r="P533" s="234"/>
      <c r="Q533" s="234"/>
      <c r="R533" s="234"/>
      <c r="S533" s="234"/>
      <c r="T533" s="235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36" t="s">
        <v>155</v>
      </c>
      <c r="AU533" s="236" t="s">
        <v>80</v>
      </c>
      <c r="AV533" s="13" t="s">
        <v>80</v>
      </c>
      <c r="AW533" s="13" t="s">
        <v>32</v>
      </c>
      <c r="AX533" s="13" t="s">
        <v>70</v>
      </c>
      <c r="AY533" s="236" t="s">
        <v>142</v>
      </c>
    </row>
    <row r="534" s="14" customFormat="1">
      <c r="A534" s="14"/>
      <c r="B534" s="237"/>
      <c r="C534" s="238"/>
      <c r="D534" s="219" t="s">
        <v>155</v>
      </c>
      <c r="E534" s="239" t="s">
        <v>19</v>
      </c>
      <c r="F534" s="240" t="s">
        <v>173</v>
      </c>
      <c r="G534" s="238"/>
      <c r="H534" s="241">
        <v>3.8479999999999999</v>
      </c>
      <c r="I534" s="242"/>
      <c r="J534" s="238"/>
      <c r="K534" s="238"/>
      <c r="L534" s="243"/>
      <c r="M534" s="244"/>
      <c r="N534" s="245"/>
      <c r="O534" s="245"/>
      <c r="P534" s="245"/>
      <c r="Q534" s="245"/>
      <c r="R534" s="245"/>
      <c r="S534" s="245"/>
      <c r="T534" s="246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47" t="s">
        <v>155</v>
      </c>
      <c r="AU534" s="247" t="s">
        <v>80</v>
      </c>
      <c r="AV534" s="14" t="s">
        <v>149</v>
      </c>
      <c r="AW534" s="14" t="s">
        <v>32</v>
      </c>
      <c r="AX534" s="14" t="s">
        <v>78</v>
      </c>
      <c r="AY534" s="247" t="s">
        <v>142</v>
      </c>
    </row>
    <row r="535" s="2" customFormat="1" ht="16.5" customHeight="1">
      <c r="A535" s="40"/>
      <c r="B535" s="41"/>
      <c r="C535" s="206" t="s">
        <v>785</v>
      </c>
      <c r="D535" s="206" t="s">
        <v>144</v>
      </c>
      <c r="E535" s="207" t="s">
        <v>786</v>
      </c>
      <c r="F535" s="208" t="s">
        <v>787</v>
      </c>
      <c r="G535" s="209" t="s">
        <v>240</v>
      </c>
      <c r="H535" s="210">
        <v>61</v>
      </c>
      <c r="I535" s="211"/>
      <c r="J535" s="212">
        <f>ROUND(I535*H535,2)</f>
        <v>0</v>
      </c>
      <c r="K535" s="208" t="s">
        <v>148</v>
      </c>
      <c r="L535" s="46"/>
      <c r="M535" s="213" t="s">
        <v>19</v>
      </c>
      <c r="N535" s="214" t="s">
        <v>41</v>
      </c>
      <c r="O535" s="86"/>
      <c r="P535" s="215">
        <f>O535*H535</f>
        <v>0</v>
      </c>
      <c r="Q535" s="215">
        <v>0.0026700000000000001</v>
      </c>
      <c r="R535" s="215">
        <f>Q535*H535</f>
        <v>0.16287000000000002</v>
      </c>
      <c r="S535" s="215">
        <v>0</v>
      </c>
      <c r="T535" s="216">
        <f>S535*H535</f>
        <v>0</v>
      </c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R535" s="217" t="s">
        <v>266</v>
      </c>
      <c r="AT535" s="217" t="s">
        <v>144</v>
      </c>
      <c r="AU535" s="217" t="s">
        <v>80</v>
      </c>
      <c r="AY535" s="19" t="s">
        <v>142</v>
      </c>
      <c r="BE535" s="218">
        <f>IF(N535="základní",J535,0)</f>
        <v>0</v>
      </c>
      <c r="BF535" s="218">
        <f>IF(N535="snížená",J535,0)</f>
        <v>0</v>
      </c>
      <c r="BG535" s="218">
        <f>IF(N535="zákl. přenesená",J535,0)</f>
        <v>0</v>
      </c>
      <c r="BH535" s="218">
        <f>IF(N535="sníž. přenesená",J535,0)</f>
        <v>0</v>
      </c>
      <c r="BI535" s="218">
        <f>IF(N535="nulová",J535,0)</f>
        <v>0</v>
      </c>
      <c r="BJ535" s="19" t="s">
        <v>78</v>
      </c>
      <c r="BK535" s="218">
        <f>ROUND(I535*H535,2)</f>
        <v>0</v>
      </c>
      <c r="BL535" s="19" t="s">
        <v>266</v>
      </c>
      <c r="BM535" s="217" t="s">
        <v>788</v>
      </c>
    </row>
    <row r="536" s="2" customFormat="1">
      <c r="A536" s="40"/>
      <c r="B536" s="41"/>
      <c r="C536" s="42"/>
      <c r="D536" s="219" t="s">
        <v>151</v>
      </c>
      <c r="E536" s="42"/>
      <c r="F536" s="220" t="s">
        <v>789</v>
      </c>
      <c r="G536" s="42"/>
      <c r="H536" s="42"/>
      <c r="I536" s="221"/>
      <c r="J536" s="42"/>
      <c r="K536" s="42"/>
      <c r="L536" s="46"/>
      <c r="M536" s="222"/>
      <c r="N536" s="223"/>
      <c r="O536" s="86"/>
      <c r="P536" s="86"/>
      <c r="Q536" s="86"/>
      <c r="R536" s="86"/>
      <c r="S536" s="86"/>
      <c r="T536" s="87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T536" s="19" t="s">
        <v>151</v>
      </c>
      <c r="AU536" s="19" t="s">
        <v>80</v>
      </c>
    </row>
    <row r="537" s="2" customFormat="1">
      <c r="A537" s="40"/>
      <c r="B537" s="41"/>
      <c r="C537" s="42"/>
      <c r="D537" s="224" t="s">
        <v>153</v>
      </c>
      <c r="E537" s="42"/>
      <c r="F537" s="225" t="s">
        <v>790</v>
      </c>
      <c r="G537" s="42"/>
      <c r="H537" s="42"/>
      <c r="I537" s="221"/>
      <c r="J537" s="42"/>
      <c r="K537" s="42"/>
      <c r="L537" s="46"/>
      <c r="M537" s="222"/>
      <c r="N537" s="223"/>
      <c r="O537" s="86"/>
      <c r="P537" s="86"/>
      <c r="Q537" s="86"/>
      <c r="R537" s="86"/>
      <c r="S537" s="86"/>
      <c r="T537" s="87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T537" s="19" t="s">
        <v>153</v>
      </c>
      <c r="AU537" s="19" t="s">
        <v>80</v>
      </c>
    </row>
    <row r="538" s="13" customFormat="1">
      <c r="A538" s="13"/>
      <c r="B538" s="226"/>
      <c r="C538" s="227"/>
      <c r="D538" s="219" t="s">
        <v>155</v>
      </c>
      <c r="E538" s="228" t="s">
        <v>19</v>
      </c>
      <c r="F538" s="229" t="s">
        <v>791</v>
      </c>
      <c r="G538" s="227"/>
      <c r="H538" s="230">
        <v>16</v>
      </c>
      <c r="I538" s="231"/>
      <c r="J538" s="227"/>
      <c r="K538" s="227"/>
      <c r="L538" s="232"/>
      <c r="M538" s="233"/>
      <c r="N538" s="234"/>
      <c r="O538" s="234"/>
      <c r="P538" s="234"/>
      <c r="Q538" s="234"/>
      <c r="R538" s="234"/>
      <c r="S538" s="234"/>
      <c r="T538" s="235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36" t="s">
        <v>155</v>
      </c>
      <c r="AU538" s="236" t="s">
        <v>80</v>
      </c>
      <c r="AV538" s="13" t="s">
        <v>80</v>
      </c>
      <c r="AW538" s="13" t="s">
        <v>32</v>
      </c>
      <c r="AX538" s="13" t="s">
        <v>70</v>
      </c>
      <c r="AY538" s="236" t="s">
        <v>142</v>
      </c>
    </row>
    <row r="539" s="13" customFormat="1">
      <c r="A539" s="13"/>
      <c r="B539" s="226"/>
      <c r="C539" s="227"/>
      <c r="D539" s="219" t="s">
        <v>155</v>
      </c>
      <c r="E539" s="228" t="s">
        <v>19</v>
      </c>
      <c r="F539" s="229" t="s">
        <v>792</v>
      </c>
      <c r="G539" s="227"/>
      <c r="H539" s="230">
        <v>45</v>
      </c>
      <c r="I539" s="231"/>
      <c r="J539" s="227"/>
      <c r="K539" s="227"/>
      <c r="L539" s="232"/>
      <c r="M539" s="233"/>
      <c r="N539" s="234"/>
      <c r="O539" s="234"/>
      <c r="P539" s="234"/>
      <c r="Q539" s="234"/>
      <c r="R539" s="234"/>
      <c r="S539" s="234"/>
      <c r="T539" s="235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36" t="s">
        <v>155</v>
      </c>
      <c r="AU539" s="236" t="s">
        <v>80</v>
      </c>
      <c r="AV539" s="13" t="s">
        <v>80</v>
      </c>
      <c r="AW539" s="13" t="s">
        <v>32</v>
      </c>
      <c r="AX539" s="13" t="s">
        <v>70</v>
      </c>
      <c r="AY539" s="236" t="s">
        <v>142</v>
      </c>
    </row>
    <row r="540" s="14" customFormat="1">
      <c r="A540" s="14"/>
      <c r="B540" s="237"/>
      <c r="C540" s="238"/>
      <c r="D540" s="219" t="s">
        <v>155</v>
      </c>
      <c r="E540" s="239" t="s">
        <v>19</v>
      </c>
      <c r="F540" s="240" t="s">
        <v>173</v>
      </c>
      <c r="G540" s="238"/>
      <c r="H540" s="241">
        <v>61</v>
      </c>
      <c r="I540" s="242"/>
      <c r="J540" s="238"/>
      <c r="K540" s="238"/>
      <c r="L540" s="243"/>
      <c r="M540" s="244"/>
      <c r="N540" s="245"/>
      <c r="O540" s="245"/>
      <c r="P540" s="245"/>
      <c r="Q540" s="245"/>
      <c r="R540" s="245"/>
      <c r="S540" s="245"/>
      <c r="T540" s="246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47" t="s">
        <v>155</v>
      </c>
      <c r="AU540" s="247" t="s">
        <v>80</v>
      </c>
      <c r="AV540" s="14" t="s">
        <v>149</v>
      </c>
      <c r="AW540" s="14" t="s">
        <v>32</v>
      </c>
      <c r="AX540" s="14" t="s">
        <v>78</v>
      </c>
      <c r="AY540" s="247" t="s">
        <v>142</v>
      </c>
    </row>
    <row r="541" s="2" customFormat="1" ht="24.15" customHeight="1">
      <c r="A541" s="40"/>
      <c r="B541" s="41"/>
      <c r="C541" s="206" t="s">
        <v>793</v>
      </c>
      <c r="D541" s="206" t="s">
        <v>144</v>
      </c>
      <c r="E541" s="207" t="s">
        <v>794</v>
      </c>
      <c r="F541" s="208" t="s">
        <v>795</v>
      </c>
      <c r="G541" s="209" t="s">
        <v>269</v>
      </c>
      <c r="H541" s="210">
        <v>75.25</v>
      </c>
      <c r="I541" s="211"/>
      <c r="J541" s="212">
        <f>ROUND(I541*H541,2)</f>
        <v>0</v>
      </c>
      <c r="K541" s="208" t="s">
        <v>148</v>
      </c>
      <c r="L541" s="46"/>
      <c r="M541" s="213" t="s">
        <v>19</v>
      </c>
      <c r="N541" s="214" t="s">
        <v>41</v>
      </c>
      <c r="O541" s="86"/>
      <c r="P541" s="215">
        <f>O541*H541</f>
        <v>0</v>
      </c>
      <c r="Q541" s="215">
        <v>0</v>
      </c>
      <c r="R541" s="215">
        <f>Q541*H541</f>
        <v>0</v>
      </c>
      <c r="S541" s="215">
        <v>0</v>
      </c>
      <c r="T541" s="216">
        <f>S541*H541</f>
        <v>0</v>
      </c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R541" s="217" t="s">
        <v>266</v>
      </c>
      <c r="AT541" s="217" t="s">
        <v>144</v>
      </c>
      <c r="AU541" s="217" t="s">
        <v>80</v>
      </c>
      <c r="AY541" s="19" t="s">
        <v>142</v>
      </c>
      <c r="BE541" s="218">
        <f>IF(N541="základní",J541,0)</f>
        <v>0</v>
      </c>
      <c r="BF541" s="218">
        <f>IF(N541="snížená",J541,0)</f>
        <v>0</v>
      </c>
      <c r="BG541" s="218">
        <f>IF(N541="zákl. přenesená",J541,0)</f>
        <v>0</v>
      </c>
      <c r="BH541" s="218">
        <f>IF(N541="sníž. přenesená",J541,0)</f>
        <v>0</v>
      </c>
      <c r="BI541" s="218">
        <f>IF(N541="nulová",J541,0)</f>
        <v>0</v>
      </c>
      <c r="BJ541" s="19" t="s">
        <v>78</v>
      </c>
      <c r="BK541" s="218">
        <f>ROUND(I541*H541,2)</f>
        <v>0</v>
      </c>
      <c r="BL541" s="19" t="s">
        <v>266</v>
      </c>
      <c r="BM541" s="217" t="s">
        <v>796</v>
      </c>
    </row>
    <row r="542" s="2" customFormat="1">
      <c r="A542" s="40"/>
      <c r="B542" s="41"/>
      <c r="C542" s="42"/>
      <c r="D542" s="219" t="s">
        <v>151</v>
      </c>
      <c r="E542" s="42"/>
      <c r="F542" s="220" t="s">
        <v>797</v>
      </c>
      <c r="G542" s="42"/>
      <c r="H542" s="42"/>
      <c r="I542" s="221"/>
      <c r="J542" s="42"/>
      <c r="K542" s="42"/>
      <c r="L542" s="46"/>
      <c r="M542" s="222"/>
      <c r="N542" s="223"/>
      <c r="O542" s="86"/>
      <c r="P542" s="86"/>
      <c r="Q542" s="86"/>
      <c r="R542" s="86"/>
      <c r="S542" s="86"/>
      <c r="T542" s="87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T542" s="19" t="s">
        <v>151</v>
      </c>
      <c r="AU542" s="19" t="s">
        <v>80</v>
      </c>
    </row>
    <row r="543" s="2" customFormat="1">
      <c r="A543" s="40"/>
      <c r="B543" s="41"/>
      <c r="C543" s="42"/>
      <c r="D543" s="224" t="s">
        <v>153</v>
      </c>
      <c r="E543" s="42"/>
      <c r="F543" s="225" t="s">
        <v>798</v>
      </c>
      <c r="G543" s="42"/>
      <c r="H543" s="42"/>
      <c r="I543" s="221"/>
      <c r="J543" s="42"/>
      <c r="K543" s="42"/>
      <c r="L543" s="46"/>
      <c r="M543" s="222"/>
      <c r="N543" s="223"/>
      <c r="O543" s="86"/>
      <c r="P543" s="86"/>
      <c r="Q543" s="86"/>
      <c r="R543" s="86"/>
      <c r="S543" s="86"/>
      <c r="T543" s="87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T543" s="19" t="s">
        <v>153</v>
      </c>
      <c r="AU543" s="19" t="s">
        <v>80</v>
      </c>
    </row>
    <row r="544" s="13" customFormat="1">
      <c r="A544" s="13"/>
      <c r="B544" s="226"/>
      <c r="C544" s="227"/>
      <c r="D544" s="219" t="s">
        <v>155</v>
      </c>
      <c r="E544" s="228" t="s">
        <v>19</v>
      </c>
      <c r="F544" s="229" t="s">
        <v>799</v>
      </c>
      <c r="G544" s="227"/>
      <c r="H544" s="230">
        <v>30</v>
      </c>
      <c r="I544" s="231"/>
      <c r="J544" s="227"/>
      <c r="K544" s="227"/>
      <c r="L544" s="232"/>
      <c r="M544" s="233"/>
      <c r="N544" s="234"/>
      <c r="O544" s="234"/>
      <c r="P544" s="234"/>
      <c r="Q544" s="234"/>
      <c r="R544" s="234"/>
      <c r="S544" s="234"/>
      <c r="T544" s="235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6" t="s">
        <v>155</v>
      </c>
      <c r="AU544" s="236" t="s">
        <v>80</v>
      </c>
      <c r="AV544" s="13" t="s">
        <v>80</v>
      </c>
      <c r="AW544" s="13" t="s">
        <v>32</v>
      </c>
      <c r="AX544" s="13" t="s">
        <v>70</v>
      </c>
      <c r="AY544" s="236" t="s">
        <v>142</v>
      </c>
    </row>
    <row r="545" s="13" customFormat="1">
      <c r="A545" s="13"/>
      <c r="B545" s="226"/>
      <c r="C545" s="227"/>
      <c r="D545" s="219" t="s">
        <v>155</v>
      </c>
      <c r="E545" s="228" t="s">
        <v>19</v>
      </c>
      <c r="F545" s="229" t="s">
        <v>800</v>
      </c>
      <c r="G545" s="227"/>
      <c r="H545" s="230">
        <v>15</v>
      </c>
      <c r="I545" s="231"/>
      <c r="J545" s="227"/>
      <c r="K545" s="227"/>
      <c r="L545" s="232"/>
      <c r="M545" s="233"/>
      <c r="N545" s="234"/>
      <c r="O545" s="234"/>
      <c r="P545" s="234"/>
      <c r="Q545" s="234"/>
      <c r="R545" s="234"/>
      <c r="S545" s="234"/>
      <c r="T545" s="235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6" t="s">
        <v>155</v>
      </c>
      <c r="AU545" s="236" t="s">
        <v>80</v>
      </c>
      <c r="AV545" s="13" t="s">
        <v>80</v>
      </c>
      <c r="AW545" s="13" t="s">
        <v>32</v>
      </c>
      <c r="AX545" s="13" t="s">
        <v>70</v>
      </c>
      <c r="AY545" s="236" t="s">
        <v>142</v>
      </c>
    </row>
    <row r="546" s="13" customFormat="1">
      <c r="A546" s="13"/>
      <c r="B546" s="226"/>
      <c r="C546" s="227"/>
      <c r="D546" s="219" t="s">
        <v>155</v>
      </c>
      <c r="E546" s="228" t="s">
        <v>19</v>
      </c>
      <c r="F546" s="229" t="s">
        <v>801</v>
      </c>
      <c r="G546" s="227"/>
      <c r="H546" s="230">
        <v>14.25</v>
      </c>
      <c r="I546" s="231"/>
      <c r="J546" s="227"/>
      <c r="K546" s="227"/>
      <c r="L546" s="232"/>
      <c r="M546" s="233"/>
      <c r="N546" s="234"/>
      <c r="O546" s="234"/>
      <c r="P546" s="234"/>
      <c r="Q546" s="234"/>
      <c r="R546" s="234"/>
      <c r="S546" s="234"/>
      <c r="T546" s="235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36" t="s">
        <v>155</v>
      </c>
      <c r="AU546" s="236" t="s">
        <v>80</v>
      </c>
      <c r="AV546" s="13" t="s">
        <v>80</v>
      </c>
      <c r="AW546" s="13" t="s">
        <v>32</v>
      </c>
      <c r="AX546" s="13" t="s">
        <v>70</v>
      </c>
      <c r="AY546" s="236" t="s">
        <v>142</v>
      </c>
    </row>
    <row r="547" s="13" customFormat="1">
      <c r="A547" s="13"/>
      <c r="B547" s="226"/>
      <c r="C547" s="227"/>
      <c r="D547" s="219" t="s">
        <v>155</v>
      </c>
      <c r="E547" s="228" t="s">
        <v>19</v>
      </c>
      <c r="F547" s="229" t="s">
        <v>802</v>
      </c>
      <c r="G547" s="227"/>
      <c r="H547" s="230">
        <v>16</v>
      </c>
      <c r="I547" s="231"/>
      <c r="J547" s="227"/>
      <c r="K547" s="227"/>
      <c r="L547" s="232"/>
      <c r="M547" s="233"/>
      <c r="N547" s="234"/>
      <c r="O547" s="234"/>
      <c r="P547" s="234"/>
      <c r="Q547" s="234"/>
      <c r="R547" s="234"/>
      <c r="S547" s="234"/>
      <c r="T547" s="235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36" t="s">
        <v>155</v>
      </c>
      <c r="AU547" s="236" t="s">
        <v>80</v>
      </c>
      <c r="AV547" s="13" t="s">
        <v>80</v>
      </c>
      <c r="AW547" s="13" t="s">
        <v>32</v>
      </c>
      <c r="AX547" s="13" t="s">
        <v>70</v>
      </c>
      <c r="AY547" s="236" t="s">
        <v>142</v>
      </c>
    </row>
    <row r="548" s="14" customFormat="1">
      <c r="A548" s="14"/>
      <c r="B548" s="237"/>
      <c r="C548" s="238"/>
      <c r="D548" s="219" t="s">
        <v>155</v>
      </c>
      <c r="E548" s="239" t="s">
        <v>19</v>
      </c>
      <c r="F548" s="240" t="s">
        <v>173</v>
      </c>
      <c r="G548" s="238"/>
      <c r="H548" s="241">
        <v>75.25</v>
      </c>
      <c r="I548" s="242"/>
      <c r="J548" s="238"/>
      <c r="K548" s="238"/>
      <c r="L548" s="243"/>
      <c r="M548" s="244"/>
      <c r="N548" s="245"/>
      <c r="O548" s="245"/>
      <c r="P548" s="245"/>
      <c r="Q548" s="245"/>
      <c r="R548" s="245"/>
      <c r="S548" s="245"/>
      <c r="T548" s="246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47" t="s">
        <v>155</v>
      </c>
      <c r="AU548" s="247" t="s">
        <v>80</v>
      </c>
      <c r="AV548" s="14" t="s">
        <v>149</v>
      </c>
      <c r="AW548" s="14" t="s">
        <v>32</v>
      </c>
      <c r="AX548" s="14" t="s">
        <v>78</v>
      </c>
      <c r="AY548" s="247" t="s">
        <v>142</v>
      </c>
    </row>
    <row r="549" s="2" customFormat="1" ht="16.5" customHeight="1">
      <c r="A549" s="40"/>
      <c r="B549" s="41"/>
      <c r="C549" s="248" t="s">
        <v>803</v>
      </c>
      <c r="D549" s="248" t="s">
        <v>237</v>
      </c>
      <c r="E549" s="249" t="s">
        <v>804</v>
      </c>
      <c r="F549" s="250" t="s">
        <v>805</v>
      </c>
      <c r="G549" s="251" t="s">
        <v>159</v>
      </c>
      <c r="H549" s="252">
        <v>3.1259999999999999</v>
      </c>
      <c r="I549" s="253"/>
      <c r="J549" s="254">
        <f>ROUND(I549*H549,2)</f>
        <v>0</v>
      </c>
      <c r="K549" s="250" t="s">
        <v>148</v>
      </c>
      <c r="L549" s="255"/>
      <c r="M549" s="256" t="s">
        <v>19</v>
      </c>
      <c r="N549" s="257" t="s">
        <v>41</v>
      </c>
      <c r="O549" s="86"/>
      <c r="P549" s="215">
        <f>O549*H549</f>
        <v>0</v>
      </c>
      <c r="Q549" s="215">
        <v>0.55000000000000004</v>
      </c>
      <c r="R549" s="215">
        <f>Q549*H549</f>
        <v>1.7193000000000001</v>
      </c>
      <c r="S549" s="215">
        <v>0</v>
      </c>
      <c r="T549" s="216">
        <f>S549*H549</f>
        <v>0</v>
      </c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R549" s="217" t="s">
        <v>394</v>
      </c>
      <c r="AT549" s="217" t="s">
        <v>237</v>
      </c>
      <c r="AU549" s="217" t="s">
        <v>80</v>
      </c>
      <c r="AY549" s="19" t="s">
        <v>142</v>
      </c>
      <c r="BE549" s="218">
        <f>IF(N549="základní",J549,0)</f>
        <v>0</v>
      </c>
      <c r="BF549" s="218">
        <f>IF(N549="snížená",J549,0)</f>
        <v>0</v>
      </c>
      <c r="BG549" s="218">
        <f>IF(N549="zákl. přenesená",J549,0)</f>
        <v>0</v>
      </c>
      <c r="BH549" s="218">
        <f>IF(N549="sníž. přenesená",J549,0)</f>
        <v>0</v>
      </c>
      <c r="BI549" s="218">
        <f>IF(N549="nulová",J549,0)</f>
        <v>0</v>
      </c>
      <c r="BJ549" s="19" t="s">
        <v>78</v>
      </c>
      <c r="BK549" s="218">
        <f>ROUND(I549*H549,2)</f>
        <v>0</v>
      </c>
      <c r="BL549" s="19" t="s">
        <v>266</v>
      </c>
      <c r="BM549" s="217" t="s">
        <v>806</v>
      </c>
    </row>
    <row r="550" s="2" customFormat="1">
      <c r="A550" s="40"/>
      <c r="B550" s="41"/>
      <c r="C550" s="42"/>
      <c r="D550" s="219" t="s">
        <v>151</v>
      </c>
      <c r="E550" s="42"/>
      <c r="F550" s="220" t="s">
        <v>805</v>
      </c>
      <c r="G550" s="42"/>
      <c r="H550" s="42"/>
      <c r="I550" s="221"/>
      <c r="J550" s="42"/>
      <c r="K550" s="42"/>
      <c r="L550" s="46"/>
      <c r="M550" s="222"/>
      <c r="N550" s="223"/>
      <c r="O550" s="86"/>
      <c r="P550" s="86"/>
      <c r="Q550" s="86"/>
      <c r="R550" s="86"/>
      <c r="S550" s="86"/>
      <c r="T550" s="87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T550" s="19" t="s">
        <v>151</v>
      </c>
      <c r="AU550" s="19" t="s">
        <v>80</v>
      </c>
    </row>
    <row r="551" s="2" customFormat="1">
      <c r="A551" s="40"/>
      <c r="B551" s="41"/>
      <c r="C551" s="42"/>
      <c r="D551" s="219" t="s">
        <v>342</v>
      </c>
      <c r="E551" s="42"/>
      <c r="F551" s="258" t="s">
        <v>807</v>
      </c>
      <c r="G551" s="42"/>
      <c r="H551" s="42"/>
      <c r="I551" s="221"/>
      <c r="J551" s="42"/>
      <c r="K551" s="42"/>
      <c r="L551" s="46"/>
      <c r="M551" s="222"/>
      <c r="N551" s="223"/>
      <c r="O551" s="86"/>
      <c r="P551" s="86"/>
      <c r="Q551" s="86"/>
      <c r="R551" s="86"/>
      <c r="S551" s="86"/>
      <c r="T551" s="87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T551" s="19" t="s">
        <v>342</v>
      </c>
      <c r="AU551" s="19" t="s">
        <v>80</v>
      </c>
    </row>
    <row r="552" s="13" customFormat="1">
      <c r="A552" s="13"/>
      <c r="B552" s="226"/>
      <c r="C552" s="227"/>
      <c r="D552" s="219" t="s">
        <v>155</v>
      </c>
      <c r="E552" s="228" t="s">
        <v>19</v>
      </c>
      <c r="F552" s="229" t="s">
        <v>779</v>
      </c>
      <c r="G552" s="227"/>
      <c r="H552" s="230">
        <v>1.6379999999999999</v>
      </c>
      <c r="I552" s="231"/>
      <c r="J552" s="227"/>
      <c r="K552" s="227"/>
      <c r="L552" s="232"/>
      <c r="M552" s="233"/>
      <c r="N552" s="234"/>
      <c r="O552" s="234"/>
      <c r="P552" s="234"/>
      <c r="Q552" s="234"/>
      <c r="R552" s="234"/>
      <c r="S552" s="234"/>
      <c r="T552" s="235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36" t="s">
        <v>155</v>
      </c>
      <c r="AU552" s="236" t="s">
        <v>80</v>
      </c>
      <c r="AV552" s="13" t="s">
        <v>80</v>
      </c>
      <c r="AW552" s="13" t="s">
        <v>32</v>
      </c>
      <c r="AX552" s="13" t="s">
        <v>70</v>
      </c>
      <c r="AY552" s="236" t="s">
        <v>142</v>
      </c>
    </row>
    <row r="553" s="13" customFormat="1">
      <c r="A553" s="13"/>
      <c r="B553" s="226"/>
      <c r="C553" s="227"/>
      <c r="D553" s="219" t="s">
        <v>155</v>
      </c>
      <c r="E553" s="228" t="s">
        <v>19</v>
      </c>
      <c r="F553" s="229" t="s">
        <v>808</v>
      </c>
      <c r="G553" s="227"/>
      <c r="H553" s="230">
        <v>0.32400000000000001</v>
      </c>
      <c r="I553" s="231"/>
      <c r="J553" s="227"/>
      <c r="K553" s="227"/>
      <c r="L553" s="232"/>
      <c r="M553" s="233"/>
      <c r="N553" s="234"/>
      <c r="O553" s="234"/>
      <c r="P553" s="234"/>
      <c r="Q553" s="234"/>
      <c r="R553" s="234"/>
      <c r="S553" s="234"/>
      <c r="T553" s="235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6" t="s">
        <v>155</v>
      </c>
      <c r="AU553" s="236" t="s">
        <v>80</v>
      </c>
      <c r="AV553" s="13" t="s">
        <v>80</v>
      </c>
      <c r="AW553" s="13" t="s">
        <v>32</v>
      </c>
      <c r="AX553" s="13" t="s">
        <v>70</v>
      </c>
      <c r="AY553" s="236" t="s">
        <v>142</v>
      </c>
    </row>
    <row r="554" s="13" customFormat="1">
      <c r="A554" s="13"/>
      <c r="B554" s="226"/>
      <c r="C554" s="227"/>
      <c r="D554" s="219" t="s">
        <v>155</v>
      </c>
      <c r="E554" s="228" t="s">
        <v>19</v>
      </c>
      <c r="F554" s="229" t="s">
        <v>780</v>
      </c>
      <c r="G554" s="227"/>
      <c r="H554" s="230">
        <v>0.95999999999999996</v>
      </c>
      <c r="I554" s="231"/>
      <c r="J554" s="227"/>
      <c r="K554" s="227"/>
      <c r="L554" s="232"/>
      <c r="M554" s="233"/>
      <c r="N554" s="234"/>
      <c r="O554" s="234"/>
      <c r="P554" s="234"/>
      <c r="Q554" s="234"/>
      <c r="R554" s="234"/>
      <c r="S554" s="234"/>
      <c r="T554" s="235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36" t="s">
        <v>155</v>
      </c>
      <c r="AU554" s="236" t="s">
        <v>80</v>
      </c>
      <c r="AV554" s="13" t="s">
        <v>80</v>
      </c>
      <c r="AW554" s="13" t="s">
        <v>32</v>
      </c>
      <c r="AX554" s="13" t="s">
        <v>70</v>
      </c>
      <c r="AY554" s="236" t="s">
        <v>142</v>
      </c>
    </row>
    <row r="555" s="13" customFormat="1">
      <c r="A555" s="13"/>
      <c r="B555" s="226"/>
      <c r="C555" s="227"/>
      <c r="D555" s="219" t="s">
        <v>155</v>
      </c>
      <c r="E555" s="228" t="s">
        <v>19</v>
      </c>
      <c r="F555" s="229" t="s">
        <v>809</v>
      </c>
      <c r="G555" s="227"/>
      <c r="H555" s="230">
        <v>0.20399999999999999</v>
      </c>
      <c r="I555" s="231"/>
      <c r="J555" s="227"/>
      <c r="K555" s="227"/>
      <c r="L555" s="232"/>
      <c r="M555" s="233"/>
      <c r="N555" s="234"/>
      <c r="O555" s="234"/>
      <c r="P555" s="234"/>
      <c r="Q555" s="234"/>
      <c r="R555" s="234"/>
      <c r="S555" s="234"/>
      <c r="T555" s="235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36" t="s">
        <v>155</v>
      </c>
      <c r="AU555" s="236" t="s">
        <v>80</v>
      </c>
      <c r="AV555" s="13" t="s">
        <v>80</v>
      </c>
      <c r="AW555" s="13" t="s">
        <v>32</v>
      </c>
      <c r="AX555" s="13" t="s">
        <v>70</v>
      </c>
      <c r="AY555" s="236" t="s">
        <v>142</v>
      </c>
    </row>
    <row r="556" s="14" customFormat="1">
      <c r="A556" s="14"/>
      <c r="B556" s="237"/>
      <c r="C556" s="238"/>
      <c r="D556" s="219" t="s">
        <v>155</v>
      </c>
      <c r="E556" s="239" t="s">
        <v>19</v>
      </c>
      <c r="F556" s="240" t="s">
        <v>173</v>
      </c>
      <c r="G556" s="238"/>
      <c r="H556" s="241">
        <v>3.1259999999999999</v>
      </c>
      <c r="I556" s="242"/>
      <c r="J556" s="238"/>
      <c r="K556" s="238"/>
      <c r="L556" s="243"/>
      <c r="M556" s="244"/>
      <c r="N556" s="245"/>
      <c r="O556" s="245"/>
      <c r="P556" s="245"/>
      <c r="Q556" s="245"/>
      <c r="R556" s="245"/>
      <c r="S556" s="245"/>
      <c r="T556" s="246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47" t="s">
        <v>155</v>
      </c>
      <c r="AU556" s="247" t="s">
        <v>80</v>
      </c>
      <c r="AV556" s="14" t="s">
        <v>149</v>
      </c>
      <c r="AW556" s="14" t="s">
        <v>32</v>
      </c>
      <c r="AX556" s="14" t="s">
        <v>78</v>
      </c>
      <c r="AY556" s="247" t="s">
        <v>142</v>
      </c>
    </row>
    <row r="557" s="2" customFormat="1" ht="21.75" customHeight="1">
      <c r="A557" s="40"/>
      <c r="B557" s="41"/>
      <c r="C557" s="206" t="s">
        <v>810</v>
      </c>
      <c r="D557" s="206" t="s">
        <v>144</v>
      </c>
      <c r="E557" s="207" t="s">
        <v>811</v>
      </c>
      <c r="F557" s="208" t="s">
        <v>812</v>
      </c>
      <c r="G557" s="209" t="s">
        <v>147</v>
      </c>
      <c r="H557" s="210">
        <v>120</v>
      </c>
      <c r="I557" s="211"/>
      <c r="J557" s="212">
        <f>ROUND(I557*H557,2)</f>
        <v>0</v>
      </c>
      <c r="K557" s="208" t="s">
        <v>148</v>
      </c>
      <c r="L557" s="46"/>
      <c r="M557" s="213" t="s">
        <v>19</v>
      </c>
      <c r="N557" s="214" t="s">
        <v>41</v>
      </c>
      <c r="O557" s="86"/>
      <c r="P557" s="215">
        <f>O557*H557</f>
        <v>0</v>
      </c>
      <c r="Q557" s="215">
        <v>0</v>
      </c>
      <c r="R557" s="215">
        <f>Q557*H557</f>
        <v>0</v>
      </c>
      <c r="S557" s="215">
        <v>0</v>
      </c>
      <c r="T557" s="216">
        <f>S557*H557</f>
        <v>0</v>
      </c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R557" s="217" t="s">
        <v>266</v>
      </c>
      <c r="AT557" s="217" t="s">
        <v>144</v>
      </c>
      <c r="AU557" s="217" t="s">
        <v>80</v>
      </c>
      <c r="AY557" s="19" t="s">
        <v>142</v>
      </c>
      <c r="BE557" s="218">
        <f>IF(N557="základní",J557,0)</f>
        <v>0</v>
      </c>
      <c r="BF557" s="218">
        <f>IF(N557="snížená",J557,0)</f>
        <v>0</v>
      </c>
      <c r="BG557" s="218">
        <f>IF(N557="zákl. přenesená",J557,0)</f>
        <v>0</v>
      </c>
      <c r="BH557" s="218">
        <f>IF(N557="sníž. přenesená",J557,0)</f>
        <v>0</v>
      </c>
      <c r="BI557" s="218">
        <f>IF(N557="nulová",J557,0)</f>
        <v>0</v>
      </c>
      <c r="BJ557" s="19" t="s">
        <v>78</v>
      </c>
      <c r="BK557" s="218">
        <f>ROUND(I557*H557,2)</f>
        <v>0</v>
      </c>
      <c r="BL557" s="19" t="s">
        <v>266</v>
      </c>
      <c r="BM557" s="217" t="s">
        <v>813</v>
      </c>
    </row>
    <row r="558" s="2" customFormat="1">
      <c r="A558" s="40"/>
      <c r="B558" s="41"/>
      <c r="C558" s="42"/>
      <c r="D558" s="219" t="s">
        <v>151</v>
      </c>
      <c r="E558" s="42"/>
      <c r="F558" s="220" t="s">
        <v>814</v>
      </c>
      <c r="G558" s="42"/>
      <c r="H558" s="42"/>
      <c r="I558" s="221"/>
      <c r="J558" s="42"/>
      <c r="K558" s="42"/>
      <c r="L558" s="46"/>
      <c r="M558" s="222"/>
      <c r="N558" s="223"/>
      <c r="O558" s="86"/>
      <c r="P558" s="86"/>
      <c r="Q558" s="86"/>
      <c r="R558" s="86"/>
      <c r="S558" s="86"/>
      <c r="T558" s="87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T558" s="19" t="s">
        <v>151</v>
      </c>
      <c r="AU558" s="19" t="s">
        <v>80</v>
      </c>
    </row>
    <row r="559" s="2" customFormat="1">
      <c r="A559" s="40"/>
      <c r="B559" s="41"/>
      <c r="C559" s="42"/>
      <c r="D559" s="224" t="s">
        <v>153</v>
      </c>
      <c r="E559" s="42"/>
      <c r="F559" s="225" t="s">
        <v>815</v>
      </c>
      <c r="G559" s="42"/>
      <c r="H559" s="42"/>
      <c r="I559" s="221"/>
      <c r="J559" s="42"/>
      <c r="K559" s="42"/>
      <c r="L559" s="46"/>
      <c r="M559" s="222"/>
      <c r="N559" s="223"/>
      <c r="O559" s="86"/>
      <c r="P559" s="86"/>
      <c r="Q559" s="86"/>
      <c r="R559" s="86"/>
      <c r="S559" s="86"/>
      <c r="T559" s="87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T559" s="19" t="s">
        <v>153</v>
      </c>
      <c r="AU559" s="19" t="s">
        <v>80</v>
      </c>
    </row>
    <row r="560" s="13" customFormat="1">
      <c r="A560" s="13"/>
      <c r="B560" s="226"/>
      <c r="C560" s="227"/>
      <c r="D560" s="219" t="s">
        <v>155</v>
      </c>
      <c r="E560" s="228" t="s">
        <v>19</v>
      </c>
      <c r="F560" s="229" t="s">
        <v>816</v>
      </c>
      <c r="G560" s="227"/>
      <c r="H560" s="230">
        <v>120</v>
      </c>
      <c r="I560" s="231"/>
      <c r="J560" s="227"/>
      <c r="K560" s="227"/>
      <c r="L560" s="232"/>
      <c r="M560" s="233"/>
      <c r="N560" s="234"/>
      <c r="O560" s="234"/>
      <c r="P560" s="234"/>
      <c r="Q560" s="234"/>
      <c r="R560" s="234"/>
      <c r="S560" s="234"/>
      <c r="T560" s="235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36" t="s">
        <v>155</v>
      </c>
      <c r="AU560" s="236" t="s">
        <v>80</v>
      </c>
      <c r="AV560" s="13" t="s">
        <v>80</v>
      </c>
      <c r="AW560" s="13" t="s">
        <v>32</v>
      </c>
      <c r="AX560" s="13" t="s">
        <v>78</v>
      </c>
      <c r="AY560" s="236" t="s">
        <v>142</v>
      </c>
    </row>
    <row r="561" s="2" customFormat="1" ht="16.5" customHeight="1">
      <c r="A561" s="40"/>
      <c r="B561" s="41"/>
      <c r="C561" s="248" t="s">
        <v>817</v>
      </c>
      <c r="D561" s="248" t="s">
        <v>237</v>
      </c>
      <c r="E561" s="249" t="s">
        <v>818</v>
      </c>
      <c r="F561" s="250" t="s">
        <v>819</v>
      </c>
      <c r="G561" s="251" t="s">
        <v>159</v>
      </c>
      <c r="H561" s="252">
        <v>3</v>
      </c>
      <c r="I561" s="253"/>
      <c r="J561" s="254">
        <f>ROUND(I561*H561,2)</f>
        <v>0</v>
      </c>
      <c r="K561" s="250" t="s">
        <v>148</v>
      </c>
      <c r="L561" s="255"/>
      <c r="M561" s="256" t="s">
        <v>19</v>
      </c>
      <c r="N561" s="257" t="s">
        <v>41</v>
      </c>
      <c r="O561" s="86"/>
      <c r="P561" s="215">
        <f>O561*H561</f>
        <v>0</v>
      </c>
      <c r="Q561" s="215">
        <v>0.55000000000000004</v>
      </c>
      <c r="R561" s="215">
        <f>Q561*H561</f>
        <v>1.6500000000000001</v>
      </c>
      <c r="S561" s="215">
        <v>0</v>
      </c>
      <c r="T561" s="216">
        <f>S561*H561</f>
        <v>0</v>
      </c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R561" s="217" t="s">
        <v>394</v>
      </c>
      <c r="AT561" s="217" t="s">
        <v>237</v>
      </c>
      <c r="AU561" s="217" t="s">
        <v>80</v>
      </c>
      <c r="AY561" s="19" t="s">
        <v>142</v>
      </c>
      <c r="BE561" s="218">
        <f>IF(N561="základní",J561,0)</f>
        <v>0</v>
      </c>
      <c r="BF561" s="218">
        <f>IF(N561="snížená",J561,0)</f>
        <v>0</v>
      </c>
      <c r="BG561" s="218">
        <f>IF(N561="zákl. přenesená",J561,0)</f>
        <v>0</v>
      </c>
      <c r="BH561" s="218">
        <f>IF(N561="sníž. přenesená",J561,0)</f>
        <v>0</v>
      </c>
      <c r="BI561" s="218">
        <f>IF(N561="nulová",J561,0)</f>
        <v>0</v>
      </c>
      <c r="BJ561" s="19" t="s">
        <v>78</v>
      </c>
      <c r="BK561" s="218">
        <f>ROUND(I561*H561,2)</f>
        <v>0</v>
      </c>
      <c r="BL561" s="19" t="s">
        <v>266</v>
      </c>
      <c r="BM561" s="217" t="s">
        <v>820</v>
      </c>
    </row>
    <row r="562" s="2" customFormat="1">
      <c r="A562" s="40"/>
      <c r="B562" s="41"/>
      <c r="C562" s="42"/>
      <c r="D562" s="219" t="s">
        <v>151</v>
      </c>
      <c r="E562" s="42"/>
      <c r="F562" s="220" t="s">
        <v>819</v>
      </c>
      <c r="G562" s="42"/>
      <c r="H562" s="42"/>
      <c r="I562" s="221"/>
      <c r="J562" s="42"/>
      <c r="K562" s="42"/>
      <c r="L562" s="46"/>
      <c r="M562" s="222"/>
      <c r="N562" s="223"/>
      <c r="O562" s="86"/>
      <c r="P562" s="86"/>
      <c r="Q562" s="86"/>
      <c r="R562" s="86"/>
      <c r="S562" s="86"/>
      <c r="T562" s="87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T562" s="19" t="s">
        <v>151</v>
      </c>
      <c r="AU562" s="19" t="s">
        <v>80</v>
      </c>
    </row>
    <row r="563" s="13" customFormat="1">
      <c r="A563" s="13"/>
      <c r="B563" s="226"/>
      <c r="C563" s="227"/>
      <c r="D563" s="219" t="s">
        <v>155</v>
      </c>
      <c r="E563" s="228" t="s">
        <v>19</v>
      </c>
      <c r="F563" s="229" t="s">
        <v>821</v>
      </c>
      <c r="G563" s="227"/>
      <c r="H563" s="230">
        <v>3</v>
      </c>
      <c r="I563" s="231"/>
      <c r="J563" s="227"/>
      <c r="K563" s="227"/>
      <c r="L563" s="232"/>
      <c r="M563" s="233"/>
      <c r="N563" s="234"/>
      <c r="O563" s="234"/>
      <c r="P563" s="234"/>
      <c r="Q563" s="234"/>
      <c r="R563" s="234"/>
      <c r="S563" s="234"/>
      <c r="T563" s="235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6" t="s">
        <v>155</v>
      </c>
      <c r="AU563" s="236" t="s">
        <v>80</v>
      </c>
      <c r="AV563" s="13" t="s">
        <v>80</v>
      </c>
      <c r="AW563" s="13" t="s">
        <v>32</v>
      </c>
      <c r="AX563" s="13" t="s">
        <v>78</v>
      </c>
      <c r="AY563" s="236" t="s">
        <v>142</v>
      </c>
    </row>
    <row r="564" s="2" customFormat="1" ht="21.75" customHeight="1">
      <c r="A564" s="40"/>
      <c r="B564" s="41"/>
      <c r="C564" s="206" t="s">
        <v>822</v>
      </c>
      <c r="D564" s="206" t="s">
        <v>144</v>
      </c>
      <c r="E564" s="207" t="s">
        <v>823</v>
      </c>
      <c r="F564" s="208" t="s">
        <v>824</v>
      </c>
      <c r="G564" s="209" t="s">
        <v>147</v>
      </c>
      <c r="H564" s="210">
        <v>191.50999999999999</v>
      </c>
      <c r="I564" s="211"/>
      <c r="J564" s="212">
        <f>ROUND(I564*H564,2)</f>
        <v>0</v>
      </c>
      <c r="K564" s="208" t="s">
        <v>148</v>
      </c>
      <c r="L564" s="46"/>
      <c r="M564" s="213" t="s">
        <v>19</v>
      </c>
      <c r="N564" s="214" t="s">
        <v>41</v>
      </c>
      <c r="O564" s="86"/>
      <c r="P564" s="215">
        <f>O564*H564</f>
        <v>0</v>
      </c>
      <c r="Q564" s="215">
        <v>0</v>
      </c>
      <c r="R564" s="215">
        <f>Q564*H564</f>
        <v>0</v>
      </c>
      <c r="S564" s="215">
        <v>0</v>
      </c>
      <c r="T564" s="216">
        <f>S564*H564</f>
        <v>0</v>
      </c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R564" s="217" t="s">
        <v>266</v>
      </c>
      <c r="AT564" s="217" t="s">
        <v>144</v>
      </c>
      <c r="AU564" s="217" t="s">
        <v>80</v>
      </c>
      <c r="AY564" s="19" t="s">
        <v>142</v>
      </c>
      <c r="BE564" s="218">
        <f>IF(N564="základní",J564,0)</f>
        <v>0</v>
      </c>
      <c r="BF564" s="218">
        <f>IF(N564="snížená",J564,0)</f>
        <v>0</v>
      </c>
      <c r="BG564" s="218">
        <f>IF(N564="zákl. přenesená",J564,0)</f>
        <v>0</v>
      </c>
      <c r="BH564" s="218">
        <f>IF(N564="sníž. přenesená",J564,0)</f>
        <v>0</v>
      </c>
      <c r="BI564" s="218">
        <f>IF(N564="nulová",J564,0)</f>
        <v>0</v>
      </c>
      <c r="BJ564" s="19" t="s">
        <v>78</v>
      </c>
      <c r="BK564" s="218">
        <f>ROUND(I564*H564,2)</f>
        <v>0</v>
      </c>
      <c r="BL564" s="19" t="s">
        <v>266</v>
      </c>
      <c r="BM564" s="217" t="s">
        <v>825</v>
      </c>
    </row>
    <row r="565" s="2" customFormat="1">
      <c r="A565" s="40"/>
      <c r="B565" s="41"/>
      <c r="C565" s="42"/>
      <c r="D565" s="219" t="s">
        <v>151</v>
      </c>
      <c r="E565" s="42"/>
      <c r="F565" s="220" t="s">
        <v>826</v>
      </c>
      <c r="G565" s="42"/>
      <c r="H565" s="42"/>
      <c r="I565" s="221"/>
      <c r="J565" s="42"/>
      <c r="K565" s="42"/>
      <c r="L565" s="46"/>
      <c r="M565" s="222"/>
      <c r="N565" s="223"/>
      <c r="O565" s="86"/>
      <c r="P565" s="86"/>
      <c r="Q565" s="86"/>
      <c r="R565" s="86"/>
      <c r="S565" s="86"/>
      <c r="T565" s="87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T565" s="19" t="s">
        <v>151</v>
      </c>
      <c r="AU565" s="19" t="s">
        <v>80</v>
      </c>
    </row>
    <row r="566" s="2" customFormat="1">
      <c r="A566" s="40"/>
      <c r="B566" s="41"/>
      <c r="C566" s="42"/>
      <c r="D566" s="224" t="s">
        <v>153</v>
      </c>
      <c r="E566" s="42"/>
      <c r="F566" s="225" t="s">
        <v>827</v>
      </c>
      <c r="G566" s="42"/>
      <c r="H566" s="42"/>
      <c r="I566" s="221"/>
      <c r="J566" s="42"/>
      <c r="K566" s="42"/>
      <c r="L566" s="46"/>
      <c r="M566" s="222"/>
      <c r="N566" s="223"/>
      <c r="O566" s="86"/>
      <c r="P566" s="86"/>
      <c r="Q566" s="86"/>
      <c r="R566" s="86"/>
      <c r="S566" s="86"/>
      <c r="T566" s="87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T566" s="19" t="s">
        <v>153</v>
      </c>
      <c r="AU566" s="19" t="s">
        <v>80</v>
      </c>
    </row>
    <row r="567" s="13" customFormat="1">
      <c r="A567" s="13"/>
      <c r="B567" s="226"/>
      <c r="C567" s="227"/>
      <c r="D567" s="219" t="s">
        <v>155</v>
      </c>
      <c r="E567" s="228" t="s">
        <v>19</v>
      </c>
      <c r="F567" s="229" t="s">
        <v>828</v>
      </c>
      <c r="G567" s="227"/>
      <c r="H567" s="230">
        <v>116.8</v>
      </c>
      <c r="I567" s="231"/>
      <c r="J567" s="227"/>
      <c r="K567" s="227"/>
      <c r="L567" s="232"/>
      <c r="M567" s="233"/>
      <c r="N567" s="234"/>
      <c r="O567" s="234"/>
      <c r="P567" s="234"/>
      <c r="Q567" s="234"/>
      <c r="R567" s="234"/>
      <c r="S567" s="234"/>
      <c r="T567" s="235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36" t="s">
        <v>155</v>
      </c>
      <c r="AU567" s="236" t="s">
        <v>80</v>
      </c>
      <c r="AV567" s="13" t="s">
        <v>80</v>
      </c>
      <c r="AW567" s="13" t="s">
        <v>32</v>
      </c>
      <c r="AX567" s="13" t="s">
        <v>70</v>
      </c>
      <c r="AY567" s="236" t="s">
        <v>142</v>
      </c>
    </row>
    <row r="568" s="13" customFormat="1">
      <c r="A568" s="13"/>
      <c r="B568" s="226"/>
      <c r="C568" s="227"/>
      <c r="D568" s="219" t="s">
        <v>155</v>
      </c>
      <c r="E568" s="228" t="s">
        <v>19</v>
      </c>
      <c r="F568" s="229" t="s">
        <v>426</v>
      </c>
      <c r="G568" s="227"/>
      <c r="H568" s="230">
        <v>25.5</v>
      </c>
      <c r="I568" s="231"/>
      <c r="J568" s="227"/>
      <c r="K568" s="227"/>
      <c r="L568" s="232"/>
      <c r="M568" s="233"/>
      <c r="N568" s="234"/>
      <c r="O568" s="234"/>
      <c r="P568" s="234"/>
      <c r="Q568" s="234"/>
      <c r="R568" s="234"/>
      <c r="S568" s="234"/>
      <c r="T568" s="235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36" t="s">
        <v>155</v>
      </c>
      <c r="AU568" s="236" t="s">
        <v>80</v>
      </c>
      <c r="AV568" s="13" t="s">
        <v>80</v>
      </c>
      <c r="AW568" s="13" t="s">
        <v>32</v>
      </c>
      <c r="AX568" s="13" t="s">
        <v>70</v>
      </c>
      <c r="AY568" s="236" t="s">
        <v>142</v>
      </c>
    </row>
    <row r="569" s="13" customFormat="1">
      <c r="A569" s="13"/>
      <c r="B569" s="226"/>
      <c r="C569" s="227"/>
      <c r="D569" s="219" t="s">
        <v>155</v>
      </c>
      <c r="E569" s="228" t="s">
        <v>19</v>
      </c>
      <c r="F569" s="229" t="s">
        <v>427</v>
      </c>
      <c r="G569" s="227"/>
      <c r="H569" s="230">
        <v>32.939999999999998</v>
      </c>
      <c r="I569" s="231"/>
      <c r="J569" s="227"/>
      <c r="K569" s="227"/>
      <c r="L569" s="232"/>
      <c r="M569" s="233"/>
      <c r="N569" s="234"/>
      <c r="O569" s="234"/>
      <c r="P569" s="234"/>
      <c r="Q569" s="234"/>
      <c r="R569" s="234"/>
      <c r="S569" s="234"/>
      <c r="T569" s="235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36" t="s">
        <v>155</v>
      </c>
      <c r="AU569" s="236" t="s">
        <v>80</v>
      </c>
      <c r="AV569" s="13" t="s">
        <v>80</v>
      </c>
      <c r="AW569" s="13" t="s">
        <v>32</v>
      </c>
      <c r="AX569" s="13" t="s">
        <v>70</v>
      </c>
      <c r="AY569" s="236" t="s">
        <v>142</v>
      </c>
    </row>
    <row r="570" s="13" customFormat="1">
      <c r="A570" s="13"/>
      <c r="B570" s="226"/>
      <c r="C570" s="227"/>
      <c r="D570" s="219" t="s">
        <v>155</v>
      </c>
      <c r="E570" s="228" t="s">
        <v>19</v>
      </c>
      <c r="F570" s="229" t="s">
        <v>829</v>
      </c>
      <c r="G570" s="227"/>
      <c r="H570" s="230">
        <v>16.27</v>
      </c>
      <c r="I570" s="231"/>
      <c r="J570" s="227"/>
      <c r="K570" s="227"/>
      <c r="L570" s="232"/>
      <c r="M570" s="233"/>
      <c r="N570" s="234"/>
      <c r="O570" s="234"/>
      <c r="P570" s="234"/>
      <c r="Q570" s="234"/>
      <c r="R570" s="234"/>
      <c r="S570" s="234"/>
      <c r="T570" s="235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6" t="s">
        <v>155</v>
      </c>
      <c r="AU570" s="236" t="s">
        <v>80</v>
      </c>
      <c r="AV570" s="13" t="s">
        <v>80</v>
      </c>
      <c r="AW570" s="13" t="s">
        <v>32</v>
      </c>
      <c r="AX570" s="13" t="s">
        <v>70</v>
      </c>
      <c r="AY570" s="236" t="s">
        <v>142</v>
      </c>
    </row>
    <row r="571" s="14" customFormat="1">
      <c r="A571" s="14"/>
      <c r="B571" s="237"/>
      <c r="C571" s="238"/>
      <c r="D571" s="219" t="s">
        <v>155</v>
      </c>
      <c r="E571" s="239" t="s">
        <v>19</v>
      </c>
      <c r="F571" s="240" t="s">
        <v>173</v>
      </c>
      <c r="G571" s="238"/>
      <c r="H571" s="241">
        <v>191.51000000000002</v>
      </c>
      <c r="I571" s="242"/>
      <c r="J571" s="238"/>
      <c r="K571" s="238"/>
      <c r="L571" s="243"/>
      <c r="M571" s="244"/>
      <c r="N571" s="245"/>
      <c r="O571" s="245"/>
      <c r="P571" s="245"/>
      <c r="Q571" s="245"/>
      <c r="R571" s="245"/>
      <c r="S571" s="245"/>
      <c r="T571" s="246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47" t="s">
        <v>155</v>
      </c>
      <c r="AU571" s="247" t="s">
        <v>80</v>
      </c>
      <c r="AV571" s="14" t="s">
        <v>149</v>
      </c>
      <c r="AW571" s="14" t="s">
        <v>32</v>
      </c>
      <c r="AX571" s="14" t="s">
        <v>78</v>
      </c>
      <c r="AY571" s="247" t="s">
        <v>142</v>
      </c>
    </row>
    <row r="572" s="2" customFormat="1" ht="16.5" customHeight="1">
      <c r="A572" s="40"/>
      <c r="B572" s="41"/>
      <c r="C572" s="248" t="s">
        <v>830</v>
      </c>
      <c r="D572" s="248" t="s">
        <v>237</v>
      </c>
      <c r="E572" s="249" t="s">
        <v>831</v>
      </c>
      <c r="F572" s="250" t="s">
        <v>832</v>
      </c>
      <c r="G572" s="251" t="s">
        <v>159</v>
      </c>
      <c r="H572" s="252">
        <v>1.1639999999999999</v>
      </c>
      <c r="I572" s="253"/>
      <c r="J572" s="254">
        <f>ROUND(I572*H572,2)</f>
        <v>0</v>
      </c>
      <c r="K572" s="250" t="s">
        <v>148</v>
      </c>
      <c r="L572" s="255"/>
      <c r="M572" s="256" t="s">
        <v>19</v>
      </c>
      <c r="N572" s="257" t="s">
        <v>41</v>
      </c>
      <c r="O572" s="86"/>
      <c r="P572" s="215">
        <f>O572*H572</f>
        <v>0</v>
      </c>
      <c r="Q572" s="215">
        <v>0.55000000000000004</v>
      </c>
      <c r="R572" s="215">
        <f>Q572*H572</f>
        <v>0.64019999999999999</v>
      </c>
      <c r="S572" s="215">
        <v>0</v>
      </c>
      <c r="T572" s="216">
        <f>S572*H572</f>
        <v>0</v>
      </c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R572" s="217" t="s">
        <v>394</v>
      </c>
      <c r="AT572" s="217" t="s">
        <v>237</v>
      </c>
      <c r="AU572" s="217" t="s">
        <v>80</v>
      </c>
      <c r="AY572" s="19" t="s">
        <v>142</v>
      </c>
      <c r="BE572" s="218">
        <f>IF(N572="základní",J572,0)</f>
        <v>0</v>
      </c>
      <c r="BF572" s="218">
        <f>IF(N572="snížená",J572,0)</f>
        <v>0</v>
      </c>
      <c r="BG572" s="218">
        <f>IF(N572="zákl. přenesená",J572,0)</f>
        <v>0</v>
      </c>
      <c r="BH572" s="218">
        <f>IF(N572="sníž. přenesená",J572,0)</f>
        <v>0</v>
      </c>
      <c r="BI572" s="218">
        <f>IF(N572="nulová",J572,0)</f>
        <v>0</v>
      </c>
      <c r="BJ572" s="19" t="s">
        <v>78</v>
      </c>
      <c r="BK572" s="218">
        <f>ROUND(I572*H572,2)</f>
        <v>0</v>
      </c>
      <c r="BL572" s="19" t="s">
        <v>266</v>
      </c>
      <c r="BM572" s="217" t="s">
        <v>833</v>
      </c>
    </row>
    <row r="573" s="2" customFormat="1">
      <c r="A573" s="40"/>
      <c r="B573" s="41"/>
      <c r="C573" s="42"/>
      <c r="D573" s="219" t="s">
        <v>151</v>
      </c>
      <c r="E573" s="42"/>
      <c r="F573" s="220" t="s">
        <v>832</v>
      </c>
      <c r="G573" s="42"/>
      <c r="H573" s="42"/>
      <c r="I573" s="221"/>
      <c r="J573" s="42"/>
      <c r="K573" s="42"/>
      <c r="L573" s="46"/>
      <c r="M573" s="222"/>
      <c r="N573" s="223"/>
      <c r="O573" s="86"/>
      <c r="P573" s="86"/>
      <c r="Q573" s="86"/>
      <c r="R573" s="86"/>
      <c r="S573" s="86"/>
      <c r="T573" s="87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T573" s="19" t="s">
        <v>151</v>
      </c>
      <c r="AU573" s="19" t="s">
        <v>80</v>
      </c>
    </row>
    <row r="574" s="2" customFormat="1" ht="16.5" customHeight="1">
      <c r="A574" s="40"/>
      <c r="B574" s="41"/>
      <c r="C574" s="206" t="s">
        <v>834</v>
      </c>
      <c r="D574" s="206" t="s">
        <v>144</v>
      </c>
      <c r="E574" s="207" t="s">
        <v>835</v>
      </c>
      <c r="F574" s="208" t="s">
        <v>836</v>
      </c>
      <c r="G574" s="209" t="s">
        <v>159</v>
      </c>
      <c r="H574" s="210">
        <v>6.1379999999999999</v>
      </c>
      <c r="I574" s="211"/>
      <c r="J574" s="212">
        <f>ROUND(I574*H574,2)</f>
        <v>0</v>
      </c>
      <c r="K574" s="208" t="s">
        <v>148</v>
      </c>
      <c r="L574" s="46"/>
      <c r="M574" s="213" t="s">
        <v>19</v>
      </c>
      <c r="N574" s="214" t="s">
        <v>41</v>
      </c>
      <c r="O574" s="86"/>
      <c r="P574" s="215">
        <f>O574*H574</f>
        <v>0</v>
      </c>
      <c r="Q574" s="215">
        <v>0.022837798999999999</v>
      </c>
      <c r="R574" s="215">
        <f>Q574*H574</f>
        <v>0.14017841026199998</v>
      </c>
      <c r="S574" s="215">
        <v>0</v>
      </c>
      <c r="T574" s="216">
        <f>S574*H574</f>
        <v>0</v>
      </c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R574" s="217" t="s">
        <v>266</v>
      </c>
      <c r="AT574" s="217" t="s">
        <v>144</v>
      </c>
      <c r="AU574" s="217" t="s">
        <v>80</v>
      </c>
      <c r="AY574" s="19" t="s">
        <v>142</v>
      </c>
      <c r="BE574" s="218">
        <f>IF(N574="základní",J574,0)</f>
        <v>0</v>
      </c>
      <c r="BF574" s="218">
        <f>IF(N574="snížená",J574,0)</f>
        <v>0</v>
      </c>
      <c r="BG574" s="218">
        <f>IF(N574="zákl. přenesená",J574,0)</f>
        <v>0</v>
      </c>
      <c r="BH574" s="218">
        <f>IF(N574="sníž. přenesená",J574,0)</f>
        <v>0</v>
      </c>
      <c r="BI574" s="218">
        <f>IF(N574="nulová",J574,0)</f>
        <v>0</v>
      </c>
      <c r="BJ574" s="19" t="s">
        <v>78</v>
      </c>
      <c r="BK574" s="218">
        <f>ROUND(I574*H574,2)</f>
        <v>0</v>
      </c>
      <c r="BL574" s="19" t="s">
        <v>266</v>
      </c>
      <c r="BM574" s="217" t="s">
        <v>837</v>
      </c>
    </row>
    <row r="575" s="2" customFormat="1">
      <c r="A575" s="40"/>
      <c r="B575" s="41"/>
      <c r="C575" s="42"/>
      <c r="D575" s="219" t="s">
        <v>151</v>
      </c>
      <c r="E575" s="42"/>
      <c r="F575" s="220" t="s">
        <v>838</v>
      </c>
      <c r="G575" s="42"/>
      <c r="H575" s="42"/>
      <c r="I575" s="221"/>
      <c r="J575" s="42"/>
      <c r="K575" s="42"/>
      <c r="L575" s="46"/>
      <c r="M575" s="222"/>
      <c r="N575" s="223"/>
      <c r="O575" s="86"/>
      <c r="P575" s="86"/>
      <c r="Q575" s="86"/>
      <c r="R575" s="86"/>
      <c r="S575" s="86"/>
      <c r="T575" s="87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T575" s="19" t="s">
        <v>151</v>
      </c>
      <c r="AU575" s="19" t="s">
        <v>80</v>
      </c>
    </row>
    <row r="576" s="2" customFormat="1">
      <c r="A576" s="40"/>
      <c r="B576" s="41"/>
      <c r="C576" s="42"/>
      <c r="D576" s="224" t="s">
        <v>153</v>
      </c>
      <c r="E576" s="42"/>
      <c r="F576" s="225" t="s">
        <v>839</v>
      </c>
      <c r="G576" s="42"/>
      <c r="H576" s="42"/>
      <c r="I576" s="221"/>
      <c r="J576" s="42"/>
      <c r="K576" s="42"/>
      <c r="L576" s="46"/>
      <c r="M576" s="222"/>
      <c r="N576" s="223"/>
      <c r="O576" s="86"/>
      <c r="P576" s="86"/>
      <c r="Q576" s="86"/>
      <c r="R576" s="86"/>
      <c r="S576" s="86"/>
      <c r="T576" s="87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T576" s="19" t="s">
        <v>153</v>
      </c>
      <c r="AU576" s="19" t="s">
        <v>80</v>
      </c>
    </row>
    <row r="577" s="13" customFormat="1">
      <c r="A577" s="13"/>
      <c r="B577" s="226"/>
      <c r="C577" s="227"/>
      <c r="D577" s="219" t="s">
        <v>155</v>
      </c>
      <c r="E577" s="228" t="s">
        <v>19</v>
      </c>
      <c r="F577" s="229" t="s">
        <v>779</v>
      </c>
      <c r="G577" s="227"/>
      <c r="H577" s="230">
        <v>1.6379999999999999</v>
      </c>
      <c r="I577" s="231"/>
      <c r="J577" s="227"/>
      <c r="K577" s="227"/>
      <c r="L577" s="232"/>
      <c r="M577" s="233"/>
      <c r="N577" s="234"/>
      <c r="O577" s="234"/>
      <c r="P577" s="234"/>
      <c r="Q577" s="234"/>
      <c r="R577" s="234"/>
      <c r="S577" s="234"/>
      <c r="T577" s="235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36" t="s">
        <v>155</v>
      </c>
      <c r="AU577" s="236" t="s">
        <v>80</v>
      </c>
      <c r="AV577" s="13" t="s">
        <v>80</v>
      </c>
      <c r="AW577" s="13" t="s">
        <v>32</v>
      </c>
      <c r="AX577" s="13" t="s">
        <v>70</v>
      </c>
      <c r="AY577" s="236" t="s">
        <v>142</v>
      </c>
    </row>
    <row r="578" s="13" customFormat="1">
      <c r="A578" s="13"/>
      <c r="B578" s="226"/>
      <c r="C578" s="227"/>
      <c r="D578" s="219" t="s">
        <v>155</v>
      </c>
      <c r="E578" s="228" t="s">
        <v>19</v>
      </c>
      <c r="F578" s="229" t="s">
        <v>780</v>
      </c>
      <c r="G578" s="227"/>
      <c r="H578" s="230">
        <v>0.95999999999999996</v>
      </c>
      <c r="I578" s="231"/>
      <c r="J578" s="227"/>
      <c r="K578" s="227"/>
      <c r="L578" s="232"/>
      <c r="M578" s="233"/>
      <c r="N578" s="234"/>
      <c r="O578" s="234"/>
      <c r="P578" s="234"/>
      <c r="Q578" s="234"/>
      <c r="R578" s="234"/>
      <c r="S578" s="234"/>
      <c r="T578" s="235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36" t="s">
        <v>155</v>
      </c>
      <c r="AU578" s="236" t="s">
        <v>80</v>
      </c>
      <c r="AV578" s="13" t="s">
        <v>80</v>
      </c>
      <c r="AW578" s="13" t="s">
        <v>32</v>
      </c>
      <c r="AX578" s="13" t="s">
        <v>70</v>
      </c>
      <c r="AY578" s="236" t="s">
        <v>142</v>
      </c>
    </row>
    <row r="579" s="13" customFormat="1">
      <c r="A579" s="13"/>
      <c r="B579" s="226"/>
      <c r="C579" s="227"/>
      <c r="D579" s="219" t="s">
        <v>155</v>
      </c>
      <c r="E579" s="228" t="s">
        <v>19</v>
      </c>
      <c r="F579" s="229" t="s">
        <v>808</v>
      </c>
      <c r="G579" s="227"/>
      <c r="H579" s="230">
        <v>0.32400000000000001</v>
      </c>
      <c r="I579" s="231"/>
      <c r="J579" s="227"/>
      <c r="K579" s="227"/>
      <c r="L579" s="232"/>
      <c r="M579" s="233"/>
      <c r="N579" s="234"/>
      <c r="O579" s="234"/>
      <c r="P579" s="234"/>
      <c r="Q579" s="234"/>
      <c r="R579" s="234"/>
      <c r="S579" s="234"/>
      <c r="T579" s="235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36" t="s">
        <v>155</v>
      </c>
      <c r="AU579" s="236" t="s">
        <v>80</v>
      </c>
      <c r="AV579" s="13" t="s">
        <v>80</v>
      </c>
      <c r="AW579" s="13" t="s">
        <v>32</v>
      </c>
      <c r="AX579" s="13" t="s">
        <v>70</v>
      </c>
      <c r="AY579" s="236" t="s">
        <v>142</v>
      </c>
    </row>
    <row r="580" s="13" customFormat="1">
      <c r="A580" s="13"/>
      <c r="B580" s="226"/>
      <c r="C580" s="227"/>
      <c r="D580" s="219" t="s">
        <v>155</v>
      </c>
      <c r="E580" s="228" t="s">
        <v>19</v>
      </c>
      <c r="F580" s="229" t="s">
        <v>840</v>
      </c>
      <c r="G580" s="227"/>
      <c r="H580" s="230">
        <v>0.216</v>
      </c>
      <c r="I580" s="231"/>
      <c r="J580" s="227"/>
      <c r="K580" s="227"/>
      <c r="L580" s="232"/>
      <c r="M580" s="233"/>
      <c r="N580" s="234"/>
      <c r="O580" s="234"/>
      <c r="P580" s="234"/>
      <c r="Q580" s="234"/>
      <c r="R580" s="234"/>
      <c r="S580" s="234"/>
      <c r="T580" s="235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36" t="s">
        <v>155</v>
      </c>
      <c r="AU580" s="236" t="s">
        <v>80</v>
      </c>
      <c r="AV580" s="13" t="s">
        <v>80</v>
      </c>
      <c r="AW580" s="13" t="s">
        <v>32</v>
      </c>
      <c r="AX580" s="13" t="s">
        <v>70</v>
      </c>
      <c r="AY580" s="236" t="s">
        <v>142</v>
      </c>
    </row>
    <row r="581" s="13" customFormat="1">
      <c r="A581" s="13"/>
      <c r="B581" s="226"/>
      <c r="C581" s="227"/>
      <c r="D581" s="219" t="s">
        <v>155</v>
      </c>
      <c r="E581" s="228" t="s">
        <v>19</v>
      </c>
      <c r="F581" s="229" t="s">
        <v>821</v>
      </c>
      <c r="G581" s="227"/>
      <c r="H581" s="230">
        <v>3</v>
      </c>
      <c r="I581" s="231"/>
      <c r="J581" s="227"/>
      <c r="K581" s="227"/>
      <c r="L581" s="232"/>
      <c r="M581" s="233"/>
      <c r="N581" s="234"/>
      <c r="O581" s="234"/>
      <c r="P581" s="234"/>
      <c r="Q581" s="234"/>
      <c r="R581" s="234"/>
      <c r="S581" s="234"/>
      <c r="T581" s="235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36" t="s">
        <v>155</v>
      </c>
      <c r="AU581" s="236" t="s">
        <v>80</v>
      </c>
      <c r="AV581" s="13" t="s">
        <v>80</v>
      </c>
      <c r="AW581" s="13" t="s">
        <v>32</v>
      </c>
      <c r="AX581" s="13" t="s">
        <v>70</v>
      </c>
      <c r="AY581" s="236" t="s">
        <v>142</v>
      </c>
    </row>
    <row r="582" s="14" customFormat="1">
      <c r="A582" s="14"/>
      <c r="B582" s="237"/>
      <c r="C582" s="238"/>
      <c r="D582" s="219" t="s">
        <v>155</v>
      </c>
      <c r="E582" s="239" t="s">
        <v>19</v>
      </c>
      <c r="F582" s="240" t="s">
        <v>173</v>
      </c>
      <c r="G582" s="238"/>
      <c r="H582" s="241">
        <v>6.1379999999999999</v>
      </c>
      <c r="I582" s="242"/>
      <c r="J582" s="238"/>
      <c r="K582" s="238"/>
      <c r="L582" s="243"/>
      <c r="M582" s="244"/>
      <c r="N582" s="245"/>
      <c r="O582" s="245"/>
      <c r="P582" s="245"/>
      <c r="Q582" s="245"/>
      <c r="R582" s="245"/>
      <c r="S582" s="245"/>
      <c r="T582" s="246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T582" s="247" t="s">
        <v>155</v>
      </c>
      <c r="AU582" s="247" t="s">
        <v>80</v>
      </c>
      <c r="AV582" s="14" t="s">
        <v>149</v>
      </c>
      <c r="AW582" s="14" t="s">
        <v>32</v>
      </c>
      <c r="AX582" s="14" t="s">
        <v>78</v>
      </c>
      <c r="AY582" s="247" t="s">
        <v>142</v>
      </c>
    </row>
    <row r="583" s="2" customFormat="1" ht="16.5" customHeight="1">
      <c r="A583" s="40"/>
      <c r="B583" s="41"/>
      <c r="C583" s="248" t="s">
        <v>841</v>
      </c>
      <c r="D583" s="248" t="s">
        <v>237</v>
      </c>
      <c r="E583" s="249" t="s">
        <v>842</v>
      </c>
      <c r="F583" s="250" t="s">
        <v>843</v>
      </c>
      <c r="G583" s="251" t="s">
        <v>437</v>
      </c>
      <c r="H583" s="252">
        <v>16</v>
      </c>
      <c r="I583" s="253"/>
      <c r="J583" s="254">
        <f>ROUND(I583*H583,2)</f>
        <v>0</v>
      </c>
      <c r="K583" s="250" t="s">
        <v>19</v>
      </c>
      <c r="L583" s="255"/>
      <c r="M583" s="256" t="s">
        <v>19</v>
      </c>
      <c r="N583" s="257" t="s">
        <v>41</v>
      </c>
      <c r="O583" s="86"/>
      <c r="P583" s="215">
        <f>O583*H583</f>
        <v>0</v>
      </c>
      <c r="Q583" s="215">
        <v>0</v>
      </c>
      <c r="R583" s="215">
        <f>Q583*H583</f>
        <v>0</v>
      </c>
      <c r="S583" s="215">
        <v>0</v>
      </c>
      <c r="T583" s="216">
        <f>S583*H583</f>
        <v>0</v>
      </c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R583" s="217" t="s">
        <v>394</v>
      </c>
      <c r="AT583" s="217" t="s">
        <v>237</v>
      </c>
      <c r="AU583" s="217" t="s">
        <v>80</v>
      </c>
      <c r="AY583" s="19" t="s">
        <v>142</v>
      </c>
      <c r="BE583" s="218">
        <f>IF(N583="základní",J583,0)</f>
        <v>0</v>
      </c>
      <c r="BF583" s="218">
        <f>IF(N583="snížená",J583,0)</f>
        <v>0</v>
      </c>
      <c r="BG583" s="218">
        <f>IF(N583="zákl. přenesená",J583,0)</f>
        <v>0</v>
      </c>
      <c r="BH583" s="218">
        <f>IF(N583="sníž. přenesená",J583,0)</f>
        <v>0</v>
      </c>
      <c r="BI583" s="218">
        <f>IF(N583="nulová",J583,0)</f>
        <v>0</v>
      </c>
      <c r="BJ583" s="19" t="s">
        <v>78</v>
      </c>
      <c r="BK583" s="218">
        <f>ROUND(I583*H583,2)</f>
        <v>0</v>
      </c>
      <c r="BL583" s="19" t="s">
        <v>266</v>
      </c>
      <c r="BM583" s="217" t="s">
        <v>844</v>
      </c>
    </row>
    <row r="584" s="2" customFormat="1">
      <c r="A584" s="40"/>
      <c r="B584" s="41"/>
      <c r="C584" s="42"/>
      <c r="D584" s="219" t="s">
        <v>151</v>
      </c>
      <c r="E584" s="42"/>
      <c r="F584" s="220" t="s">
        <v>843</v>
      </c>
      <c r="G584" s="42"/>
      <c r="H584" s="42"/>
      <c r="I584" s="221"/>
      <c r="J584" s="42"/>
      <c r="K584" s="42"/>
      <c r="L584" s="46"/>
      <c r="M584" s="222"/>
      <c r="N584" s="223"/>
      <c r="O584" s="86"/>
      <c r="P584" s="86"/>
      <c r="Q584" s="86"/>
      <c r="R584" s="86"/>
      <c r="S584" s="86"/>
      <c r="T584" s="87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T584" s="19" t="s">
        <v>151</v>
      </c>
      <c r="AU584" s="19" t="s">
        <v>80</v>
      </c>
    </row>
    <row r="585" s="13" customFormat="1">
      <c r="A585" s="13"/>
      <c r="B585" s="226"/>
      <c r="C585" s="227"/>
      <c r="D585" s="219" t="s">
        <v>155</v>
      </c>
      <c r="E585" s="228" t="s">
        <v>19</v>
      </c>
      <c r="F585" s="229" t="s">
        <v>845</v>
      </c>
      <c r="G585" s="227"/>
      <c r="H585" s="230">
        <v>16</v>
      </c>
      <c r="I585" s="231"/>
      <c r="J585" s="227"/>
      <c r="K585" s="227"/>
      <c r="L585" s="232"/>
      <c r="M585" s="233"/>
      <c r="N585" s="234"/>
      <c r="O585" s="234"/>
      <c r="P585" s="234"/>
      <c r="Q585" s="234"/>
      <c r="R585" s="234"/>
      <c r="S585" s="234"/>
      <c r="T585" s="235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36" t="s">
        <v>155</v>
      </c>
      <c r="AU585" s="236" t="s">
        <v>80</v>
      </c>
      <c r="AV585" s="13" t="s">
        <v>80</v>
      </c>
      <c r="AW585" s="13" t="s">
        <v>32</v>
      </c>
      <c r="AX585" s="13" t="s">
        <v>78</v>
      </c>
      <c r="AY585" s="236" t="s">
        <v>142</v>
      </c>
    </row>
    <row r="586" s="2" customFormat="1" ht="16.5" customHeight="1">
      <c r="A586" s="40"/>
      <c r="B586" s="41"/>
      <c r="C586" s="206" t="s">
        <v>846</v>
      </c>
      <c r="D586" s="206" t="s">
        <v>144</v>
      </c>
      <c r="E586" s="207" t="s">
        <v>847</v>
      </c>
      <c r="F586" s="208" t="s">
        <v>848</v>
      </c>
      <c r="G586" s="209" t="s">
        <v>147</v>
      </c>
      <c r="H586" s="210">
        <v>159.95500000000001</v>
      </c>
      <c r="I586" s="211"/>
      <c r="J586" s="212">
        <f>ROUND(I586*H586,2)</f>
        <v>0</v>
      </c>
      <c r="K586" s="208" t="s">
        <v>148</v>
      </c>
      <c r="L586" s="46"/>
      <c r="M586" s="213" t="s">
        <v>19</v>
      </c>
      <c r="N586" s="214" t="s">
        <v>41</v>
      </c>
      <c r="O586" s="86"/>
      <c r="P586" s="215">
        <f>O586*H586</f>
        <v>0</v>
      </c>
      <c r="Q586" s="215">
        <v>0.016101500000000001</v>
      </c>
      <c r="R586" s="215">
        <f>Q586*H586</f>
        <v>2.5755154325000005</v>
      </c>
      <c r="S586" s="215">
        <v>0</v>
      </c>
      <c r="T586" s="216">
        <f>S586*H586</f>
        <v>0</v>
      </c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R586" s="217" t="s">
        <v>266</v>
      </c>
      <c r="AT586" s="217" t="s">
        <v>144</v>
      </c>
      <c r="AU586" s="217" t="s">
        <v>80</v>
      </c>
      <c r="AY586" s="19" t="s">
        <v>142</v>
      </c>
      <c r="BE586" s="218">
        <f>IF(N586="základní",J586,0)</f>
        <v>0</v>
      </c>
      <c r="BF586" s="218">
        <f>IF(N586="snížená",J586,0)</f>
        <v>0</v>
      </c>
      <c r="BG586" s="218">
        <f>IF(N586="zákl. přenesená",J586,0)</f>
        <v>0</v>
      </c>
      <c r="BH586" s="218">
        <f>IF(N586="sníž. přenesená",J586,0)</f>
        <v>0</v>
      </c>
      <c r="BI586" s="218">
        <f>IF(N586="nulová",J586,0)</f>
        <v>0</v>
      </c>
      <c r="BJ586" s="19" t="s">
        <v>78</v>
      </c>
      <c r="BK586" s="218">
        <f>ROUND(I586*H586,2)</f>
        <v>0</v>
      </c>
      <c r="BL586" s="19" t="s">
        <v>266</v>
      </c>
      <c r="BM586" s="217" t="s">
        <v>849</v>
      </c>
    </row>
    <row r="587" s="2" customFormat="1">
      <c r="A587" s="40"/>
      <c r="B587" s="41"/>
      <c r="C587" s="42"/>
      <c r="D587" s="219" t="s">
        <v>151</v>
      </c>
      <c r="E587" s="42"/>
      <c r="F587" s="220" t="s">
        <v>850</v>
      </c>
      <c r="G587" s="42"/>
      <c r="H587" s="42"/>
      <c r="I587" s="221"/>
      <c r="J587" s="42"/>
      <c r="K587" s="42"/>
      <c r="L587" s="46"/>
      <c r="M587" s="222"/>
      <c r="N587" s="223"/>
      <c r="O587" s="86"/>
      <c r="P587" s="86"/>
      <c r="Q587" s="86"/>
      <c r="R587" s="86"/>
      <c r="S587" s="86"/>
      <c r="T587" s="87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T587" s="19" t="s">
        <v>151</v>
      </c>
      <c r="AU587" s="19" t="s">
        <v>80</v>
      </c>
    </row>
    <row r="588" s="2" customFormat="1">
      <c r="A588" s="40"/>
      <c r="B588" s="41"/>
      <c r="C588" s="42"/>
      <c r="D588" s="224" t="s">
        <v>153</v>
      </c>
      <c r="E588" s="42"/>
      <c r="F588" s="225" t="s">
        <v>851</v>
      </c>
      <c r="G588" s="42"/>
      <c r="H588" s="42"/>
      <c r="I588" s="221"/>
      <c r="J588" s="42"/>
      <c r="K588" s="42"/>
      <c r="L588" s="46"/>
      <c r="M588" s="222"/>
      <c r="N588" s="223"/>
      <c r="O588" s="86"/>
      <c r="P588" s="86"/>
      <c r="Q588" s="86"/>
      <c r="R588" s="86"/>
      <c r="S588" s="86"/>
      <c r="T588" s="87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T588" s="19" t="s">
        <v>153</v>
      </c>
      <c r="AU588" s="19" t="s">
        <v>80</v>
      </c>
    </row>
    <row r="589" s="13" customFormat="1">
      <c r="A589" s="13"/>
      <c r="B589" s="226"/>
      <c r="C589" s="227"/>
      <c r="D589" s="219" t="s">
        <v>155</v>
      </c>
      <c r="E589" s="228" t="s">
        <v>19</v>
      </c>
      <c r="F589" s="229" t="s">
        <v>852</v>
      </c>
      <c r="G589" s="227"/>
      <c r="H589" s="230">
        <v>120</v>
      </c>
      <c r="I589" s="231"/>
      <c r="J589" s="227"/>
      <c r="K589" s="227"/>
      <c r="L589" s="232"/>
      <c r="M589" s="233"/>
      <c r="N589" s="234"/>
      <c r="O589" s="234"/>
      <c r="P589" s="234"/>
      <c r="Q589" s="234"/>
      <c r="R589" s="234"/>
      <c r="S589" s="234"/>
      <c r="T589" s="235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36" t="s">
        <v>155</v>
      </c>
      <c r="AU589" s="236" t="s">
        <v>80</v>
      </c>
      <c r="AV589" s="13" t="s">
        <v>80</v>
      </c>
      <c r="AW589" s="13" t="s">
        <v>32</v>
      </c>
      <c r="AX589" s="13" t="s">
        <v>70</v>
      </c>
      <c r="AY589" s="236" t="s">
        <v>142</v>
      </c>
    </row>
    <row r="590" s="13" customFormat="1">
      <c r="A590" s="13"/>
      <c r="B590" s="226"/>
      <c r="C590" s="227"/>
      <c r="D590" s="219" t="s">
        <v>155</v>
      </c>
      <c r="E590" s="228" t="s">
        <v>19</v>
      </c>
      <c r="F590" s="229" t="s">
        <v>853</v>
      </c>
      <c r="G590" s="227"/>
      <c r="H590" s="230">
        <v>39.954999999999998</v>
      </c>
      <c r="I590" s="231"/>
      <c r="J590" s="227"/>
      <c r="K590" s="227"/>
      <c r="L590" s="232"/>
      <c r="M590" s="233"/>
      <c r="N590" s="234"/>
      <c r="O590" s="234"/>
      <c r="P590" s="234"/>
      <c r="Q590" s="234"/>
      <c r="R590" s="234"/>
      <c r="S590" s="234"/>
      <c r="T590" s="235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36" t="s">
        <v>155</v>
      </c>
      <c r="AU590" s="236" t="s">
        <v>80</v>
      </c>
      <c r="AV590" s="13" t="s">
        <v>80</v>
      </c>
      <c r="AW590" s="13" t="s">
        <v>32</v>
      </c>
      <c r="AX590" s="13" t="s">
        <v>70</v>
      </c>
      <c r="AY590" s="236" t="s">
        <v>142</v>
      </c>
    </row>
    <row r="591" s="14" customFormat="1">
      <c r="A591" s="14"/>
      <c r="B591" s="237"/>
      <c r="C591" s="238"/>
      <c r="D591" s="219" t="s">
        <v>155</v>
      </c>
      <c r="E591" s="239" t="s">
        <v>19</v>
      </c>
      <c r="F591" s="240" t="s">
        <v>173</v>
      </c>
      <c r="G591" s="238"/>
      <c r="H591" s="241">
        <v>159.95499999999998</v>
      </c>
      <c r="I591" s="242"/>
      <c r="J591" s="238"/>
      <c r="K591" s="238"/>
      <c r="L591" s="243"/>
      <c r="M591" s="244"/>
      <c r="N591" s="245"/>
      <c r="O591" s="245"/>
      <c r="P591" s="245"/>
      <c r="Q591" s="245"/>
      <c r="R591" s="245"/>
      <c r="S591" s="245"/>
      <c r="T591" s="246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47" t="s">
        <v>155</v>
      </c>
      <c r="AU591" s="247" t="s">
        <v>80</v>
      </c>
      <c r="AV591" s="14" t="s">
        <v>149</v>
      </c>
      <c r="AW591" s="14" t="s">
        <v>32</v>
      </c>
      <c r="AX591" s="14" t="s">
        <v>78</v>
      </c>
      <c r="AY591" s="247" t="s">
        <v>142</v>
      </c>
    </row>
    <row r="592" s="2" customFormat="1" ht="16.5" customHeight="1">
      <c r="A592" s="40"/>
      <c r="B592" s="41"/>
      <c r="C592" s="206" t="s">
        <v>854</v>
      </c>
      <c r="D592" s="206" t="s">
        <v>144</v>
      </c>
      <c r="E592" s="207" t="s">
        <v>855</v>
      </c>
      <c r="F592" s="208" t="s">
        <v>856</v>
      </c>
      <c r="G592" s="209" t="s">
        <v>269</v>
      </c>
      <c r="H592" s="210">
        <v>47.814999999999998</v>
      </c>
      <c r="I592" s="211"/>
      <c r="J592" s="212">
        <f>ROUND(I592*H592,2)</f>
        <v>0</v>
      </c>
      <c r="K592" s="208" t="s">
        <v>148</v>
      </c>
      <c r="L592" s="46"/>
      <c r="M592" s="213" t="s">
        <v>19</v>
      </c>
      <c r="N592" s="214" t="s">
        <v>41</v>
      </c>
      <c r="O592" s="86"/>
      <c r="P592" s="215">
        <f>O592*H592</f>
        <v>0</v>
      </c>
      <c r="Q592" s="215">
        <v>0</v>
      </c>
      <c r="R592" s="215">
        <f>Q592*H592</f>
        <v>0</v>
      </c>
      <c r="S592" s="215">
        <v>0</v>
      </c>
      <c r="T592" s="216">
        <f>S592*H592</f>
        <v>0</v>
      </c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R592" s="217" t="s">
        <v>266</v>
      </c>
      <c r="AT592" s="217" t="s">
        <v>144</v>
      </c>
      <c r="AU592" s="217" t="s">
        <v>80</v>
      </c>
      <c r="AY592" s="19" t="s">
        <v>142</v>
      </c>
      <c r="BE592" s="218">
        <f>IF(N592="základní",J592,0)</f>
        <v>0</v>
      </c>
      <c r="BF592" s="218">
        <f>IF(N592="snížená",J592,0)</f>
        <v>0</v>
      </c>
      <c r="BG592" s="218">
        <f>IF(N592="zákl. přenesená",J592,0)</f>
        <v>0</v>
      </c>
      <c r="BH592" s="218">
        <f>IF(N592="sníž. přenesená",J592,0)</f>
        <v>0</v>
      </c>
      <c r="BI592" s="218">
        <f>IF(N592="nulová",J592,0)</f>
        <v>0</v>
      </c>
      <c r="BJ592" s="19" t="s">
        <v>78</v>
      </c>
      <c r="BK592" s="218">
        <f>ROUND(I592*H592,2)</f>
        <v>0</v>
      </c>
      <c r="BL592" s="19" t="s">
        <v>266</v>
      </c>
      <c r="BM592" s="217" t="s">
        <v>857</v>
      </c>
    </row>
    <row r="593" s="2" customFormat="1">
      <c r="A593" s="40"/>
      <c r="B593" s="41"/>
      <c r="C593" s="42"/>
      <c r="D593" s="219" t="s">
        <v>151</v>
      </c>
      <c r="E593" s="42"/>
      <c r="F593" s="220" t="s">
        <v>858</v>
      </c>
      <c r="G593" s="42"/>
      <c r="H593" s="42"/>
      <c r="I593" s="221"/>
      <c r="J593" s="42"/>
      <c r="K593" s="42"/>
      <c r="L593" s="46"/>
      <c r="M593" s="222"/>
      <c r="N593" s="223"/>
      <c r="O593" s="86"/>
      <c r="P593" s="86"/>
      <c r="Q593" s="86"/>
      <c r="R593" s="86"/>
      <c r="S593" s="86"/>
      <c r="T593" s="87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T593" s="19" t="s">
        <v>151</v>
      </c>
      <c r="AU593" s="19" t="s">
        <v>80</v>
      </c>
    </row>
    <row r="594" s="2" customFormat="1">
      <c r="A594" s="40"/>
      <c r="B594" s="41"/>
      <c r="C594" s="42"/>
      <c r="D594" s="224" t="s">
        <v>153</v>
      </c>
      <c r="E594" s="42"/>
      <c r="F594" s="225" t="s">
        <v>859</v>
      </c>
      <c r="G594" s="42"/>
      <c r="H594" s="42"/>
      <c r="I594" s="221"/>
      <c r="J594" s="42"/>
      <c r="K594" s="42"/>
      <c r="L594" s="46"/>
      <c r="M594" s="222"/>
      <c r="N594" s="223"/>
      <c r="O594" s="86"/>
      <c r="P594" s="86"/>
      <c r="Q594" s="86"/>
      <c r="R594" s="86"/>
      <c r="S594" s="86"/>
      <c r="T594" s="87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T594" s="19" t="s">
        <v>153</v>
      </c>
      <c r="AU594" s="19" t="s">
        <v>80</v>
      </c>
    </row>
    <row r="595" s="13" customFormat="1">
      <c r="A595" s="13"/>
      <c r="B595" s="226"/>
      <c r="C595" s="227"/>
      <c r="D595" s="219" t="s">
        <v>155</v>
      </c>
      <c r="E595" s="228" t="s">
        <v>19</v>
      </c>
      <c r="F595" s="229" t="s">
        <v>860</v>
      </c>
      <c r="G595" s="227"/>
      <c r="H595" s="230">
        <v>47.814999999999998</v>
      </c>
      <c r="I595" s="231"/>
      <c r="J595" s="227"/>
      <c r="K595" s="227"/>
      <c r="L595" s="232"/>
      <c r="M595" s="233"/>
      <c r="N595" s="234"/>
      <c r="O595" s="234"/>
      <c r="P595" s="234"/>
      <c r="Q595" s="234"/>
      <c r="R595" s="234"/>
      <c r="S595" s="234"/>
      <c r="T595" s="235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36" t="s">
        <v>155</v>
      </c>
      <c r="AU595" s="236" t="s">
        <v>80</v>
      </c>
      <c r="AV595" s="13" t="s">
        <v>80</v>
      </c>
      <c r="AW595" s="13" t="s">
        <v>32</v>
      </c>
      <c r="AX595" s="13" t="s">
        <v>78</v>
      </c>
      <c r="AY595" s="236" t="s">
        <v>142</v>
      </c>
    </row>
    <row r="596" s="2" customFormat="1" ht="16.5" customHeight="1">
      <c r="A596" s="40"/>
      <c r="B596" s="41"/>
      <c r="C596" s="248" t="s">
        <v>861</v>
      </c>
      <c r="D596" s="248" t="s">
        <v>237</v>
      </c>
      <c r="E596" s="249" t="s">
        <v>862</v>
      </c>
      <c r="F596" s="250" t="s">
        <v>863</v>
      </c>
      <c r="G596" s="251" t="s">
        <v>159</v>
      </c>
      <c r="H596" s="252">
        <v>0.191</v>
      </c>
      <c r="I596" s="253"/>
      <c r="J596" s="254">
        <f>ROUND(I596*H596,2)</f>
        <v>0</v>
      </c>
      <c r="K596" s="250" t="s">
        <v>148</v>
      </c>
      <c r="L596" s="255"/>
      <c r="M596" s="256" t="s">
        <v>19</v>
      </c>
      <c r="N596" s="257" t="s">
        <v>41</v>
      </c>
      <c r="O596" s="86"/>
      <c r="P596" s="215">
        <f>O596*H596</f>
        <v>0</v>
      </c>
      <c r="Q596" s="215">
        <v>0.55000000000000004</v>
      </c>
      <c r="R596" s="215">
        <f>Q596*H596</f>
        <v>0.10505</v>
      </c>
      <c r="S596" s="215">
        <v>0</v>
      </c>
      <c r="T596" s="216">
        <f>S596*H596</f>
        <v>0</v>
      </c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R596" s="217" t="s">
        <v>394</v>
      </c>
      <c r="AT596" s="217" t="s">
        <v>237</v>
      </c>
      <c r="AU596" s="217" t="s">
        <v>80</v>
      </c>
      <c r="AY596" s="19" t="s">
        <v>142</v>
      </c>
      <c r="BE596" s="218">
        <f>IF(N596="základní",J596,0)</f>
        <v>0</v>
      </c>
      <c r="BF596" s="218">
        <f>IF(N596="snížená",J596,0)</f>
        <v>0</v>
      </c>
      <c r="BG596" s="218">
        <f>IF(N596="zákl. přenesená",J596,0)</f>
        <v>0</v>
      </c>
      <c r="BH596" s="218">
        <f>IF(N596="sníž. přenesená",J596,0)</f>
        <v>0</v>
      </c>
      <c r="BI596" s="218">
        <f>IF(N596="nulová",J596,0)</f>
        <v>0</v>
      </c>
      <c r="BJ596" s="19" t="s">
        <v>78</v>
      </c>
      <c r="BK596" s="218">
        <f>ROUND(I596*H596,2)</f>
        <v>0</v>
      </c>
      <c r="BL596" s="19" t="s">
        <v>266</v>
      </c>
      <c r="BM596" s="217" t="s">
        <v>864</v>
      </c>
    </row>
    <row r="597" s="2" customFormat="1">
      <c r="A597" s="40"/>
      <c r="B597" s="41"/>
      <c r="C597" s="42"/>
      <c r="D597" s="219" t="s">
        <v>151</v>
      </c>
      <c r="E597" s="42"/>
      <c r="F597" s="220" t="s">
        <v>863</v>
      </c>
      <c r="G597" s="42"/>
      <c r="H597" s="42"/>
      <c r="I597" s="221"/>
      <c r="J597" s="42"/>
      <c r="K597" s="42"/>
      <c r="L597" s="46"/>
      <c r="M597" s="222"/>
      <c r="N597" s="223"/>
      <c r="O597" s="86"/>
      <c r="P597" s="86"/>
      <c r="Q597" s="86"/>
      <c r="R597" s="86"/>
      <c r="S597" s="86"/>
      <c r="T597" s="87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T597" s="19" t="s">
        <v>151</v>
      </c>
      <c r="AU597" s="19" t="s">
        <v>80</v>
      </c>
    </row>
    <row r="598" s="2" customFormat="1">
      <c r="A598" s="40"/>
      <c r="B598" s="41"/>
      <c r="C598" s="42"/>
      <c r="D598" s="219" t="s">
        <v>342</v>
      </c>
      <c r="E598" s="42"/>
      <c r="F598" s="258" t="s">
        <v>807</v>
      </c>
      <c r="G598" s="42"/>
      <c r="H598" s="42"/>
      <c r="I598" s="221"/>
      <c r="J598" s="42"/>
      <c r="K598" s="42"/>
      <c r="L598" s="46"/>
      <c r="M598" s="222"/>
      <c r="N598" s="223"/>
      <c r="O598" s="86"/>
      <c r="P598" s="86"/>
      <c r="Q598" s="86"/>
      <c r="R598" s="86"/>
      <c r="S598" s="86"/>
      <c r="T598" s="87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T598" s="19" t="s">
        <v>342</v>
      </c>
      <c r="AU598" s="19" t="s">
        <v>80</v>
      </c>
    </row>
    <row r="599" s="13" customFormat="1">
      <c r="A599" s="13"/>
      <c r="B599" s="226"/>
      <c r="C599" s="227"/>
      <c r="D599" s="219" t="s">
        <v>155</v>
      </c>
      <c r="E599" s="228" t="s">
        <v>19</v>
      </c>
      <c r="F599" s="229" t="s">
        <v>865</v>
      </c>
      <c r="G599" s="227"/>
      <c r="H599" s="230">
        <v>0.191</v>
      </c>
      <c r="I599" s="231"/>
      <c r="J599" s="227"/>
      <c r="K599" s="227"/>
      <c r="L599" s="232"/>
      <c r="M599" s="233"/>
      <c r="N599" s="234"/>
      <c r="O599" s="234"/>
      <c r="P599" s="234"/>
      <c r="Q599" s="234"/>
      <c r="R599" s="234"/>
      <c r="S599" s="234"/>
      <c r="T599" s="235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36" t="s">
        <v>155</v>
      </c>
      <c r="AU599" s="236" t="s">
        <v>80</v>
      </c>
      <c r="AV599" s="13" t="s">
        <v>80</v>
      </c>
      <c r="AW599" s="13" t="s">
        <v>32</v>
      </c>
      <c r="AX599" s="13" t="s">
        <v>78</v>
      </c>
      <c r="AY599" s="236" t="s">
        <v>142</v>
      </c>
    </row>
    <row r="600" s="2" customFormat="1" ht="16.5" customHeight="1">
      <c r="A600" s="40"/>
      <c r="B600" s="41"/>
      <c r="C600" s="206" t="s">
        <v>866</v>
      </c>
      <c r="D600" s="206" t="s">
        <v>144</v>
      </c>
      <c r="E600" s="207" t="s">
        <v>867</v>
      </c>
      <c r="F600" s="208" t="s">
        <v>868</v>
      </c>
      <c r="G600" s="209" t="s">
        <v>193</v>
      </c>
      <c r="H600" s="210">
        <v>7.0010000000000003</v>
      </c>
      <c r="I600" s="211"/>
      <c r="J600" s="212">
        <f>ROUND(I600*H600,2)</f>
        <v>0</v>
      </c>
      <c r="K600" s="208" t="s">
        <v>148</v>
      </c>
      <c r="L600" s="46"/>
      <c r="M600" s="213" t="s">
        <v>19</v>
      </c>
      <c r="N600" s="214" t="s">
        <v>41</v>
      </c>
      <c r="O600" s="86"/>
      <c r="P600" s="215">
        <f>O600*H600</f>
        <v>0</v>
      </c>
      <c r="Q600" s="215">
        <v>0</v>
      </c>
      <c r="R600" s="215">
        <f>Q600*H600</f>
        <v>0</v>
      </c>
      <c r="S600" s="215">
        <v>0</v>
      </c>
      <c r="T600" s="216">
        <f>S600*H600</f>
        <v>0</v>
      </c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R600" s="217" t="s">
        <v>266</v>
      </c>
      <c r="AT600" s="217" t="s">
        <v>144</v>
      </c>
      <c r="AU600" s="217" t="s">
        <v>80</v>
      </c>
      <c r="AY600" s="19" t="s">
        <v>142</v>
      </c>
      <c r="BE600" s="218">
        <f>IF(N600="základní",J600,0)</f>
        <v>0</v>
      </c>
      <c r="BF600" s="218">
        <f>IF(N600="snížená",J600,0)</f>
        <v>0</v>
      </c>
      <c r="BG600" s="218">
        <f>IF(N600="zákl. přenesená",J600,0)</f>
        <v>0</v>
      </c>
      <c r="BH600" s="218">
        <f>IF(N600="sníž. přenesená",J600,0)</f>
        <v>0</v>
      </c>
      <c r="BI600" s="218">
        <f>IF(N600="nulová",J600,0)</f>
        <v>0</v>
      </c>
      <c r="BJ600" s="19" t="s">
        <v>78</v>
      </c>
      <c r="BK600" s="218">
        <f>ROUND(I600*H600,2)</f>
        <v>0</v>
      </c>
      <c r="BL600" s="19" t="s">
        <v>266</v>
      </c>
      <c r="BM600" s="217" t="s">
        <v>869</v>
      </c>
    </row>
    <row r="601" s="2" customFormat="1">
      <c r="A601" s="40"/>
      <c r="B601" s="41"/>
      <c r="C601" s="42"/>
      <c r="D601" s="219" t="s">
        <v>151</v>
      </c>
      <c r="E601" s="42"/>
      <c r="F601" s="220" t="s">
        <v>870</v>
      </c>
      <c r="G601" s="42"/>
      <c r="H601" s="42"/>
      <c r="I601" s="221"/>
      <c r="J601" s="42"/>
      <c r="K601" s="42"/>
      <c r="L601" s="46"/>
      <c r="M601" s="222"/>
      <c r="N601" s="223"/>
      <c r="O601" s="86"/>
      <c r="P601" s="86"/>
      <c r="Q601" s="86"/>
      <c r="R601" s="86"/>
      <c r="S601" s="86"/>
      <c r="T601" s="87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T601" s="19" t="s">
        <v>151</v>
      </c>
      <c r="AU601" s="19" t="s">
        <v>80</v>
      </c>
    </row>
    <row r="602" s="2" customFormat="1">
      <c r="A602" s="40"/>
      <c r="B602" s="41"/>
      <c r="C602" s="42"/>
      <c r="D602" s="224" t="s">
        <v>153</v>
      </c>
      <c r="E602" s="42"/>
      <c r="F602" s="225" t="s">
        <v>871</v>
      </c>
      <c r="G602" s="42"/>
      <c r="H602" s="42"/>
      <c r="I602" s="221"/>
      <c r="J602" s="42"/>
      <c r="K602" s="42"/>
      <c r="L602" s="46"/>
      <c r="M602" s="222"/>
      <c r="N602" s="223"/>
      <c r="O602" s="86"/>
      <c r="P602" s="86"/>
      <c r="Q602" s="86"/>
      <c r="R602" s="86"/>
      <c r="S602" s="86"/>
      <c r="T602" s="87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T602" s="19" t="s">
        <v>153</v>
      </c>
      <c r="AU602" s="19" t="s">
        <v>80</v>
      </c>
    </row>
    <row r="603" s="12" customFormat="1" ht="22.8" customHeight="1">
      <c r="A603" s="12"/>
      <c r="B603" s="190"/>
      <c r="C603" s="191"/>
      <c r="D603" s="192" t="s">
        <v>69</v>
      </c>
      <c r="E603" s="204" t="s">
        <v>872</v>
      </c>
      <c r="F603" s="204" t="s">
        <v>873</v>
      </c>
      <c r="G603" s="191"/>
      <c r="H603" s="191"/>
      <c r="I603" s="194"/>
      <c r="J603" s="205">
        <f>BK603</f>
        <v>0</v>
      </c>
      <c r="K603" s="191"/>
      <c r="L603" s="196"/>
      <c r="M603" s="197"/>
      <c r="N603" s="198"/>
      <c r="O603" s="198"/>
      <c r="P603" s="199">
        <f>SUM(P604:P622)</f>
        <v>0</v>
      </c>
      <c r="Q603" s="198"/>
      <c r="R603" s="199">
        <f>SUM(R604:R622)</f>
        <v>0.5500007563</v>
      </c>
      <c r="S603" s="198"/>
      <c r="T603" s="200">
        <f>SUM(T604:T622)</f>
        <v>0</v>
      </c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R603" s="201" t="s">
        <v>80</v>
      </c>
      <c r="AT603" s="202" t="s">
        <v>69</v>
      </c>
      <c r="AU603" s="202" t="s">
        <v>78</v>
      </c>
      <c r="AY603" s="201" t="s">
        <v>142</v>
      </c>
      <c r="BK603" s="203">
        <f>SUM(BK604:BK622)</f>
        <v>0</v>
      </c>
    </row>
    <row r="604" s="2" customFormat="1" ht="16.5" customHeight="1">
      <c r="A604" s="40"/>
      <c r="B604" s="41"/>
      <c r="C604" s="206" t="s">
        <v>874</v>
      </c>
      <c r="D604" s="206" t="s">
        <v>144</v>
      </c>
      <c r="E604" s="207" t="s">
        <v>875</v>
      </c>
      <c r="F604" s="208" t="s">
        <v>876</v>
      </c>
      <c r="G604" s="209" t="s">
        <v>147</v>
      </c>
      <c r="H604" s="210">
        <v>39.954999999999998</v>
      </c>
      <c r="I604" s="211"/>
      <c r="J604" s="212">
        <f>ROUND(I604*H604,2)</f>
        <v>0</v>
      </c>
      <c r="K604" s="208" t="s">
        <v>148</v>
      </c>
      <c r="L604" s="46"/>
      <c r="M604" s="213" t="s">
        <v>19</v>
      </c>
      <c r="N604" s="214" t="s">
        <v>41</v>
      </c>
      <c r="O604" s="86"/>
      <c r="P604" s="215">
        <f>O604*H604</f>
        <v>0</v>
      </c>
      <c r="Q604" s="215">
        <v>0.00010000000000000001</v>
      </c>
      <c r="R604" s="215">
        <f>Q604*H604</f>
        <v>0.0039954999999999999</v>
      </c>
      <c r="S604" s="215">
        <v>0</v>
      </c>
      <c r="T604" s="216">
        <f>S604*H604</f>
        <v>0</v>
      </c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R604" s="217" t="s">
        <v>266</v>
      </c>
      <c r="AT604" s="217" t="s">
        <v>144</v>
      </c>
      <c r="AU604" s="217" t="s">
        <v>80</v>
      </c>
      <c r="AY604" s="19" t="s">
        <v>142</v>
      </c>
      <c r="BE604" s="218">
        <f>IF(N604="základní",J604,0)</f>
        <v>0</v>
      </c>
      <c r="BF604" s="218">
        <f>IF(N604="snížená",J604,0)</f>
        <v>0</v>
      </c>
      <c r="BG604" s="218">
        <f>IF(N604="zákl. přenesená",J604,0)</f>
        <v>0</v>
      </c>
      <c r="BH604" s="218">
        <f>IF(N604="sníž. přenesená",J604,0)</f>
        <v>0</v>
      </c>
      <c r="BI604" s="218">
        <f>IF(N604="nulová",J604,0)</f>
        <v>0</v>
      </c>
      <c r="BJ604" s="19" t="s">
        <v>78</v>
      </c>
      <c r="BK604" s="218">
        <f>ROUND(I604*H604,2)</f>
        <v>0</v>
      </c>
      <c r="BL604" s="19" t="s">
        <v>266</v>
      </c>
      <c r="BM604" s="217" t="s">
        <v>877</v>
      </c>
    </row>
    <row r="605" s="2" customFormat="1">
      <c r="A605" s="40"/>
      <c r="B605" s="41"/>
      <c r="C605" s="42"/>
      <c r="D605" s="219" t="s">
        <v>151</v>
      </c>
      <c r="E605" s="42"/>
      <c r="F605" s="220" t="s">
        <v>878</v>
      </c>
      <c r="G605" s="42"/>
      <c r="H605" s="42"/>
      <c r="I605" s="221"/>
      <c r="J605" s="42"/>
      <c r="K605" s="42"/>
      <c r="L605" s="46"/>
      <c r="M605" s="222"/>
      <c r="N605" s="223"/>
      <c r="O605" s="86"/>
      <c r="P605" s="86"/>
      <c r="Q605" s="86"/>
      <c r="R605" s="86"/>
      <c r="S605" s="86"/>
      <c r="T605" s="87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T605" s="19" t="s">
        <v>151</v>
      </c>
      <c r="AU605" s="19" t="s">
        <v>80</v>
      </c>
    </row>
    <row r="606" s="2" customFormat="1">
      <c r="A606" s="40"/>
      <c r="B606" s="41"/>
      <c r="C606" s="42"/>
      <c r="D606" s="224" t="s">
        <v>153</v>
      </c>
      <c r="E606" s="42"/>
      <c r="F606" s="225" t="s">
        <v>879</v>
      </c>
      <c r="G606" s="42"/>
      <c r="H606" s="42"/>
      <c r="I606" s="221"/>
      <c r="J606" s="42"/>
      <c r="K606" s="42"/>
      <c r="L606" s="46"/>
      <c r="M606" s="222"/>
      <c r="N606" s="223"/>
      <c r="O606" s="86"/>
      <c r="P606" s="86"/>
      <c r="Q606" s="86"/>
      <c r="R606" s="86"/>
      <c r="S606" s="86"/>
      <c r="T606" s="87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T606" s="19" t="s">
        <v>153</v>
      </c>
      <c r="AU606" s="19" t="s">
        <v>80</v>
      </c>
    </row>
    <row r="607" s="2" customFormat="1" ht="16.5" customHeight="1">
      <c r="A607" s="40"/>
      <c r="B607" s="41"/>
      <c r="C607" s="206" t="s">
        <v>880</v>
      </c>
      <c r="D607" s="206" t="s">
        <v>144</v>
      </c>
      <c r="E607" s="207" t="s">
        <v>881</v>
      </c>
      <c r="F607" s="208" t="s">
        <v>882</v>
      </c>
      <c r="G607" s="209" t="s">
        <v>147</v>
      </c>
      <c r="H607" s="210">
        <v>39.954999999999998</v>
      </c>
      <c r="I607" s="211"/>
      <c r="J607" s="212">
        <f>ROUND(I607*H607,2)</f>
        <v>0</v>
      </c>
      <c r="K607" s="208" t="s">
        <v>148</v>
      </c>
      <c r="L607" s="46"/>
      <c r="M607" s="213" t="s">
        <v>19</v>
      </c>
      <c r="N607" s="214" t="s">
        <v>41</v>
      </c>
      <c r="O607" s="86"/>
      <c r="P607" s="215">
        <f>O607*H607</f>
        <v>0</v>
      </c>
      <c r="Q607" s="215">
        <v>0</v>
      </c>
      <c r="R607" s="215">
        <f>Q607*H607</f>
        <v>0</v>
      </c>
      <c r="S607" s="215">
        <v>0</v>
      </c>
      <c r="T607" s="216">
        <f>S607*H607</f>
        <v>0</v>
      </c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R607" s="217" t="s">
        <v>266</v>
      </c>
      <c r="AT607" s="217" t="s">
        <v>144</v>
      </c>
      <c r="AU607" s="217" t="s">
        <v>80</v>
      </c>
      <c r="AY607" s="19" t="s">
        <v>142</v>
      </c>
      <c r="BE607" s="218">
        <f>IF(N607="základní",J607,0)</f>
        <v>0</v>
      </c>
      <c r="BF607" s="218">
        <f>IF(N607="snížená",J607,0)</f>
        <v>0</v>
      </c>
      <c r="BG607" s="218">
        <f>IF(N607="zákl. přenesená",J607,0)</f>
        <v>0</v>
      </c>
      <c r="BH607" s="218">
        <f>IF(N607="sníž. přenesená",J607,0)</f>
        <v>0</v>
      </c>
      <c r="BI607" s="218">
        <f>IF(N607="nulová",J607,0)</f>
        <v>0</v>
      </c>
      <c r="BJ607" s="19" t="s">
        <v>78</v>
      </c>
      <c r="BK607" s="218">
        <f>ROUND(I607*H607,2)</f>
        <v>0</v>
      </c>
      <c r="BL607" s="19" t="s">
        <v>266</v>
      </c>
      <c r="BM607" s="217" t="s">
        <v>883</v>
      </c>
    </row>
    <row r="608" s="2" customFormat="1">
      <c r="A608" s="40"/>
      <c r="B608" s="41"/>
      <c r="C608" s="42"/>
      <c r="D608" s="219" t="s">
        <v>151</v>
      </c>
      <c r="E608" s="42"/>
      <c r="F608" s="220" t="s">
        <v>884</v>
      </c>
      <c r="G608" s="42"/>
      <c r="H608" s="42"/>
      <c r="I608" s="221"/>
      <c r="J608" s="42"/>
      <c r="K608" s="42"/>
      <c r="L608" s="46"/>
      <c r="M608" s="222"/>
      <c r="N608" s="223"/>
      <c r="O608" s="86"/>
      <c r="P608" s="86"/>
      <c r="Q608" s="86"/>
      <c r="R608" s="86"/>
      <c r="S608" s="86"/>
      <c r="T608" s="87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T608" s="19" t="s">
        <v>151</v>
      </c>
      <c r="AU608" s="19" t="s">
        <v>80</v>
      </c>
    </row>
    <row r="609" s="2" customFormat="1">
      <c r="A609" s="40"/>
      <c r="B609" s="41"/>
      <c r="C609" s="42"/>
      <c r="D609" s="224" t="s">
        <v>153</v>
      </c>
      <c r="E609" s="42"/>
      <c r="F609" s="225" t="s">
        <v>885</v>
      </c>
      <c r="G609" s="42"/>
      <c r="H609" s="42"/>
      <c r="I609" s="221"/>
      <c r="J609" s="42"/>
      <c r="K609" s="42"/>
      <c r="L609" s="46"/>
      <c r="M609" s="222"/>
      <c r="N609" s="223"/>
      <c r="O609" s="86"/>
      <c r="P609" s="86"/>
      <c r="Q609" s="86"/>
      <c r="R609" s="86"/>
      <c r="S609" s="86"/>
      <c r="T609" s="87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T609" s="19" t="s">
        <v>153</v>
      </c>
      <c r="AU609" s="19" t="s">
        <v>80</v>
      </c>
    </row>
    <row r="610" s="2" customFormat="1" ht="16.5" customHeight="1">
      <c r="A610" s="40"/>
      <c r="B610" s="41"/>
      <c r="C610" s="248" t="s">
        <v>886</v>
      </c>
      <c r="D610" s="248" t="s">
        <v>237</v>
      </c>
      <c r="E610" s="249" t="s">
        <v>887</v>
      </c>
      <c r="F610" s="250" t="s">
        <v>888</v>
      </c>
      <c r="G610" s="251" t="s">
        <v>147</v>
      </c>
      <c r="H610" s="252">
        <v>44.889000000000003</v>
      </c>
      <c r="I610" s="253"/>
      <c r="J610" s="254">
        <f>ROUND(I610*H610,2)</f>
        <v>0</v>
      </c>
      <c r="K610" s="250" t="s">
        <v>148</v>
      </c>
      <c r="L610" s="255"/>
      <c r="M610" s="256" t="s">
        <v>19</v>
      </c>
      <c r="N610" s="257" t="s">
        <v>41</v>
      </c>
      <c r="O610" s="86"/>
      <c r="P610" s="215">
        <f>O610*H610</f>
        <v>0</v>
      </c>
      <c r="Q610" s="215">
        <v>0.00011</v>
      </c>
      <c r="R610" s="215">
        <f>Q610*H610</f>
        <v>0.0049377900000000001</v>
      </c>
      <c r="S610" s="215">
        <v>0</v>
      </c>
      <c r="T610" s="216">
        <f>S610*H610</f>
        <v>0</v>
      </c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R610" s="217" t="s">
        <v>394</v>
      </c>
      <c r="AT610" s="217" t="s">
        <v>237</v>
      </c>
      <c r="AU610" s="217" t="s">
        <v>80</v>
      </c>
      <c r="AY610" s="19" t="s">
        <v>142</v>
      </c>
      <c r="BE610" s="218">
        <f>IF(N610="základní",J610,0)</f>
        <v>0</v>
      </c>
      <c r="BF610" s="218">
        <f>IF(N610="snížená",J610,0)</f>
        <v>0</v>
      </c>
      <c r="BG610" s="218">
        <f>IF(N610="zákl. přenesená",J610,0)</f>
        <v>0</v>
      </c>
      <c r="BH610" s="218">
        <f>IF(N610="sníž. přenesená",J610,0)</f>
        <v>0</v>
      </c>
      <c r="BI610" s="218">
        <f>IF(N610="nulová",J610,0)</f>
        <v>0</v>
      </c>
      <c r="BJ610" s="19" t="s">
        <v>78</v>
      </c>
      <c r="BK610" s="218">
        <f>ROUND(I610*H610,2)</f>
        <v>0</v>
      </c>
      <c r="BL610" s="19" t="s">
        <v>266</v>
      </c>
      <c r="BM610" s="217" t="s">
        <v>889</v>
      </c>
    </row>
    <row r="611" s="2" customFormat="1">
      <c r="A611" s="40"/>
      <c r="B611" s="41"/>
      <c r="C611" s="42"/>
      <c r="D611" s="219" t="s">
        <v>151</v>
      </c>
      <c r="E611" s="42"/>
      <c r="F611" s="220" t="s">
        <v>888</v>
      </c>
      <c r="G611" s="42"/>
      <c r="H611" s="42"/>
      <c r="I611" s="221"/>
      <c r="J611" s="42"/>
      <c r="K611" s="42"/>
      <c r="L611" s="46"/>
      <c r="M611" s="222"/>
      <c r="N611" s="223"/>
      <c r="O611" s="86"/>
      <c r="P611" s="86"/>
      <c r="Q611" s="86"/>
      <c r="R611" s="86"/>
      <c r="S611" s="86"/>
      <c r="T611" s="87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T611" s="19" t="s">
        <v>151</v>
      </c>
      <c r="AU611" s="19" t="s">
        <v>80</v>
      </c>
    </row>
    <row r="612" s="13" customFormat="1">
      <c r="A612" s="13"/>
      <c r="B612" s="226"/>
      <c r="C612" s="227"/>
      <c r="D612" s="219" t="s">
        <v>155</v>
      </c>
      <c r="E612" s="227"/>
      <c r="F612" s="229" t="s">
        <v>890</v>
      </c>
      <c r="G612" s="227"/>
      <c r="H612" s="230">
        <v>44.889000000000003</v>
      </c>
      <c r="I612" s="231"/>
      <c r="J612" s="227"/>
      <c r="K612" s="227"/>
      <c r="L612" s="232"/>
      <c r="M612" s="233"/>
      <c r="N612" s="234"/>
      <c r="O612" s="234"/>
      <c r="P612" s="234"/>
      <c r="Q612" s="234"/>
      <c r="R612" s="234"/>
      <c r="S612" s="234"/>
      <c r="T612" s="235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36" t="s">
        <v>155</v>
      </c>
      <c r="AU612" s="236" t="s">
        <v>80</v>
      </c>
      <c r="AV612" s="13" t="s">
        <v>80</v>
      </c>
      <c r="AW612" s="13" t="s">
        <v>4</v>
      </c>
      <c r="AX612" s="13" t="s">
        <v>78</v>
      </c>
      <c r="AY612" s="236" t="s">
        <v>142</v>
      </c>
    </row>
    <row r="613" s="2" customFormat="1" ht="24.15" customHeight="1">
      <c r="A613" s="40"/>
      <c r="B613" s="41"/>
      <c r="C613" s="206" t="s">
        <v>891</v>
      </c>
      <c r="D613" s="206" t="s">
        <v>144</v>
      </c>
      <c r="E613" s="207" t="s">
        <v>892</v>
      </c>
      <c r="F613" s="208" t="s">
        <v>893</v>
      </c>
      <c r="G613" s="209" t="s">
        <v>147</v>
      </c>
      <c r="H613" s="210">
        <v>39.954999999999998</v>
      </c>
      <c r="I613" s="211"/>
      <c r="J613" s="212">
        <f>ROUND(I613*H613,2)</f>
        <v>0</v>
      </c>
      <c r="K613" s="208" t="s">
        <v>148</v>
      </c>
      <c r="L613" s="46"/>
      <c r="M613" s="213" t="s">
        <v>19</v>
      </c>
      <c r="N613" s="214" t="s">
        <v>41</v>
      </c>
      <c r="O613" s="86"/>
      <c r="P613" s="215">
        <f>O613*H613</f>
        <v>0</v>
      </c>
      <c r="Q613" s="215">
        <v>0.0032518600000000001</v>
      </c>
      <c r="R613" s="215">
        <f>Q613*H613</f>
        <v>0.12992806630000001</v>
      </c>
      <c r="S613" s="215">
        <v>0</v>
      </c>
      <c r="T613" s="216">
        <f>S613*H613</f>
        <v>0</v>
      </c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R613" s="217" t="s">
        <v>266</v>
      </c>
      <c r="AT613" s="217" t="s">
        <v>144</v>
      </c>
      <c r="AU613" s="217" t="s">
        <v>80</v>
      </c>
      <c r="AY613" s="19" t="s">
        <v>142</v>
      </c>
      <c r="BE613" s="218">
        <f>IF(N613="základní",J613,0)</f>
        <v>0</v>
      </c>
      <c r="BF613" s="218">
        <f>IF(N613="snížená",J613,0)</f>
        <v>0</v>
      </c>
      <c r="BG613" s="218">
        <f>IF(N613="zákl. přenesená",J613,0)</f>
        <v>0</v>
      </c>
      <c r="BH613" s="218">
        <f>IF(N613="sníž. přenesená",J613,0)</f>
        <v>0</v>
      </c>
      <c r="BI613" s="218">
        <f>IF(N613="nulová",J613,0)</f>
        <v>0</v>
      </c>
      <c r="BJ613" s="19" t="s">
        <v>78</v>
      </c>
      <c r="BK613" s="218">
        <f>ROUND(I613*H613,2)</f>
        <v>0</v>
      </c>
      <c r="BL613" s="19" t="s">
        <v>266</v>
      </c>
      <c r="BM613" s="217" t="s">
        <v>894</v>
      </c>
    </row>
    <row r="614" s="2" customFormat="1">
      <c r="A614" s="40"/>
      <c r="B614" s="41"/>
      <c r="C614" s="42"/>
      <c r="D614" s="219" t="s">
        <v>151</v>
      </c>
      <c r="E614" s="42"/>
      <c r="F614" s="220" t="s">
        <v>895</v>
      </c>
      <c r="G614" s="42"/>
      <c r="H614" s="42"/>
      <c r="I614" s="221"/>
      <c r="J614" s="42"/>
      <c r="K614" s="42"/>
      <c r="L614" s="46"/>
      <c r="M614" s="222"/>
      <c r="N614" s="223"/>
      <c r="O614" s="86"/>
      <c r="P614" s="86"/>
      <c r="Q614" s="86"/>
      <c r="R614" s="86"/>
      <c r="S614" s="86"/>
      <c r="T614" s="87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T614" s="19" t="s">
        <v>151</v>
      </c>
      <c r="AU614" s="19" t="s">
        <v>80</v>
      </c>
    </row>
    <row r="615" s="2" customFormat="1">
      <c r="A615" s="40"/>
      <c r="B615" s="41"/>
      <c r="C615" s="42"/>
      <c r="D615" s="224" t="s">
        <v>153</v>
      </c>
      <c r="E615" s="42"/>
      <c r="F615" s="225" t="s">
        <v>896</v>
      </c>
      <c r="G615" s="42"/>
      <c r="H615" s="42"/>
      <c r="I615" s="221"/>
      <c r="J615" s="42"/>
      <c r="K615" s="42"/>
      <c r="L615" s="46"/>
      <c r="M615" s="222"/>
      <c r="N615" s="223"/>
      <c r="O615" s="86"/>
      <c r="P615" s="86"/>
      <c r="Q615" s="86"/>
      <c r="R615" s="86"/>
      <c r="S615" s="86"/>
      <c r="T615" s="87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T615" s="19" t="s">
        <v>153</v>
      </c>
      <c r="AU615" s="19" t="s">
        <v>80</v>
      </c>
    </row>
    <row r="616" s="13" customFormat="1">
      <c r="A616" s="13"/>
      <c r="B616" s="226"/>
      <c r="C616" s="227"/>
      <c r="D616" s="219" t="s">
        <v>155</v>
      </c>
      <c r="E616" s="228" t="s">
        <v>19</v>
      </c>
      <c r="F616" s="229" t="s">
        <v>897</v>
      </c>
      <c r="G616" s="227"/>
      <c r="H616" s="230">
        <v>39.954999999999998</v>
      </c>
      <c r="I616" s="231"/>
      <c r="J616" s="227"/>
      <c r="K616" s="227"/>
      <c r="L616" s="232"/>
      <c r="M616" s="233"/>
      <c r="N616" s="234"/>
      <c r="O616" s="234"/>
      <c r="P616" s="234"/>
      <c r="Q616" s="234"/>
      <c r="R616" s="234"/>
      <c r="S616" s="234"/>
      <c r="T616" s="235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6" t="s">
        <v>155</v>
      </c>
      <c r="AU616" s="236" t="s">
        <v>80</v>
      </c>
      <c r="AV616" s="13" t="s">
        <v>80</v>
      </c>
      <c r="AW616" s="13" t="s">
        <v>32</v>
      </c>
      <c r="AX616" s="13" t="s">
        <v>78</v>
      </c>
      <c r="AY616" s="236" t="s">
        <v>142</v>
      </c>
    </row>
    <row r="617" s="2" customFormat="1" ht="16.5" customHeight="1">
      <c r="A617" s="40"/>
      <c r="B617" s="41"/>
      <c r="C617" s="248" t="s">
        <v>898</v>
      </c>
      <c r="D617" s="248" t="s">
        <v>237</v>
      </c>
      <c r="E617" s="249" t="s">
        <v>899</v>
      </c>
      <c r="F617" s="250" t="s">
        <v>900</v>
      </c>
      <c r="G617" s="251" t="s">
        <v>147</v>
      </c>
      <c r="H617" s="252">
        <v>41.953000000000003</v>
      </c>
      <c r="I617" s="253"/>
      <c r="J617" s="254">
        <f>ROUND(I617*H617,2)</f>
        <v>0</v>
      </c>
      <c r="K617" s="250" t="s">
        <v>148</v>
      </c>
      <c r="L617" s="255"/>
      <c r="M617" s="256" t="s">
        <v>19</v>
      </c>
      <c r="N617" s="257" t="s">
        <v>41</v>
      </c>
      <c r="O617" s="86"/>
      <c r="P617" s="215">
        <f>O617*H617</f>
        <v>0</v>
      </c>
      <c r="Q617" s="215">
        <v>0.0097999999999999997</v>
      </c>
      <c r="R617" s="215">
        <f>Q617*H617</f>
        <v>0.41113939999999999</v>
      </c>
      <c r="S617" s="215">
        <v>0</v>
      </c>
      <c r="T617" s="216">
        <f>S617*H617</f>
        <v>0</v>
      </c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R617" s="217" t="s">
        <v>394</v>
      </c>
      <c r="AT617" s="217" t="s">
        <v>237</v>
      </c>
      <c r="AU617" s="217" t="s">
        <v>80</v>
      </c>
      <c r="AY617" s="19" t="s">
        <v>142</v>
      </c>
      <c r="BE617" s="218">
        <f>IF(N617="základní",J617,0)</f>
        <v>0</v>
      </c>
      <c r="BF617" s="218">
        <f>IF(N617="snížená",J617,0)</f>
        <v>0</v>
      </c>
      <c r="BG617" s="218">
        <f>IF(N617="zákl. přenesená",J617,0)</f>
        <v>0</v>
      </c>
      <c r="BH617" s="218">
        <f>IF(N617="sníž. přenesená",J617,0)</f>
        <v>0</v>
      </c>
      <c r="BI617" s="218">
        <f>IF(N617="nulová",J617,0)</f>
        <v>0</v>
      </c>
      <c r="BJ617" s="19" t="s">
        <v>78</v>
      </c>
      <c r="BK617" s="218">
        <f>ROUND(I617*H617,2)</f>
        <v>0</v>
      </c>
      <c r="BL617" s="19" t="s">
        <v>266</v>
      </c>
      <c r="BM617" s="217" t="s">
        <v>901</v>
      </c>
    </row>
    <row r="618" s="2" customFormat="1">
      <c r="A618" s="40"/>
      <c r="B618" s="41"/>
      <c r="C618" s="42"/>
      <c r="D618" s="219" t="s">
        <v>151</v>
      </c>
      <c r="E618" s="42"/>
      <c r="F618" s="220" t="s">
        <v>900</v>
      </c>
      <c r="G618" s="42"/>
      <c r="H618" s="42"/>
      <c r="I618" s="221"/>
      <c r="J618" s="42"/>
      <c r="K618" s="42"/>
      <c r="L618" s="46"/>
      <c r="M618" s="222"/>
      <c r="N618" s="223"/>
      <c r="O618" s="86"/>
      <c r="P618" s="86"/>
      <c r="Q618" s="86"/>
      <c r="R618" s="86"/>
      <c r="S618" s="86"/>
      <c r="T618" s="87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T618" s="19" t="s">
        <v>151</v>
      </c>
      <c r="AU618" s="19" t="s">
        <v>80</v>
      </c>
    </row>
    <row r="619" s="13" customFormat="1">
      <c r="A619" s="13"/>
      <c r="B619" s="226"/>
      <c r="C619" s="227"/>
      <c r="D619" s="219" t="s">
        <v>155</v>
      </c>
      <c r="E619" s="227"/>
      <c r="F619" s="229" t="s">
        <v>902</v>
      </c>
      <c r="G619" s="227"/>
      <c r="H619" s="230">
        <v>41.953000000000003</v>
      </c>
      <c r="I619" s="231"/>
      <c r="J619" s="227"/>
      <c r="K619" s="227"/>
      <c r="L619" s="232"/>
      <c r="M619" s="233"/>
      <c r="N619" s="234"/>
      <c r="O619" s="234"/>
      <c r="P619" s="234"/>
      <c r="Q619" s="234"/>
      <c r="R619" s="234"/>
      <c r="S619" s="234"/>
      <c r="T619" s="235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36" t="s">
        <v>155</v>
      </c>
      <c r="AU619" s="236" t="s">
        <v>80</v>
      </c>
      <c r="AV619" s="13" t="s">
        <v>80</v>
      </c>
      <c r="AW619" s="13" t="s">
        <v>4</v>
      </c>
      <c r="AX619" s="13" t="s">
        <v>78</v>
      </c>
      <c r="AY619" s="236" t="s">
        <v>142</v>
      </c>
    </row>
    <row r="620" s="2" customFormat="1" ht="16.5" customHeight="1">
      <c r="A620" s="40"/>
      <c r="B620" s="41"/>
      <c r="C620" s="206" t="s">
        <v>903</v>
      </c>
      <c r="D620" s="206" t="s">
        <v>144</v>
      </c>
      <c r="E620" s="207" t="s">
        <v>904</v>
      </c>
      <c r="F620" s="208" t="s">
        <v>905</v>
      </c>
      <c r="G620" s="209" t="s">
        <v>193</v>
      </c>
      <c r="H620" s="210">
        <v>0.55000000000000004</v>
      </c>
      <c r="I620" s="211"/>
      <c r="J620" s="212">
        <f>ROUND(I620*H620,2)</f>
        <v>0</v>
      </c>
      <c r="K620" s="208" t="s">
        <v>148</v>
      </c>
      <c r="L620" s="46"/>
      <c r="M620" s="213" t="s">
        <v>19</v>
      </c>
      <c r="N620" s="214" t="s">
        <v>41</v>
      </c>
      <c r="O620" s="86"/>
      <c r="P620" s="215">
        <f>O620*H620</f>
        <v>0</v>
      </c>
      <c r="Q620" s="215">
        <v>0</v>
      </c>
      <c r="R620" s="215">
        <f>Q620*H620</f>
        <v>0</v>
      </c>
      <c r="S620" s="215">
        <v>0</v>
      </c>
      <c r="T620" s="216">
        <f>S620*H620</f>
        <v>0</v>
      </c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R620" s="217" t="s">
        <v>266</v>
      </c>
      <c r="AT620" s="217" t="s">
        <v>144</v>
      </c>
      <c r="AU620" s="217" t="s">
        <v>80</v>
      </c>
      <c r="AY620" s="19" t="s">
        <v>142</v>
      </c>
      <c r="BE620" s="218">
        <f>IF(N620="základní",J620,0)</f>
        <v>0</v>
      </c>
      <c r="BF620" s="218">
        <f>IF(N620="snížená",J620,0)</f>
        <v>0</v>
      </c>
      <c r="BG620" s="218">
        <f>IF(N620="zákl. přenesená",J620,0)</f>
        <v>0</v>
      </c>
      <c r="BH620" s="218">
        <f>IF(N620="sníž. přenesená",J620,0)</f>
        <v>0</v>
      </c>
      <c r="BI620" s="218">
        <f>IF(N620="nulová",J620,0)</f>
        <v>0</v>
      </c>
      <c r="BJ620" s="19" t="s">
        <v>78</v>
      </c>
      <c r="BK620" s="218">
        <f>ROUND(I620*H620,2)</f>
        <v>0</v>
      </c>
      <c r="BL620" s="19" t="s">
        <v>266</v>
      </c>
      <c r="BM620" s="217" t="s">
        <v>906</v>
      </c>
    </row>
    <row r="621" s="2" customFormat="1">
      <c r="A621" s="40"/>
      <c r="B621" s="41"/>
      <c r="C621" s="42"/>
      <c r="D621" s="219" t="s">
        <v>151</v>
      </c>
      <c r="E621" s="42"/>
      <c r="F621" s="220" t="s">
        <v>907</v>
      </c>
      <c r="G621" s="42"/>
      <c r="H621" s="42"/>
      <c r="I621" s="221"/>
      <c r="J621" s="42"/>
      <c r="K621" s="42"/>
      <c r="L621" s="46"/>
      <c r="M621" s="222"/>
      <c r="N621" s="223"/>
      <c r="O621" s="86"/>
      <c r="P621" s="86"/>
      <c r="Q621" s="86"/>
      <c r="R621" s="86"/>
      <c r="S621" s="86"/>
      <c r="T621" s="87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T621" s="19" t="s">
        <v>151</v>
      </c>
      <c r="AU621" s="19" t="s">
        <v>80</v>
      </c>
    </row>
    <row r="622" s="2" customFormat="1">
      <c r="A622" s="40"/>
      <c r="B622" s="41"/>
      <c r="C622" s="42"/>
      <c r="D622" s="224" t="s">
        <v>153</v>
      </c>
      <c r="E622" s="42"/>
      <c r="F622" s="225" t="s">
        <v>908</v>
      </c>
      <c r="G622" s="42"/>
      <c r="H622" s="42"/>
      <c r="I622" s="221"/>
      <c r="J622" s="42"/>
      <c r="K622" s="42"/>
      <c r="L622" s="46"/>
      <c r="M622" s="222"/>
      <c r="N622" s="223"/>
      <c r="O622" s="86"/>
      <c r="P622" s="86"/>
      <c r="Q622" s="86"/>
      <c r="R622" s="86"/>
      <c r="S622" s="86"/>
      <c r="T622" s="87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T622" s="19" t="s">
        <v>153</v>
      </c>
      <c r="AU622" s="19" t="s">
        <v>80</v>
      </c>
    </row>
    <row r="623" s="12" customFormat="1" ht="22.8" customHeight="1">
      <c r="A623" s="12"/>
      <c r="B623" s="190"/>
      <c r="C623" s="191"/>
      <c r="D623" s="192" t="s">
        <v>69</v>
      </c>
      <c r="E623" s="204" t="s">
        <v>909</v>
      </c>
      <c r="F623" s="204" t="s">
        <v>910</v>
      </c>
      <c r="G623" s="191"/>
      <c r="H623" s="191"/>
      <c r="I623" s="194"/>
      <c r="J623" s="205">
        <f>BK623</f>
        <v>0</v>
      </c>
      <c r="K623" s="191"/>
      <c r="L623" s="196"/>
      <c r="M623" s="197"/>
      <c r="N623" s="198"/>
      <c r="O623" s="198"/>
      <c r="P623" s="199">
        <f>SUM(P624:P662)</f>
        <v>0</v>
      </c>
      <c r="Q623" s="198"/>
      <c r="R623" s="199">
        <f>SUM(R624:R662)</f>
        <v>0.69755984000000004</v>
      </c>
      <c r="S623" s="198"/>
      <c r="T623" s="200">
        <f>SUM(T624:T662)</f>
        <v>0</v>
      </c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R623" s="201" t="s">
        <v>80</v>
      </c>
      <c r="AT623" s="202" t="s">
        <v>69</v>
      </c>
      <c r="AU623" s="202" t="s">
        <v>78</v>
      </c>
      <c r="AY623" s="201" t="s">
        <v>142</v>
      </c>
      <c r="BK623" s="203">
        <f>SUM(BK624:BK662)</f>
        <v>0</v>
      </c>
    </row>
    <row r="624" s="2" customFormat="1" ht="16.5" customHeight="1">
      <c r="A624" s="40"/>
      <c r="B624" s="41"/>
      <c r="C624" s="206" t="s">
        <v>911</v>
      </c>
      <c r="D624" s="206" t="s">
        <v>144</v>
      </c>
      <c r="E624" s="207" t="s">
        <v>912</v>
      </c>
      <c r="F624" s="208" t="s">
        <v>913</v>
      </c>
      <c r="G624" s="209" t="s">
        <v>147</v>
      </c>
      <c r="H624" s="210">
        <v>120</v>
      </c>
      <c r="I624" s="211"/>
      <c r="J624" s="212">
        <f>ROUND(I624*H624,2)</f>
        <v>0</v>
      </c>
      <c r="K624" s="208" t="s">
        <v>148</v>
      </c>
      <c r="L624" s="46"/>
      <c r="M624" s="213" t="s">
        <v>19</v>
      </c>
      <c r="N624" s="214" t="s">
        <v>41</v>
      </c>
      <c r="O624" s="86"/>
      <c r="P624" s="215">
        <f>O624*H624</f>
        <v>0</v>
      </c>
      <c r="Q624" s="215">
        <v>0</v>
      </c>
      <c r="R624" s="215">
        <f>Q624*H624</f>
        <v>0</v>
      </c>
      <c r="S624" s="215">
        <v>0</v>
      </c>
      <c r="T624" s="216">
        <f>S624*H624</f>
        <v>0</v>
      </c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R624" s="217" t="s">
        <v>266</v>
      </c>
      <c r="AT624" s="217" t="s">
        <v>144</v>
      </c>
      <c r="AU624" s="217" t="s">
        <v>80</v>
      </c>
      <c r="AY624" s="19" t="s">
        <v>142</v>
      </c>
      <c r="BE624" s="218">
        <f>IF(N624="základní",J624,0)</f>
        <v>0</v>
      </c>
      <c r="BF624" s="218">
        <f>IF(N624="snížená",J624,0)</f>
        <v>0</v>
      </c>
      <c r="BG624" s="218">
        <f>IF(N624="zákl. přenesená",J624,0)</f>
        <v>0</v>
      </c>
      <c r="BH624" s="218">
        <f>IF(N624="sníž. přenesená",J624,0)</f>
        <v>0</v>
      </c>
      <c r="BI624" s="218">
        <f>IF(N624="nulová",J624,0)</f>
        <v>0</v>
      </c>
      <c r="BJ624" s="19" t="s">
        <v>78</v>
      </c>
      <c r="BK624" s="218">
        <f>ROUND(I624*H624,2)</f>
        <v>0</v>
      </c>
      <c r="BL624" s="19" t="s">
        <v>266</v>
      </c>
      <c r="BM624" s="217" t="s">
        <v>914</v>
      </c>
    </row>
    <row r="625" s="2" customFormat="1">
      <c r="A625" s="40"/>
      <c r="B625" s="41"/>
      <c r="C625" s="42"/>
      <c r="D625" s="219" t="s">
        <v>151</v>
      </c>
      <c r="E625" s="42"/>
      <c r="F625" s="220" t="s">
        <v>915</v>
      </c>
      <c r="G625" s="42"/>
      <c r="H625" s="42"/>
      <c r="I625" s="221"/>
      <c r="J625" s="42"/>
      <c r="K625" s="42"/>
      <c r="L625" s="46"/>
      <c r="M625" s="222"/>
      <c r="N625" s="223"/>
      <c r="O625" s="86"/>
      <c r="P625" s="86"/>
      <c r="Q625" s="86"/>
      <c r="R625" s="86"/>
      <c r="S625" s="86"/>
      <c r="T625" s="87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T625" s="19" t="s">
        <v>151</v>
      </c>
      <c r="AU625" s="19" t="s">
        <v>80</v>
      </c>
    </row>
    <row r="626" s="2" customFormat="1">
      <c r="A626" s="40"/>
      <c r="B626" s="41"/>
      <c r="C626" s="42"/>
      <c r="D626" s="224" t="s">
        <v>153</v>
      </c>
      <c r="E626" s="42"/>
      <c r="F626" s="225" t="s">
        <v>916</v>
      </c>
      <c r="G626" s="42"/>
      <c r="H626" s="42"/>
      <c r="I626" s="221"/>
      <c r="J626" s="42"/>
      <c r="K626" s="42"/>
      <c r="L626" s="46"/>
      <c r="M626" s="222"/>
      <c r="N626" s="223"/>
      <c r="O626" s="86"/>
      <c r="P626" s="86"/>
      <c r="Q626" s="86"/>
      <c r="R626" s="86"/>
      <c r="S626" s="86"/>
      <c r="T626" s="87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T626" s="19" t="s">
        <v>153</v>
      </c>
      <c r="AU626" s="19" t="s">
        <v>80</v>
      </c>
    </row>
    <row r="627" s="13" customFormat="1">
      <c r="A627" s="13"/>
      <c r="B627" s="226"/>
      <c r="C627" s="227"/>
      <c r="D627" s="219" t="s">
        <v>155</v>
      </c>
      <c r="E627" s="228" t="s">
        <v>19</v>
      </c>
      <c r="F627" s="229" t="s">
        <v>917</v>
      </c>
      <c r="G627" s="227"/>
      <c r="H627" s="230">
        <v>120</v>
      </c>
      <c r="I627" s="231"/>
      <c r="J627" s="227"/>
      <c r="K627" s="227"/>
      <c r="L627" s="232"/>
      <c r="M627" s="233"/>
      <c r="N627" s="234"/>
      <c r="O627" s="234"/>
      <c r="P627" s="234"/>
      <c r="Q627" s="234"/>
      <c r="R627" s="234"/>
      <c r="S627" s="234"/>
      <c r="T627" s="235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36" t="s">
        <v>155</v>
      </c>
      <c r="AU627" s="236" t="s">
        <v>80</v>
      </c>
      <c r="AV627" s="13" t="s">
        <v>80</v>
      </c>
      <c r="AW627" s="13" t="s">
        <v>32</v>
      </c>
      <c r="AX627" s="13" t="s">
        <v>78</v>
      </c>
      <c r="AY627" s="236" t="s">
        <v>142</v>
      </c>
    </row>
    <row r="628" s="2" customFormat="1" ht="16.5" customHeight="1">
      <c r="A628" s="40"/>
      <c r="B628" s="41"/>
      <c r="C628" s="248" t="s">
        <v>918</v>
      </c>
      <c r="D628" s="248" t="s">
        <v>237</v>
      </c>
      <c r="E628" s="249" t="s">
        <v>919</v>
      </c>
      <c r="F628" s="250" t="s">
        <v>920</v>
      </c>
      <c r="G628" s="251" t="s">
        <v>147</v>
      </c>
      <c r="H628" s="252">
        <v>120</v>
      </c>
      <c r="I628" s="253"/>
      <c r="J628" s="254">
        <f>ROUND(I628*H628,2)</f>
        <v>0</v>
      </c>
      <c r="K628" s="250" t="s">
        <v>148</v>
      </c>
      <c r="L628" s="255"/>
      <c r="M628" s="256" t="s">
        <v>19</v>
      </c>
      <c r="N628" s="257" t="s">
        <v>41</v>
      </c>
      <c r="O628" s="86"/>
      <c r="P628" s="215">
        <f>O628*H628</f>
        <v>0</v>
      </c>
      <c r="Q628" s="215">
        <v>0.0050000000000000001</v>
      </c>
      <c r="R628" s="215">
        <f>Q628*H628</f>
        <v>0.59999999999999998</v>
      </c>
      <c r="S628" s="215">
        <v>0</v>
      </c>
      <c r="T628" s="216">
        <f>S628*H628</f>
        <v>0</v>
      </c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R628" s="217" t="s">
        <v>394</v>
      </c>
      <c r="AT628" s="217" t="s">
        <v>237</v>
      </c>
      <c r="AU628" s="217" t="s">
        <v>80</v>
      </c>
      <c r="AY628" s="19" t="s">
        <v>142</v>
      </c>
      <c r="BE628" s="218">
        <f>IF(N628="základní",J628,0)</f>
        <v>0</v>
      </c>
      <c r="BF628" s="218">
        <f>IF(N628="snížená",J628,0)</f>
        <v>0</v>
      </c>
      <c r="BG628" s="218">
        <f>IF(N628="zákl. přenesená",J628,0)</f>
        <v>0</v>
      </c>
      <c r="BH628" s="218">
        <f>IF(N628="sníž. přenesená",J628,0)</f>
        <v>0</v>
      </c>
      <c r="BI628" s="218">
        <f>IF(N628="nulová",J628,0)</f>
        <v>0</v>
      </c>
      <c r="BJ628" s="19" t="s">
        <v>78</v>
      </c>
      <c r="BK628" s="218">
        <f>ROUND(I628*H628,2)</f>
        <v>0</v>
      </c>
      <c r="BL628" s="19" t="s">
        <v>266</v>
      </c>
      <c r="BM628" s="217" t="s">
        <v>921</v>
      </c>
    </row>
    <row r="629" s="2" customFormat="1">
      <c r="A629" s="40"/>
      <c r="B629" s="41"/>
      <c r="C629" s="42"/>
      <c r="D629" s="219" t="s">
        <v>151</v>
      </c>
      <c r="E629" s="42"/>
      <c r="F629" s="220" t="s">
        <v>920</v>
      </c>
      <c r="G629" s="42"/>
      <c r="H629" s="42"/>
      <c r="I629" s="221"/>
      <c r="J629" s="42"/>
      <c r="K629" s="42"/>
      <c r="L629" s="46"/>
      <c r="M629" s="222"/>
      <c r="N629" s="223"/>
      <c r="O629" s="86"/>
      <c r="P629" s="86"/>
      <c r="Q629" s="86"/>
      <c r="R629" s="86"/>
      <c r="S629" s="86"/>
      <c r="T629" s="87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T629" s="19" t="s">
        <v>151</v>
      </c>
      <c r="AU629" s="19" t="s">
        <v>80</v>
      </c>
    </row>
    <row r="630" s="13" customFormat="1">
      <c r="A630" s="13"/>
      <c r="B630" s="226"/>
      <c r="C630" s="227"/>
      <c r="D630" s="219" t="s">
        <v>155</v>
      </c>
      <c r="E630" s="228" t="s">
        <v>19</v>
      </c>
      <c r="F630" s="229" t="s">
        <v>917</v>
      </c>
      <c r="G630" s="227"/>
      <c r="H630" s="230">
        <v>120</v>
      </c>
      <c r="I630" s="231"/>
      <c r="J630" s="227"/>
      <c r="K630" s="227"/>
      <c r="L630" s="232"/>
      <c r="M630" s="233"/>
      <c r="N630" s="234"/>
      <c r="O630" s="234"/>
      <c r="P630" s="234"/>
      <c r="Q630" s="234"/>
      <c r="R630" s="234"/>
      <c r="S630" s="234"/>
      <c r="T630" s="235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36" t="s">
        <v>155</v>
      </c>
      <c r="AU630" s="236" t="s">
        <v>80</v>
      </c>
      <c r="AV630" s="13" t="s">
        <v>80</v>
      </c>
      <c r="AW630" s="13" t="s">
        <v>32</v>
      </c>
      <c r="AX630" s="13" t="s">
        <v>78</v>
      </c>
      <c r="AY630" s="236" t="s">
        <v>142</v>
      </c>
    </row>
    <row r="631" s="2" customFormat="1" ht="16.5" customHeight="1">
      <c r="A631" s="40"/>
      <c r="B631" s="41"/>
      <c r="C631" s="206" t="s">
        <v>922</v>
      </c>
      <c r="D631" s="206" t="s">
        <v>144</v>
      </c>
      <c r="E631" s="207" t="s">
        <v>923</v>
      </c>
      <c r="F631" s="208" t="s">
        <v>924</v>
      </c>
      <c r="G631" s="209" t="s">
        <v>269</v>
      </c>
      <c r="H631" s="210">
        <v>15</v>
      </c>
      <c r="I631" s="211"/>
      <c r="J631" s="212">
        <f>ROUND(I631*H631,2)</f>
        <v>0</v>
      </c>
      <c r="K631" s="208" t="s">
        <v>148</v>
      </c>
      <c r="L631" s="46"/>
      <c r="M631" s="213" t="s">
        <v>19</v>
      </c>
      <c r="N631" s="214" t="s">
        <v>41</v>
      </c>
      <c r="O631" s="86"/>
      <c r="P631" s="215">
        <f>O631*H631</f>
        <v>0</v>
      </c>
      <c r="Q631" s="215">
        <v>0</v>
      </c>
      <c r="R631" s="215">
        <f>Q631*H631</f>
        <v>0</v>
      </c>
      <c r="S631" s="215">
        <v>0</v>
      </c>
      <c r="T631" s="216">
        <f>S631*H631</f>
        <v>0</v>
      </c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R631" s="217" t="s">
        <v>266</v>
      </c>
      <c r="AT631" s="217" t="s">
        <v>144</v>
      </c>
      <c r="AU631" s="217" t="s">
        <v>80</v>
      </c>
      <c r="AY631" s="19" t="s">
        <v>142</v>
      </c>
      <c r="BE631" s="218">
        <f>IF(N631="základní",J631,0)</f>
        <v>0</v>
      </c>
      <c r="BF631" s="218">
        <f>IF(N631="snížená",J631,0)</f>
        <v>0</v>
      </c>
      <c r="BG631" s="218">
        <f>IF(N631="zákl. přenesená",J631,0)</f>
        <v>0</v>
      </c>
      <c r="BH631" s="218">
        <f>IF(N631="sníž. přenesená",J631,0)</f>
        <v>0</v>
      </c>
      <c r="BI631" s="218">
        <f>IF(N631="nulová",J631,0)</f>
        <v>0</v>
      </c>
      <c r="BJ631" s="19" t="s">
        <v>78</v>
      </c>
      <c r="BK631" s="218">
        <f>ROUND(I631*H631,2)</f>
        <v>0</v>
      </c>
      <c r="BL631" s="19" t="s">
        <v>266</v>
      </c>
      <c r="BM631" s="217" t="s">
        <v>925</v>
      </c>
    </row>
    <row r="632" s="2" customFormat="1">
      <c r="A632" s="40"/>
      <c r="B632" s="41"/>
      <c r="C632" s="42"/>
      <c r="D632" s="219" t="s">
        <v>151</v>
      </c>
      <c r="E632" s="42"/>
      <c r="F632" s="220" t="s">
        <v>926</v>
      </c>
      <c r="G632" s="42"/>
      <c r="H632" s="42"/>
      <c r="I632" s="221"/>
      <c r="J632" s="42"/>
      <c r="K632" s="42"/>
      <c r="L632" s="46"/>
      <c r="M632" s="222"/>
      <c r="N632" s="223"/>
      <c r="O632" s="86"/>
      <c r="P632" s="86"/>
      <c r="Q632" s="86"/>
      <c r="R632" s="86"/>
      <c r="S632" s="86"/>
      <c r="T632" s="87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T632" s="19" t="s">
        <v>151</v>
      </c>
      <c r="AU632" s="19" t="s">
        <v>80</v>
      </c>
    </row>
    <row r="633" s="2" customFormat="1">
      <c r="A633" s="40"/>
      <c r="B633" s="41"/>
      <c r="C633" s="42"/>
      <c r="D633" s="224" t="s">
        <v>153</v>
      </c>
      <c r="E633" s="42"/>
      <c r="F633" s="225" t="s">
        <v>927</v>
      </c>
      <c r="G633" s="42"/>
      <c r="H633" s="42"/>
      <c r="I633" s="221"/>
      <c r="J633" s="42"/>
      <c r="K633" s="42"/>
      <c r="L633" s="46"/>
      <c r="M633" s="222"/>
      <c r="N633" s="223"/>
      <c r="O633" s="86"/>
      <c r="P633" s="86"/>
      <c r="Q633" s="86"/>
      <c r="R633" s="86"/>
      <c r="S633" s="86"/>
      <c r="T633" s="87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T633" s="19" t="s">
        <v>153</v>
      </c>
      <c r="AU633" s="19" t="s">
        <v>80</v>
      </c>
    </row>
    <row r="634" s="2" customFormat="1" ht="16.5" customHeight="1">
      <c r="A634" s="40"/>
      <c r="B634" s="41"/>
      <c r="C634" s="248" t="s">
        <v>928</v>
      </c>
      <c r="D634" s="248" t="s">
        <v>237</v>
      </c>
      <c r="E634" s="249" t="s">
        <v>929</v>
      </c>
      <c r="F634" s="250" t="s">
        <v>930</v>
      </c>
      <c r="G634" s="251" t="s">
        <v>193</v>
      </c>
      <c r="H634" s="252">
        <v>0.050000000000000003</v>
      </c>
      <c r="I634" s="253"/>
      <c r="J634" s="254">
        <f>ROUND(I634*H634,2)</f>
        <v>0</v>
      </c>
      <c r="K634" s="250" t="s">
        <v>148</v>
      </c>
      <c r="L634" s="255"/>
      <c r="M634" s="256" t="s">
        <v>19</v>
      </c>
      <c r="N634" s="257" t="s">
        <v>41</v>
      </c>
      <c r="O634" s="86"/>
      <c r="P634" s="215">
        <f>O634*H634</f>
        <v>0</v>
      </c>
      <c r="Q634" s="215">
        <v>1</v>
      </c>
      <c r="R634" s="215">
        <f>Q634*H634</f>
        <v>0.050000000000000003</v>
      </c>
      <c r="S634" s="215">
        <v>0</v>
      </c>
      <c r="T634" s="216">
        <f>S634*H634</f>
        <v>0</v>
      </c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R634" s="217" t="s">
        <v>394</v>
      </c>
      <c r="AT634" s="217" t="s">
        <v>237</v>
      </c>
      <c r="AU634" s="217" t="s">
        <v>80</v>
      </c>
      <c r="AY634" s="19" t="s">
        <v>142</v>
      </c>
      <c r="BE634" s="218">
        <f>IF(N634="základní",J634,0)</f>
        <v>0</v>
      </c>
      <c r="BF634" s="218">
        <f>IF(N634="snížená",J634,0)</f>
        <v>0</v>
      </c>
      <c r="BG634" s="218">
        <f>IF(N634="zákl. přenesená",J634,0)</f>
        <v>0</v>
      </c>
      <c r="BH634" s="218">
        <f>IF(N634="sníž. přenesená",J634,0)</f>
        <v>0</v>
      </c>
      <c r="BI634" s="218">
        <f>IF(N634="nulová",J634,0)</f>
        <v>0</v>
      </c>
      <c r="BJ634" s="19" t="s">
        <v>78</v>
      </c>
      <c r="BK634" s="218">
        <f>ROUND(I634*H634,2)</f>
        <v>0</v>
      </c>
      <c r="BL634" s="19" t="s">
        <v>266</v>
      </c>
      <c r="BM634" s="217" t="s">
        <v>931</v>
      </c>
    </row>
    <row r="635" s="2" customFormat="1">
      <c r="A635" s="40"/>
      <c r="B635" s="41"/>
      <c r="C635" s="42"/>
      <c r="D635" s="219" t="s">
        <v>151</v>
      </c>
      <c r="E635" s="42"/>
      <c r="F635" s="220" t="s">
        <v>930</v>
      </c>
      <c r="G635" s="42"/>
      <c r="H635" s="42"/>
      <c r="I635" s="221"/>
      <c r="J635" s="42"/>
      <c r="K635" s="42"/>
      <c r="L635" s="46"/>
      <c r="M635" s="222"/>
      <c r="N635" s="223"/>
      <c r="O635" s="86"/>
      <c r="P635" s="86"/>
      <c r="Q635" s="86"/>
      <c r="R635" s="86"/>
      <c r="S635" s="86"/>
      <c r="T635" s="87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T635" s="19" t="s">
        <v>151</v>
      </c>
      <c r="AU635" s="19" t="s">
        <v>80</v>
      </c>
    </row>
    <row r="636" s="2" customFormat="1">
      <c r="A636" s="40"/>
      <c r="B636" s="41"/>
      <c r="C636" s="42"/>
      <c r="D636" s="219" t="s">
        <v>342</v>
      </c>
      <c r="E636" s="42"/>
      <c r="F636" s="258" t="s">
        <v>932</v>
      </c>
      <c r="G636" s="42"/>
      <c r="H636" s="42"/>
      <c r="I636" s="221"/>
      <c r="J636" s="42"/>
      <c r="K636" s="42"/>
      <c r="L636" s="46"/>
      <c r="M636" s="222"/>
      <c r="N636" s="223"/>
      <c r="O636" s="86"/>
      <c r="P636" s="86"/>
      <c r="Q636" s="86"/>
      <c r="R636" s="86"/>
      <c r="S636" s="86"/>
      <c r="T636" s="87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T636" s="19" t="s">
        <v>342</v>
      </c>
      <c r="AU636" s="19" t="s">
        <v>80</v>
      </c>
    </row>
    <row r="637" s="2" customFormat="1" ht="16.5" customHeight="1">
      <c r="A637" s="40"/>
      <c r="B637" s="41"/>
      <c r="C637" s="206" t="s">
        <v>933</v>
      </c>
      <c r="D637" s="206" t="s">
        <v>144</v>
      </c>
      <c r="E637" s="207" t="s">
        <v>934</v>
      </c>
      <c r="F637" s="208" t="s">
        <v>935</v>
      </c>
      <c r="G637" s="209" t="s">
        <v>269</v>
      </c>
      <c r="H637" s="210">
        <v>3.6000000000000001</v>
      </c>
      <c r="I637" s="211"/>
      <c r="J637" s="212">
        <f>ROUND(I637*H637,2)</f>
        <v>0</v>
      </c>
      <c r="K637" s="208" t="s">
        <v>148</v>
      </c>
      <c r="L637" s="46"/>
      <c r="M637" s="213" t="s">
        <v>19</v>
      </c>
      <c r="N637" s="214" t="s">
        <v>41</v>
      </c>
      <c r="O637" s="86"/>
      <c r="P637" s="215">
        <f>O637*H637</f>
        <v>0</v>
      </c>
      <c r="Q637" s="215">
        <v>0.0010843999999999999</v>
      </c>
      <c r="R637" s="215">
        <f>Q637*H637</f>
        <v>0.0039038399999999996</v>
      </c>
      <c r="S637" s="215">
        <v>0</v>
      </c>
      <c r="T637" s="216">
        <f>S637*H637</f>
        <v>0</v>
      </c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R637" s="217" t="s">
        <v>266</v>
      </c>
      <c r="AT637" s="217" t="s">
        <v>144</v>
      </c>
      <c r="AU637" s="217" t="s">
        <v>80</v>
      </c>
      <c r="AY637" s="19" t="s">
        <v>142</v>
      </c>
      <c r="BE637" s="218">
        <f>IF(N637="základní",J637,0)</f>
        <v>0</v>
      </c>
      <c r="BF637" s="218">
        <f>IF(N637="snížená",J637,0)</f>
        <v>0</v>
      </c>
      <c r="BG637" s="218">
        <f>IF(N637="zákl. přenesená",J637,0)</f>
        <v>0</v>
      </c>
      <c r="BH637" s="218">
        <f>IF(N637="sníž. přenesená",J637,0)</f>
        <v>0</v>
      </c>
      <c r="BI637" s="218">
        <f>IF(N637="nulová",J637,0)</f>
        <v>0</v>
      </c>
      <c r="BJ637" s="19" t="s">
        <v>78</v>
      </c>
      <c r="BK637" s="218">
        <f>ROUND(I637*H637,2)</f>
        <v>0</v>
      </c>
      <c r="BL637" s="19" t="s">
        <v>266</v>
      </c>
      <c r="BM637" s="217" t="s">
        <v>936</v>
      </c>
    </row>
    <row r="638" s="2" customFormat="1">
      <c r="A638" s="40"/>
      <c r="B638" s="41"/>
      <c r="C638" s="42"/>
      <c r="D638" s="219" t="s">
        <v>151</v>
      </c>
      <c r="E638" s="42"/>
      <c r="F638" s="220" t="s">
        <v>937</v>
      </c>
      <c r="G638" s="42"/>
      <c r="H638" s="42"/>
      <c r="I638" s="221"/>
      <c r="J638" s="42"/>
      <c r="K638" s="42"/>
      <c r="L638" s="46"/>
      <c r="M638" s="222"/>
      <c r="N638" s="223"/>
      <c r="O638" s="86"/>
      <c r="P638" s="86"/>
      <c r="Q638" s="86"/>
      <c r="R638" s="86"/>
      <c r="S638" s="86"/>
      <c r="T638" s="87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T638" s="19" t="s">
        <v>151</v>
      </c>
      <c r="AU638" s="19" t="s">
        <v>80</v>
      </c>
    </row>
    <row r="639" s="2" customFormat="1">
      <c r="A639" s="40"/>
      <c r="B639" s="41"/>
      <c r="C639" s="42"/>
      <c r="D639" s="224" t="s">
        <v>153</v>
      </c>
      <c r="E639" s="42"/>
      <c r="F639" s="225" t="s">
        <v>938</v>
      </c>
      <c r="G639" s="42"/>
      <c r="H639" s="42"/>
      <c r="I639" s="221"/>
      <c r="J639" s="42"/>
      <c r="K639" s="42"/>
      <c r="L639" s="46"/>
      <c r="M639" s="222"/>
      <c r="N639" s="223"/>
      <c r="O639" s="86"/>
      <c r="P639" s="86"/>
      <c r="Q639" s="86"/>
      <c r="R639" s="86"/>
      <c r="S639" s="86"/>
      <c r="T639" s="87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T639" s="19" t="s">
        <v>153</v>
      </c>
      <c r="AU639" s="19" t="s">
        <v>80</v>
      </c>
    </row>
    <row r="640" s="13" customFormat="1">
      <c r="A640" s="13"/>
      <c r="B640" s="226"/>
      <c r="C640" s="227"/>
      <c r="D640" s="219" t="s">
        <v>155</v>
      </c>
      <c r="E640" s="228" t="s">
        <v>19</v>
      </c>
      <c r="F640" s="229" t="s">
        <v>939</v>
      </c>
      <c r="G640" s="227"/>
      <c r="H640" s="230">
        <v>3.6000000000000001</v>
      </c>
      <c r="I640" s="231"/>
      <c r="J640" s="227"/>
      <c r="K640" s="227"/>
      <c r="L640" s="232"/>
      <c r="M640" s="233"/>
      <c r="N640" s="234"/>
      <c r="O640" s="234"/>
      <c r="P640" s="234"/>
      <c r="Q640" s="234"/>
      <c r="R640" s="234"/>
      <c r="S640" s="234"/>
      <c r="T640" s="235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36" t="s">
        <v>155</v>
      </c>
      <c r="AU640" s="236" t="s">
        <v>80</v>
      </c>
      <c r="AV640" s="13" t="s">
        <v>80</v>
      </c>
      <c r="AW640" s="13" t="s">
        <v>32</v>
      </c>
      <c r="AX640" s="13" t="s">
        <v>78</v>
      </c>
      <c r="AY640" s="236" t="s">
        <v>142</v>
      </c>
    </row>
    <row r="641" s="2" customFormat="1" ht="16.5" customHeight="1">
      <c r="A641" s="40"/>
      <c r="B641" s="41"/>
      <c r="C641" s="206" t="s">
        <v>940</v>
      </c>
      <c r="D641" s="206" t="s">
        <v>144</v>
      </c>
      <c r="E641" s="207" t="s">
        <v>941</v>
      </c>
      <c r="F641" s="208" t="s">
        <v>942</v>
      </c>
      <c r="G641" s="209" t="s">
        <v>269</v>
      </c>
      <c r="H641" s="210">
        <v>15</v>
      </c>
      <c r="I641" s="211"/>
      <c r="J641" s="212">
        <f>ROUND(I641*H641,2)</f>
        <v>0</v>
      </c>
      <c r="K641" s="208" t="s">
        <v>148</v>
      </c>
      <c r="L641" s="46"/>
      <c r="M641" s="213" t="s">
        <v>19</v>
      </c>
      <c r="N641" s="214" t="s">
        <v>41</v>
      </c>
      <c r="O641" s="86"/>
      <c r="P641" s="215">
        <f>O641*H641</f>
        <v>0</v>
      </c>
      <c r="Q641" s="215">
        <v>0</v>
      </c>
      <c r="R641" s="215">
        <f>Q641*H641</f>
        <v>0</v>
      </c>
      <c r="S641" s="215">
        <v>0</v>
      </c>
      <c r="T641" s="216">
        <f>S641*H641</f>
        <v>0</v>
      </c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R641" s="217" t="s">
        <v>266</v>
      </c>
      <c r="AT641" s="217" t="s">
        <v>144</v>
      </c>
      <c r="AU641" s="217" t="s">
        <v>80</v>
      </c>
      <c r="AY641" s="19" t="s">
        <v>142</v>
      </c>
      <c r="BE641" s="218">
        <f>IF(N641="základní",J641,0)</f>
        <v>0</v>
      </c>
      <c r="BF641" s="218">
        <f>IF(N641="snížená",J641,0)</f>
        <v>0</v>
      </c>
      <c r="BG641" s="218">
        <f>IF(N641="zákl. přenesená",J641,0)</f>
        <v>0</v>
      </c>
      <c r="BH641" s="218">
        <f>IF(N641="sníž. přenesená",J641,0)</f>
        <v>0</v>
      </c>
      <c r="BI641" s="218">
        <f>IF(N641="nulová",J641,0)</f>
        <v>0</v>
      </c>
      <c r="BJ641" s="19" t="s">
        <v>78</v>
      </c>
      <c r="BK641" s="218">
        <f>ROUND(I641*H641,2)</f>
        <v>0</v>
      </c>
      <c r="BL641" s="19" t="s">
        <v>266</v>
      </c>
      <c r="BM641" s="217" t="s">
        <v>943</v>
      </c>
    </row>
    <row r="642" s="2" customFormat="1">
      <c r="A642" s="40"/>
      <c r="B642" s="41"/>
      <c r="C642" s="42"/>
      <c r="D642" s="219" t="s">
        <v>151</v>
      </c>
      <c r="E642" s="42"/>
      <c r="F642" s="220" t="s">
        <v>944</v>
      </c>
      <c r="G642" s="42"/>
      <c r="H642" s="42"/>
      <c r="I642" s="221"/>
      <c r="J642" s="42"/>
      <c r="K642" s="42"/>
      <c r="L642" s="46"/>
      <c r="M642" s="222"/>
      <c r="N642" s="223"/>
      <c r="O642" s="86"/>
      <c r="P642" s="86"/>
      <c r="Q642" s="86"/>
      <c r="R642" s="86"/>
      <c r="S642" s="86"/>
      <c r="T642" s="87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T642" s="19" t="s">
        <v>151</v>
      </c>
      <c r="AU642" s="19" t="s">
        <v>80</v>
      </c>
    </row>
    <row r="643" s="2" customFormat="1">
      <c r="A643" s="40"/>
      <c r="B643" s="41"/>
      <c r="C643" s="42"/>
      <c r="D643" s="224" t="s">
        <v>153</v>
      </c>
      <c r="E643" s="42"/>
      <c r="F643" s="225" t="s">
        <v>945</v>
      </c>
      <c r="G643" s="42"/>
      <c r="H643" s="42"/>
      <c r="I643" s="221"/>
      <c r="J643" s="42"/>
      <c r="K643" s="42"/>
      <c r="L643" s="46"/>
      <c r="M643" s="222"/>
      <c r="N643" s="223"/>
      <c r="O643" s="86"/>
      <c r="P643" s="86"/>
      <c r="Q643" s="86"/>
      <c r="R643" s="86"/>
      <c r="S643" s="86"/>
      <c r="T643" s="87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T643" s="19" t="s">
        <v>153</v>
      </c>
      <c r="AU643" s="19" t="s">
        <v>80</v>
      </c>
    </row>
    <row r="644" s="13" customFormat="1">
      <c r="A644" s="13"/>
      <c r="B644" s="226"/>
      <c r="C644" s="227"/>
      <c r="D644" s="219" t="s">
        <v>155</v>
      </c>
      <c r="E644" s="228" t="s">
        <v>19</v>
      </c>
      <c r="F644" s="229" t="s">
        <v>8</v>
      </c>
      <c r="G644" s="227"/>
      <c r="H644" s="230">
        <v>15</v>
      </c>
      <c r="I644" s="231"/>
      <c r="J644" s="227"/>
      <c r="K644" s="227"/>
      <c r="L644" s="232"/>
      <c r="M644" s="233"/>
      <c r="N644" s="234"/>
      <c r="O644" s="234"/>
      <c r="P644" s="234"/>
      <c r="Q644" s="234"/>
      <c r="R644" s="234"/>
      <c r="S644" s="234"/>
      <c r="T644" s="235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36" t="s">
        <v>155</v>
      </c>
      <c r="AU644" s="236" t="s">
        <v>80</v>
      </c>
      <c r="AV644" s="13" t="s">
        <v>80</v>
      </c>
      <c r="AW644" s="13" t="s">
        <v>32</v>
      </c>
      <c r="AX644" s="13" t="s">
        <v>78</v>
      </c>
      <c r="AY644" s="236" t="s">
        <v>142</v>
      </c>
    </row>
    <row r="645" s="2" customFormat="1" ht="16.5" customHeight="1">
      <c r="A645" s="40"/>
      <c r="B645" s="41"/>
      <c r="C645" s="248" t="s">
        <v>946</v>
      </c>
      <c r="D645" s="248" t="s">
        <v>237</v>
      </c>
      <c r="E645" s="249" t="s">
        <v>947</v>
      </c>
      <c r="F645" s="250" t="s">
        <v>948</v>
      </c>
      <c r="G645" s="251" t="s">
        <v>269</v>
      </c>
      <c r="H645" s="252">
        <v>18</v>
      </c>
      <c r="I645" s="253"/>
      <c r="J645" s="254">
        <f>ROUND(I645*H645,2)</f>
        <v>0</v>
      </c>
      <c r="K645" s="250" t="s">
        <v>148</v>
      </c>
      <c r="L645" s="255"/>
      <c r="M645" s="256" t="s">
        <v>19</v>
      </c>
      <c r="N645" s="257" t="s">
        <v>41</v>
      </c>
      <c r="O645" s="86"/>
      <c r="P645" s="215">
        <f>O645*H645</f>
        <v>0</v>
      </c>
      <c r="Q645" s="215">
        <v>0.0013400000000000001</v>
      </c>
      <c r="R645" s="215">
        <f>Q645*H645</f>
        <v>0.024120000000000003</v>
      </c>
      <c r="S645" s="215">
        <v>0</v>
      </c>
      <c r="T645" s="216">
        <f>S645*H645</f>
        <v>0</v>
      </c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R645" s="217" t="s">
        <v>394</v>
      </c>
      <c r="AT645" s="217" t="s">
        <v>237</v>
      </c>
      <c r="AU645" s="217" t="s">
        <v>80</v>
      </c>
      <c r="AY645" s="19" t="s">
        <v>142</v>
      </c>
      <c r="BE645" s="218">
        <f>IF(N645="základní",J645,0)</f>
        <v>0</v>
      </c>
      <c r="BF645" s="218">
        <f>IF(N645="snížená",J645,0)</f>
        <v>0</v>
      </c>
      <c r="BG645" s="218">
        <f>IF(N645="zákl. přenesená",J645,0)</f>
        <v>0</v>
      </c>
      <c r="BH645" s="218">
        <f>IF(N645="sníž. přenesená",J645,0)</f>
        <v>0</v>
      </c>
      <c r="BI645" s="218">
        <f>IF(N645="nulová",J645,0)</f>
        <v>0</v>
      </c>
      <c r="BJ645" s="19" t="s">
        <v>78</v>
      </c>
      <c r="BK645" s="218">
        <f>ROUND(I645*H645,2)</f>
        <v>0</v>
      </c>
      <c r="BL645" s="19" t="s">
        <v>266</v>
      </c>
      <c r="BM645" s="217" t="s">
        <v>949</v>
      </c>
    </row>
    <row r="646" s="2" customFormat="1">
      <c r="A646" s="40"/>
      <c r="B646" s="41"/>
      <c r="C646" s="42"/>
      <c r="D646" s="219" t="s">
        <v>151</v>
      </c>
      <c r="E646" s="42"/>
      <c r="F646" s="220" t="s">
        <v>948</v>
      </c>
      <c r="G646" s="42"/>
      <c r="H646" s="42"/>
      <c r="I646" s="221"/>
      <c r="J646" s="42"/>
      <c r="K646" s="42"/>
      <c r="L646" s="46"/>
      <c r="M646" s="222"/>
      <c r="N646" s="223"/>
      <c r="O646" s="86"/>
      <c r="P646" s="86"/>
      <c r="Q646" s="86"/>
      <c r="R646" s="86"/>
      <c r="S646" s="86"/>
      <c r="T646" s="87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T646" s="19" t="s">
        <v>151</v>
      </c>
      <c r="AU646" s="19" t="s">
        <v>80</v>
      </c>
    </row>
    <row r="647" s="13" customFormat="1">
      <c r="A647" s="13"/>
      <c r="B647" s="226"/>
      <c r="C647" s="227"/>
      <c r="D647" s="219" t="s">
        <v>155</v>
      </c>
      <c r="E647" s="228" t="s">
        <v>19</v>
      </c>
      <c r="F647" s="229" t="s">
        <v>8</v>
      </c>
      <c r="G647" s="227"/>
      <c r="H647" s="230">
        <v>15</v>
      </c>
      <c r="I647" s="231"/>
      <c r="J647" s="227"/>
      <c r="K647" s="227"/>
      <c r="L647" s="232"/>
      <c r="M647" s="233"/>
      <c r="N647" s="234"/>
      <c r="O647" s="234"/>
      <c r="P647" s="234"/>
      <c r="Q647" s="234"/>
      <c r="R647" s="234"/>
      <c r="S647" s="234"/>
      <c r="T647" s="235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36" t="s">
        <v>155</v>
      </c>
      <c r="AU647" s="236" t="s">
        <v>80</v>
      </c>
      <c r="AV647" s="13" t="s">
        <v>80</v>
      </c>
      <c r="AW647" s="13" t="s">
        <v>32</v>
      </c>
      <c r="AX647" s="13" t="s">
        <v>78</v>
      </c>
      <c r="AY647" s="236" t="s">
        <v>142</v>
      </c>
    </row>
    <row r="648" s="13" customFormat="1">
      <c r="A648" s="13"/>
      <c r="B648" s="226"/>
      <c r="C648" s="227"/>
      <c r="D648" s="219" t="s">
        <v>155</v>
      </c>
      <c r="E648" s="227"/>
      <c r="F648" s="229" t="s">
        <v>950</v>
      </c>
      <c r="G648" s="227"/>
      <c r="H648" s="230">
        <v>18</v>
      </c>
      <c r="I648" s="231"/>
      <c r="J648" s="227"/>
      <c r="K648" s="227"/>
      <c r="L648" s="232"/>
      <c r="M648" s="233"/>
      <c r="N648" s="234"/>
      <c r="O648" s="234"/>
      <c r="P648" s="234"/>
      <c r="Q648" s="234"/>
      <c r="R648" s="234"/>
      <c r="S648" s="234"/>
      <c r="T648" s="235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36" t="s">
        <v>155</v>
      </c>
      <c r="AU648" s="236" t="s">
        <v>80</v>
      </c>
      <c r="AV648" s="13" t="s">
        <v>80</v>
      </c>
      <c r="AW648" s="13" t="s">
        <v>4</v>
      </c>
      <c r="AX648" s="13" t="s">
        <v>78</v>
      </c>
      <c r="AY648" s="236" t="s">
        <v>142</v>
      </c>
    </row>
    <row r="649" s="2" customFormat="1" ht="16.5" customHeight="1">
      <c r="A649" s="40"/>
      <c r="B649" s="41"/>
      <c r="C649" s="206" t="s">
        <v>951</v>
      </c>
      <c r="D649" s="206" t="s">
        <v>144</v>
      </c>
      <c r="E649" s="207" t="s">
        <v>952</v>
      </c>
      <c r="F649" s="208" t="s">
        <v>953</v>
      </c>
      <c r="G649" s="209" t="s">
        <v>269</v>
      </c>
      <c r="H649" s="210">
        <v>2.3999999999999999</v>
      </c>
      <c r="I649" s="211"/>
      <c r="J649" s="212">
        <f>ROUND(I649*H649,2)</f>
        <v>0</v>
      </c>
      <c r="K649" s="208" t="s">
        <v>148</v>
      </c>
      <c r="L649" s="46"/>
      <c r="M649" s="213" t="s">
        <v>19</v>
      </c>
      <c r="N649" s="214" t="s">
        <v>41</v>
      </c>
      <c r="O649" s="86"/>
      <c r="P649" s="215">
        <f>O649*H649</f>
        <v>0</v>
      </c>
      <c r="Q649" s="215">
        <v>0</v>
      </c>
      <c r="R649" s="215">
        <f>Q649*H649</f>
        <v>0</v>
      </c>
      <c r="S649" s="215">
        <v>0</v>
      </c>
      <c r="T649" s="216">
        <f>S649*H649</f>
        <v>0</v>
      </c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R649" s="217" t="s">
        <v>266</v>
      </c>
      <c r="AT649" s="217" t="s">
        <v>144</v>
      </c>
      <c r="AU649" s="217" t="s">
        <v>80</v>
      </c>
      <c r="AY649" s="19" t="s">
        <v>142</v>
      </c>
      <c r="BE649" s="218">
        <f>IF(N649="základní",J649,0)</f>
        <v>0</v>
      </c>
      <c r="BF649" s="218">
        <f>IF(N649="snížená",J649,0)</f>
        <v>0</v>
      </c>
      <c r="BG649" s="218">
        <f>IF(N649="zákl. přenesená",J649,0)</f>
        <v>0</v>
      </c>
      <c r="BH649" s="218">
        <f>IF(N649="sníž. přenesená",J649,0)</f>
        <v>0</v>
      </c>
      <c r="BI649" s="218">
        <f>IF(N649="nulová",J649,0)</f>
        <v>0</v>
      </c>
      <c r="BJ649" s="19" t="s">
        <v>78</v>
      </c>
      <c r="BK649" s="218">
        <f>ROUND(I649*H649,2)</f>
        <v>0</v>
      </c>
      <c r="BL649" s="19" t="s">
        <v>266</v>
      </c>
      <c r="BM649" s="217" t="s">
        <v>954</v>
      </c>
    </row>
    <row r="650" s="2" customFormat="1">
      <c r="A650" s="40"/>
      <c r="B650" s="41"/>
      <c r="C650" s="42"/>
      <c r="D650" s="219" t="s">
        <v>151</v>
      </c>
      <c r="E650" s="42"/>
      <c r="F650" s="220" t="s">
        <v>955</v>
      </c>
      <c r="G650" s="42"/>
      <c r="H650" s="42"/>
      <c r="I650" s="221"/>
      <c r="J650" s="42"/>
      <c r="K650" s="42"/>
      <c r="L650" s="46"/>
      <c r="M650" s="222"/>
      <c r="N650" s="223"/>
      <c r="O650" s="86"/>
      <c r="P650" s="86"/>
      <c r="Q650" s="86"/>
      <c r="R650" s="86"/>
      <c r="S650" s="86"/>
      <c r="T650" s="87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T650" s="19" t="s">
        <v>151</v>
      </c>
      <c r="AU650" s="19" t="s">
        <v>80</v>
      </c>
    </row>
    <row r="651" s="2" customFormat="1">
      <c r="A651" s="40"/>
      <c r="B651" s="41"/>
      <c r="C651" s="42"/>
      <c r="D651" s="224" t="s">
        <v>153</v>
      </c>
      <c r="E651" s="42"/>
      <c r="F651" s="225" t="s">
        <v>956</v>
      </c>
      <c r="G651" s="42"/>
      <c r="H651" s="42"/>
      <c r="I651" s="221"/>
      <c r="J651" s="42"/>
      <c r="K651" s="42"/>
      <c r="L651" s="46"/>
      <c r="M651" s="222"/>
      <c r="N651" s="223"/>
      <c r="O651" s="86"/>
      <c r="P651" s="86"/>
      <c r="Q651" s="86"/>
      <c r="R651" s="86"/>
      <c r="S651" s="86"/>
      <c r="T651" s="87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T651" s="19" t="s">
        <v>153</v>
      </c>
      <c r="AU651" s="19" t="s">
        <v>80</v>
      </c>
    </row>
    <row r="652" s="13" customFormat="1">
      <c r="A652" s="13"/>
      <c r="B652" s="226"/>
      <c r="C652" s="227"/>
      <c r="D652" s="219" t="s">
        <v>155</v>
      </c>
      <c r="E652" s="228" t="s">
        <v>19</v>
      </c>
      <c r="F652" s="229" t="s">
        <v>957</v>
      </c>
      <c r="G652" s="227"/>
      <c r="H652" s="230">
        <v>2.3999999999999999</v>
      </c>
      <c r="I652" s="231"/>
      <c r="J652" s="227"/>
      <c r="K652" s="227"/>
      <c r="L652" s="232"/>
      <c r="M652" s="233"/>
      <c r="N652" s="234"/>
      <c r="O652" s="234"/>
      <c r="P652" s="234"/>
      <c r="Q652" s="234"/>
      <c r="R652" s="234"/>
      <c r="S652" s="234"/>
      <c r="T652" s="235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36" t="s">
        <v>155</v>
      </c>
      <c r="AU652" s="236" t="s">
        <v>80</v>
      </c>
      <c r="AV652" s="13" t="s">
        <v>80</v>
      </c>
      <c r="AW652" s="13" t="s">
        <v>32</v>
      </c>
      <c r="AX652" s="13" t="s">
        <v>78</v>
      </c>
      <c r="AY652" s="236" t="s">
        <v>142</v>
      </c>
    </row>
    <row r="653" s="2" customFormat="1" ht="16.5" customHeight="1">
      <c r="A653" s="40"/>
      <c r="B653" s="41"/>
      <c r="C653" s="248" t="s">
        <v>958</v>
      </c>
      <c r="D653" s="248" t="s">
        <v>237</v>
      </c>
      <c r="E653" s="249" t="s">
        <v>959</v>
      </c>
      <c r="F653" s="250" t="s">
        <v>960</v>
      </c>
      <c r="G653" s="251" t="s">
        <v>269</v>
      </c>
      <c r="H653" s="252">
        <v>2.3999999999999999</v>
      </c>
      <c r="I653" s="253"/>
      <c r="J653" s="254">
        <f>ROUND(I653*H653,2)</f>
        <v>0</v>
      </c>
      <c r="K653" s="250" t="s">
        <v>148</v>
      </c>
      <c r="L653" s="255"/>
      <c r="M653" s="256" t="s">
        <v>19</v>
      </c>
      <c r="N653" s="257" t="s">
        <v>41</v>
      </c>
      <c r="O653" s="86"/>
      <c r="P653" s="215">
        <f>O653*H653</f>
        <v>0</v>
      </c>
      <c r="Q653" s="215">
        <v>0.00164</v>
      </c>
      <c r="R653" s="215">
        <f>Q653*H653</f>
        <v>0.0039359999999999994</v>
      </c>
      <c r="S653" s="215">
        <v>0</v>
      </c>
      <c r="T653" s="216">
        <f>S653*H653</f>
        <v>0</v>
      </c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R653" s="217" t="s">
        <v>394</v>
      </c>
      <c r="AT653" s="217" t="s">
        <v>237</v>
      </c>
      <c r="AU653" s="217" t="s">
        <v>80</v>
      </c>
      <c r="AY653" s="19" t="s">
        <v>142</v>
      </c>
      <c r="BE653" s="218">
        <f>IF(N653="základní",J653,0)</f>
        <v>0</v>
      </c>
      <c r="BF653" s="218">
        <f>IF(N653="snížená",J653,0)</f>
        <v>0</v>
      </c>
      <c r="BG653" s="218">
        <f>IF(N653="zákl. přenesená",J653,0)</f>
        <v>0</v>
      </c>
      <c r="BH653" s="218">
        <f>IF(N653="sníž. přenesená",J653,0)</f>
        <v>0</v>
      </c>
      <c r="BI653" s="218">
        <f>IF(N653="nulová",J653,0)</f>
        <v>0</v>
      </c>
      <c r="BJ653" s="19" t="s">
        <v>78</v>
      </c>
      <c r="BK653" s="218">
        <f>ROUND(I653*H653,2)</f>
        <v>0</v>
      </c>
      <c r="BL653" s="19" t="s">
        <v>266</v>
      </c>
      <c r="BM653" s="217" t="s">
        <v>961</v>
      </c>
    </row>
    <row r="654" s="2" customFormat="1">
      <c r="A654" s="40"/>
      <c r="B654" s="41"/>
      <c r="C654" s="42"/>
      <c r="D654" s="219" t="s">
        <v>151</v>
      </c>
      <c r="E654" s="42"/>
      <c r="F654" s="220" t="s">
        <v>960</v>
      </c>
      <c r="G654" s="42"/>
      <c r="H654" s="42"/>
      <c r="I654" s="221"/>
      <c r="J654" s="42"/>
      <c r="K654" s="42"/>
      <c r="L654" s="46"/>
      <c r="M654" s="222"/>
      <c r="N654" s="223"/>
      <c r="O654" s="86"/>
      <c r="P654" s="86"/>
      <c r="Q654" s="86"/>
      <c r="R654" s="86"/>
      <c r="S654" s="86"/>
      <c r="T654" s="87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T654" s="19" t="s">
        <v>151</v>
      </c>
      <c r="AU654" s="19" t="s">
        <v>80</v>
      </c>
    </row>
    <row r="655" s="2" customFormat="1" ht="16.5" customHeight="1">
      <c r="A655" s="40"/>
      <c r="B655" s="41"/>
      <c r="C655" s="248" t="s">
        <v>962</v>
      </c>
      <c r="D655" s="248" t="s">
        <v>237</v>
      </c>
      <c r="E655" s="249" t="s">
        <v>963</v>
      </c>
      <c r="F655" s="250" t="s">
        <v>964</v>
      </c>
      <c r="G655" s="251" t="s">
        <v>240</v>
      </c>
      <c r="H655" s="252">
        <v>15</v>
      </c>
      <c r="I655" s="253"/>
      <c r="J655" s="254">
        <f>ROUND(I655*H655,2)</f>
        <v>0</v>
      </c>
      <c r="K655" s="250" t="s">
        <v>148</v>
      </c>
      <c r="L655" s="255"/>
      <c r="M655" s="256" t="s">
        <v>19</v>
      </c>
      <c r="N655" s="257" t="s">
        <v>41</v>
      </c>
      <c r="O655" s="86"/>
      <c r="P655" s="215">
        <f>O655*H655</f>
        <v>0</v>
      </c>
      <c r="Q655" s="215">
        <v>0.00084999999999999995</v>
      </c>
      <c r="R655" s="215">
        <f>Q655*H655</f>
        <v>0.012749999999999999</v>
      </c>
      <c r="S655" s="215">
        <v>0</v>
      </c>
      <c r="T655" s="216">
        <f>S655*H655</f>
        <v>0</v>
      </c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R655" s="217" t="s">
        <v>394</v>
      </c>
      <c r="AT655" s="217" t="s">
        <v>237</v>
      </c>
      <c r="AU655" s="217" t="s">
        <v>80</v>
      </c>
      <c r="AY655" s="19" t="s">
        <v>142</v>
      </c>
      <c r="BE655" s="218">
        <f>IF(N655="základní",J655,0)</f>
        <v>0</v>
      </c>
      <c r="BF655" s="218">
        <f>IF(N655="snížená",J655,0)</f>
        <v>0</v>
      </c>
      <c r="BG655" s="218">
        <f>IF(N655="zákl. přenesená",J655,0)</f>
        <v>0</v>
      </c>
      <c r="BH655" s="218">
        <f>IF(N655="sníž. přenesená",J655,0)</f>
        <v>0</v>
      </c>
      <c r="BI655" s="218">
        <f>IF(N655="nulová",J655,0)</f>
        <v>0</v>
      </c>
      <c r="BJ655" s="19" t="s">
        <v>78</v>
      </c>
      <c r="BK655" s="218">
        <f>ROUND(I655*H655,2)</f>
        <v>0</v>
      </c>
      <c r="BL655" s="19" t="s">
        <v>266</v>
      </c>
      <c r="BM655" s="217" t="s">
        <v>965</v>
      </c>
    </row>
    <row r="656" s="2" customFormat="1">
      <c r="A656" s="40"/>
      <c r="B656" s="41"/>
      <c r="C656" s="42"/>
      <c r="D656" s="219" t="s">
        <v>151</v>
      </c>
      <c r="E656" s="42"/>
      <c r="F656" s="220" t="s">
        <v>964</v>
      </c>
      <c r="G656" s="42"/>
      <c r="H656" s="42"/>
      <c r="I656" s="221"/>
      <c r="J656" s="42"/>
      <c r="K656" s="42"/>
      <c r="L656" s="46"/>
      <c r="M656" s="222"/>
      <c r="N656" s="223"/>
      <c r="O656" s="86"/>
      <c r="P656" s="86"/>
      <c r="Q656" s="86"/>
      <c r="R656" s="86"/>
      <c r="S656" s="86"/>
      <c r="T656" s="87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T656" s="19" t="s">
        <v>151</v>
      </c>
      <c r="AU656" s="19" t="s">
        <v>80</v>
      </c>
    </row>
    <row r="657" s="2" customFormat="1" ht="16.5" customHeight="1">
      <c r="A657" s="40"/>
      <c r="B657" s="41"/>
      <c r="C657" s="248" t="s">
        <v>966</v>
      </c>
      <c r="D657" s="248" t="s">
        <v>237</v>
      </c>
      <c r="E657" s="249" t="s">
        <v>967</v>
      </c>
      <c r="F657" s="250" t="s">
        <v>968</v>
      </c>
      <c r="G657" s="251" t="s">
        <v>240</v>
      </c>
      <c r="H657" s="252">
        <v>3</v>
      </c>
      <c r="I657" s="253"/>
      <c r="J657" s="254">
        <f>ROUND(I657*H657,2)</f>
        <v>0</v>
      </c>
      <c r="K657" s="250" t="s">
        <v>148</v>
      </c>
      <c r="L657" s="255"/>
      <c r="M657" s="256" t="s">
        <v>19</v>
      </c>
      <c r="N657" s="257" t="s">
        <v>41</v>
      </c>
      <c r="O657" s="86"/>
      <c r="P657" s="215">
        <f>O657*H657</f>
        <v>0</v>
      </c>
      <c r="Q657" s="215">
        <v>0.00095</v>
      </c>
      <c r="R657" s="215">
        <f>Q657*H657</f>
        <v>0.0028500000000000001</v>
      </c>
      <c r="S657" s="215">
        <v>0</v>
      </c>
      <c r="T657" s="216">
        <f>S657*H657</f>
        <v>0</v>
      </c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R657" s="217" t="s">
        <v>394</v>
      </c>
      <c r="AT657" s="217" t="s">
        <v>237</v>
      </c>
      <c r="AU657" s="217" t="s">
        <v>80</v>
      </c>
      <c r="AY657" s="19" t="s">
        <v>142</v>
      </c>
      <c r="BE657" s="218">
        <f>IF(N657="základní",J657,0)</f>
        <v>0</v>
      </c>
      <c r="BF657" s="218">
        <f>IF(N657="snížená",J657,0)</f>
        <v>0</v>
      </c>
      <c r="BG657" s="218">
        <f>IF(N657="zákl. přenesená",J657,0)</f>
        <v>0</v>
      </c>
      <c r="BH657" s="218">
        <f>IF(N657="sníž. přenesená",J657,0)</f>
        <v>0</v>
      </c>
      <c r="BI657" s="218">
        <f>IF(N657="nulová",J657,0)</f>
        <v>0</v>
      </c>
      <c r="BJ657" s="19" t="s">
        <v>78</v>
      </c>
      <c r="BK657" s="218">
        <f>ROUND(I657*H657,2)</f>
        <v>0</v>
      </c>
      <c r="BL657" s="19" t="s">
        <v>266</v>
      </c>
      <c r="BM657" s="217" t="s">
        <v>969</v>
      </c>
    </row>
    <row r="658" s="2" customFormat="1">
      <c r="A658" s="40"/>
      <c r="B658" s="41"/>
      <c r="C658" s="42"/>
      <c r="D658" s="219" t="s">
        <v>151</v>
      </c>
      <c r="E658" s="42"/>
      <c r="F658" s="220" t="s">
        <v>968</v>
      </c>
      <c r="G658" s="42"/>
      <c r="H658" s="42"/>
      <c r="I658" s="221"/>
      <c r="J658" s="42"/>
      <c r="K658" s="42"/>
      <c r="L658" s="46"/>
      <c r="M658" s="222"/>
      <c r="N658" s="223"/>
      <c r="O658" s="86"/>
      <c r="P658" s="86"/>
      <c r="Q658" s="86"/>
      <c r="R658" s="86"/>
      <c r="S658" s="86"/>
      <c r="T658" s="87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T658" s="19" t="s">
        <v>151</v>
      </c>
      <c r="AU658" s="19" t="s">
        <v>80</v>
      </c>
    </row>
    <row r="659" s="13" customFormat="1">
      <c r="A659" s="13"/>
      <c r="B659" s="226"/>
      <c r="C659" s="227"/>
      <c r="D659" s="219" t="s">
        <v>155</v>
      </c>
      <c r="E659" s="228" t="s">
        <v>19</v>
      </c>
      <c r="F659" s="229" t="s">
        <v>164</v>
      </c>
      <c r="G659" s="227"/>
      <c r="H659" s="230">
        <v>3</v>
      </c>
      <c r="I659" s="231"/>
      <c r="J659" s="227"/>
      <c r="K659" s="227"/>
      <c r="L659" s="232"/>
      <c r="M659" s="233"/>
      <c r="N659" s="234"/>
      <c r="O659" s="234"/>
      <c r="P659" s="234"/>
      <c r="Q659" s="234"/>
      <c r="R659" s="234"/>
      <c r="S659" s="234"/>
      <c r="T659" s="235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36" t="s">
        <v>155</v>
      </c>
      <c r="AU659" s="236" t="s">
        <v>80</v>
      </c>
      <c r="AV659" s="13" t="s">
        <v>80</v>
      </c>
      <c r="AW659" s="13" t="s">
        <v>32</v>
      </c>
      <c r="AX659" s="13" t="s">
        <v>78</v>
      </c>
      <c r="AY659" s="236" t="s">
        <v>142</v>
      </c>
    </row>
    <row r="660" s="2" customFormat="1" ht="16.5" customHeight="1">
      <c r="A660" s="40"/>
      <c r="B660" s="41"/>
      <c r="C660" s="206" t="s">
        <v>970</v>
      </c>
      <c r="D660" s="206" t="s">
        <v>144</v>
      </c>
      <c r="E660" s="207" t="s">
        <v>971</v>
      </c>
      <c r="F660" s="208" t="s">
        <v>972</v>
      </c>
      <c r="G660" s="209" t="s">
        <v>193</v>
      </c>
      <c r="H660" s="210">
        <v>0.69799999999999995</v>
      </c>
      <c r="I660" s="211"/>
      <c r="J660" s="212">
        <f>ROUND(I660*H660,2)</f>
        <v>0</v>
      </c>
      <c r="K660" s="208" t="s">
        <v>148</v>
      </c>
      <c r="L660" s="46"/>
      <c r="M660" s="213" t="s">
        <v>19</v>
      </c>
      <c r="N660" s="214" t="s">
        <v>41</v>
      </c>
      <c r="O660" s="86"/>
      <c r="P660" s="215">
        <f>O660*H660</f>
        <v>0</v>
      </c>
      <c r="Q660" s="215">
        <v>0</v>
      </c>
      <c r="R660" s="215">
        <f>Q660*H660</f>
        <v>0</v>
      </c>
      <c r="S660" s="215">
        <v>0</v>
      </c>
      <c r="T660" s="216">
        <f>S660*H660</f>
        <v>0</v>
      </c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R660" s="217" t="s">
        <v>266</v>
      </c>
      <c r="AT660" s="217" t="s">
        <v>144</v>
      </c>
      <c r="AU660" s="217" t="s">
        <v>80</v>
      </c>
      <c r="AY660" s="19" t="s">
        <v>142</v>
      </c>
      <c r="BE660" s="218">
        <f>IF(N660="základní",J660,0)</f>
        <v>0</v>
      </c>
      <c r="BF660" s="218">
        <f>IF(N660="snížená",J660,0)</f>
        <v>0</v>
      </c>
      <c r="BG660" s="218">
        <f>IF(N660="zákl. přenesená",J660,0)</f>
        <v>0</v>
      </c>
      <c r="BH660" s="218">
        <f>IF(N660="sníž. přenesená",J660,0)</f>
        <v>0</v>
      </c>
      <c r="BI660" s="218">
        <f>IF(N660="nulová",J660,0)</f>
        <v>0</v>
      </c>
      <c r="BJ660" s="19" t="s">
        <v>78</v>
      </c>
      <c r="BK660" s="218">
        <f>ROUND(I660*H660,2)</f>
        <v>0</v>
      </c>
      <c r="BL660" s="19" t="s">
        <v>266</v>
      </c>
      <c r="BM660" s="217" t="s">
        <v>973</v>
      </c>
    </row>
    <row r="661" s="2" customFormat="1">
      <c r="A661" s="40"/>
      <c r="B661" s="41"/>
      <c r="C661" s="42"/>
      <c r="D661" s="219" t="s">
        <v>151</v>
      </c>
      <c r="E661" s="42"/>
      <c r="F661" s="220" t="s">
        <v>974</v>
      </c>
      <c r="G661" s="42"/>
      <c r="H661" s="42"/>
      <c r="I661" s="221"/>
      <c r="J661" s="42"/>
      <c r="K661" s="42"/>
      <c r="L661" s="46"/>
      <c r="M661" s="222"/>
      <c r="N661" s="223"/>
      <c r="O661" s="86"/>
      <c r="P661" s="86"/>
      <c r="Q661" s="86"/>
      <c r="R661" s="86"/>
      <c r="S661" s="86"/>
      <c r="T661" s="87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T661" s="19" t="s">
        <v>151</v>
      </c>
      <c r="AU661" s="19" t="s">
        <v>80</v>
      </c>
    </row>
    <row r="662" s="2" customFormat="1">
      <c r="A662" s="40"/>
      <c r="B662" s="41"/>
      <c r="C662" s="42"/>
      <c r="D662" s="224" t="s">
        <v>153</v>
      </c>
      <c r="E662" s="42"/>
      <c r="F662" s="225" t="s">
        <v>975</v>
      </c>
      <c r="G662" s="42"/>
      <c r="H662" s="42"/>
      <c r="I662" s="221"/>
      <c r="J662" s="42"/>
      <c r="K662" s="42"/>
      <c r="L662" s="46"/>
      <c r="M662" s="222"/>
      <c r="N662" s="223"/>
      <c r="O662" s="86"/>
      <c r="P662" s="86"/>
      <c r="Q662" s="86"/>
      <c r="R662" s="86"/>
      <c r="S662" s="86"/>
      <c r="T662" s="87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T662" s="19" t="s">
        <v>153</v>
      </c>
      <c r="AU662" s="19" t="s">
        <v>80</v>
      </c>
    </row>
    <row r="663" s="12" customFormat="1" ht="22.8" customHeight="1">
      <c r="A663" s="12"/>
      <c r="B663" s="190"/>
      <c r="C663" s="191"/>
      <c r="D663" s="192" t="s">
        <v>69</v>
      </c>
      <c r="E663" s="204" t="s">
        <v>976</v>
      </c>
      <c r="F663" s="204" t="s">
        <v>977</v>
      </c>
      <c r="G663" s="191"/>
      <c r="H663" s="191"/>
      <c r="I663" s="194"/>
      <c r="J663" s="205">
        <f>BK663</f>
        <v>0</v>
      </c>
      <c r="K663" s="191"/>
      <c r="L663" s="196"/>
      <c r="M663" s="197"/>
      <c r="N663" s="198"/>
      <c r="O663" s="198"/>
      <c r="P663" s="199">
        <f>SUM(P664:P677)</f>
        <v>0</v>
      </c>
      <c r="Q663" s="198"/>
      <c r="R663" s="199">
        <f>SUM(R664:R677)</f>
        <v>0.033381759999999996</v>
      </c>
      <c r="S663" s="198"/>
      <c r="T663" s="200">
        <f>SUM(T664:T677)</f>
        <v>0</v>
      </c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R663" s="201" t="s">
        <v>80</v>
      </c>
      <c r="AT663" s="202" t="s">
        <v>69</v>
      </c>
      <c r="AU663" s="202" t="s">
        <v>78</v>
      </c>
      <c r="AY663" s="201" t="s">
        <v>142</v>
      </c>
      <c r="BK663" s="203">
        <f>SUM(BK664:BK677)</f>
        <v>0</v>
      </c>
    </row>
    <row r="664" s="2" customFormat="1" ht="21.75" customHeight="1">
      <c r="A664" s="40"/>
      <c r="B664" s="41"/>
      <c r="C664" s="206" t="s">
        <v>978</v>
      </c>
      <c r="D664" s="206" t="s">
        <v>144</v>
      </c>
      <c r="E664" s="207" t="s">
        <v>979</v>
      </c>
      <c r="F664" s="208" t="s">
        <v>980</v>
      </c>
      <c r="G664" s="209" t="s">
        <v>147</v>
      </c>
      <c r="H664" s="210">
        <v>194.08000000000001</v>
      </c>
      <c r="I664" s="211"/>
      <c r="J664" s="212">
        <f>ROUND(I664*H664,2)</f>
        <v>0</v>
      </c>
      <c r="K664" s="208" t="s">
        <v>148</v>
      </c>
      <c r="L664" s="46"/>
      <c r="M664" s="213" t="s">
        <v>19</v>
      </c>
      <c r="N664" s="214" t="s">
        <v>41</v>
      </c>
      <c r="O664" s="86"/>
      <c r="P664" s="215">
        <f>O664*H664</f>
        <v>0</v>
      </c>
      <c r="Q664" s="215">
        <v>6.9999999999999999E-06</v>
      </c>
      <c r="R664" s="215">
        <f>Q664*H664</f>
        <v>0.00135856</v>
      </c>
      <c r="S664" s="215">
        <v>0</v>
      </c>
      <c r="T664" s="216">
        <f>S664*H664</f>
        <v>0</v>
      </c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R664" s="217" t="s">
        <v>266</v>
      </c>
      <c r="AT664" s="217" t="s">
        <v>144</v>
      </c>
      <c r="AU664" s="217" t="s">
        <v>80</v>
      </c>
      <c r="AY664" s="19" t="s">
        <v>142</v>
      </c>
      <c r="BE664" s="218">
        <f>IF(N664="základní",J664,0)</f>
        <v>0</v>
      </c>
      <c r="BF664" s="218">
        <f>IF(N664="snížená",J664,0)</f>
        <v>0</v>
      </c>
      <c r="BG664" s="218">
        <f>IF(N664="zákl. přenesená",J664,0)</f>
        <v>0</v>
      </c>
      <c r="BH664" s="218">
        <f>IF(N664="sníž. přenesená",J664,0)</f>
        <v>0</v>
      </c>
      <c r="BI664" s="218">
        <f>IF(N664="nulová",J664,0)</f>
        <v>0</v>
      </c>
      <c r="BJ664" s="19" t="s">
        <v>78</v>
      </c>
      <c r="BK664" s="218">
        <f>ROUND(I664*H664,2)</f>
        <v>0</v>
      </c>
      <c r="BL664" s="19" t="s">
        <v>266</v>
      </c>
      <c r="BM664" s="217" t="s">
        <v>981</v>
      </c>
    </row>
    <row r="665" s="2" customFormat="1">
      <c r="A665" s="40"/>
      <c r="B665" s="41"/>
      <c r="C665" s="42"/>
      <c r="D665" s="219" t="s">
        <v>151</v>
      </c>
      <c r="E665" s="42"/>
      <c r="F665" s="220" t="s">
        <v>982</v>
      </c>
      <c r="G665" s="42"/>
      <c r="H665" s="42"/>
      <c r="I665" s="221"/>
      <c r="J665" s="42"/>
      <c r="K665" s="42"/>
      <c r="L665" s="46"/>
      <c r="M665" s="222"/>
      <c r="N665" s="223"/>
      <c r="O665" s="86"/>
      <c r="P665" s="86"/>
      <c r="Q665" s="86"/>
      <c r="R665" s="86"/>
      <c r="S665" s="86"/>
      <c r="T665" s="87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T665" s="19" t="s">
        <v>151</v>
      </c>
      <c r="AU665" s="19" t="s">
        <v>80</v>
      </c>
    </row>
    <row r="666" s="2" customFormat="1">
      <c r="A666" s="40"/>
      <c r="B666" s="41"/>
      <c r="C666" s="42"/>
      <c r="D666" s="224" t="s">
        <v>153</v>
      </c>
      <c r="E666" s="42"/>
      <c r="F666" s="225" t="s">
        <v>983</v>
      </c>
      <c r="G666" s="42"/>
      <c r="H666" s="42"/>
      <c r="I666" s="221"/>
      <c r="J666" s="42"/>
      <c r="K666" s="42"/>
      <c r="L666" s="46"/>
      <c r="M666" s="222"/>
      <c r="N666" s="223"/>
      <c r="O666" s="86"/>
      <c r="P666" s="86"/>
      <c r="Q666" s="86"/>
      <c r="R666" s="86"/>
      <c r="S666" s="86"/>
      <c r="T666" s="87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T666" s="19" t="s">
        <v>153</v>
      </c>
      <c r="AU666" s="19" t="s">
        <v>80</v>
      </c>
    </row>
    <row r="667" s="13" customFormat="1">
      <c r="A667" s="13"/>
      <c r="B667" s="226"/>
      <c r="C667" s="227"/>
      <c r="D667" s="219" t="s">
        <v>155</v>
      </c>
      <c r="E667" s="228" t="s">
        <v>19</v>
      </c>
      <c r="F667" s="229" t="s">
        <v>816</v>
      </c>
      <c r="G667" s="227"/>
      <c r="H667" s="230">
        <v>120</v>
      </c>
      <c r="I667" s="231"/>
      <c r="J667" s="227"/>
      <c r="K667" s="227"/>
      <c r="L667" s="232"/>
      <c r="M667" s="233"/>
      <c r="N667" s="234"/>
      <c r="O667" s="234"/>
      <c r="P667" s="234"/>
      <c r="Q667" s="234"/>
      <c r="R667" s="234"/>
      <c r="S667" s="234"/>
      <c r="T667" s="235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36" t="s">
        <v>155</v>
      </c>
      <c r="AU667" s="236" t="s">
        <v>80</v>
      </c>
      <c r="AV667" s="13" t="s">
        <v>80</v>
      </c>
      <c r="AW667" s="13" t="s">
        <v>32</v>
      </c>
      <c r="AX667" s="13" t="s">
        <v>70</v>
      </c>
      <c r="AY667" s="236" t="s">
        <v>142</v>
      </c>
    </row>
    <row r="668" s="13" customFormat="1">
      <c r="A668" s="13"/>
      <c r="B668" s="226"/>
      <c r="C668" s="227"/>
      <c r="D668" s="219" t="s">
        <v>155</v>
      </c>
      <c r="E668" s="228" t="s">
        <v>19</v>
      </c>
      <c r="F668" s="229" t="s">
        <v>426</v>
      </c>
      <c r="G668" s="227"/>
      <c r="H668" s="230">
        <v>25.5</v>
      </c>
      <c r="I668" s="231"/>
      <c r="J668" s="227"/>
      <c r="K668" s="227"/>
      <c r="L668" s="232"/>
      <c r="M668" s="233"/>
      <c r="N668" s="234"/>
      <c r="O668" s="234"/>
      <c r="P668" s="234"/>
      <c r="Q668" s="234"/>
      <c r="R668" s="234"/>
      <c r="S668" s="234"/>
      <c r="T668" s="235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36" t="s">
        <v>155</v>
      </c>
      <c r="AU668" s="236" t="s">
        <v>80</v>
      </c>
      <c r="AV668" s="13" t="s">
        <v>80</v>
      </c>
      <c r="AW668" s="13" t="s">
        <v>32</v>
      </c>
      <c r="AX668" s="13" t="s">
        <v>70</v>
      </c>
      <c r="AY668" s="236" t="s">
        <v>142</v>
      </c>
    </row>
    <row r="669" s="13" customFormat="1">
      <c r="A669" s="13"/>
      <c r="B669" s="226"/>
      <c r="C669" s="227"/>
      <c r="D669" s="219" t="s">
        <v>155</v>
      </c>
      <c r="E669" s="228" t="s">
        <v>19</v>
      </c>
      <c r="F669" s="229" t="s">
        <v>427</v>
      </c>
      <c r="G669" s="227"/>
      <c r="H669" s="230">
        <v>32.939999999999998</v>
      </c>
      <c r="I669" s="231"/>
      <c r="J669" s="227"/>
      <c r="K669" s="227"/>
      <c r="L669" s="232"/>
      <c r="M669" s="233"/>
      <c r="N669" s="234"/>
      <c r="O669" s="234"/>
      <c r="P669" s="234"/>
      <c r="Q669" s="234"/>
      <c r="R669" s="234"/>
      <c r="S669" s="234"/>
      <c r="T669" s="235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236" t="s">
        <v>155</v>
      </c>
      <c r="AU669" s="236" t="s">
        <v>80</v>
      </c>
      <c r="AV669" s="13" t="s">
        <v>80</v>
      </c>
      <c r="AW669" s="13" t="s">
        <v>32</v>
      </c>
      <c r="AX669" s="13" t="s">
        <v>70</v>
      </c>
      <c r="AY669" s="236" t="s">
        <v>142</v>
      </c>
    </row>
    <row r="670" s="13" customFormat="1">
      <c r="A670" s="13"/>
      <c r="B670" s="226"/>
      <c r="C670" s="227"/>
      <c r="D670" s="219" t="s">
        <v>155</v>
      </c>
      <c r="E670" s="228" t="s">
        <v>19</v>
      </c>
      <c r="F670" s="229" t="s">
        <v>428</v>
      </c>
      <c r="G670" s="227"/>
      <c r="H670" s="230">
        <v>15.640000000000001</v>
      </c>
      <c r="I670" s="231"/>
      <c r="J670" s="227"/>
      <c r="K670" s="227"/>
      <c r="L670" s="232"/>
      <c r="M670" s="233"/>
      <c r="N670" s="234"/>
      <c r="O670" s="234"/>
      <c r="P670" s="234"/>
      <c r="Q670" s="234"/>
      <c r="R670" s="234"/>
      <c r="S670" s="234"/>
      <c r="T670" s="235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6" t="s">
        <v>155</v>
      </c>
      <c r="AU670" s="236" t="s">
        <v>80</v>
      </c>
      <c r="AV670" s="13" t="s">
        <v>80</v>
      </c>
      <c r="AW670" s="13" t="s">
        <v>32</v>
      </c>
      <c r="AX670" s="13" t="s">
        <v>70</v>
      </c>
      <c r="AY670" s="236" t="s">
        <v>142</v>
      </c>
    </row>
    <row r="671" s="14" customFormat="1">
      <c r="A671" s="14"/>
      <c r="B671" s="237"/>
      <c r="C671" s="238"/>
      <c r="D671" s="219" t="s">
        <v>155</v>
      </c>
      <c r="E671" s="239" t="s">
        <v>19</v>
      </c>
      <c r="F671" s="240" t="s">
        <v>173</v>
      </c>
      <c r="G671" s="238"/>
      <c r="H671" s="241">
        <v>194.07999999999998</v>
      </c>
      <c r="I671" s="242"/>
      <c r="J671" s="238"/>
      <c r="K671" s="238"/>
      <c r="L671" s="243"/>
      <c r="M671" s="244"/>
      <c r="N671" s="245"/>
      <c r="O671" s="245"/>
      <c r="P671" s="245"/>
      <c r="Q671" s="245"/>
      <c r="R671" s="245"/>
      <c r="S671" s="245"/>
      <c r="T671" s="246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47" t="s">
        <v>155</v>
      </c>
      <c r="AU671" s="247" t="s">
        <v>80</v>
      </c>
      <c r="AV671" s="14" t="s">
        <v>149</v>
      </c>
      <c r="AW671" s="14" t="s">
        <v>32</v>
      </c>
      <c r="AX671" s="14" t="s">
        <v>78</v>
      </c>
      <c r="AY671" s="247" t="s">
        <v>142</v>
      </c>
    </row>
    <row r="672" s="2" customFormat="1" ht="24.15" customHeight="1">
      <c r="A672" s="40"/>
      <c r="B672" s="41"/>
      <c r="C672" s="248" t="s">
        <v>984</v>
      </c>
      <c r="D672" s="248" t="s">
        <v>237</v>
      </c>
      <c r="E672" s="249" t="s">
        <v>985</v>
      </c>
      <c r="F672" s="250" t="s">
        <v>986</v>
      </c>
      <c r="G672" s="251" t="s">
        <v>147</v>
      </c>
      <c r="H672" s="252">
        <v>213.488</v>
      </c>
      <c r="I672" s="253"/>
      <c r="J672" s="254">
        <f>ROUND(I672*H672,2)</f>
        <v>0</v>
      </c>
      <c r="K672" s="250" t="s">
        <v>148</v>
      </c>
      <c r="L672" s="255"/>
      <c r="M672" s="256" t="s">
        <v>19</v>
      </c>
      <c r="N672" s="257" t="s">
        <v>41</v>
      </c>
      <c r="O672" s="86"/>
      <c r="P672" s="215">
        <f>O672*H672</f>
        <v>0</v>
      </c>
      <c r="Q672" s="215">
        <v>0.00014999999999999999</v>
      </c>
      <c r="R672" s="215">
        <f>Q672*H672</f>
        <v>0.032023199999999995</v>
      </c>
      <c r="S672" s="215">
        <v>0</v>
      </c>
      <c r="T672" s="216">
        <f>S672*H672</f>
        <v>0</v>
      </c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R672" s="217" t="s">
        <v>394</v>
      </c>
      <c r="AT672" s="217" t="s">
        <v>237</v>
      </c>
      <c r="AU672" s="217" t="s">
        <v>80</v>
      </c>
      <c r="AY672" s="19" t="s">
        <v>142</v>
      </c>
      <c r="BE672" s="218">
        <f>IF(N672="základní",J672,0)</f>
        <v>0</v>
      </c>
      <c r="BF672" s="218">
        <f>IF(N672="snížená",J672,0)</f>
        <v>0</v>
      </c>
      <c r="BG672" s="218">
        <f>IF(N672="zákl. přenesená",J672,0)</f>
        <v>0</v>
      </c>
      <c r="BH672" s="218">
        <f>IF(N672="sníž. přenesená",J672,0)</f>
        <v>0</v>
      </c>
      <c r="BI672" s="218">
        <f>IF(N672="nulová",J672,0)</f>
        <v>0</v>
      </c>
      <c r="BJ672" s="19" t="s">
        <v>78</v>
      </c>
      <c r="BK672" s="218">
        <f>ROUND(I672*H672,2)</f>
        <v>0</v>
      </c>
      <c r="BL672" s="19" t="s">
        <v>266</v>
      </c>
      <c r="BM672" s="217" t="s">
        <v>987</v>
      </c>
    </row>
    <row r="673" s="2" customFormat="1">
      <c r="A673" s="40"/>
      <c r="B673" s="41"/>
      <c r="C673" s="42"/>
      <c r="D673" s="219" t="s">
        <v>151</v>
      </c>
      <c r="E673" s="42"/>
      <c r="F673" s="220" t="s">
        <v>986</v>
      </c>
      <c r="G673" s="42"/>
      <c r="H673" s="42"/>
      <c r="I673" s="221"/>
      <c r="J673" s="42"/>
      <c r="K673" s="42"/>
      <c r="L673" s="46"/>
      <c r="M673" s="222"/>
      <c r="N673" s="223"/>
      <c r="O673" s="86"/>
      <c r="P673" s="86"/>
      <c r="Q673" s="86"/>
      <c r="R673" s="86"/>
      <c r="S673" s="86"/>
      <c r="T673" s="87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T673" s="19" t="s">
        <v>151</v>
      </c>
      <c r="AU673" s="19" t="s">
        <v>80</v>
      </c>
    </row>
    <row r="674" s="13" customFormat="1">
      <c r="A674" s="13"/>
      <c r="B674" s="226"/>
      <c r="C674" s="227"/>
      <c r="D674" s="219" t="s">
        <v>155</v>
      </c>
      <c r="E674" s="227"/>
      <c r="F674" s="229" t="s">
        <v>988</v>
      </c>
      <c r="G674" s="227"/>
      <c r="H674" s="230">
        <v>213.488</v>
      </c>
      <c r="I674" s="231"/>
      <c r="J674" s="227"/>
      <c r="K674" s="227"/>
      <c r="L674" s="232"/>
      <c r="M674" s="233"/>
      <c r="N674" s="234"/>
      <c r="O674" s="234"/>
      <c r="P674" s="234"/>
      <c r="Q674" s="234"/>
      <c r="R674" s="234"/>
      <c r="S674" s="234"/>
      <c r="T674" s="235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36" t="s">
        <v>155</v>
      </c>
      <c r="AU674" s="236" t="s">
        <v>80</v>
      </c>
      <c r="AV674" s="13" t="s">
        <v>80</v>
      </c>
      <c r="AW674" s="13" t="s">
        <v>4</v>
      </c>
      <c r="AX674" s="13" t="s">
        <v>78</v>
      </c>
      <c r="AY674" s="236" t="s">
        <v>142</v>
      </c>
    </row>
    <row r="675" s="2" customFormat="1" ht="16.5" customHeight="1">
      <c r="A675" s="40"/>
      <c r="B675" s="41"/>
      <c r="C675" s="206" t="s">
        <v>989</v>
      </c>
      <c r="D675" s="206" t="s">
        <v>144</v>
      </c>
      <c r="E675" s="207" t="s">
        <v>990</v>
      </c>
      <c r="F675" s="208" t="s">
        <v>991</v>
      </c>
      <c r="G675" s="209" t="s">
        <v>193</v>
      </c>
      <c r="H675" s="210">
        <v>0.033000000000000002</v>
      </c>
      <c r="I675" s="211"/>
      <c r="J675" s="212">
        <f>ROUND(I675*H675,2)</f>
        <v>0</v>
      </c>
      <c r="K675" s="208" t="s">
        <v>148</v>
      </c>
      <c r="L675" s="46"/>
      <c r="M675" s="213" t="s">
        <v>19</v>
      </c>
      <c r="N675" s="214" t="s">
        <v>41</v>
      </c>
      <c r="O675" s="86"/>
      <c r="P675" s="215">
        <f>O675*H675</f>
        <v>0</v>
      </c>
      <c r="Q675" s="215">
        <v>0</v>
      </c>
      <c r="R675" s="215">
        <f>Q675*H675</f>
        <v>0</v>
      </c>
      <c r="S675" s="215">
        <v>0</v>
      </c>
      <c r="T675" s="216">
        <f>S675*H675</f>
        <v>0</v>
      </c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R675" s="217" t="s">
        <v>266</v>
      </c>
      <c r="AT675" s="217" t="s">
        <v>144</v>
      </c>
      <c r="AU675" s="217" t="s">
        <v>80</v>
      </c>
      <c r="AY675" s="19" t="s">
        <v>142</v>
      </c>
      <c r="BE675" s="218">
        <f>IF(N675="základní",J675,0)</f>
        <v>0</v>
      </c>
      <c r="BF675" s="218">
        <f>IF(N675="snížená",J675,0)</f>
        <v>0</v>
      </c>
      <c r="BG675" s="218">
        <f>IF(N675="zákl. přenesená",J675,0)</f>
        <v>0</v>
      </c>
      <c r="BH675" s="218">
        <f>IF(N675="sníž. přenesená",J675,0)</f>
        <v>0</v>
      </c>
      <c r="BI675" s="218">
        <f>IF(N675="nulová",J675,0)</f>
        <v>0</v>
      </c>
      <c r="BJ675" s="19" t="s">
        <v>78</v>
      </c>
      <c r="BK675" s="218">
        <f>ROUND(I675*H675,2)</f>
        <v>0</v>
      </c>
      <c r="BL675" s="19" t="s">
        <v>266</v>
      </c>
      <c r="BM675" s="217" t="s">
        <v>992</v>
      </c>
    </row>
    <row r="676" s="2" customFormat="1">
      <c r="A676" s="40"/>
      <c r="B676" s="41"/>
      <c r="C676" s="42"/>
      <c r="D676" s="219" t="s">
        <v>151</v>
      </c>
      <c r="E676" s="42"/>
      <c r="F676" s="220" t="s">
        <v>993</v>
      </c>
      <c r="G676" s="42"/>
      <c r="H676" s="42"/>
      <c r="I676" s="221"/>
      <c r="J676" s="42"/>
      <c r="K676" s="42"/>
      <c r="L676" s="46"/>
      <c r="M676" s="222"/>
      <c r="N676" s="223"/>
      <c r="O676" s="86"/>
      <c r="P676" s="86"/>
      <c r="Q676" s="86"/>
      <c r="R676" s="86"/>
      <c r="S676" s="86"/>
      <c r="T676" s="87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T676" s="19" t="s">
        <v>151</v>
      </c>
      <c r="AU676" s="19" t="s">
        <v>80</v>
      </c>
    </row>
    <row r="677" s="2" customFormat="1">
      <c r="A677" s="40"/>
      <c r="B677" s="41"/>
      <c r="C677" s="42"/>
      <c r="D677" s="224" t="s">
        <v>153</v>
      </c>
      <c r="E677" s="42"/>
      <c r="F677" s="225" t="s">
        <v>994</v>
      </c>
      <c r="G677" s="42"/>
      <c r="H677" s="42"/>
      <c r="I677" s="221"/>
      <c r="J677" s="42"/>
      <c r="K677" s="42"/>
      <c r="L677" s="46"/>
      <c r="M677" s="222"/>
      <c r="N677" s="223"/>
      <c r="O677" s="86"/>
      <c r="P677" s="86"/>
      <c r="Q677" s="86"/>
      <c r="R677" s="86"/>
      <c r="S677" s="86"/>
      <c r="T677" s="87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T677" s="19" t="s">
        <v>153</v>
      </c>
      <c r="AU677" s="19" t="s">
        <v>80</v>
      </c>
    </row>
    <row r="678" s="12" customFormat="1" ht="22.8" customHeight="1">
      <c r="A678" s="12"/>
      <c r="B678" s="190"/>
      <c r="C678" s="191"/>
      <c r="D678" s="192" t="s">
        <v>69</v>
      </c>
      <c r="E678" s="204" t="s">
        <v>995</v>
      </c>
      <c r="F678" s="204" t="s">
        <v>996</v>
      </c>
      <c r="G678" s="191"/>
      <c r="H678" s="191"/>
      <c r="I678" s="194"/>
      <c r="J678" s="205">
        <f>BK678</f>
        <v>0</v>
      </c>
      <c r="K678" s="191"/>
      <c r="L678" s="196"/>
      <c r="M678" s="197"/>
      <c r="N678" s="198"/>
      <c r="O678" s="198"/>
      <c r="P678" s="199">
        <f>SUM(P679:P694)</f>
        <v>0</v>
      </c>
      <c r="Q678" s="198"/>
      <c r="R678" s="199">
        <f>SUM(R679:R694)</f>
        <v>0.38161340040000002</v>
      </c>
      <c r="S678" s="198"/>
      <c r="T678" s="200">
        <f>SUM(T679:T694)</f>
        <v>0</v>
      </c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R678" s="201" t="s">
        <v>80</v>
      </c>
      <c r="AT678" s="202" t="s">
        <v>69</v>
      </c>
      <c r="AU678" s="202" t="s">
        <v>78</v>
      </c>
      <c r="AY678" s="201" t="s">
        <v>142</v>
      </c>
      <c r="BK678" s="203">
        <f>SUM(BK679:BK694)</f>
        <v>0</v>
      </c>
    </row>
    <row r="679" s="2" customFormat="1" ht="16.5" customHeight="1">
      <c r="A679" s="40"/>
      <c r="B679" s="41"/>
      <c r="C679" s="206" t="s">
        <v>997</v>
      </c>
      <c r="D679" s="206" t="s">
        <v>144</v>
      </c>
      <c r="E679" s="207" t="s">
        <v>998</v>
      </c>
      <c r="F679" s="208" t="s">
        <v>999</v>
      </c>
      <c r="G679" s="209" t="s">
        <v>147</v>
      </c>
      <c r="H679" s="210">
        <v>29.859999999999999</v>
      </c>
      <c r="I679" s="211"/>
      <c r="J679" s="212">
        <f>ROUND(I679*H679,2)</f>
        <v>0</v>
      </c>
      <c r="K679" s="208" t="s">
        <v>148</v>
      </c>
      <c r="L679" s="46"/>
      <c r="M679" s="213" t="s">
        <v>19</v>
      </c>
      <c r="N679" s="214" t="s">
        <v>41</v>
      </c>
      <c r="O679" s="86"/>
      <c r="P679" s="215">
        <f>O679*H679</f>
        <v>0</v>
      </c>
      <c r="Q679" s="215">
        <v>0</v>
      </c>
      <c r="R679" s="215">
        <f>Q679*H679</f>
        <v>0</v>
      </c>
      <c r="S679" s="215">
        <v>0</v>
      </c>
      <c r="T679" s="216">
        <f>S679*H679</f>
        <v>0</v>
      </c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R679" s="217" t="s">
        <v>266</v>
      </c>
      <c r="AT679" s="217" t="s">
        <v>144</v>
      </c>
      <c r="AU679" s="217" t="s">
        <v>80</v>
      </c>
      <c r="AY679" s="19" t="s">
        <v>142</v>
      </c>
      <c r="BE679" s="218">
        <f>IF(N679="základní",J679,0)</f>
        <v>0</v>
      </c>
      <c r="BF679" s="218">
        <f>IF(N679="snížená",J679,0)</f>
        <v>0</v>
      </c>
      <c r="BG679" s="218">
        <f>IF(N679="zákl. přenesená",J679,0)</f>
        <v>0</v>
      </c>
      <c r="BH679" s="218">
        <f>IF(N679="sníž. přenesená",J679,0)</f>
        <v>0</v>
      </c>
      <c r="BI679" s="218">
        <f>IF(N679="nulová",J679,0)</f>
        <v>0</v>
      </c>
      <c r="BJ679" s="19" t="s">
        <v>78</v>
      </c>
      <c r="BK679" s="218">
        <f>ROUND(I679*H679,2)</f>
        <v>0</v>
      </c>
      <c r="BL679" s="19" t="s">
        <v>266</v>
      </c>
      <c r="BM679" s="217" t="s">
        <v>1000</v>
      </c>
    </row>
    <row r="680" s="2" customFormat="1">
      <c r="A680" s="40"/>
      <c r="B680" s="41"/>
      <c r="C680" s="42"/>
      <c r="D680" s="219" t="s">
        <v>151</v>
      </c>
      <c r="E680" s="42"/>
      <c r="F680" s="220" t="s">
        <v>1001</v>
      </c>
      <c r="G680" s="42"/>
      <c r="H680" s="42"/>
      <c r="I680" s="221"/>
      <c r="J680" s="42"/>
      <c r="K680" s="42"/>
      <c r="L680" s="46"/>
      <c r="M680" s="222"/>
      <c r="N680" s="223"/>
      <c r="O680" s="86"/>
      <c r="P680" s="86"/>
      <c r="Q680" s="86"/>
      <c r="R680" s="86"/>
      <c r="S680" s="86"/>
      <c r="T680" s="87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T680" s="19" t="s">
        <v>151</v>
      </c>
      <c r="AU680" s="19" t="s">
        <v>80</v>
      </c>
    </row>
    <row r="681" s="2" customFormat="1">
      <c r="A681" s="40"/>
      <c r="B681" s="41"/>
      <c r="C681" s="42"/>
      <c r="D681" s="224" t="s">
        <v>153</v>
      </c>
      <c r="E681" s="42"/>
      <c r="F681" s="225" t="s">
        <v>1002</v>
      </c>
      <c r="G681" s="42"/>
      <c r="H681" s="42"/>
      <c r="I681" s="221"/>
      <c r="J681" s="42"/>
      <c r="K681" s="42"/>
      <c r="L681" s="46"/>
      <c r="M681" s="222"/>
      <c r="N681" s="223"/>
      <c r="O681" s="86"/>
      <c r="P681" s="86"/>
      <c r="Q681" s="86"/>
      <c r="R681" s="86"/>
      <c r="S681" s="86"/>
      <c r="T681" s="87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T681" s="19" t="s">
        <v>153</v>
      </c>
      <c r="AU681" s="19" t="s">
        <v>80</v>
      </c>
    </row>
    <row r="682" s="13" customFormat="1">
      <c r="A682" s="13"/>
      <c r="B682" s="226"/>
      <c r="C682" s="227"/>
      <c r="D682" s="219" t="s">
        <v>155</v>
      </c>
      <c r="E682" s="228" t="s">
        <v>19</v>
      </c>
      <c r="F682" s="229" t="s">
        <v>1003</v>
      </c>
      <c r="G682" s="227"/>
      <c r="H682" s="230">
        <v>20.899999999999999</v>
      </c>
      <c r="I682" s="231"/>
      <c r="J682" s="227"/>
      <c r="K682" s="227"/>
      <c r="L682" s="232"/>
      <c r="M682" s="233"/>
      <c r="N682" s="234"/>
      <c r="O682" s="234"/>
      <c r="P682" s="234"/>
      <c r="Q682" s="234"/>
      <c r="R682" s="234"/>
      <c r="S682" s="234"/>
      <c r="T682" s="235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36" t="s">
        <v>155</v>
      </c>
      <c r="AU682" s="236" t="s">
        <v>80</v>
      </c>
      <c r="AV682" s="13" t="s">
        <v>80</v>
      </c>
      <c r="AW682" s="13" t="s">
        <v>32</v>
      </c>
      <c r="AX682" s="13" t="s">
        <v>70</v>
      </c>
      <c r="AY682" s="236" t="s">
        <v>142</v>
      </c>
    </row>
    <row r="683" s="13" customFormat="1">
      <c r="A683" s="13"/>
      <c r="B683" s="226"/>
      <c r="C683" s="227"/>
      <c r="D683" s="219" t="s">
        <v>155</v>
      </c>
      <c r="E683" s="228" t="s">
        <v>19</v>
      </c>
      <c r="F683" s="229" t="s">
        <v>1004</v>
      </c>
      <c r="G683" s="227"/>
      <c r="H683" s="230">
        <v>8.9600000000000009</v>
      </c>
      <c r="I683" s="231"/>
      <c r="J683" s="227"/>
      <c r="K683" s="227"/>
      <c r="L683" s="232"/>
      <c r="M683" s="233"/>
      <c r="N683" s="234"/>
      <c r="O683" s="234"/>
      <c r="P683" s="234"/>
      <c r="Q683" s="234"/>
      <c r="R683" s="234"/>
      <c r="S683" s="234"/>
      <c r="T683" s="235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36" t="s">
        <v>155</v>
      </c>
      <c r="AU683" s="236" t="s">
        <v>80</v>
      </c>
      <c r="AV683" s="13" t="s">
        <v>80</v>
      </c>
      <c r="AW683" s="13" t="s">
        <v>32</v>
      </c>
      <c r="AX683" s="13" t="s">
        <v>70</v>
      </c>
      <c r="AY683" s="236" t="s">
        <v>142</v>
      </c>
    </row>
    <row r="684" s="14" customFormat="1">
      <c r="A684" s="14"/>
      <c r="B684" s="237"/>
      <c r="C684" s="238"/>
      <c r="D684" s="219" t="s">
        <v>155</v>
      </c>
      <c r="E684" s="239" t="s">
        <v>19</v>
      </c>
      <c r="F684" s="240" t="s">
        <v>173</v>
      </c>
      <c r="G684" s="238"/>
      <c r="H684" s="241">
        <v>29.859999999999999</v>
      </c>
      <c r="I684" s="242"/>
      <c r="J684" s="238"/>
      <c r="K684" s="238"/>
      <c r="L684" s="243"/>
      <c r="M684" s="244"/>
      <c r="N684" s="245"/>
      <c r="O684" s="245"/>
      <c r="P684" s="245"/>
      <c r="Q684" s="245"/>
      <c r="R684" s="245"/>
      <c r="S684" s="245"/>
      <c r="T684" s="246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47" t="s">
        <v>155</v>
      </c>
      <c r="AU684" s="247" t="s">
        <v>80</v>
      </c>
      <c r="AV684" s="14" t="s">
        <v>149</v>
      </c>
      <c r="AW684" s="14" t="s">
        <v>32</v>
      </c>
      <c r="AX684" s="14" t="s">
        <v>78</v>
      </c>
      <c r="AY684" s="247" t="s">
        <v>142</v>
      </c>
    </row>
    <row r="685" s="2" customFormat="1" ht="16.5" customHeight="1">
      <c r="A685" s="40"/>
      <c r="B685" s="41"/>
      <c r="C685" s="248" t="s">
        <v>1005</v>
      </c>
      <c r="D685" s="248" t="s">
        <v>237</v>
      </c>
      <c r="E685" s="249" t="s">
        <v>1006</v>
      </c>
      <c r="F685" s="250" t="s">
        <v>1007</v>
      </c>
      <c r="G685" s="251" t="s">
        <v>147</v>
      </c>
      <c r="H685" s="252">
        <v>29.859999999999999</v>
      </c>
      <c r="I685" s="253"/>
      <c r="J685" s="254">
        <f>ROUND(I685*H685,2)</f>
        <v>0</v>
      </c>
      <c r="K685" s="250" t="s">
        <v>148</v>
      </c>
      <c r="L685" s="255"/>
      <c r="M685" s="256" t="s">
        <v>19</v>
      </c>
      <c r="N685" s="257" t="s">
        <v>41</v>
      </c>
      <c r="O685" s="86"/>
      <c r="P685" s="215">
        <f>O685*H685</f>
        <v>0</v>
      </c>
      <c r="Q685" s="215">
        <v>0.0073499999999999998</v>
      </c>
      <c r="R685" s="215">
        <f>Q685*H685</f>
        <v>0.219471</v>
      </c>
      <c r="S685" s="215">
        <v>0</v>
      </c>
      <c r="T685" s="216">
        <f>S685*H685</f>
        <v>0</v>
      </c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R685" s="217" t="s">
        <v>394</v>
      </c>
      <c r="AT685" s="217" t="s">
        <v>237</v>
      </c>
      <c r="AU685" s="217" t="s">
        <v>80</v>
      </c>
      <c r="AY685" s="19" t="s">
        <v>142</v>
      </c>
      <c r="BE685" s="218">
        <f>IF(N685="základní",J685,0)</f>
        <v>0</v>
      </c>
      <c r="BF685" s="218">
        <f>IF(N685="snížená",J685,0)</f>
        <v>0</v>
      </c>
      <c r="BG685" s="218">
        <f>IF(N685="zákl. přenesená",J685,0)</f>
        <v>0</v>
      </c>
      <c r="BH685" s="218">
        <f>IF(N685="sníž. přenesená",J685,0)</f>
        <v>0</v>
      </c>
      <c r="BI685" s="218">
        <f>IF(N685="nulová",J685,0)</f>
        <v>0</v>
      </c>
      <c r="BJ685" s="19" t="s">
        <v>78</v>
      </c>
      <c r="BK685" s="218">
        <f>ROUND(I685*H685,2)</f>
        <v>0</v>
      </c>
      <c r="BL685" s="19" t="s">
        <v>266</v>
      </c>
      <c r="BM685" s="217" t="s">
        <v>1008</v>
      </c>
    </row>
    <row r="686" s="2" customFormat="1">
      <c r="A686" s="40"/>
      <c r="B686" s="41"/>
      <c r="C686" s="42"/>
      <c r="D686" s="219" t="s">
        <v>151</v>
      </c>
      <c r="E686" s="42"/>
      <c r="F686" s="220" t="s">
        <v>1007</v>
      </c>
      <c r="G686" s="42"/>
      <c r="H686" s="42"/>
      <c r="I686" s="221"/>
      <c r="J686" s="42"/>
      <c r="K686" s="42"/>
      <c r="L686" s="46"/>
      <c r="M686" s="222"/>
      <c r="N686" s="223"/>
      <c r="O686" s="86"/>
      <c r="P686" s="86"/>
      <c r="Q686" s="86"/>
      <c r="R686" s="86"/>
      <c r="S686" s="86"/>
      <c r="T686" s="87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T686" s="19" t="s">
        <v>151</v>
      </c>
      <c r="AU686" s="19" t="s">
        <v>80</v>
      </c>
    </row>
    <row r="687" s="2" customFormat="1" ht="16.5" customHeight="1">
      <c r="A687" s="40"/>
      <c r="B687" s="41"/>
      <c r="C687" s="206" t="s">
        <v>1009</v>
      </c>
      <c r="D687" s="206" t="s">
        <v>144</v>
      </c>
      <c r="E687" s="207" t="s">
        <v>1010</v>
      </c>
      <c r="F687" s="208" t="s">
        <v>1011</v>
      </c>
      <c r="G687" s="209" t="s">
        <v>240</v>
      </c>
      <c r="H687" s="210">
        <v>4</v>
      </c>
      <c r="I687" s="211"/>
      <c r="J687" s="212">
        <f>ROUND(I687*H687,2)</f>
        <v>0</v>
      </c>
      <c r="K687" s="208" t="s">
        <v>148</v>
      </c>
      <c r="L687" s="46"/>
      <c r="M687" s="213" t="s">
        <v>19</v>
      </c>
      <c r="N687" s="214" t="s">
        <v>41</v>
      </c>
      <c r="O687" s="86"/>
      <c r="P687" s="215">
        <f>O687*H687</f>
        <v>0</v>
      </c>
      <c r="Q687" s="215">
        <v>0.00025560010000000001</v>
      </c>
      <c r="R687" s="215">
        <f>Q687*H687</f>
        <v>0.0010224004000000001</v>
      </c>
      <c r="S687" s="215">
        <v>0</v>
      </c>
      <c r="T687" s="216">
        <f>S687*H687</f>
        <v>0</v>
      </c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R687" s="217" t="s">
        <v>266</v>
      </c>
      <c r="AT687" s="217" t="s">
        <v>144</v>
      </c>
      <c r="AU687" s="217" t="s">
        <v>80</v>
      </c>
      <c r="AY687" s="19" t="s">
        <v>142</v>
      </c>
      <c r="BE687" s="218">
        <f>IF(N687="základní",J687,0)</f>
        <v>0</v>
      </c>
      <c r="BF687" s="218">
        <f>IF(N687="snížená",J687,0)</f>
        <v>0</v>
      </c>
      <c r="BG687" s="218">
        <f>IF(N687="zákl. přenesená",J687,0)</f>
        <v>0</v>
      </c>
      <c r="BH687" s="218">
        <f>IF(N687="sníž. přenesená",J687,0)</f>
        <v>0</v>
      </c>
      <c r="BI687" s="218">
        <f>IF(N687="nulová",J687,0)</f>
        <v>0</v>
      </c>
      <c r="BJ687" s="19" t="s">
        <v>78</v>
      </c>
      <c r="BK687" s="218">
        <f>ROUND(I687*H687,2)</f>
        <v>0</v>
      </c>
      <c r="BL687" s="19" t="s">
        <v>266</v>
      </c>
      <c r="BM687" s="217" t="s">
        <v>1012</v>
      </c>
    </row>
    <row r="688" s="2" customFormat="1">
      <c r="A688" s="40"/>
      <c r="B688" s="41"/>
      <c r="C688" s="42"/>
      <c r="D688" s="219" t="s">
        <v>151</v>
      </c>
      <c r="E688" s="42"/>
      <c r="F688" s="220" t="s">
        <v>1013</v>
      </c>
      <c r="G688" s="42"/>
      <c r="H688" s="42"/>
      <c r="I688" s="221"/>
      <c r="J688" s="42"/>
      <c r="K688" s="42"/>
      <c r="L688" s="46"/>
      <c r="M688" s="222"/>
      <c r="N688" s="223"/>
      <c r="O688" s="86"/>
      <c r="P688" s="86"/>
      <c r="Q688" s="86"/>
      <c r="R688" s="86"/>
      <c r="S688" s="86"/>
      <c r="T688" s="87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T688" s="19" t="s">
        <v>151</v>
      </c>
      <c r="AU688" s="19" t="s">
        <v>80</v>
      </c>
    </row>
    <row r="689" s="2" customFormat="1">
      <c r="A689" s="40"/>
      <c r="B689" s="41"/>
      <c r="C689" s="42"/>
      <c r="D689" s="224" t="s">
        <v>153</v>
      </c>
      <c r="E689" s="42"/>
      <c r="F689" s="225" t="s">
        <v>1014</v>
      </c>
      <c r="G689" s="42"/>
      <c r="H689" s="42"/>
      <c r="I689" s="221"/>
      <c r="J689" s="42"/>
      <c r="K689" s="42"/>
      <c r="L689" s="46"/>
      <c r="M689" s="222"/>
      <c r="N689" s="223"/>
      <c r="O689" s="86"/>
      <c r="P689" s="86"/>
      <c r="Q689" s="86"/>
      <c r="R689" s="86"/>
      <c r="S689" s="86"/>
      <c r="T689" s="87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T689" s="19" t="s">
        <v>153</v>
      </c>
      <c r="AU689" s="19" t="s">
        <v>80</v>
      </c>
    </row>
    <row r="690" s="2" customFormat="1" ht="16.5" customHeight="1">
      <c r="A690" s="40"/>
      <c r="B690" s="41"/>
      <c r="C690" s="248" t="s">
        <v>1015</v>
      </c>
      <c r="D690" s="248" t="s">
        <v>237</v>
      </c>
      <c r="E690" s="249" t="s">
        <v>1016</v>
      </c>
      <c r="F690" s="250" t="s">
        <v>1017</v>
      </c>
      <c r="G690" s="251" t="s">
        <v>147</v>
      </c>
      <c r="H690" s="252">
        <v>4</v>
      </c>
      <c r="I690" s="253"/>
      <c r="J690" s="254">
        <f>ROUND(I690*H690,2)</f>
        <v>0</v>
      </c>
      <c r="K690" s="250" t="s">
        <v>148</v>
      </c>
      <c r="L690" s="255"/>
      <c r="M690" s="256" t="s">
        <v>19</v>
      </c>
      <c r="N690" s="257" t="s">
        <v>41</v>
      </c>
      <c r="O690" s="86"/>
      <c r="P690" s="215">
        <f>O690*H690</f>
        <v>0</v>
      </c>
      <c r="Q690" s="215">
        <v>0.040280000000000003</v>
      </c>
      <c r="R690" s="215">
        <f>Q690*H690</f>
        <v>0.16112000000000001</v>
      </c>
      <c r="S690" s="215">
        <v>0</v>
      </c>
      <c r="T690" s="216">
        <f>S690*H690</f>
        <v>0</v>
      </c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R690" s="217" t="s">
        <v>394</v>
      </c>
      <c r="AT690" s="217" t="s">
        <v>237</v>
      </c>
      <c r="AU690" s="217" t="s">
        <v>80</v>
      </c>
      <c r="AY690" s="19" t="s">
        <v>142</v>
      </c>
      <c r="BE690" s="218">
        <f>IF(N690="základní",J690,0)</f>
        <v>0</v>
      </c>
      <c r="BF690" s="218">
        <f>IF(N690="snížená",J690,0)</f>
        <v>0</v>
      </c>
      <c r="BG690" s="218">
        <f>IF(N690="zákl. přenesená",J690,0)</f>
        <v>0</v>
      </c>
      <c r="BH690" s="218">
        <f>IF(N690="sníž. přenesená",J690,0)</f>
        <v>0</v>
      </c>
      <c r="BI690" s="218">
        <f>IF(N690="nulová",J690,0)</f>
        <v>0</v>
      </c>
      <c r="BJ690" s="19" t="s">
        <v>78</v>
      </c>
      <c r="BK690" s="218">
        <f>ROUND(I690*H690,2)</f>
        <v>0</v>
      </c>
      <c r="BL690" s="19" t="s">
        <v>266</v>
      </c>
      <c r="BM690" s="217" t="s">
        <v>1018</v>
      </c>
    </row>
    <row r="691" s="2" customFormat="1">
      <c r="A691" s="40"/>
      <c r="B691" s="41"/>
      <c r="C691" s="42"/>
      <c r="D691" s="219" t="s">
        <v>151</v>
      </c>
      <c r="E691" s="42"/>
      <c r="F691" s="220" t="s">
        <v>1017</v>
      </c>
      <c r="G691" s="42"/>
      <c r="H691" s="42"/>
      <c r="I691" s="221"/>
      <c r="J691" s="42"/>
      <c r="K691" s="42"/>
      <c r="L691" s="46"/>
      <c r="M691" s="222"/>
      <c r="N691" s="223"/>
      <c r="O691" s="86"/>
      <c r="P691" s="86"/>
      <c r="Q691" s="86"/>
      <c r="R691" s="86"/>
      <c r="S691" s="86"/>
      <c r="T691" s="87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T691" s="19" t="s">
        <v>151</v>
      </c>
      <c r="AU691" s="19" t="s">
        <v>80</v>
      </c>
    </row>
    <row r="692" s="2" customFormat="1" ht="16.5" customHeight="1">
      <c r="A692" s="40"/>
      <c r="B692" s="41"/>
      <c r="C692" s="206" t="s">
        <v>1019</v>
      </c>
      <c r="D692" s="206" t="s">
        <v>144</v>
      </c>
      <c r="E692" s="207" t="s">
        <v>1020</v>
      </c>
      <c r="F692" s="208" t="s">
        <v>1021</v>
      </c>
      <c r="G692" s="209" t="s">
        <v>193</v>
      </c>
      <c r="H692" s="210">
        <v>0.38200000000000001</v>
      </c>
      <c r="I692" s="211"/>
      <c r="J692" s="212">
        <f>ROUND(I692*H692,2)</f>
        <v>0</v>
      </c>
      <c r="K692" s="208" t="s">
        <v>148</v>
      </c>
      <c r="L692" s="46"/>
      <c r="M692" s="213" t="s">
        <v>19</v>
      </c>
      <c r="N692" s="214" t="s">
        <v>41</v>
      </c>
      <c r="O692" s="86"/>
      <c r="P692" s="215">
        <f>O692*H692</f>
        <v>0</v>
      </c>
      <c r="Q692" s="215">
        <v>0</v>
      </c>
      <c r="R692" s="215">
        <f>Q692*H692</f>
        <v>0</v>
      </c>
      <c r="S692" s="215">
        <v>0</v>
      </c>
      <c r="T692" s="216">
        <f>S692*H692</f>
        <v>0</v>
      </c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R692" s="217" t="s">
        <v>266</v>
      </c>
      <c r="AT692" s="217" t="s">
        <v>144</v>
      </c>
      <c r="AU692" s="217" t="s">
        <v>80</v>
      </c>
      <c r="AY692" s="19" t="s">
        <v>142</v>
      </c>
      <c r="BE692" s="218">
        <f>IF(N692="základní",J692,0)</f>
        <v>0</v>
      </c>
      <c r="BF692" s="218">
        <f>IF(N692="snížená",J692,0)</f>
        <v>0</v>
      </c>
      <c r="BG692" s="218">
        <f>IF(N692="zákl. přenesená",J692,0)</f>
        <v>0</v>
      </c>
      <c r="BH692" s="218">
        <f>IF(N692="sníž. přenesená",J692,0)</f>
        <v>0</v>
      </c>
      <c r="BI692" s="218">
        <f>IF(N692="nulová",J692,0)</f>
        <v>0</v>
      </c>
      <c r="BJ692" s="19" t="s">
        <v>78</v>
      </c>
      <c r="BK692" s="218">
        <f>ROUND(I692*H692,2)</f>
        <v>0</v>
      </c>
      <c r="BL692" s="19" t="s">
        <v>266</v>
      </c>
      <c r="BM692" s="217" t="s">
        <v>1022</v>
      </c>
    </row>
    <row r="693" s="2" customFormat="1">
      <c r="A693" s="40"/>
      <c r="B693" s="41"/>
      <c r="C693" s="42"/>
      <c r="D693" s="219" t="s">
        <v>151</v>
      </c>
      <c r="E693" s="42"/>
      <c r="F693" s="220" t="s">
        <v>1023</v>
      </c>
      <c r="G693" s="42"/>
      <c r="H693" s="42"/>
      <c r="I693" s="221"/>
      <c r="J693" s="42"/>
      <c r="K693" s="42"/>
      <c r="L693" s="46"/>
      <c r="M693" s="222"/>
      <c r="N693" s="223"/>
      <c r="O693" s="86"/>
      <c r="P693" s="86"/>
      <c r="Q693" s="86"/>
      <c r="R693" s="86"/>
      <c r="S693" s="86"/>
      <c r="T693" s="87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T693" s="19" t="s">
        <v>151</v>
      </c>
      <c r="AU693" s="19" t="s">
        <v>80</v>
      </c>
    </row>
    <row r="694" s="2" customFormat="1">
      <c r="A694" s="40"/>
      <c r="B694" s="41"/>
      <c r="C694" s="42"/>
      <c r="D694" s="224" t="s">
        <v>153</v>
      </c>
      <c r="E694" s="42"/>
      <c r="F694" s="225" t="s">
        <v>1024</v>
      </c>
      <c r="G694" s="42"/>
      <c r="H694" s="42"/>
      <c r="I694" s="221"/>
      <c r="J694" s="42"/>
      <c r="K694" s="42"/>
      <c r="L694" s="46"/>
      <c r="M694" s="222"/>
      <c r="N694" s="223"/>
      <c r="O694" s="86"/>
      <c r="P694" s="86"/>
      <c r="Q694" s="86"/>
      <c r="R694" s="86"/>
      <c r="S694" s="86"/>
      <c r="T694" s="87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T694" s="19" t="s">
        <v>153</v>
      </c>
      <c r="AU694" s="19" t="s">
        <v>80</v>
      </c>
    </row>
    <row r="695" s="12" customFormat="1" ht="22.8" customHeight="1">
      <c r="A695" s="12"/>
      <c r="B695" s="190"/>
      <c r="C695" s="191"/>
      <c r="D695" s="192" t="s">
        <v>69</v>
      </c>
      <c r="E695" s="204" t="s">
        <v>1025</v>
      </c>
      <c r="F695" s="204" t="s">
        <v>1026</v>
      </c>
      <c r="G695" s="191"/>
      <c r="H695" s="191"/>
      <c r="I695" s="194"/>
      <c r="J695" s="205">
        <f>BK695</f>
        <v>0</v>
      </c>
      <c r="K695" s="191"/>
      <c r="L695" s="196"/>
      <c r="M695" s="197"/>
      <c r="N695" s="198"/>
      <c r="O695" s="198"/>
      <c r="P695" s="199">
        <f>SUM(P696:P731)</f>
        <v>0</v>
      </c>
      <c r="Q695" s="198"/>
      <c r="R695" s="199">
        <f>SUM(R696:R731)</f>
        <v>1.3457781999999998</v>
      </c>
      <c r="S695" s="198"/>
      <c r="T695" s="200">
        <f>SUM(T696:T731)</f>
        <v>0</v>
      </c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R695" s="201" t="s">
        <v>80</v>
      </c>
      <c r="AT695" s="202" t="s">
        <v>69</v>
      </c>
      <c r="AU695" s="202" t="s">
        <v>78</v>
      </c>
      <c r="AY695" s="201" t="s">
        <v>142</v>
      </c>
      <c r="BK695" s="203">
        <f>SUM(BK696:BK731)</f>
        <v>0</v>
      </c>
    </row>
    <row r="696" s="2" customFormat="1" ht="16.5" customHeight="1">
      <c r="A696" s="40"/>
      <c r="B696" s="41"/>
      <c r="C696" s="206" t="s">
        <v>1027</v>
      </c>
      <c r="D696" s="206" t="s">
        <v>144</v>
      </c>
      <c r="E696" s="207" t="s">
        <v>1028</v>
      </c>
      <c r="F696" s="208" t="s">
        <v>1029</v>
      </c>
      <c r="G696" s="209" t="s">
        <v>147</v>
      </c>
      <c r="H696" s="210">
        <v>36.450000000000003</v>
      </c>
      <c r="I696" s="211"/>
      <c r="J696" s="212">
        <f>ROUND(I696*H696,2)</f>
        <v>0</v>
      </c>
      <c r="K696" s="208" t="s">
        <v>148</v>
      </c>
      <c r="L696" s="46"/>
      <c r="M696" s="213" t="s">
        <v>19</v>
      </c>
      <c r="N696" s="214" t="s">
        <v>41</v>
      </c>
      <c r="O696" s="86"/>
      <c r="P696" s="215">
        <f>O696*H696</f>
        <v>0</v>
      </c>
      <c r="Q696" s="215">
        <v>0.00029999999999999997</v>
      </c>
      <c r="R696" s="215">
        <f>Q696*H696</f>
        <v>0.010935</v>
      </c>
      <c r="S696" s="215">
        <v>0</v>
      </c>
      <c r="T696" s="216">
        <f>S696*H696</f>
        <v>0</v>
      </c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R696" s="217" t="s">
        <v>266</v>
      </c>
      <c r="AT696" s="217" t="s">
        <v>144</v>
      </c>
      <c r="AU696" s="217" t="s">
        <v>80</v>
      </c>
      <c r="AY696" s="19" t="s">
        <v>142</v>
      </c>
      <c r="BE696" s="218">
        <f>IF(N696="základní",J696,0)</f>
        <v>0</v>
      </c>
      <c r="BF696" s="218">
        <f>IF(N696="snížená",J696,0)</f>
        <v>0</v>
      </c>
      <c r="BG696" s="218">
        <f>IF(N696="zákl. přenesená",J696,0)</f>
        <v>0</v>
      </c>
      <c r="BH696" s="218">
        <f>IF(N696="sníž. přenesená",J696,0)</f>
        <v>0</v>
      </c>
      <c r="BI696" s="218">
        <f>IF(N696="nulová",J696,0)</f>
        <v>0</v>
      </c>
      <c r="BJ696" s="19" t="s">
        <v>78</v>
      </c>
      <c r="BK696" s="218">
        <f>ROUND(I696*H696,2)</f>
        <v>0</v>
      </c>
      <c r="BL696" s="19" t="s">
        <v>266</v>
      </c>
      <c r="BM696" s="217" t="s">
        <v>1030</v>
      </c>
    </row>
    <row r="697" s="2" customFormat="1">
      <c r="A697" s="40"/>
      <c r="B697" s="41"/>
      <c r="C697" s="42"/>
      <c r="D697" s="219" t="s">
        <v>151</v>
      </c>
      <c r="E697" s="42"/>
      <c r="F697" s="220" t="s">
        <v>1031</v>
      </c>
      <c r="G697" s="42"/>
      <c r="H697" s="42"/>
      <c r="I697" s="221"/>
      <c r="J697" s="42"/>
      <c r="K697" s="42"/>
      <c r="L697" s="46"/>
      <c r="M697" s="222"/>
      <c r="N697" s="223"/>
      <c r="O697" s="86"/>
      <c r="P697" s="86"/>
      <c r="Q697" s="86"/>
      <c r="R697" s="86"/>
      <c r="S697" s="86"/>
      <c r="T697" s="87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T697" s="19" t="s">
        <v>151</v>
      </c>
      <c r="AU697" s="19" t="s">
        <v>80</v>
      </c>
    </row>
    <row r="698" s="2" customFormat="1">
      <c r="A698" s="40"/>
      <c r="B698" s="41"/>
      <c r="C698" s="42"/>
      <c r="D698" s="224" t="s">
        <v>153</v>
      </c>
      <c r="E698" s="42"/>
      <c r="F698" s="225" t="s">
        <v>1032</v>
      </c>
      <c r="G698" s="42"/>
      <c r="H698" s="42"/>
      <c r="I698" s="221"/>
      <c r="J698" s="42"/>
      <c r="K698" s="42"/>
      <c r="L698" s="46"/>
      <c r="M698" s="222"/>
      <c r="N698" s="223"/>
      <c r="O698" s="86"/>
      <c r="P698" s="86"/>
      <c r="Q698" s="86"/>
      <c r="R698" s="86"/>
      <c r="S698" s="86"/>
      <c r="T698" s="87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T698" s="19" t="s">
        <v>153</v>
      </c>
      <c r="AU698" s="19" t="s">
        <v>80</v>
      </c>
    </row>
    <row r="699" s="13" customFormat="1">
      <c r="A699" s="13"/>
      <c r="B699" s="226"/>
      <c r="C699" s="227"/>
      <c r="D699" s="219" t="s">
        <v>155</v>
      </c>
      <c r="E699" s="228" t="s">
        <v>19</v>
      </c>
      <c r="F699" s="229" t="s">
        <v>1033</v>
      </c>
      <c r="G699" s="227"/>
      <c r="H699" s="230">
        <v>36.450000000000003</v>
      </c>
      <c r="I699" s="231"/>
      <c r="J699" s="227"/>
      <c r="K699" s="227"/>
      <c r="L699" s="232"/>
      <c r="M699" s="233"/>
      <c r="N699" s="234"/>
      <c r="O699" s="234"/>
      <c r="P699" s="234"/>
      <c r="Q699" s="234"/>
      <c r="R699" s="234"/>
      <c r="S699" s="234"/>
      <c r="T699" s="235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36" t="s">
        <v>155</v>
      </c>
      <c r="AU699" s="236" t="s">
        <v>80</v>
      </c>
      <c r="AV699" s="13" t="s">
        <v>80</v>
      </c>
      <c r="AW699" s="13" t="s">
        <v>32</v>
      </c>
      <c r="AX699" s="13" t="s">
        <v>78</v>
      </c>
      <c r="AY699" s="236" t="s">
        <v>142</v>
      </c>
    </row>
    <row r="700" s="2" customFormat="1" ht="21.75" customHeight="1">
      <c r="A700" s="40"/>
      <c r="B700" s="41"/>
      <c r="C700" s="206" t="s">
        <v>1034</v>
      </c>
      <c r="D700" s="206" t="s">
        <v>144</v>
      </c>
      <c r="E700" s="207" t="s">
        <v>1035</v>
      </c>
      <c r="F700" s="208" t="s">
        <v>1036</v>
      </c>
      <c r="G700" s="209" t="s">
        <v>269</v>
      </c>
      <c r="H700" s="210">
        <v>63.200000000000003</v>
      </c>
      <c r="I700" s="211"/>
      <c r="J700" s="212">
        <f>ROUND(I700*H700,2)</f>
        <v>0</v>
      </c>
      <c r="K700" s="208" t="s">
        <v>148</v>
      </c>
      <c r="L700" s="46"/>
      <c r="M700" s="213" t="s">
        <v>19</v>
      </c>
      <c r="N700" s="214" t="s">
        <v>41</v>
      </c>
      <c r="O700" s="86"/>
      <c r="P700" s="215">
        <f>O700*H700</f>
        <v>0</v>
      </c>
      <c r="Q700" s="215">
        <v>0.000428</v>
      </c>
      <c r="R700" s="215">
        <f>Q700*H700</f>
        <v>0.0270496</v>
      </c>
      <c r="S700" s="215">
        <v>0</v>
      </c>
      <c r="T700" s="216">
        <f>S700*H700</f>
        <v>0</v>
      </c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R700" s="217" t="s">
        <v>266</v>
      </c>
      <c r="AT700" s="217" t="s">
        <v>144</v>
      </c>
      <c r="AU700" s="217" t="s">
        <v>80</v>
      </c>
      <c r="AY700" s="19" t="s">
        <v>142</v>
      </c>
      <c r="BE700" s="218">
        <f>IF(N700="základní",J700,0)</f>
        <v>0</v>
      </c>
      <c r="BF700" s="218">
        <f>IF(N700="snížená",J700,0)</f>
        <v>0</v>
      </c>
      <c r="BG700" s="218">
        <f>IF(N700="zákl. přenesená",J700,0)</f>
        <v>0</v>
      </c>
      <c r="BH700" s="218">
        <f>IF(N700="sníž. přenesená",J700,0)</f>
        <v>0</v>
      </c>
      <c r="BI700" s="218">
        <f>IF(N700="nulová",J700,0)</f>
        <v>0</v>
      </c>
      <c r="BJ700" s="19" t="s">
        <v>78</v>
      </c>
      <c r="BK700" s="218">
        <f>ROUND(I700*H700,2)</f>
        <v>0</v>
      </c>
      <c r="BL700" s="19" t="s">
        <v>266</v>
      </c>
      <c r="BM700" s="217" t="s">
        <v>1037</v>
      </c>
    </row>
    <row r="701" s="2" customFormat="1">
      <c r="A701" s="40"/>
      <c r="B701" s="41"/>
      <c r="C701" s="42"/>
      <c r="D701" s="219" t="s">
        <v>151</v>
      </c>
      <c r="E701" s="42"/>
      <c r="F701" s="220" t="s">
        <v>1038</v>
      </c>
      <c r="G701" s="42"/>
      <c r="H701" s="42"/>
      <c r="I701" s="221"/>
      <c r="J701" s="42"/>
      <c r="K701" s="42"/>
      <c r="L701" s="46"/>
      <c r="M701" s="222"/>
      <c r="N701" s="223"/>
      <c r="O701" s="86"/>
      <c r="P701" s="86"/>
      <c r="Q701" s="86"/>
      <c r="R701" s="86"/>
      <c r="S701" s="86"/>
      <c r="T701" s="87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T701" s="19" t="s">
        <v>151</v>
      </c>
      <c r="AU701" s="19" t="s">
        <v>80</v>
      </c>
    </row>
    <row r="702" s="2" customFormat="1">
      <c r="A702" s="40"/>
      <c r="B702" s="41"/>
      <c r="C702" s="42"/>
      <c r="D702" s="224" t="s">
        <v>153</v>
      </c>
      <c r="E702" s="42"/>
      <c r="F702" s="225" t="s">
        <v>1039</v>
      </c>
      <c r="G702" s="42"/>
      <c r="H702" s="42"/>
      <c r="I702" s="221"/>
      <c r="J702" s="42"/>
      <c r="K702" s="42"/>
      <c r="L702" s="46"/>
      <c r="M702" s="222"/>
      <c r="N702" s="223"/>
      <c r="O702" s="86"/>
      <c r="P702" s="86"/>
      <c r="Q702" s="86"/>
      <c r="R702" s="86"/>
      <c r="S702" s="86"/>
      <c r="T702" s="87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T702" s="19" t="s">
        <v>153</v>
      </c>
      <c r="AU702" s="19" t="s">
        <v>80</v>
      </c>
    </row>
    <row r="703" s="13" customFormat="1">
      <c r="A703" s="13"/>
      <c r="B703" s="226"/>
      <c r="C703" s="227"/>
      <c r="D703" s="219" t="s">
        <v>155</v>
      </c>
      <c r="E703" s="228" t="s">
        <v>19</v>
      </c>
      <c r="F703" s="229" t="s">
        <v>1040</v>
      </c>
      <c r="G703" s="227"/>
      <c r="H703" s="230">
        <v>63.200000000000003</v>
      </c>
      <c r="I703" s="231"/>
      <c r="J703" s="227"/>
      <c r="K703" s="227"/>
      <c r="L703" s="232"/>
      <c r="M703" s="233"/>
      <c r="N703" s="234"/>
      <c r="O703" s="234"/>
      <c r="P703" s="234"/>
      <c r="Q703" s="234"/>
      <c r="R703" s="234"/>
      <c r="S703" s="234"/>
      <c r="T703" s="235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36" t="s">
        <v>155</v>
      </c>
      <c r="AU703" s="236" t="s">
        <v>80</v>
      </c>
      <c r="AV703" s="13" t="s">
        <v>80</v>
      </c>
      <c r="AW703" s="13" t="s">
        <v>32</v>
      </c>
      <c r="AX703" s="13" t="s">
        <v>78</v>
      </c>
      <c r="AY703" s="236" t="s">
        <v>142</v>
      </c>
    </row>
    <row r="704" s="2" customFormat="1" ht="16.5" customHeight="1">
      <c r="A704" s="40"/>
      <c r="B704" s="41"/>
      <c r="C704" s="248" t="s">
        <v>1041</v>
      </c>
      <c r="D704" s="248" t="s">
        <v>237</v>
      </c>
      <c r="E704" s="249" t="s">
        <v>1042</v>
      </c>
      <c r="F704" s="250" t="s">
        <v>1043</v>
      </c>
      <c r="G704" s="251" t="s">
        <v>240</v>
      </c>
      <c r="H704" s="252">
        <v>358.875</v>
      </c>
      <c r="I704" s="253"/>
      <c r="J704" s="254">
        <f>ROUND(I704*H704,2)</f>
        <v>0</v>
      </c>
      <c r="K704" s="250" t="s">
        <v>730</v>
      </c>
      <c r="L704" s="255"/>
      <c r="M704" s="256" t="s">
        <v>19</v>
      </c>
      <c r="N704" s="257" t="s">
        <v>41</v>
      </c>
      <c r="O704" s="86"/>
      <c r="P704" s="215">
        <f>O704*H704</f>
        <v>0</v>
      </c>
      <c r="Q704" s="215">
        <v>0.00089999999999999998</v>
      </c>
      <c r="R704" s="215">
        <f>Q704*H704</f>
        <v>0.32298749999999998</v>
      </c>
      <c r="S704" s="215">
        <v>0</v>
      </c>
      <c r="T704" s="216">
        <f>S704*H704</f>
        <v>0</v>
      </c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R704" s="217" t="s">
        <v>394</v>
      </c>
      <c r="AT704" s="217" t="s">
        <v>237</v>
      </c>
      <c r="AU704" s="217" t="s">
        <v>80</v>
      </c>
      <c r="AY704" s="19" t="s">
        <v>142</v>
      </c>
      <c r="BE704" s="218">
        <f>IF(N704="základní",J704,0)</f>
        <v>0</v>
      </c>
      <c r="BF704" s="218">
        <f>IF(N704="snížená",J704,0)</f>
        <v>0</v>
      </c>
      <c r="BG704" s="218">
        <f>IF(N704="zákl. přenesená",J704,0)</f>
        <v>0</v>
      </c>
      <c r="BH704" s="218">
        <f>IF(N704="sníž. přenesená",J704,0)</f>
        <v>0</v>
      </c>
      <c r="BI704" s="218">
        <f>IF(N704="nulová",J704,0)</f>
        <v>0</v>
      </c>
      <c r="BJ704" s="19" t="s">
        <v>78</v>
      </c>
      <c r="BK704" s="218">
        <f>ROUND(I704*H704,2)</f>
        <v>0</v>
      </c>
      <c r="BL704" s="19" t="s">
        <v>266</v>
      </c>
      <c r="BM704" s="217" t="s">
        <v>1044</v>
      </c>
    </row>
    <row r="705" s="2" customFormat="1">
      <c r="A705" s="40"/>
      <c r="B705" s="41"/>
      <c r="C705" s="42"/>
      <c r="D705" s="219" t="s">
        <v>151</v>
      </c>
      <c r="E705" s="42"/>
      <c r="F705" s="220" t="s">
        <v>1043</v>
      </c>
      <c r="G705" s="42"/>
      <c r="H705" s="42"/>
      <c r="I705" s="221"/>
      <c r="J705" s="42"/>
      <c r="K705" s="42"/>
      <c r="L705" s="46"/>
      <c r="M705" s="222"/>
      <c r="N705" s="223"/>
      <c r="O705" s="86"/>
      <c r="P705" s="86"/>
      <c r="Q705" s="86"/>
      <c r="R705" s="86"/>
      <c r="S705" s="86"/>
      <c r="T705" s="87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T705" s="19" t="s">
        <v>151</v>
      </c>
      <c r="AU705" s="19" t="s">
        <v>80</v>
      </c>
    </row>
    <row r="706" s="13" customFormat="1">
      <c r="A706" s="13"/>
      <c r="B706" s="226"/>
      <c r="C706" s="227"/>
      <c r="D706" s="219" t="s">
        <v>155</v>
      </c>
      <c r="E706" s="228" t="s">
        <v>19</v>
      </c>
      <c r="F706" s="229" t="s">
        <v>1045</v>
      </c>
      <c r="G706" s="227"/>
      <c r="H706" s="230">
        <v>145</v>
      </c>
      <c r="I706" s="231"/>
      <c r="J706" s="227"/>
      <c r="K706" s="227"/>
      <c r="L706" s="232"/>
      <c r="M706" s="233"/>
      <c r="N706" s="234"/>
      <c r="O706" s="234"/>
      <c r="P706" s="234"/>
      <c r="Q706" s="234"/>
      <c r="R706" s="234"/>
      <c r="S706" s="234"/>
      <c r="T706" s="235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36" t="s">
        <v>155</v>
      </c>
      <c r="AU706" s="236" t="s">
        <v>80</v>
      </c>
      <c r="AV706" s="13" t="s">
        <v>80</v>
      </c>
      <c r="AW706" s="13" t="s">
        <v>32</v>
      </c>
      <c r="AX706" s="13" t="s">
        <v>78</v>
      </c>
      <c r="AY706" s="236" t="s">
        <v>142</v>
      </c>
    </row>
    <row r="707" s="13" customFormat="1">
      <c r="A707" s="13"/>
      <c r="B707" s="226"/>
      <c r="C707" s="227"/>
      <c r="D707" s="219" t="s">
        <v>155</v>
      </c>
      <c r="E707" s="227"/>
      <c r="F707" s="229" t="s">
        <v>1046</v>
      </c>
      <c r="G707" s="227"/>
      <c r="H707" s="230">
        <v>358.875</v>
      </c>
      <c r="I707" s="231"/>
      <c r="J707" s="227"/>
      <c r="K707" s="227"/>
      <c r="L707" s="232"/>
      <c r="M707" s="233"/>
      <c r="N707" s="234"/>
      <c r="O707" s="234"/>
      <c r="P707" s="234"/>
      <c r="Q707" s="234"/>
      <c r="R707" s="234"/>
      <c r="S707" s="234"/>
      <c r="T707" s="235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36" t="s">
        <v>155</v>
      </c>
      <c r="AU707" s="236" t="s">
        <v>80</v>
      </c>
      <c r="AV707" s="13" t="s">
        <v>80</v>
      </c>
      <c r="AW707" s="13" t="s">
        <v>4</v>
      </c>
      <c r="AX707" s="13" t="s">
        <v>78</v>
      </c>
      <c r="AY707" s="236" t="s">
        <v>142</v>
      </c>
    </row>
    <row r="708" s="2" customFormat="1" ht="21.75" customHeight="1">
      <c r="A708" s="40"/>
      <c r="B708" s="41"/>
      <c r="C708" s="206" t="s">
        <v>1047</v>
      </c>
      <c r="D708" s="206" t="s">
        <v>144</v>
      </c>
      <c r="E708" s="207" t="s">
        <v>1048</v>
      </c>
      <c r="F708" s="208" t="s">
        <v>1049</v>
      </c>
      <c r="G708" s="209" t="s">
        <v>147</v>
      </c>
      <c r="H708" s="210">
        <v>36.450000000000003</v>
      </c>
      <c r="I708" s="211"/>
      <c r="J708" s="212">
        <f>ROUND(I708*H708,2)</f>
        <v>0</v>
      </c>
      <c r="K708" s="208" t="s">
        <v>148</v>
      </c>
      <c r="L708" s="46"/>
      <c r="M708" s="213" t="s">
        <v>19</v>
      </c>
      <c r="N708" s="214" t="s">
        <v>41</v>
      </c>
      <c r="O708" s="86"/>
      <c r="P708" s="215">
        <f>O708*H708</f>
        <v>0</v>
      </c>
      <c r="Q708" s="215">
        <v>0.007548</v>
      </c>
      <c r="R708" s="215">
        <f>Q708*H708</f>
        <v>0.2751246</v>
      </c>
      <c r="S708" s="215">
        <v>0</v>
      </c>
      <c r="T708" s="216">
        <f>S708*H708</f>
        <v>0</v>
      </c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R708" s="217" t="s">
        <v>266</v>
      </c>
      <c r="AT708" s="217" t="s">
        <v>144</v>
      </c>
      <c r="AU708" s="217" t="s">
        <v>80</v>
      </c>
      <c r="AY708" s="19" t="s">
        <v>142</v>
      </c>
      <c r="BE708" s="218">
        <f>IF(N708="základní",J708,0)</f>
        <v>0</v>
      </c>
      <c r="BF708" s="218">
        <f>IF(N708="snížená",J708,0)</f>
        <v>0</v>
      </c>
      <c r="BG708" s="218">
        <f>IF(N708="zákl. přenesená",J708,0)</f>
        <v>0</v>
      </c>
      <c r="BH708" s="218">
        <f>IF(N708="sníž. přenesená",J708,0)</f>
        <v>0</v>
      </c>
      <c r="BI708" s="218">
        <f>IF(N708="nulová",J708,0)</f>
        <v>0</v>
      </c>
      <c r="BJ708" s="19" t="s">
        <v>78</v>
      </c>
      <c r="BK708" s="218">
        <f>ROUND(I708*H708,2)</f>
        <v>0</v>
      </c>
      <c r="BL708" s="19" t="s">
        <v>266</v>
      </c>
      <c r="BM708" s="217" t="s">
        <v>1050</v>
      </c>
    </row>
    <row r="709" s="2" customFormat="1">
      <c r="A709" s="40"/>
      <c r="B709" s="41"/>
      <c r="C709" s="42"/>
      <c r="D709" s="219" t="s">
        <v>151</v>
      </c>
      <c r="E709" s="42"/>
      <c r="F709" s="220" t="s">
        <v>1051</v>
      </c>
      <c r="G709" s="42"/>
      <c r="H709" s="42"/>
      <c r="I709" s="221"/>
      <c r="J709" s="42"/>
      <c r="K709" s="42"/>
      <c r="L709" s="46"/>
      <c r="M709" s="222"/>
      <c r="N709" s="223"/>
      <c r="O709" s="86"/>
      <c r="P709" s="86"/>
      <c r="Q709" s="86"/>
      <c r="R709" s="86"/>
      <c r="S709" s="86"/>
      <c r="T709" s="87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T709" s="19" t="s">
        <v>151</v>
      </c>
      <c r="AU709" s="19" t="s">
        <v>80</v>
      </c>
    </row>
    <row r="710" s="2" customFormat="1">
      <c r="A710" s="40"/>
      <c r="B710" s="41"/>
      <c r="C710" s="42"/>
      <c r="D710" s="224" t="s">
        <v>153</v>
      </c>
      <c r="E710" s="42"/>
      <c r="F710" s="225" t="s">
        <v>1052</v>
      </c>
      <c r="G710" s="42"/>
      <c r="H710" s="42"/>
      <c r="I710" s="221"/>
      <c r="J710" s="42"/>
      <c r="K710" s="42"/>
      <c r="L710" s="46"/>
      <c r="M710" s="222"/>
      <c r="N710" s="223"/>
      <c r="O710" s="86"/>
      <c r="P710" s="86"/>
      <c r="Q710" s="86"/>
      <c r="R710" s="86"/>
      <c r="S710" s="86"/>
      <c r="T710" s="87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T710" s="19" t="s">
        <v>153</v>
      </c>
      <c r="AU710" s="19" t="s">
        <v>80</v>
      </c>
    </row>
    <row r="711" s="13" customFormat="1">
      <c r="A711" s="13"/>
      <c r="B711" s="226"/>
      <c r="C711" s="227"/>
      <c r="D711" s="219" t="s">
        <v>155</v>
      </c>
      <c r="E711" s="228" t="s">
        <v>19</v>
      </c>
      <c r="F711" s="229" t="s">
        <v>1053</v>
      </c>
      <c r="G711" s="227"/>
      <c r="H711" s="230">
        <v>9.1999999999999993</v>
      </c>
      <c r="I711" s="231"/>
      <c r="J711" s="227"/>
      <c r="K711" s="227"/>
      <c r="L711" s="232"/>
      <c r="M711" s="233"/>
      <c r="N711" s="234"/>
      <c r="O711" s="234"/>
      <c r="P711" s="234"/>
      <c r="Q711" s="234"/>
      <c r="R711" s="234"/>
      <c r="S711" s="234"/>
      <c r="T711" s="235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T711" s="236" t="s">
        <v>155</v>
      </c>
      <c r="AU711" s="236" t="s">
        <v>80</v>
      </c>
      <c r="AV711" s="13" t="s">
        <v>80</v>
      </c>
      <c r="AW711" s="13" t="s">
        <v>32</v>
      </c>
      <c r="AX711" s="13" t="s">
        <v>70</v>
      </c>
      <c r="AY711" s="236" t="s">
        <v>142</v>
      </c>
    </row>
    <row r="712" s="13" customFormat="1">
      <c r="A712" s="13"/>
      <c r="B712" s="226"/>
      <c r="C712" s="227"/>
      <c r="D712" s="219" t="s">
        <v>155</v>
      </c>
      <c r="E712" s="228" t="s">
        <v>19</v>
      </c>
      <c r="F712" s="229" t="s">
        <v>1054</v>
      </c>
      <c r="G712" s="227"/>
      <c r="H712" s="230">
        <v>2.2000000000000002</v>
      </c>
      <c r="I712" s="231"/>
      <c r="J712" s="227"/>
      <c r="K712" s="227"/>
      <c r="L712" s="232"/>
      <c r="M712" s="233"/>
      <c r="N712" s="234"/>
      <c r="O712" s="234"/>
      <c r="P712" s="234"/>
      <c r="Q712" s="234"/>
      <c r="R712" s="234"/>
      <c r="S712" s="234"/>
      <c r="T712" s="235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36" t="s">
        <v>155</v>
      </c>
      <c r="AU712" s="236" t="s">
        <v>80</v>
      </c>
      <c r="AV712" s="13" t="s">
        <v>80</v>
      </c>
      <c r="AW712" s="13" t="s">
        <v>32</v>
      </c>
      <c r="AX712" s="13" t="s">
        <v>70</v>
      </c>
      <c r="AY712" s="236" t="s">
        <v>142</v>
      </c>
    </row>
    <row r="713" s="13" customFormat="1">
      <c r="A713" s="13"/>
      <c r="B713" s="226"/>
      <c r="C713" s="227"/>
      <c r="D713" s="219" t="s">
        <v>155</v>
      </c>
      <c r="E713" s="228" t="s">
        <v>19</v>
      </c>
      <c r="F713" s="229" t="s">
        <v>1055</v>
      </c>
      <c r="G713" s="227"/>
      <c r="H713" s="230">
        <v>1.76</v>
      </c>
      <c r="I713" s="231"/>
      <c r="J713" s="227"/>
      <c r="K713" s="227"/>
      <c r="L713" s="232"/>
      <c r="M713" s="233"/>
      <c r="N713" s="234"/>
      <c r="O713" s="234"/>
      <c r="P713" s="234"/>
      <c r="Q713" s="234"/>
      <c r="R713" s="234"/>
      <c r="S713" s="234"/>
      <c r="T713" s="235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36" t="s">
        <v>155</v>
      </c>
      <c r="AU713" s="236" t="s">
        <v>80</v>
      </c>
      <c r="AV713" s="13" t="s">
        <v>80</v>
      </c>
      <c r="AW713" s="13" t="s">
        <v>32</v>
      </c>
      <c r="AX713" s="13" t="s">
        <v>70</v>
      </c>
      <c r="AY713" s="236" t="s">
        <v>142</v>
      </c>
    </row>
    <row r="714" s="13" customFormat="1">
      <c r="A714" s="13"/>
      <c r="B714" s="226"/>
      <c r="C714" s="227"/>
      <c r="D714" s="219" t="s">
        <v>155</v>
      </c>
      <c r="E714" s="228" t="s">
        <v>19</v>
      </c>
      <c r="F714" s="229" t="s">
        <v>1056</v>
      </c>
      <c r="G714" s="227"/>
      <c r="H714" s="230">
        <v>5.3099999999999996</v>
      </c>
      <c r="I714" s="231"/>
      <c r="J714" s="227"/>
      <c r="K714" s="227"/>
      <c r="L714" s="232"/>
      <c r="M714" s="233"/>
      <c r="N714" s="234"/>
      <c r="O714" s="234"/>
      <c r="P714" s="234"/>
      <c r="Q714" s="234"/>
      <c r="R714" s="234"/>
      <c r="S714" s="234"/>
      <c r="T714" s="235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236" t="s">
        <v>155</v>
      </c>
      <c r="AU714" s="236" t="s">
        <v>80</v>
      </c>
      <c r="AV714" s="13" t="s">
        <v>80</v>
      </c>
      <c r="AW714" s="13" t="s">
        <v>32</v>
      </c>
      <c r="AX714" s="13" t="s">
        <v>70</v>
      </c>
      <c r="AY714" s="236" t="s">
        <v>142</v>
      </c>
    </row>
    <row r="715" s="13" customFormat="1">
      <c r="A715" s="13"/>
      <c r="B715" s="226"/>
      <c r="C715" s="227"/>
      <c r="D715" s="219" t="s">
        <v>155</v>
      </c>
      <c r="E715" s="228" t="s">
        <v>19</v>
      </c>
      <c r="F715" s="229" t="s">
        <v>1057</v>
      </c>
      <c r="G715" s="227"/>
      <c r="H715" s="230">
        <v>2.4700000000000002</v>
      </c>
      <c r="I715" s="231"/>
      <c r="J715" s="227"/>
      <c r="K715" s="227"/>
      <c r="L715" s="232"/>
      <c r="M715" s="233"/>
      <c r="N715" s="234"/>
      <c r="O715" s="234"/>
      <c r="P715" s="234"/>
      <c r="Q715" s="234"/>
      <c r="R715" s="234"/>
      <c r="S715" s="234"/>
      <c r="T715" s="235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36" t="s">
        <v>155</v>
      </c>
      <c r="AU715" s="236" t="s">
        <v>80</v>
      </c>
      <c r="AV715" s="13" t="s">
        <v>80</v>
      </c>
      <c r="AW715" s="13" t="s">
        <v>32</v>
      </c>
      <c r="AX715" s="13" t="s">
        <v>70</v>
      </c>
      <c r="AY715" s="236" t="s">
        <v>142</v>
      </c>
    </row>
    <row r="716" s="13" customFormat="1">
      <c r="A716" s="13"/>
      <c r="B716" s="226"/>
      <c r="C716" s="227"/>
      <c r="D716" s="219" t="s">
        <v>155</v>
      </c>
      <c r="E716" s="228" t="s">
        <v>19</v>
      </c>
      <c r="F716" s="229" t="s">
        <v>1058</v>
      </c>
      <c r="G716" s="227"/>
      <c r="H716" s="230">
        <v>4.0499999999999998</v>
      </c>
      <c r="I716" s="231"/>
      <c r="J716" s="227"/>
      <c r="K716" s="227"/>
      <c r="L716" s="232"/>
      <c r="M716" s="233"/>
      <c r="N716" s="234"/>
      <c r="O716" s="234"/>
      <c r="P716" s="234"/>
      <c r="Q716" s="234"/>
      <c r="R716" s="234"/>
      <c r="S716" s="234"/>
      <c r="T716" s="235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36" t="s">
        <v>155</v>
      </c>
      <c r="AU716" s="236" t="s">
        <v>80</v>
      </c>
      <c r="AV716" s="13" t="s">
        <v>80</v>
      </c>
      <c r="AW716" s="13" t="s">
        <v>32</v>
      </c>
      <c r="AX716" s="13" t="s">
        <v>70</v>
      </c>
      <c r="AY716" s="236" t="s">
        <v>142</v>
      </c>
    </row>
    <row r="717" s="13" customFormat="1">
      <c r="A717" s="13"/>
      <c r="B717" s="226"/>
      <c r="C717" s="227"/>
      <c r="D717" s="219" t="s">
        <v>155</v>
      </c>
      <c r="E717" s="228" t="s">
        <v>19</v>
      </c>
      <c r="F717" s="229" t="s">
        <v>1059</v>
      </c>
      <c r="G717" s="227"/>
      <c r="H717" s="230">
        <v>2.1800000000000002</v>
      </c>
      <c r="I717" s="231"/>
      <c r="J717" s="227"/>
      <c r="K717" s="227"/>
      <c r="L717" s="232"/>
      <c r="M717" s="233"/>
      <c r="N717" s="234"/>
      <c r="O717" s="234"/>
      <c r="P717" s="234"/>
      <c r="Q717" s="234"/>
      <c r="R717" s="234"/>
      <c r="S717" s="234"/>
      <c r="T717" s="235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36" t="s">
        <v>155</v>
      </c>
      <c r="AU717" s="236" t="s">
        <v>80</v>
      </c>
      <c r="AV717" s="13" t="s">
        <v>80</v>
      </c>
      <c r="AW717" s="13" t="s">
        <v>32</v>
      </c>
      <c r="AX717" s="13" t="s">
        <v>70</v>
      </c>
      <c r="AY717" s="236" t="s">
        <v>142</v>
      </c>
    </row>
    <row r="718" s="13" customFormat="1">
      <c r="A718" s="13"/>
      <c r="B718" s="226"/>
      <c r="C718" s="227"/>
      <c r="D718" s="219" t="s">
        <v>155</v>
      </c>
      <c r="E718" s="228" t="s">
        <v>19</v>
      </c>
      <c r="F718" s="229" t="s">
        <v>1060</v>
      </c>
      <c r="G718" s="227"/>
      <c r="H718" s="230">
        <v>3.4700000000000002</v>
      </c>
      <c r="I718" s="231"/>
      <c r="J718" s="227"/>
      <c r="K718" s="227"/>
      <c r="L718" s="232"/>
      <c r="M718" s="233"/>
      <c r="N718" s="234"/>
      <c r="O718" s="234"/>
      <c r="P718" s="234"/>
      <c r="Q718" s="234"/>
      <c r="R718" s="234"/>
      <c r="S718" s="234"/>
      <c r="T718" s="235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36" t="s">
        <v>155</v>
      </c>
      <c r="AU718" s="236" t="s">
        <v>80</v>
      </c>
      <c r="AV718" s="13" t="s">
        <v>80</v>
      </c>
      <c r="AW718" s="13" t="s">
        <v>32</v>
      </c>
      <c r="AX718" s="13" t="s">
        <v>70</v>
      </c>
      <c r="AY718" s="236" t="s">
        <v>142</v>
      </c>
    </row>
    <row r="719" s="13" customFormat="1">
      <c r="A719" s="13"/>
      <c r="B719" s="226"/>
      <c r="C719" s="227"/>
      <c r="D719" s="219" t="s">
        <v>155</v>
      </c>
      <c r="E719" s="228" t="s">
        <v>19</v>
      </c>
      <c r="F719" s="229" t="s">
        <v>1061</v>
      </c>
      <c r="G719" s="227"/>
      <c r="H719" s="230">
        <v>3.3500000000000001</v>
      </c>
      <c r="I719" s="231"/>
      <c r="J719" s="227"/>
      <c r="K719" s="227"/>
      <c r="L719" s="232"/>
      <c r="M719" s="233"/>
      <c r="N719" s="234"/>
      <c r="O719" s="234"/>
      <c r="P719" s="234"/>
      <c r="Q719" s="234"/>
      <c r="R719" s="234"/>
      <c r="S719" s="234"/>
      <c r="T719" s="235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36" t="s">
        <v>155</v>
      </c>
      <c r="AU719" s="236" t="s">
        <v>80</v>
      </c>
      <c r="AV719" s="13" t="s">
        <v>80</v>
      </c>
      <c r="AW719" s="13" t="s">
        <v>32</v>
      </c>
      <c r="AX719" s="13" t="s">
        <v>70</v>
      </c>
      <c r="AY719" s="236" t="s">
        <v>142</v>
      </c>
    </row>
    <row r="720" s="13" customFormat="1">
      <c r="A720" s="13"/>
      <c r="B720" s="226"/>
      <c r="C720" s="227"/>
      <c r="D720" s="219" t="s">
        <v>155</v>
      </c>
      <c r="E720" s="228" t="s">
        <v>19</v>
      </c>
      <c r="F720" s="229" t="s">
        <v>1062</v>
      </c>
      <c r="G720" s="227"/>
      <c r="H720" s="230">
        <v>2.46</v>
      </c>
      <c r="I720" s="231"/>
      <c r="J720" s="227"/>
      <c r="K720" s="227"/>
      <c r="L720" s="232"/>
      <c r="M720" s="233"/>
      <c r="N720" s="234"/>
      <c r="O720" s="234"/>
      <c r="P720" s="234"/>
      <c r="Q720" s="234"/>
      <c r="R720" s="234"/>
      <c r="S720" s="234"/>
      <c r="T720" s="235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36" t="s">
        <v>155</v>
      </c>
      <c r="AU720" s="236" t="s">
        <v>80</v>
      </c>
      <c r="AV720" s="13" t="s">
        <v>80</v>
      </c>
      <c r="AW720" s="13" t="s">
        <v>32</v>
      </c>
      <c r="AX720" s="13" t="s">
        <v>70</v>
      </c>
      <c r="AY720" s="236" t="s">
        <v>142</v>
      </c>
    </row>
    <row r="721" s="14" customFormat="1">
      <c r="A721" s="14"/>
      <c r="B721" s="237"/>
      <c r="C721" s="238"/>
      <c r="D721" s="219" t="s">
        <v>155</v>
      </c>
      <c r="E721" s="239" t="s">
        <v>19</v>
      </c>
      <c r="F721" s="240" t="s">
        <v>173</v>
      </c>
      <c r="G721" s="238"/>
      <c r="H721" s="241">
        <v>36.449999999999996</v>
      </c>
      <c r="I721" s="242"/>
      <c r="J721" s="238"/>
      <c r="K721" s="238"/>
      <c r="L721" s="243"/>
      <c r="M721" s="244"/>
      <c r="N721" s="245"/>
      <c r="O721" s="245"/>
      <c r="P721" s="245"/>
      <c r="Q721" s="245"/>
      <c r="R721" s="245"/>
      <c r="S721" s="245"/>
      <c r="T721" s="246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T721" s="247" t="s">
        <v>155</v>
      </c>
      <c r="AU721" s="247" t="s">
        <v>80</v>
      </c>
      <c r="AV721" s="14" t="s">
        <v>149</v>
      </c>
      <c r="AW721" s="14" t="s">
        <v>32</v>
      </c>
      <c r="AX721" s="14" t="s">
        <v>78</v>
      </c>
      <c r="AY721" s="247" t="s">
        <v>142</v>
      </c>
    </row>
    <row r="722" s="2" customFormat="1" ht="16.5" customHeight="1">
      <c r="A722" s="40"/>
      <c r="B722" s="41"/>
      <c r="C722" s="248" t="s">
        <v>1063</v>
      </c>
      <c r="D722" s="248" t="s">
        <v>237</v>
      </c>
      <c r="E722" s="249" t="s">
        <v>1064</v>
      </c>
      <c r="F722" s="250" t="s">
        <v>1065</v>
      </c>
      <c r="G722" s="251" t="s">
        <v>147</v>
      </c>
      <c r="H722" s="252">
        <v>40.094999999999999</v>
      </c>
      <c r="I722" s="253"/>
      <c r="J722" s="254">
        <f>ROUND(I722*H722,2)</f>
        <v>0</v>
      </c>
      <c r="K722" s="250" t="s">
        <v>730</v>
      </c>
      <c r="L722" s="255"/>
      <c r="M722" s="256" t="s">
        <v>19</v>
      </c>
      <c r="N722" s="257" t="s">
        <v>41</v>
      </c>
      <c r="O722" s="86"/>
      <c r="P722" s="215">
        <f>O722*H722</f>
        <v>0</v>
      </c>
      <c r="Q722" s="215">
        <v>0.0177</v>
      </c>
      <c r="R722" s="215">
        <f>Q722*H722</f>
        <v>0.70968149999999997</v>
      </c>
      <c r="S722" s="215">
        <v>0</v>
      </c>
      <c r="T722" s="216">
        <f>S722*H722</f>
        <v>0</v>
      </c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R722" s="217" t="s">
        <v>394</v>
      </c>
      <c r="AT722" s="217" t="s">
        <v>237</v>
      </c>
      <c r="AU722" s="217" t="s">
        <v>80</v>
      </c>
      <c r="AY722" s="19" t="s">
        <v>142</v>
      </c>
      <c r="BE722" s="218">
        <f>IF(N722="základní",J722,0)</f>
        <v>0</v>
      </c>
      <c r="BF722" s="218">
        <f>IF(N722="snížená",J722,0)</f>
        <v>0</v>
      </c>
      <c r="BG722" s="218">
        <f>IF(N722="zákl. přenesená",J722,0)</f>
        <v>0</v>
      </c>
      <c r="BH722" s="218">
        <f>IF(N722="sníž. přenesená",J722,0)</f>
        <v>0</v>
      </c>
      <c r="BI722" s="218">
        <f>IF(N722="nulová",J722,0)</f>
        <v>0</v>
      </c>
      <c r="BJ722" s="19" t="s">
        <v>78</v>
      </c>
      <c r="BK722" s="218">
        <f>ROUND(I722*H722,2)</f>
        <v>0</v>
      </c>
      <c r="BL722" s="19" t="s">
        <v>266</v>
      </c>
      <c r="BM722" s="217" t="s">
        <v>1066</v>
      </c>
    </row>
    <row r="723" s="2" customFormat="1">
      <c r="A723" s="40"/>
      <c r="B723" s="41"/>
      <c r="C723" s="42"/>
      <c r="D723" s="219" t="s">
        <v>151</v>
      </c>
      <c r="E723" s="42"/>
      <c r="F723" s="220" t="s">
        <v>1065</v>
      </c>
      <c r="G723" s="42"/>
      <c r="H723" s="42"/>
      <c r="I723" s="221"/>
      <c r="J723" s="42"/>
      <c r="K723" s="42"/>
      <c r="L723" s="46"/>
      <c r="M723" s="222"/>
      <c r="N723" s="223"/>
      <c r="O723" s="86"/>
      <c r="P723" s="86"/>
      <c r="Q723" s="86"/>
      <c r="R723" s="86"/>
      <c r="S723" s="86"/>
      <c r="T723" s="87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T723" s="19" t="s">
        <v>151</v>
      </c>
      <c r="AU723" s="19" t="s">
        <v>80</v>
      </c>
    </row>
    <row r="724" s="13" customFormat="1">
      <c r="A724" s="13"/>
      <c r="B724" s="226"/>
      <c r="C724" s="227"/>
      <c r="D724" s="219" t="s">
        <v>155</v>
      </c>
      <c r="E724" s="227"/>
      <c r="F724" s="229" t="s">
        <v>1067</v>
      </c>
      <c r="G724" s="227"/>
      <c r="H724" s="230">
        <v>40.094999999999999</v>
      </c>
      <c r="I724" s="231"/>
      <c r="J724" s="227"/>
      <c r="K724" s="227"/>
      <c r="L724" s="232"/>
      <c r="M724" s="233"/>
      <c r="N724" s="234"/>
      <c r="O724" s="234"/>
      <c r="P724" s="234"/>
      <c r="Q724" s="234"/>
      <c r="R724" s="234"/>
      <c r="S724" s="234"/>
      <c r="T724" s="235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236" t="s">
        <v>155</v>
      </c>
      <c r="AU724" s="236" t="s">
        <v>80</v>
      </c>
      <c r="AV724" s="13" t="s">
        <v>80</v>
      </c>
      <c r="AW724" s="13" t="s">
        <v>4</v>
      </c>
      <c r="AX724" s="13" t="s">
        <v>78</v>
      </c>
      <c r="AY724" s="236" t="s">
        <v>142</v>
      </c>
    </row>
    <row r="725" s="2" customFormat="1" ht="16.5" customHeight="1">
      <c r="A725" s="40"/>
      <c r="B725" s="41"/>
      <c r="C725" s="206" t="s">
        <v>1068</v>
      </c>
      <c r="D725" s="206" t="s">
        <v>144</v>
      </c>
      <c r="E725" s="207" t="s">
        <v>1069</v>
      </c>
      <c r="F725" s="208" t="s">
        <v>1070</v>
      </c>
      <c r="G725" s="209" t="s">
        <v>147</v>
      </c>
      <c r="H725" s="210">
        <v>11.09</v>
      </c>
      <c r="I725" s="211"/>
      <c r="J725" s="212">
        <f>ROUND(I725*H725,2)</f>
        <v>0</v>
      </c>
      <c r="K725" s="208" t="s">
        <v>148</v>
      </c>
      <c r="L725" s="46"/>
      <c r="M725" s="213" t="s">
        <v>19</v>
      </c>
      <c r="N725" s="214" t="s">
        <v>41</v>
      </c>
      <c r="O725" s="86"/>
      <c r="P725" s="215">
        <f>O725*H725</f>
        <v>0</v>
      </c>
      <c r="Q725" s="215">
        <v>0</v>
      </c>
      <c r="R725" s="215">
        <f>Q725*H725</f>
        <v>0</v>
      </c>
      <c r="S725" s="215">
        <v>0</v>
      </c>
      <c r="T725" s="216">
        <f>S725*H725</f>
        <v>0</v>
      </c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R725" s="217" t="s">
        <v>266</v>
      </c>
      <c r="AT725" s="217" t="s">
        <v>144</v>
      </c>
      <c r="AU725" s="217" t="s">
        <v>80</v>
      </c>
      <c r="AY725" s="19" t="s">
        <v>142</v>
      </c>
      <c r="BE725" s="218">
        <f>IF(N725="základní",J725,0)</f>
        <v>0</v>
      </c>
      <c r="BF725" s="218">
        <f>IF(N725="snížená",J725,0)</f>
        <v>0</v>
      </c>
      <c r="BG725" s="218">
        <f>IF(N725="zákl. přenesená",J725,0)</f>
        <v>0</v>
      </c>
      <c r="BH725" s="218">
        <f>IF(N725="sníž. přenesená",J725,0)</f>
        <v>0</v>
      </c>
      <c r="BI725" s="218">
        <f>IF(N725="nulová",J725,0)</f>
        <v>0</v>
      </c>
      <c r="BJ725" s="19" t="s">
        <v>78</v>
      </c>
      <c r="BK725" s="218">
        <f>ROUND(I725*H725,2)</f>
        <v>0</v>
      </c>
      <c r="BL725" s="19" t="s">
        <v>266</v>
      </c>
      <c r="BM725" s="217" t="s">
        <v>1071</v>
      </c>
    </row>
    <row r="726" s="2" customFormat="1">
      <c r="A726" s="40"/>
      <c r="B726" s="41"/>
      <c r="C726" s="42"/>
      <c r="D726" s="219" t="s">
        <v>151</v>
      </c>
      <c r="E726" s="42"/>
      <c r="F726" s="220" t="s">
        <v>1072</v>
      </c>
      <c r="G726" s="42"/>
      <c r="H726" s="42"/>
      <c r="I726" s="221"/>
      <c r="J726" s="42"/>
      <c r="K726" s="42"/>
      <c r="L726" s="46"/>
      <c r="M726" s="222"/>
      <c r="N726" s="223"/>
      <c r="O726" s="86"/>
      <c r="P726" s="86"/>
      <c r="Q726" s="86"/>
      <c r="R726" s="86"/>
      <c r="S726" s="86"/>
      <c r="T726" s="87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T726" s="19" t="s">
        <v>151</v>
      </c>
      <c r="AU726" s="19" t="s">
        <v>80</v>
      </c>
    </row>
    <row r="727" s="2" customFormat="1">
      <c r="A727" s="40"/>
      <c r="B727" s="41"/>
      <c r="C727" s="42"/>
      <c r="D727" s="224" t="s">
        <v>153</v>
      </c>
      <c r="E727" s="42"/>
      <c r="F727" s="225" t="s">
        <v>1073</v>
      </c>
      <c r="G727" s="42"/>
      <c r="H727" s="42"/>
      <c r="I727" s="221"/>
      <c r="J727" s="42"/>
      <c r="K727" s="42"/>
      <c r="L727" s="46"/>
      <c r="M727" s="222"/>
      <c r="N727" s="223"/>
      <c r="O727" s="86"/>
      <c r="P727" s="86"/>
      <c r="Q727" s="86"/>
      <c r="R727" s="86"/>
      <c r="S727" s="86"/>
      <c r="T727" s="87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T727" s="19" t="s">
        <v>153</v>
      </c>
      <c r="AU727" s="19" t="s">
        <v>80</v>
      </c>
    </row>
    <row r="728" s="13" customFormat="1">
      <c r="A728" s="13"/>
      <c r="B728" s="226"/>
      <c r="C728" s="227"/>
      <c r="D728" s="219" t="s">
        <v>155</v>
      </c>
      <c r="E728" s="228" t="s">
        <v>19</v>
      </c>
      <c r="F728" s="229" t="s">
        <v>1074</v>
      </c>
      <c r="G728" s="227"/>
      <c r="H728" s="230">
        <v>11.09</v>
      </c>
      <c r="I728" s="231"/>
      <c r="J728" s="227"/>
      <c r="K728" s="227"/>
      <c r="L728" s="232"/>
      <c r="M728" s="233"/>
      <c r="N728" s="234"/>
      <c r="O728" s="234"/>
      <c r="P728" s="234"/>
      <c r="Q728" s="234"/>
      <c r="R728" s="234"/>
      <c r="S728" s="234"/>
      <c r="T728" s="235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36" t="s">
        <v>155</v>
      </c>
      <c r="AU728" s="236" t="s">
        <v>80</v>
      </c>
      <c r="AV728" s="13" t="s">
        <v>80</v>
      </c>
      <c r="AW728" s="13" t="s">
        <v>32</v>
      </c>
      <c r="AX728" s="13" t="s">
        <v>78</v>
      </c>
      <c r="AY728" s="236" t="s">
        <v>142</v>
      </c>
    </row>
    <row r="729" s="2" customFormat="1" ht="16.5" customHeight="1">
      <c r="A729" s="40"/>
      <c r="B729" s="41"/>
      <c r="C729" s="206" t="s">
        <v>1075</v>
      </c>
      <c r="D729" s="206" t="s">
        <v>144</v>
      </c>
      <c r="E729" s="207" t="s">
        <v>1076</v>
      </c>
      <c r="F729" s="208" t="s">
        <v>1077</v>
      </c>
      <c r="G729" s="209" t="s">
        <v>193</v>
      </c>
      <c r="H729" s="210">
        <v>1.3460000000000001</v>
      </c>
      <c r="I729" s="211"/>
      <c r="J729" s="212">
        <f>ROUND(I729*H729,2)</f>
        <v>0</v>
      </c>
      <c r="K729" s="208" t="s">
        <v>148</v>
      </c>
      <c r="L729" s="46"/>
      <c r="M729" s="213" t="s">
        <v>19</v>
      </c>
      <c r="N729" s="214" t="s">
        <v>41</v>
      </c>
      <c r="O729" s="86"/>
      <c r="P729" s="215">
        <f>O729*H729</f>
        <v>0</v>
      </c>
      <c r="Q729" s="215">
        <v>0</v>
      </c>
      <c r="R729" s="215">
        <f>Q729*H729</f>
        <v>0</v>
      </c>
      <c r="S729" s="215">
        <v>0</v>
      </c>
      <c r="T729" s="216">
        <f>S729*H729</f>
        <v>0</v>
      </c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R729" s="217" t="s">
        <v>266</v>
      </c>
      <c r="AT729" s="217" t="s">
        <v>144</v>
      </c>
      <c r="AU729" s="217" t="s">
        <v>80</v>
      </c>
      <c r="AY729" s="19" t="s">
        <v>142</v>
      </c>
      <c r="BE729" s="218">
        <f>IF(N729="základní",J729,0)</f>
        <v>0</v>
      </c>
      <c r="BF729" s="218">
        <f>IF(N729="snížená",J729,0)</f>
        <v>0</v>
      </c>
      <c r="BG729" s="218">
        <f>IF(N729="zákl. přenesená",J729,0)</f>
        <v>0</v>
      </c>
      <c r="BH729" s="218">
        <f>IF(N729="sníž. přenesená",J729,0)</f>
        <v>0</v>
      </c>
      <c r="BI729" s="218">
        <f>IF(N729="nulová",J729,0)</f>
        <v>0</v>
      </c>
      <c r="BJ729" s="19" t="s">
        <v>78</v>
      </c>
      <c r="BK729" s="218">
        <f>ROUND(I729*H729,2)</f>
        <v>0</v>
      </c>
      <c r="BL729" s="19" t="s">
        <v>266</v>
      </c>
      <c r="BM729" s="217" t="s">
        <v>1078</v>
      </c>
    </row>
    <row r="730" s="2" customFormat="1">
      <c r="A730" s="40"/>
      <c r="B730" s="41"/>
      <c r="C730" s="42"/>
      <c r="D730" s="219" t="s">
        <v>151</v>
      </c>
      <c r="E730" s="42"/>
      <c r="F730" s="220" t="s">
        <v>1079</v>
      </c>
      <c r="G730" s="42"/>
      <c r="H730" s="42"/>
      <c r="I730" s="221"/>
      <c r="J730" s="42"/>
      <c r="K730" s="42"/>
      <c r="L730" s="46"/>
      <c r="M730" s="222"/>
      <c r="N730" s="223"/>
      <c r="O730" s="86"/>
      <c r="P730" s="86"/>
      <c r="Q730" s="86"/>
      <c r="R730" s="86"/>
      <c r="S730" s="86"/>
      <c r="T730" s="87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T730" s="19" t="s">
        <v>151</v>
      </c>
      <c r="AU730" s="19" t="s">
        <v>80</v>
      </c>
    </row>
    <row r="731" s="2" customFormat="1">
      <c r="A731" s="40"/>
      <c r="B731" s="41"/>
      <c r="C731" s="42"/>
      <c r="D731" s="224" t="s">
        <v>153</v>
      </c>
      <c r="E731" s="42"/>
      <c r="F731" s="225" t="s">
        <v>1080</v>
      </c>
      <c r="G731" s="42"/>
      <c r="H731" s="42"/>
      <c r="I731" s="221"/>
      <c r="J731" s="42"/>
      <c r="K731" s="42"/>
      <c r="L731" s="46"/>
      <c r="M731" s="222"/>
      <c r="N731" s="223"/>
      <c r="O731" s="86"/>
      <c r="P731" s="86"/>
      <c r="Q731" s="86"/>
      <c r="R731" s="86"/>
      <c r="S731" s="86"/>
      <c r="T731" s="87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T731" s="19" t="s">
        <v>153</v>
      </c>
      <c r="AU731" s="19" t="s">
        <v>80</v>
      </c>
    </row>
    <row r="732" s="12" customFormat="1" ht="22.8" customHeight="1">
      <c r="A732" s="12"/>
      <c r="B732" s="190"/>
      <c r="C732" s="191"/>
      <c r="D732" s="192" t="s">
        <v>69</v>
      </c>
      <c r="E732" s="204" t="s">
        <v>1081</v>
      </c>
      <c r="F732" s="204" t="s">
        <v>1082</v>
      </c>
      <c r="G732" s="191"/>
      <c r="H732" s="191"/>
      <c r="I732" s="194"/>
      <c r="J732" s="205">
        <f>BK732</f>
        <v>0</v>
      </c>
      <c r="K732" s="191"/>
      <c r="L732" s="196"/>
      <c r="M732" s="197"/>
      <c r="N732" s="198"/>
      <c r="O732" s="198"/>
      <c r="P732" s="199">
        <f>SUM(P733:P837)</f>
        <v>0</v>
      </c>
      <c r="Q732" s="198"/>
      <c r="R732" s="199">
        <f>SUM(R733:R837)</f>
        <v>2.3655317500000002</v>
      </c>
      <c r="S732" s="198"/>
      <c r="T732" s="200">
        <f>SUM(T733:T837)</f>
        <v>0</v>
      </c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R732" s="201" t="s">
        <v>80</v>
      </c>
      <c r="AT732" s="202" t="s">
        <v>69</v>
      </c>
      <c r="AU732" s="202" t="s">
        <v>78</v>
      </c>
      <c r="AY732" s="201" t="s">
        <v>142</v>
      </c>
      <c r="BK732" s="203">
        <f>SUM(BK733:BK837)</f>
        <v>0</v>
      </c>
    </row>
    <row r="733" s="2" customFormat="1" ht="16.5" customHeight="1">
      <c r="A733" s="40"/>
      <c r="B733" s="41"/>
      <c r="C733" s="206" t="s">
        <v>1083</v>
      </c>
      <c r="D733" s="206" t="s">
        <v>144</v>
      </c>
      <c r="E733" s="207" t="s">
        <v>1084</v>
      </c>
      <c r="F733" s="208" t="s">
        <v>1085</v>
      </c>
      <c r="G733" s="209" t="s">
        <v>147</v>
      </c>
      <c r="H733" s="210">
        <v>104.22499999999999</v>
      </c>
      <c r="I733" s="211"/>
      <c r="J733" s="212">
        <f>ROUND(I733*H733,2)</f>
        <v>0</v>
      </c>
      <c r="K733" s="208" t="s">
        <v>148</v>
      </c>
      <c r="L733" s="46"/>
      <c r="M733" s="213" t="s">
        <v>19</v>
      </c>
      <c r="N733" s="214" t="s">
        <v>41</v>
      </c>
      <c r="O733" s="86"/>
      <c r="P733" s="215">
        <f>O733*H733</f>
        <v>0</v>
      </c>
      <c r="Q733" s="215">
        <v>0</v>
      </c>
      <c r="R733" s="215">
        <f>Q733*H733</f>
        <v>0</v>
      </c>
      <c r="S733" s="215">
        <v>0</v>
      </c>
      <c r="T733" s="216">
        <f>S733*H733</f>
        <v>0</v>
      </c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R733" s="217" t="s">
        <v>266</v>
      </c>
      <c r="AT733" s="217" t="s">
        <v>144</v>
      </c>
      <c r="AU733" s="217" t="s">
        <v>80</v>
      </c>
      <c r="AY733" s="19" t="s">
        <v>142</v>
      </c>
      <c r="BE733" s="218">
        <f>IF(N733="základní",J733,0)</f>
        <v>0</v>
      </c>
      <c r="BF733" s="218">
        <f>IF(N733="snížená",J733,0)</f>
        <v>0</v>
      </c>
      <c r="BG733" s="218">
        <f>IF(N733="zákl. přenesená",J733,0)</f>
        <v>0</v>
      </c>
      <c r="BH733" s="218">
        <f>IF(N733="sníž. přenesená",J733,0)</f>
        <v>0</v>
      </c>
      <c r="BI733" s="218">
        <f>IF(N733="nulová",J733,0)</f>
        <v>0</v>
      </c>
      <c r="BJ733" s="19" t="s">
        <v>78</v>
      </c>
      <c r="BK733" s="218">
        <f>ROUND(I733*H733,2)</f>
        <v>0</v>
      </c>
      <c r="BL733" s="19" t="s">
        <v>266</v>
      </c>
      <c r="BM733" s="217" t="s">
        <v>1086</v>
      </c>
    </row>
    <row r="734" s="2" customFormat="1">
      <c r="A734" s="40"/>
      <c r="B734" s="41"/>
      <c r="C734" s="42"/>
      <c r="D734" s="219" t="s">
        <v>151</v>
      </c>
      <c r="E734" s="42"/>
      <c r="F734" s="220" t="s">
        <v>1087</v>
      </c>
      <c r="G734" s="42"/>
      <c r="H734" s="42"/>
      <c r="I734" s="221"/>
      <c r="J734" s="42"/>
      <c r="K734" s="42"/>
      <c r="L734" s="46"/>
      <c r="M734" s="222"/>
      <c r="N734" s="223"/>
      <c r="O734" s="86"/>
      <c r="P734" s="86"/>
      <c r="Q734" s="86"/>
      <c r="R734" s="86"/>
      <c r="S734" s="86"/>
      <c r="T734" s="87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T734" s="19" t="s">
        <v>151</v>
      </c>
      <c r="AU734" s="19" t="s">
        <v>80</v>
      </c>
    </row>
    <row r="735" s="2" customFormat="1">
      <c r="A735" s="40"/>
      <c r="B735" s="41"/>
      <c r="C735" s="42"/>
      <c r="D735" s="224" t="s">
        <v>153</v>
      </c>
      <c r="E735" s="42"/>
      <c r="F735" s="225" t="s">
        <v>1088</v>
      </c>
      <c r="G735" s="42"/>
      <c r="H735" s="42"/>
      <c r="I735" s="221"/>
      <c r="J735" s="42"/>
      <c r="K735" s="42"/>
      <c r="L735" s="46"/>
      <c r="M735" s="222"/>
      <c r="N735" s="223"/>
      <c r="O735" s="86"/>
      <c r="P735" s="86"/>
      <c r="Q735" s="86"/>
      <c r="R735" s="86"/>
      <c r="S735" s="86"/>
      <c r="T735" s="87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T735" s="19" t="s">
        <v>153</v>
      </c>
      <c r="AU735" s="19" t="s">
        <v>80</v>
      </c>
    </row>
    <row r="736" s="13" customFormat="1">
      <c r="A736" s="13"/>
      <c r="B736" s="226"/>
      <c r="C736" s="227"/>
      <c r="D736" s="219" t="s">
        <v>155</v>
      </c>
      <c r="E736" s="228" t="s">
        <v>19</v>
      </c>
      <c r="F736" s="229" t="s">
        <v>1089</v>
      </c>
      <c r="G736" s="227"/>
      <c r="H736" s="230">
        <v>17.646000000000001</v>
      </c>
      <c r="I736" s="231"/>
      <c r="J736" s="227"/>
      <c r="K736" s="227"/>
      <c r="L736" s="232"/>
      <c r="M736" s="233"/>
      <c r="N736" s="234"/>
      <c r="O736" s="234"/>
      <c r="P736" s="234"/>
      <c r="Q736" s="234"/>
      <c r="R736" s="234"/>
      <c r="S736" s="234"/>
      <c r="T736" s="235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236" t="s">
        <v>155</v>
      </c>
      <c r="AU736" s="236" t="s">
        <v>80</v>
      </c>
      <c r="AV736" s="13" t="s">
        <v>80</v>
      </c>
      <c r="AW736" s="13" t="s">
        <v>32</v>
      </c>
      <c r="AX736" s="13" t="s">
        <v>70</v>
      </c>
      <c r="AY736" s="236" t="s">
        <v>142</v>
      </c>
    </row>
    <row r="737" s="13" customFormat="1">
      <c r="A737" s="13"/>
      <c r="B737" s="226"/>
      <c r="C737" s="227"/>
      <c r="D737" s="219" t="s">
        <v>155</v>
      </c>
      <c r="E737" s="228" t="s">
        <v>19</v>
      </c>
      <c r="F737" s="229" t="s">
        <v>1090</v>
      </c>
      <c r="G737" s="227"/>
      <c r="H737" s="230">
        <v>10.925000000000001</v>
      </c>
      <c r="I737" s="231"/>
      <c r="J737" s="227"/>
      <c r="K737" s="227"/>
      <c r="L737" s="232"/>
      <c r="M737" s="233"/>
      <c r="N737" s="234"/>
      <c r="O737" s="234"/>
      <c r="P737" s="234"/>
      <c r="Q737" s="234"/>
      <c r="R737" s="234"/>
      <c r="S737" s="234"/>
      <c r="T737" s="235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36" t="s">
        <v>155</v>
      </c>
      <c r="AU737" s="236" t="s">
        <v>80</v>
      </c>
      <c r="AV737" s="13" t="s">
        <v>80</v>
      </c>
      <c r="AW737" s="13" t="s">
        <v>32</v>
      </c>
      <c r="AX737" s="13" t="s">
        <v>70</v>
      </c>
      <c r="AY737" s="236" t="s">
        <v>142</v>
      </c>
    </row>
    <row r="738" s="13" customFormat="1">
      <c r="A738" s="13"/>
      <c r="B738" s="226"/>
      <c r="C738" s="227"/>
      <c r="D738" s="219" t="s">
        <v>155</v>
      </c>
      <c r="E738" s="228" t="s">
        <v>19</v>
      </c>
      <c r="F738" s="229" t="s">
        <v>372</v>
      </c>
      <c r="G738" s="227"/>
      <c r="H738" s="230">
        <v>10.629</v>
      </c>
      <c r="I738" s="231"/>
      <c r="J738" s="227"/>
      <c r="K738" s="227"/>
      <c r="L738" s="232"/>
      <c r="M738" s="233"/>
      <c r="N738" s="234"/>
      <c r="O738" s="234"/>
      <c r="P738" s="234"/>
      <c r="Q738" s="234"/>
      <c r="R738" s="234"/>
      <c r="S738" s="234"/>
      <c r="T738" s="235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36" t="s">
        <v>155</v>
      </c>
      <c r="AU738" s="236" t="s">
        <v>80</v>
      </c>
      <c r="AV738" s="13" t="s">
        <v>80</v>
      </c>
      <c r="AW738" s="13" t="s">
        <v>32</v>
      </c>
      <c r="AX738" s="13" t="s">
        <v>70</v>
      </c>
      <c r="AY738" s="236" t="s">
        <v>142</v>
      </c>
    </row>
    <row r="739" s="13" customFormat="1">
      <c r="A739" s="13"/>
      <c r="B739" s="226"/>
      <c r="C739" s="227"/>
      <c r="D739" s="219" t="s">
        <v>155</v>
      </c>
      <c r="E739" s="228" t="s">
        <v>19</v>
      </c>
      <c r="F739" s="229" t="s">
        <v>1091</v>
      </c>
      <c r="G739" s="227"/>
      <c r="H739" s="230">
        <v>4.3700000000000001</v>
      </c>
      <c r="I739" s="231"/>
      <c r="J739" s="227"/>
      <c r="K739" s="227"/>
      <c r="L739" s="232"/>
      <c r="M739" s="233"/>
      <c r="N739" s="234"/>
      <c r="O739" s="234"/>
      <c r="P739" s="234"/>
      <c r="Q739" s="234"/>
      <c r="R739" s="234"/>
      <c r="S739" s="234"/>
      <c r="T739" s="235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236" t="s">
        <v>155</v>
      </c>
      <c r="AU739" s="236" t="s">
        <v>80</v>
      </c>
      <c r="AV739" s="13" t="s">
        <v>80</v>
      </c>
      <c r="AW739" s="13" t="s">
        <v>32</v>
      </c>
      <c r="AX739" s="13" t="s">
        <v>70</v>
      </c>
      <c r="AY739" s="236" t="s">
        <v>142</v>
      </c>
    </row>
    <row r="740" s="13" customFormat="1">
      <c r="A740" s="13"/>
      <c r="B740" s="226"/>
      <c r="C740" s="227"/>
      <c r="D740" s="219" t="s">
        <v>155</v>
      </c>
      <c r="E740" s="228" t="s">
        <v>19</v>
      </c>
      <c r="F740" s="229" t="s">
        <v>374</v>
      </c>
      <c r="G740" s="227"/>
      <c r="H740" s="230">
        <v>13.09</v>
      </c>
      <c r="I740" s="231"/>
      <c r="J740" s="227"/>
      <c r="K740" s="227"/>
      <c r="L740" s="232"/>
      <c r="M740" s="233"/>
      <c r="N740" s="234"/>
      <c r="O740" s="234"/>
      <c r="P740" s="234"/>
      <c r="Q740" s="234"/>
      <c r="R740" s="234"/>
      <c r="S740" s="234"/>
      <c r="T740" s="235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236" t="s">
        <v>155</v>
      </c>
      <c r="AU740" s="236" t="s">
        <v>80</v>
      </c>
      <c r="AV740" s="13" t="s">
        <v>80</v>
      </c>
      <c r="AW740" s="13" t="s">
        <v>32</v>
      </c>
      <c r="AX740" s="13" t="s">
        <v>70</v>
      </c>
      <c r="AY740" s="236" t="s">
        <v>142</v>
      </c>
    </row>
    <row r="741" s="13" customFormat="1">
      <c r="A741" s="13"/>
      <c r="B741" s="226"/>
      <c r="C741" s="227"/>
      <c r="D741" s="219" t="s">
        <v>155</v>
      </c>
      <c r="E741" s="228" t="s">
        <v>19</v>
      </c>
      <c r="F741" s="229" t="s">
        <v>1092</v>
      </c>
      <c r="G741" s="227"/>
      <c r="H741" s="230">
        <v>8.9700000000000006</v>
      </c>
      <c r="I741" s="231"/>
      <c r="J741" s="227"/>
      <c r="K741" s="227"/>
      <c r="L741" s="232"/>
      <c r="M741" s="233"/>
      <c r="N741" s="234"/>
      <c r="O741" s="234"/>
      <c r="P741" s="234"/>
      <c r="Q741" s="234"/>
      <c r="R741" s="234"/>
      <c r="S741" s="234"/>
      <c r="T741" s="235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36" t="s">
        <v>155</v>
      </c>
      <c r="AU741" s="236" t="s">
        <v>80</v>
      </c>
      <c r="AV741" s="13" t="s">
        <v>80</v>
      </c>
      <c r="AW741" s="13" t="s">
        <v>32</v>
      </c>
      <c r="AX741" s="13" t="s">
        <v>70</v>
      </c>
      <c r="AY741" s="236" t="s">
        <v>142</v>
      </c>
    </row>
    <row r="742" s="13" customFormat="1">
      <c r="A742" s="13"/>
      <c r="B742" s="226"/>
      <c r="C742" s="227"/>
      <c r="D742" s="219" t="s">
        <v>155</v>
      </c>
      <c r="E742" s="228" t="s">
        <v>19</v>
      </c>
      <c r="F742" s="229" t="s">
        <v>376</v>
      </c>
      <c r="G742" s="227"/>
      <c r="H742" s="230">
        <v>12.859999999999999</v>
      </c>
      <c r="I742" s="231"/>
      <c r="J742" s="227"/>
      <c r="K742" s="227"/>
      <c r="L742" s="232"/>
      <c r="M742" s="233"/>
      <c r="N742" s="234"/>
      <c r="O742" s="234"/>
      <c r="P742" s="234"/>
      <c r="Q742" s="234"/>
      <c r="R742" s="234"/>
      <c r="S742" s="234"/>
      <c r="T742" s="235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36" t="s">
        <v>155</v>
      </c>
      <c r="AU742" s="236" t="s">
        <v>80</v>
      </c>
      <c r="AV742" s="13" t="s">
        <v>80</v>
      </c>
      <c r="AW742" s="13" t="s">
        <v>32</v>
      </c>
      <c r="AX742" s="13" t="s">
        <v>70</v>
      </c>
      <c r="AY742" s="236" t="s">
        <v>142</v>
      </c>
    </row>
    <row r="743" s="13" customFormat="1">
      <c r="A743" s="13"/>
      <c r="B743" s="226"/>
      <c r="C743" s="227"/>
      <c r="D743" s="219" t="s">
        <v>155</v>
      </c>
      <c r="E743" s="228" t="s">
        <v>19</v>
      </c>
      <c r="F743" s="229" t="s">
        <v>1093</v>
      </c>
      <c r="G743" s="227"/>
      <c r="H743" s="230">
        <v>14.635</v>
      </c>
      <c r="I743" s="231"/>
      <c r="J743" s="227"/>
      <c r="K743" s="227"/>
      <c r="L743" s="232"/>
      <c r="M743" s="233"/>
      <c r="N743" s="234"/>
      <c r="O743" s="234"/>
      <c r="P743" s="234"/>
      <c r="Q743" s="234"/>
      <c r="R743" s="234"/>
      <c r="S743" s="234"/>
      <c r="T743" s="235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T743" s="236" t="s">
        <v>155</v>
      </c>
      <c r="AU743" s="236" t="s">
        <v>80</v>
      </c>
      <c r="AV743" s="13" t="s">
        <v>80</v>
      </c>
      <c r="AW743" s="13" t="s">
        <v>32</v>
      </c>
      <c r="AX743" s="13" t="s">
        <v>70</v>
      </c>
      <c r="AY743" s="236" t="s">
        <v>142</v>
      </c>
    </row>
    <row r="744" s="13" customFormat="1">
      <c r="A744" s="13"/>
      <c r="B744" s="226"/>
      <c r="C744" s="227"/>
      <c r="D744" s="219" t="s">
        <v>155</v>
      </c>
      <c r="E744" s="228" t="s">
        <v>19</v>
      </c>
      <c r="F744" s="229" t="s">
        <v>1094</v>
      </c>
      <c r="G744" s="227"/>
      <c r="H744" s="230">
        <v>6.0949999999999998</v>
      </c>
      <c r="I744" s="231"/>
      <c r="J744" s="227"/>
      <c r="K744" s="227"/>
      <c r="L744" s="232"/>
      <c r="M744" s="233"/>
      <c r="N744" s="234"/>
      <c r="O744" s="234"/>
      <c r="P744" s="234"/>
      <c r="Q744" s="234"/>
      <c r="R744" s="234"/>
      <c r="S744" s="234"/>
      <c r="T744" s="235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36" t="s">
        <v>155</v>
      </c>
      <c r="AU744" s="236" t="s">
        <v>80</v>
      </c>
      <c r="AV744" s="13" t="s">
        <v>80</v>
      </c>
      <c r="AW744" s="13" t="s">
        <v>32</v>
      </c>
      <c r="AX744" s="13" t="s">
        <v>70</v>
      </c>
      <c r="AY744" s="236" t="s">
        <v>142</v>
      </c>
    </row>
    <row r="745" s="13" customFormat="1">
      <c r="A745" s="13"/>
      <c r="B745" s="226"/>
      <c r="C745" s="227"/>
      <c r="D745" s="219" t="s">
        <v>155</v>
      </c>
      <c r="E745" s="228" t="s">
        <v>19</v>
      </c>
      <c r="F745" s="229" t="s">
        <v>1095</v>
      </c>
      <c r="G745" s="227"/>
      <c r="H745" s="230">
        <v>5.0049999999999999</v>
      </c>
      <c r="I745" s="231"/>
      <c r="J745" s="227"/>
      <c r="K745" s="227"/>
      <c r="L745" s="232"/>
      <c r="M745" s="233"/>
      <c r="N745" s="234"/>
      <c r="O745" s="234"/>
      <c r="P745" s="234"/>
      <c r="Q745" s="234"/>
      <c r="R745" s="234"/>
      <c r="S745" s="234"/>
      <c r="T745" s="235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T745" s="236" t="s">
        <v>155</v>
      </c>
      <c r="AU745" s="236" t="s">
        <v>80</v>
      </c>
      <c r="AV745" s="13" t="s">
        <v>80</v>
      </c>
      <c r="AW745" s="13" t="s">
        <v>32</v>
      </c>
      <c r="AX745" s="13" t="s">
        <v>70</v>
      </c>
      <c r="AY745" s="236" t="s">
        <v>142</v>
      </c>
    </row>
    <row r="746" s="14" customFormat="1">
      <c r="A746" s="14"/>
      <c r="B746" s="237"/>
      <c r="C746" s="238"/>
      <c r="D746" s="219" t="s">
        <v>155</v>
      </c>
      <c r="E746" s="239" t="s">
        <v>19</v>
      </c>
      <c r="F746" s="240" t="s">
        <v>173</v>
      </c>
      <c r="G746" s="238"/>
      <c r="H746" s="241">
        <v>104.22499999999999</v>
      </c>
      <c r="I746" s="242"/>
      <c r="J746" s="238"/>
      <c r="K746" s="238"/>
      <c r="L746" s="243"/>
      <c r="M746" s="244"/>
      <c r="N746" s="245"/>
      <c r="O746" s="245"/>
      <c r="P746" s="245"/>
      <c r="Q746" s="245"/>
      <c r="R746" s="245"/>
      <c r="S746" s="245"/>
      <c r="T746" s="246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T746" s="247" t="s">
        <v>155</v>
      </c>
      <c r="AU746" s="247" t="s">
        <v>80</v>
      </c>
      <c r="AV746" s="14" t="s">
        <v>149</v>
      </c>
      <c r="AW746" s="14" t="s">
        <v>32</v>
      </c>
      <c r="AX746" s="14" t="s">
        <v>78</v>
      </c>
      <c r="AY746" s="247" t="s">
        <v>142</v>
      </c>
    </row>
    <row r="747" s="2" customFormat="1" ht="16.5" customHeight="1">
      <c r="A747" s="40"/>
      <c r="B747" s="41"/>
      <c r="C747" s="206" t="s">
        <v>1096</v>
      </c>
      <c r="D747" s="206" t="s">
        <v>144</v>
      </c>
      <c r="E747" s="207" t="s">
        <v>1097</v>
      </c>
      <c r="F747" s="208" t="s">
        <v>1098</v>
      </c>
      <c r="G747" s="209" t="s">
        <v>147</v>
      </c>
      <c r="H747" s="210">
        <v>137.80699999999999</v>
      </c>
      <c r="I747" s="211"/>
      <c r="J747" s="212">
        <f>ROUND(I747*H747,2)</f>
        <v>0</v>
      </c>
      <c r="K747" s="208" t="s">
        <v>148</v>
      </c>
      <c r="L747" s="46"/>
      <c r="M747" s="213" t="s">
        <v>19</v>
      </c>
      <c r="N747" s="214" t="s">
        <v>41</v>
      </c>
      <c r="O747" s="86"/>
      <c r="P747" s="215">
        <f>O747*H747</f>
        <v>0</v>
      </c>
      <c r="Q747" s="215">
        <v>0.00029999999999999997</v>
      </c>
      <c r="R747" s="215">
        <f>Q747*H747</f>
        <v>0.041342099999999993</v>
      </c>
      <c r="S747" s="215">
        <v>0</v>
      </c>
      <c r="T747" s="216">
        <f>S747*H747</f>
        <v>0</v>
      </c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R747" s="217" t="s">
        <v>266</v>
      </c>
      <c r="AT747" s="217" t="s">
        <v>144</v>
      </c>
      <c r="AU747" s="217" t="s">
        <v>80</v>
      </c>
      <c r="AY747" s="19" t="s">
        <v>142</v>
      </c>
      <c r="BE747" s="218">
        <f>IF(N747="základní",J747,0)</f>
        <v>0</v>
      </c>
      <c r="BF747" s="218">
        <f>IF(N747="snížená",J747,0)</f>
        <v>0</v>
      </c>
      <c r="BG747" s="218">
        <f>IF(N747="zákl. přenesená",J747,0)</f>
        <v>0</v>
      </c>
      <c r="BH747" s="218">
        <f>IF(N747="sníž. přenesená",J747,0)</f>
        <v>0</v>
      </c>
      <c r="BI747" s="218">
        <f>IF(N747="nulová",J747,0)</f>
        <v>0</v>
      </c>
      <c r="BJ747" s="19" t="s">
        <v>78</v>
      </c>
      <c r="BK747" s="218">
        <f>ROUND(I747*H747,2)</f>
        <v>0</v>
      </c>
      <c r="BL747" s="19" t="s">
        <v>266</v>
      </c>
      <c r="BM747" s="217" t="s">
        <v>1099</v>
      </c>
    </row>
    <row r="748" s="2" customFormat="1">
      <c r="A748" s="40"/>
      <c r="B748" s="41"/>
      <c r="C748" s="42"/>
      <c r="D748" s="219" t="s">
        <v>151</v>
      </c>
      <c r="E748" s="42"/>
      <c r="F748" s="220" t="s">
        <v>1100</v>
      </c>
      <c r="G748" s="42"/>
      <c r="H748" s="42"/>
      <c r="I748" s="221"/>
      <c r="J748" s="42"/>
      <c r="K748" s="42"/>
      <c r="L748" s="46"/>
      <c r="M748" s="222"/>
      <c r="N748" s="223"/>
      <c r="O748" s="86"/>
      <c r="P748" s="86"/>
      <c r="Q748" s="86"/>
      <c r="R748" s="86"/>
      <c r="S748" s="86"/>
      <c r="T748" s="87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T748" s="19" t="s">
        <v>151</v>
      </c>
      <c r="AU748" s="19" t="s">
        <v>80</v>
      </c>
    </row>
    <row r="749" s="2" customFormat="1">
      <c r="A749" s="40"/>
      <c r="B749" s="41"/>
      <c r="C749" s="42"/>
      <c r="D749" s="224" t="s">
        <v>153</v>
      </c>
      <c r="E749" s="42"/>
      <c r="F749" s="225" t="s">
        <v>1101</v>
      </c>
      <c r="G749" s="42"/>
      <c r="H749" s="42"/>
      <c r="I749" s="221"/>
      <c r="J749" s="42"/>
      <c r="K749" s="42"/>
      <c r="L749" s="46"/>
      <c r="M749" s="222"/>
      <c r="N749" s="223"/>
      <c r="O749" s="86"/>
      <c r="P749" s="86"/>
      <c r="Q749" s="86"/>
      <c r="R749" s="86"/>
      <c r="S749" s="86"/>
      <c r="T749" s="87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T749" s="19" t="s">
        <v>153</v>
      </c>
      <c r="AU749" s="19" t="s">
        <v>80</v>
      </c>
    </row>
    <row r="750" s="13" customFormat="1">
      <c r="A750" s="13"/>
      <c r="B750" s="226"/>
      <c r="C750" s="227"/>
      <c r="D750" s="219" t="s">
        <v>155</v>
      </c>
      <c r="E750" s="228" t="s">
        <v>19</v>
      </c>
      <c r="F750" s="229" t="s">
        <v>1102</v>
      </c>
      <c r="G750" s="227"/>
      <c r="H750" s="230">
        <v>104.22499999999999</v>
      </c>
      <c r="I750" s="231"/>
      <c r="J750" s="227"/>
      <c r="K750" s="227"/>
      <c r="L750" s="232"/>
      <c r="M750" s="233"/>
      <c r="N750" s="234"/>
      <c r="O750" s="234"/>
      <c r="P750" s="234"/>
      <c r="Q750" s="234"/>
      <c r="R750" s="234"/>
      <c r="S750" s="234"/>
      <c r="T750" s="235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36" t="s">
        <v>155</v>
      </c>
      <c r="AU750" s="236" t="s">
        <v>80</v>
      </c>
      <c r="AV750" s="13" t="s">
        <v>80</v>
      </c>
      <c r="AW750" s="13" t="s">
        <v>32</v>
      </c>
      <c r="AX750" s="13" t="s">
        <v>70</v>
      </c>
      <c r="AY750" s="236" t="s">
        <v>142</v>
      </c>
    </row>
    <row r="751" s="13" customFormat="1">
      <c r="A751" s="13"/>
      <c r="B751" s="226"/>
      <c r="C751" s="227"/>
      <c r="D751" s="219" t="s">
        <v>155</v>
      </c>
      <c r="E751" s="228" t="s">
        <v>19</v>
      </c>
      <c r="F751" s="229" t="s">
        <v>1103</v>
      </c>
      <c r="G751" s="227"/>
      <c r="H751" s="230">
        <v>6.9050000000000002</v>
      </c>
      <c r="I751" s="231"/>
      <c r="J751" s="227"/>
      <c r="K751" s="227"/>
      <c r="L751" s="232"/>
      <c r="M751" s="233"/>
      <c r="N751" s="234"/>
      <c r="O751" s="234"/>
      <c r="P751" s="234"/>
      <c r="Q751" s="234"/>
      <c r="R751" s="234"/>
      <c r="S751" s="234"/>
      <c r="T751" s="235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36" t="s">
        <v>155</v>
      </c>
      <c r="AU751" s="236" t="s">
        <v>80</v>
      </c>
      <c r="AV751" s="13" t="s">
        <v>80</v>
      </c>
      <c r="AW751" s="13" t="s">
        <v>32</v>
      </c>
      <c r="AX751" s="13" t="s">
        <v>70</v>
      </c>
      <c r="AY751" s="236" t="s">
        <v>142</v>
      </c>
    </row>
    <row r="752" s="13" customFormat="1">
      <c r="A752" s="13"/>
      <c r="B752" s="226"/>
      <c r="C752" s="227"/>
      <c r="D752" s="219" t="s">
        <v>155</v>
      </c>
      <c r="E752" s="228" t="s">
        <v>19</v>
      </c>
      <c r="F752" s="229" t="s">
        <v>1104</v>
      </c>
      <c r="G752" s="227"/>
      <c r="H752" s="230">
        <v>12.429</v>
      </c>
      <c r="I752" s="231"/>
      <c r="J752" s="227"/>
      <c r="K752" s="227"/>
      <c r="L752" s="232"/>
      <c r="M752" s="233"/>
      <c r="N752" s="234"/>
      <c r="O752" s="234"/>
      <c r="P752" s="234"/>
      <c r="Q752" s="234"/>
      <c r="R752" s="234"/>
      <c r="S752" s="234"/>
      <c r="T752" s="235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T752" s="236" t="s">
        <v>155</v>
      </c>
      <c r="AU752" s="236" t="s">
        <v>80</v>
      </c>
      <c r="AV752" s="13" t="s">
        <v>80</v>
      </c>
      <c r="AW752" s="13" t="s">
        <v>32</v>
      </c>
      <c r="AX752" s="13" t="s">
        <v>70</v>
      </c>
      <c r="AY752" s="236" t="s">
        <v>142</v>
      </c>
    </row>
    <row r="753" s="13" customFormat="1">
      <c r="A753" s="13"/>
      <c r="B753" s="226"/>
      <c r="C753" s="227"/>
      <c r="D753" s="219" t="s">
        <v>155</v>
      </c>
      <c r="E753" s="228" t="s">
        <v>19</v>
      </c>
      <c r="F753" s="229" t="s">
        <v>1105</v>
      </c>
      <c r="G753" s="227"/>
      <c r="H753" s="230">
        <v>11.048</v>
      </c>
      <c r="I753" s="231"/>
      <c r="J753" s="227"/>
      <c r="K753" s="227"/>
      <c r="L753" s="232"/>
      <c r="M753" s="233"/>
      <c r="N753" s="234"/>
      <c r="O753" s="234"/>
      <c r="P753" s="234"/>
      <c r="Q753" s="234"/>
      <c r="R753" s="234"/>
      <c r="S753" s="234"/>
      <c r="T753" s="235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T753" s="236" t="s">
        <v>155</v>
      </c>
      <c r="AU753" s="236" t="s">
        <v>80</v>
      </c>
      <c r="AV753" s="13" t="s">
        <v>80</v>
      </c>
      <c r="AW753" s="13" t="s">
        <v>32</v>
      </c>
      <c r="AX753" s="13" t="s">
        <v>70</v>
      </c>
      <c r="AY753" s="236" t="s">
        <v>142</v>
      </c>
    </row>
    <row r="754" s="13" customFormat="1">
      <c r="A754" s="13"/>
      <c r="B754" s="226"/>
      <c r="C754" s="227"/>
      <c r="D754" s="219" t="s">
        <v>155</v>
      </c>
      <c r="E754" s="228" t="s">
        <v>19</v>
      </c>
      <c r="F754" s="229" t="s">
        <v>1106</v>
      </c>
      <c r="G754" s="227"/>
      <c r="H754" s="230">
        <v>3.2000000000000002</v>
      </c>
      <c r="I754" s="231"/>
      <c r="J754" s="227"/>
      <c r="K754" s="227"/>
      <c r="L754" s="232"/>
      <c r="M754" s="233"/>
      <c r="N754" s="234"/>
      <c r="O754" s="234"/>
      <c r="P754" s="234"/>
      <c r="Q754" s="234"/>
      <c r="R754" s="234"/>
      <c r="S754" s="234"/>
      <c r="T754" s="235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T754" s="236" t="s">
        <v>155</v>
      </c>
      <c r="AU754" s="236" t="s">
        <v>80</v>
      </c>
      <c r="AV754" s="13" t="s">
        <v>80</v>
      </c>
      <c r="AW754" s="13" t="s">
        <v>32</v>
      </c>
      <c r="AX754" s="13" t="s">
        <v>70</v>
      </c>
      <c r="AY754" s="236" t="s">
        <v>142</v>
      </c>
    </row>
    <row r="755" s="14" customFormat="1">
      <c r="A755" s="14"/>
      <c r="B755" s="237"/>
      <c r="C755" s="238"/>
      <c r="D755" s="219" t="s">
        <v>155</v>
      </c>
      <c r="E755" s="239" t="s">
        <v>19</v>
      </c>
      <c r="F755" s="240" t="s">
        <v>173</v>
      </c>
      <c r="G755" s="238"/>
      <c r="H755" s="241">
        <v>137.80699999999999</v>
      </c>
      <c r="I755" s="242"/>
      <c r="J755" s="238"/>
      <c r="K755" s="238"/>
      <c r="L755" s="243"/>
      <c r="M755" s="244"/>
      <c r="N755" s="245"/>
      <c r="O755" s="245"/>
      <c r="P755" s="245"/>
      <c r="Q755" s="245"/>
      <c r="R755" s="245"/>
      <c r="S755" s="245"/>
      <c r="T755" s="246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T755" s="247" t="s">
        <v>155</v>
      </c>
      <c r="AU755" s="247" t="s">
        <v>80</v>
      </c>
      <c r="AV755" s="14" t="s">
        <v>149</v>
      </c>
      <c r="AW755" s="14" t="s">
        <v>32</v>
      </c>
      <c r="AX755" s="14" t="s">
        <v>78</v>
      </c>
      <c r="AY755" s="247" t="s">
        <v>142</v>
      </c>
    </row>
    <row r="756" s="2" customFormat="1" ht="16.5" customHeight="1">
      <c r="A756" s="40"/>
      <c r="B756" s="41"/>
      <c r="C756" s="206" t="s">
        <v>1107</v>
      </c>
      <c r="D756" s="206" t="s">
        <v>144</v>
      </c>
      <c r="E756" s="207" t="s">
        <v>1097</v>
      </c>
      <c r="F756" s="208" t="s">
        <v>1098</v>
      </c>
      <c r="G756" s="209" t="s">
        <v>147</v>
      </c>
      <c r="H756" s="210">
        <v>33.582000000000001</v>
      </c>
      <c r="I756" s="211"/>
      <c r="J756" s="212">
        <f>ROUND(I756*H756,2)</f>
        <v>0</v>
      </c>
      <c r="K756" s="208" t="s">
        <v>148</v>
      </c>
      <c r="L756" s="46"/>
      <c r="M756" s="213" t="s">
        <v>19</v>
      </c>
      <c r="N756" s="214" t="s">
        <v>41</v>
      </c>
      <c r="O756" s="86"/>
      <c r="P756" s="215">
        <f>O756*H756</f>
        <v>0</v>
      </c>
      <c r="Q756" s="215">
        <v>0.00029999999999999997</v>
      </c>
      <c r="R756" s="215">
        <f>Q756*H756</f>
        <v>0.0100746</v>
      </c>
      <c r="S756" s="215">
        <v>0</v>
      </c>
      <c r="T756" s="216">
        <f>S756*H756</f>
        <v>0</v>
      </c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R756" s="217" t="s">
        <v>266</v>
      </c>
      <c r="AT756" s="217" t="s">
        <v>144</v>
      </c>
      <c r="AU756" s="217" t="s">
        <v>80</v>
      </c>
      <c r="AY756" s="19" t="s">
        <v>142</v>
      </c>
      <c r="BE756" s="218">
        <f>IF(N756="základní",J756,0)</f>
        <v>0</v>
      </c>
      <c r="BF756" s="218">
        <f>IF(N756="snížená",J756,0)</f>
        <v>0</v>
      </c>
      <c r="BG756" s="218">
        <f>IF(N756="zákl. přenesená",J756,0)</f>
        <v>0</v>
      </c>
      <c r="BH756" s="218">
        <f>IF(N756="sníž. přenesená",J756,0)</f>
        <v>0</v>
      </c>
      <c r="BI756" s="218">
        <f>IF(N756="nulová",J756,0)</f>
        <v>0</v>
      </c>
      <c r="BJ756" s="19" t="s">
        <v>78</v>
      </c>
      <c r="BK756" s="218">
        <f>ROUND(I756*H756,2)</f>
        <v>0</v>
      </c>
      <c r="BL756" s="19" t="s">
        <v>266</v>
      </c>
      <c r="BM756" s="217" t="s">
        <v>1108</v>
      </c>
    </row>
    <row r="757" s="2" customFormat="1">
      <c r="A757" s="40"/>
      <c r="B757" s="41"/>
      <c r="C757" s="42"/>
      <c r="D757" s="219" t="s">
        <v>151</v>
      </c>
      <c r="E757" s="42"/>
      <c r="F757" s="220" t="s">
        <v>1100</v>
      </c>
      <c r="G757" s="42"/>
      <c r="H757" s="42"/>
      <c r="I757" s="221"/>
      <c r="J757" s="42"/>
      <c r="K757" s="42"/>
      <c r="L757" s="46"/>
      <c r="M757" s="222"/>
      <c r="N757" s="223"/>
      <c r="O757" s="86"/>
      <c r="P757" s="86"/>
      <c r="Q757" s="86"/>
      <c r="R757" s="86"/>
      <c r="S757" s="86"/>
      <c r="T757" s="87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T757" s="19" t="s">
        <v>151</v>
      </c>
      <c r="AU757" s="19" t="s">
        <v>80</v>
      </c>
    </row>
    <row r="758" s="2" customFormat="1">
      <c r="A758" s="40"/>
      <c r="B758" s="41"/>
      <c r="C758" s="42"/>
      <c r="D758" s="224" t="s">
        <v>153</v>
      </c>
      <c r="E758" s="42"/>
      <c r="F758" s="225" t="s">
        <v>1101</v>
      </c>
      <c r="G758" s="42"/>
      <c r="H758" s="42"/>
      <c r="I758" s="221"/>
      <c r="J758" s="42"/>
      <c r="K758" s="42"/>
      <c r="L758" s="46"/>
      <c r="M758" s="222"/>
      <c r="N758" s="223"/>
      <c r="O758" s="86"/>
      <c r="P758" s="86"/>
      <c r="Q758" s="86"/>
      <c r="R758" s="86"/>
      <c r="S758" s="86"/>
      <c r="T758" s="87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T758" s="19" t="s">
        <v>153</v>
      </c>
      <c r="AU758" s="19" t="s">
        <v>80</v>
      </c>
    </row>
    <row r="759" s="13" customFormat="1">
      <c r="A759" s="13"/>
      <c r="B759" s="226"/>
      <c r="C759" s="227"/>
      <c r="D759" s="219" t="s">
        <v>155</v>
      </c>
      <c r="E759" s="228" t="s">
        <v>19</v>
      </c>
      <c r="F759" s="229" t="s">
        <v>1103</v>
      </c>
      <c r="G759" s="227"/>
      <c r="H759" s="230">
        <v>6.9050000000000002</v>
      </c>
      <c r="I759" s="231"/>
      <c r="J759" s="227"/>
      <c r="K759" s="227"/>
      <c r="L759" s="232"/>
      <c r="M759" s="233"/>
      <c r="N759" s="234"/>
      <c r="O759" s="234"/>
      <c r="P759" s="234"/>
      <c r="Q759" s="234"/>
      <c r="R759" s="234"/>
      <c r="S759" s="234"/>
      <c r="T759" s="235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36" t="s">
        <v>155</v>
      </c>
      <c r="AU759" s="236" t="s">
        <v>80</v>
      </c>
      <c r="AV759" s="13" t="s">
        <v>80</v>
      </c>
      <c r="AW759" s="13" t="s">
        <v>32</v>
      </c>
      <c r="AX759" s="13" t="s">
        <v>70</v>
      </c>
      <c r="AY759" s="236" t="s">
        <v>142</v>
      </c>
    </row>
    <row r="760" s="13" customFormat="1">
      <c r="A760" s="13"/>
      <c r="B760" s="226"/>
      <c r="C760" s="227"/>
      <c r="D760" s="219" t="s">
        <v>155</v>
      </c>
      <c r="E760" s="228" t="s">
        <v>19</v>
      </c>
      <c r="F760" s="229" t="s">
        <v>1104</v>
      </c>
      <c r="G760" s="227"/>
      <c r="H760" s="230">
        <v>12.429</v>
      </c>
      <c r="I760" s="231"/>
      <c r="J760" s="227"/>
      <c r="K760" s="227"/>
      <c r="L760" s="232"/>
      <c r="M760" s="233"/>
      <c r="N760" s="234"/>
      <c r="O760" s="234"/>
      <c r="P760" s="234"/>
      <c r="Q760" s="234"/>
      <c r="R760" s="234"/>
      <c r="S760" s="234"/>
      <c r="T760" s="235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236" t="s">
        <v>155</v>
      </c>
      <c r="AU760" s="236" t="s">
        <v>80</v>
      </c>
      <c r="AV760" s="13" t="s">
        <v>80</v>
      </c>
      <c r="AW760" s="13" t="s">
        <v>32</v>
      </c>
      <c r="AX760" s="13" t="s">
        <v>70</v>
      </c>
      <c r="AY760" s="236" t="s">
        <v>142</v>
      </c>
    </row>
    <row r="761" s="13" customFormat="1">
      <c r="A761" s="13"/>
      <c r="B761" s="226"/>
      <c r="C761" s="227"/>
      <c r="D761" s="219" t="s">
        <v>155</v>
      </c>
      <c r="E761" s="228" t="s">
        <v>19</v>
      </c>
      <c r="F761" s="229" t="s">
        <v>1105</v>
      </c>
      <c r="G761" s="227"/>
      <c r="H761" s="230">
        <v>11.048</v>
      </c>
      <c r="I761" s="231"/>
      <c r="J761" s="227"/>
      <c r="K761" s="227"/>
      <c r="L761" s="232"/>
      <c r="M761" s="233"/>
      <c r="N761" s="234"/>
      <c r="O761" s="234"/>
      <c r="P761" s="234"/>
      <c r="Q761" s="234"/>
      <c r="R761" s="234"/>
      <c r="S761" s="234"/>
      <c r="T761" s="235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T761" s="236" t="s">
        <v>155</v>
      </c>
      <c r="AU761" s="236" t="s">
        <v>80</v>
      </c>
      <c r="AV761" s="13" t="s">
        <v>80</v>
      </c>
      <c r="AW761" s="13" t="s">
        <v>32</v>
      </c>
      <c r="AX761" s="13" t="s">
        <v>70</v>
      </c>
      <c r="AY761" s="236" t="s">
        <v>142</v>
      </c>
    </row>
    <row r="762" s="13" customFormat="1">
      <c r="A762" s="13"/>
      <c r="B762" s="226"/>
      <c r="C762" s="227"/>
      <c r="D762" s="219" t="s">
        <v>155</v>
      </c>
      <c r="E762" s="228" t="s">
        <v>19</v>
      </c>
      <c r="F762" s="229" t="s">
        <v>1106</v>
      </c>
      <c r="G762" s="227"/>
      <c r="H762" s="230">
        <v>3.2000000000000002</v>
      </c>
      <c r="I762" s="231"/>
      <c r="J762" s="227"/>
      <c r="K762" s="227"/>
      <c r="L762" s="232"/>
      <c r="M762" s="233"/>
      <c r="N762" s="234"/>
      <c r="O762" s="234"/>
      <c r="P762" s="234"/>
      <c r="Q762" s="234"/>
      <c r="R762" s="234"/>
      <c r="S762" s="234"/>
      <c r="T762" s="235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236" t="s">
        <v>155</v>
      </c>
      <c r="AU762" s="236" t="s">
        <v>80</v>
      </c>
      <c r="AV762" s="13" t="s">
        <v>80</v>
      </c>
      <c r="AW762" s="13" t="s">
        <v>32</v>
      </c>
      <c r="AX762" s="13" t="s">
        <v>70</v>
      </c>
      <c r="AY762" s="236" t="s">
        <v>142</v>
      </c>
    </row>
    <row r="763" s="14" customFormat="1">
      <c r="A763" s="14"/>
      <c r="B763" s="237"/>
      <c r="C763" s="238"/>
      <c r="D763" s="219" t="s">
        <v>155</v>
      </c>
      <c r="E763" s="239" t="s">
        <v>19</v>
      </c>
      <c r="F763" s="240" t="s">
        <v>173</v>
      </c>
      <c r="G763" s="238"/>
      <c r="H763" s="241">
        <v>33.582000000000001</v>
      </c>
      <c r="I763" s="242"/>
      <c r="J763" s="238"/>
      <c r="K763" s="238"/>
      <c r="L763" s="243"/>
      <c r="M763" s="244"/>
      <c r="N763" s="245"/>
      <c r="O763" s="245"/>
      <c r="P763" s="245"/>
      <c r="Q763" s="245"/>
      <c r="R763" s="245"/>
      <c r="S763" s="245"/>
      <c r="T763" s="246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T763" s="247" t="s">
        <v>155</v>
      </c>
      <c r="AU763" s="247" t="s">
        <v>80</v>
      </c>
      <c r="AV763" s="14" t="s">
        <v>149</v>
      </c>
      <c r="AW763" s="14" t="s">
        <v>32</v>
      </c>
      <c r="AX763" s="14" t="s">
        <v>78</v>
      </c>
      <c r="AY763" s="247" t="s">
        <v>142</v>
      </c>
    </row>
    <row r="764" s="2" customFormat="1" ht="21.75" customHeight="1">
      <c r="A764" s="40"/>
      <c r="B764" s="41"/>
      <c r="C764" s="206" t="s">
        <v>1109</v>
      </c>
      <c r="D764" s="206" t="s">
        <v>144</v>
      </c>
      <c r="E764" s="207" t="s">
        <v>1110</v>
      </c>
      <c r="F764" s="208" t="s">
        <v>1111</v>
      </c>
      <c r="G764" s="209" t="s">
        <v>147</v>
      </c>
      <c r="H764" s="210">
        <v>104.22499999999999</v>
      </c>
      <c r="I764" s="211"/>
      <c r="J764" s="212">
        <f>ROUND(I764*H764,2)</f>
        <v>0</v>
      </c>
      <c r="K764" s="208" t="s">
        <v>148</v>
      </c>
      <c r="L764" s="46"/>
      <c r="M764" s="213" t="s">
        <v>19</v>
      </c>
      <c r="N764" s="214" t="s">
        <v>41</v>
      </c>
      <c r="O764" s="86"/>
      <c r="P764" s="215">
        <f>O764*H764</f>
        <v>0</v>
      </c>
      <c r="Q764" s="215">
        <v>0.0053759999999999997</v>
      </c>
      <c r="R764" s="215">
        <f>Q764*H764</f>
        <v>0.56031359999999997</v>
      </c>
      <c r="S764" s="215">
        <v>0</v>
      </c>
      <c r="T764" s="216">
        <f>S764*H764</f>
        <v>0</v>
      </c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R764" s="217" t="s">
        <v>266</v>
      </c>
      <c r="AT764" s="217" t="s">
        <v>144</v>
      </c>
      <c r="AU764" s="217" t="s">
        <v>80</v>
      </c>
      <c r="AY764" s="19" t="s">
        <v>142</v>
      </c>
      <c r="BE764" s="218">
        <f>IF(N764="základní",J764,0)</f>
        <v>0</v>
      </c>
      <c r="BF764" s="218">
        <f>IF(N764="snížená",J764,0)</f>
        <v>0</v>
      </c>
      <c r="BG764" s="218">
        <f>IF(N764="zákl. přenesená",J764,0)</f>
        <v>0</v>
      </c>
      <c r="BH764" s="218">
        <f>IF(N764="sníž. přenesená",J764,0)</f>
        <v>0</v>
      </c>
      <c r="BI764" s="218">
        <f>IF(N764="nulová",J764,0)</f>
        <v>0</v>
      </c>
      <c r="BJ764" s="19" t="s">
        <v>78</v>
      </c>
      <c r="BK764" s="218">
        <f>ROUND(I764*H764,2)</f>
        <v>0</v>
      </c>
      <c r="BL764" s="19" t="s">
        <v>266</v>
      </c>
      <c r="BM764" s="217" t="s">
        <v>1112</v>
      </c>
    </row>
    <row r="765" s="2" customFormat="1">
      <c r="A765" s="40"/>
      <c r="B765" s="41"/>
      <c r="C765" s="42"/>
      <c r="D765" s="219" t="s">
        <v>151</v>
      </c>
      <c r="E765" s="42"/>
      <c r="F765" s="220" t="s">
        <v>1113</v>
      </c>
      <c r="G765" s="42"/>
      <c r="H765" s="42"/>
      <c r="I765" s="221"/>
      <c r="J765" s="42"/>
      <c r="K765" s="42"/>
      <c r="L765" s="46"/>
      <c r="M765" s="222"/>
      <c r="N765" s="223"/>
      <c r="O765" s="86"/>
      <c r="P765" s="86"/>
      <c r="Q765" s="86"/>
      <c r="R765" s="86"/>
      <c r="S765" s="86"/>
      <c r="T765" s="87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T765" s="19" t="s">
        <v>151</v>
      </c>
      <c r="AU765" s="19" t="s">
        <v>80</v>
      </c>
    </row>
    <row r="766" s="2" customFormat="1">
      <c r="A766" s="40"/>
      <c r="B766" s="41"/>
      <c r="C766" s="42"/>
      <c r="D766" s="224" t="s">
        <v>153</v>
      </c>
      <c r="E766" s="42"/>
      <c r="F766" s="225" t="s">
        <v>1114</v>
      </c>
      <c r="G766" s="42"/>
      <c r="H766" s="42"/>
      <c r="I766" s="221"/>
      <c r="J766" s="42"/>
      <c r="K766" s="42"/>
      <c r="L766" s="46"/>
      <c r="M766" s="222"/>
      <c r="N766" s="223"/>
      <c r="O766" s="86"/>
      <c r="P766" s="86"/>
      <c r="Q766" s="86"/>
      <c r="R766" s="86"/>
      <c r="S766" s="86"/>
      <c r="T766" s="87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T766" s="19" t="s">
        <v>153</v>
      </c>
      <c r="AU766" s="19" t="s">
        <v>80</v>
      </c>
    </row>
    <row r="767" s="13" customFormat="1">
      <c r="A767" s="13"/>
      <c r="B767" s="226"/>
      <c r="C767" s="227"/>
      <c r="D767" s="219" t="s">
        <v>155</v>
      </c>
      <c r="E767" s="228" t="s">
        <v>19</v>
      </c>
      <c r="F767" s="229" t="s">
        <v>1089</v>
      </c>
      <c r="G767" s="227"/>
      <c r="H767" s="230">
        <v>17.646000000000001</v>
      </c>
      <c r="I767" s="231"/>
      <c r="J767" s="227"/>
      <c r="K767" s="227"/>
      <c r="L767" s="232"/>
      <c r="M767" s="233"/>
      <c r="N767" s="234"/>
      <c r="O767" s="234"/>
      <c r="P767" s="234"/>
      <c r="Q767" s="234"/>
      <c r="R767" s="234"/>
      <c r="S767" s="234"/>
      <c r="T767" s="235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236" t="s">
        <v>155</v>
      </c>
      <c r="AU767" s="236" t="s">
        <v>80</v>
      </c>
      <c r="AV767" s="13" t="s">
        <v>80</v>
      </c>
      <c r="AW767" s="13" t="s">
        <v>32</v>
      </c>
      <c r="AX767" s="13" t="s">
        <v>70</v>
      </c>
      <c r="AY767" s="236" t="s">
        <v>142</v>
      </c>
    </row>
    <row r="768" s="13" customFormat="1">
      <c r="A768" s="13"/>
      <c r="B768" s="226"/>
      <c r="C768" s="227"/>
      <c r="D768" s="219" t="s">
        <v>155</v>
      </c>
      <c r="E768" s="228" t="s">
        <v>19</v>
      </c>
      <c r="F768" s="229" t="s">
        <v>1090</v>
      </c>
      <c r="G768" s="227"/>
      <c r="H768" s="230">
        <v>10.925000000000001</v>
      </c>
      <c r="I768" s="231"/>
      <c r="J768" s="227"/>
      <c r="K768" s="227"/>
      <c r="L768" s="232"/>
      <c r="M768" s="233"/>
      <c r="N768" s="234"/>
      <c r="O768" s="234"/>
      <c r="P768" s="234"/>
      <c r="Q768" s="234"/>
      <c r="R768" s="234"/>
      <c r="S768" s="234"/>
      <c r="T768" s="235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T768" s="236" t="s">
        <v>155</v>
      </c>
      <c r="AU768" s="236" t="s">
        <v>80</v>
      </c>
      <c r="AV768" s="13" t="s">
        <v>80</v>
      </c>
      <c r="AW768" s="13" t="s">
        <v>32</v>
      </c>
      <c r="AX768" s="13" t="s">
        <v>70</v>
      </c>
      <c r="AY768" s="236" t="s">
        <v>142</v>
      </c>
    </row>
    <row r="769" s="13" customFormat="1">
      <c r="A769" s="13"/>
      <c r="B769" s="226"/>
      <c r="C769" s="227"/>
      <c r="D769" s="219" t="s">
        <v>155</v>
      </c>
      <c r="E769" s="228" t="s">
        <v>19</v>
      </c>
      <c r="F769" s="229" t="s">
        <v>372</v>
      </c>
      <c r="G769" s="227"/>
      <c r="H769" s="230">
        <v>10.629</v>
      </c>
      <c r="I769" s="231"/>
      <c r="J769" s="227"/>
      <c r="K769" s="227"/>
      <c r="L769" s="232"/>
      <c r="M769" s="233"/>
      <c r="N769" s="234"/>
      <c r="O769" s="234"/>
      <c r="P769" s="234"/>
      <c r="Q769" s="234"/>
      <c r="R769" s="234"/>
      <c r="S769" s="234"/>
      <c r="T769" s="235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T769" s="236" t="s">
        <v>155</v>
      </c>
      <c r="AU769" s="236" t="s">
        <v>80</v>
      </c>
      <c r="AV769" s="13" t="s">
        <v>80</v>
      </c>
      <c r="AW769" s="13" t="s">
        <v>32</v>
      </c>
      <c r="AX769" s="13" t="s">
        <v>70</v>
      </c>
      <c r="AY769" s="236" t="s">
        <v>142</v>
      </c>
    </row>
    <row r="770" s="13" customFormat="1">
      <c r="A770" s="13"/>
      <c r="B770" s="226"/>
      <c r="C770" s="227"/>
      <c r="D770" s="219" t="s">
        <v>155</v>
      </c>
      <c r="E770" s="228" t="s">
        <v>19</v>
      </c>
      <c r="F770" s="229" t="s">
        <v>1091</v>
      </c>
      <c r="G770" s="227"/>
      <c r="H770" s="230">
        <v>4.3700000000000001</v>
      </c>
      <c r="I770" s="231"/>
      <c r="J770" s="227"/>
      <c r="K770" s="227"/>
      <c r="L770" s="232"/>
      <c r="M770" s="233"/>
      <c r="N770" s="234"/>
      <c r="O770" s="234"/>
      <c r="P770" s="234"/>
      <c r="Q770" s="234"/>
      <c r="R770" s="234"/>
      <c r="S770" s="234"/>
      <c r="T770" s="235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T770" s="236" t="s">
        <v>155</v>
      </c>
      <c r="AU770" s="236" t="s">
        <v>80</v>
      </c>
      <c r="AV770" s="13" t="s">
        <v>80</v>
      </c>
      <c r="AW770" s="13" t="s">
        <v>32</v>
      </c>
      <c r="AX770" s="13" t="s">
        <v>70</v>
      </c>
      <c r="AY770" s="236" t="s">
        <v>142</v>
      </c>
    </row>
    <row r="771" s="13" customFormat="1">
      <c r="A771" s="13"/>
      <c r="B771" s="226"/>
      <c r="C771" s="227"/>
      <c r="D771" s="219" t="s">
        <v>155</v>
      </c>
      <c r="E771" s="228" t="s">
        <v>19</v>
      </c>
      <c r="F771" s="229" t="s">
        <v>374</v>
      </c>
      <c r="G771" s="227"/>
      <c r="H771" s="230">
        <v>13.09</v>
      </c>
      <c r="I771" s="231"/>
      <c r="J771" s="227"/>
      <c r="K771" s="227"/>
      <c r="L771" s="232"/>
      <c r="M771" s="233"/>
      <c r="N771" s="234"/>
      <c r="O771" s="234"/>
      <c r="P771" s="234"/>
      <c r="Q771" s="234"/>
      <c r="R771" s="234"/>
      <c r="S771" s="234"/>
      <c r="T771" s="235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T771" s="236" t="s">
        <v>155</v>
      </c>
      <c r="AU771" s="236" t="s">
        <v>80</v>
      </c>
      <c r="AV771" s="13" t="s">
        <v>80</v>
      </c>
      <c r="AW771" s="13" t="s">
        <v>32</v>
      </c>
      <c r="AX771" s="13" t="s">
        <v>70</v>
      </c>
      <c r="AY771" s="236" t="s">
        <v>142</v>
      </c>
    </row>
    <row r="772" s="13" customFormat="1">
      <c r="A772" s="13"/>
      <c r="B772" s="226"/>
      <c r="C772" s="227"/>
      <c r="D772" s="219" t="s">
        <v>155</v>
      </c>
      <c r="E772" s="228" t="s">
        <v>19</v>
      </c>
      <c r="F772" s="229" t="s">
        <v>1092</v>
      </c>
      <c r="G772" s="227"/>
      <c r="H772" s="230">
        <v>8.9700000000000006</v>
      </c>
      <c r="I772" s="231"/>
      <c r="J772" s="227"/>
      <c r="K772" s="227"/>
      <c r="L772" s="232"/>
      <c r="M772" s="233"/>
      <c r="N772" s="234"/>
      <c r="O772" s="234"/>
      <c r="P772" s="234"/>
      <c r="Q772" s="234"/>
      <c r="R772" s="234"/>
      <c r="S772" s="234"/>
      <c r="T772" s="235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T772" s="236" t="s">
        <v>155</v>
      </c>
      <c r="AU772" s="236" t="s">
        <v>80</v>
      </c>
      <c r="AV772" s="13" t="s">
        <v>80</v>
      </c>
      <c r="AW772" s="13" t="s">
        <v>32</v>
      </c>
      <c r="AX772" s="13" t="s">
        <v>70</v>
      </c>
      <c r="AY772" s="236" t="s">
        <v>142</v>
      </c>
    </row>
    <row r="773" s="13" customFormat="1">
      <c r="A773" s="13"/>
      <c r="B773" s="226"/>
      <c r="C773" s="227"/>
      <c r="D773" s="219" t="s">
        <v>155</v>
      </c>
      <c r="E773" s="228" t="s">
        <v>19</v>
      </c>
      <c r="F773" s="229" t="s">
        <v>376</v>
      </c>
      <c r="G773" s="227"/>
      <c r="H773" s="230">
        <v>12.859999999999999</v>
      </c>
      <c r="I773" s="231"/>
      <c r="J773" s="227"/>
      <c r="K773" s="227"/>
      <c r="L773" s="232"/>
      <c r="M773" s="233"/>
      <c r="N773" s="234"/>
      <c r="O773" s="234"/>
      <c r="P773" s="234"/>
      <c r="Q773" s="234"/>
      <c r="R773" s="234"/>
      <c r="S773" s="234"/>
      <c r="T773" s="235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T773" s="236" t="s">
        <v>155</v>
      </c>
      <c r="AU773" s="236" t="s">
        <v>80</v>
      </c>
      <c r="AV773" s="13" t="s">
        <v>80</v>
      </c>
      <c r="AW773" s="13" t="s">
        <v>32</v>
      </c>
      <c r="AX773" s="13" t="s">
        <v>70</v>
      </c>
      <c r="AY773" s="236" t="s">
        <v>142</v>
      </c>
    </row>
    <row r="774" s="13" customFormat="1">
      <c r="A774" s="13"/>
      <c r="B774" s="226"/>
      <c r="C774" s="227"/>
      <c r="D774" s="219" t="s">
        <v>155</v>
      </c>
      <c r="E774" s="228" t="s">
        <v>19</v>
      </c>
      <c r="F774" s="229" t="s">
        <v>1093</v>
      </c>
      <c r="G774" s="227"/>
      <c r="H774" s="230">
        <v>14.635</v>
      </c>
      <c r="I774" s="231"/>
      <c r="J774" s="227"/>
      <c r="K774" s="227"/>
      <c r="L774" s="232"/>
      <c r="M774" s="233"/>
      <c r="N774" s="234"/>
      <c r="O774" s="234"/>
      <c r="P774" s="234"/>
      <c r="Q774" s="234"/>
      <c r="R774" s="234"/>
      <c r="S774" s="234"/>
      <c r="T774" s="235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36" t="s">
        <v>155</v>
      </c>
      <c r="AU774" s="236" t="s">
        <v>80</v>
      </c>
      <c r="AV774" s="13" t="s">
        <v>80</v>
      </c>
      <c r="AW774" s="13" t="s">
        <v>32</v>
      </c>
      <c r="AX774" s="13" t="s">
        <v>70</v>
      </c>
      <c r="AY774" s="236" t="s">
        <v>142</v>
      </c>
    </row>
    <row r="775" s="13" customFormat="1">
      <c r="A775" s="13"/>
      <c r="B775" s="226"/>
      <c r="C775" s="227"/>
      <c r="D775" s="219" t="s">
        <v>155</v>
      </c>
      <c r="E775" s="228" t="s">
        <v>19</v>
      </c>
      <c r="F775" s="229" t="s">
        <v>1094</v>
      </c>
      <c r="G775" s="227"/>
      <c r="H775" s="230">
        <v>6.0949999999999998</v>
      </c>
      <c r="I775" s="231"/>
      <c r="J775" s="227"/>
      <c r="K775" s="227"/>
      <c r="L775" s="232"/>
      <c r="M775" s="233"/>
      <c r="N775" s="234"/>
      <c r="O775" s="234"/>
      <c r="P775" s="234"/>
      <c r="Q775" s="234"/>
      <c r="R775" s="234"/>
      <c r="S775" s="234"/>
      <c r="T775" s="235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36" t="s">
        <v>155</v>
      </c>
      <c r="AU775" s="236" t="s">
        <v>80</v>
      </c>
      <c r="AV775" s="13" t="s">
        <v>80</v>
      </c>
      <c r="AW775" s="13" t="s">
        <v>32</v>
      </c>
      <c r="AX775" s="13" t="s">
        <v>70</v>
      </c>
      <c r="AY775" s="236" t="s">
        <v>142</v>
      </c>
    </row>
    <row r="776" s="13" customFormat="1">
      <c r="A776" s="13"/>
      <c r="B776" s="226"/>
      <c r="C776" s="227"/>
      <c r="D776" s="219" t="s">
        <v>155</v>
      </c>
      <c r="E776" s="228" t="s">
        <v>19</v>
      </c>
      <c r="F776" s="229" t="s">
        <v>1095</v>
      </c>
      <c r="G776" s="227"/>
      <c r="H776" s="230">
        <v>5.0049999999999999</v>
      </c>
      <c r="I776" s="231"/>
      <c r="J776" s="227"/>
      <c r="K776" s="227"/>
      <c r="L776" s="232"/>
      <c r="M776" s="233"/>
      <c r="N776" s="234"/>
      <c r="O776" s="234"/>
      <c r="P776" s="234"/>
      <c r="Q776" s="234"/>
      <c r="R776" s="234"/>
      <c r="S776" s="234"/>
      <c r="T776" s="235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36" t="s">
        <v>155</v>
      </c>
      <c r="AU776" s="236" t="s">
        <v>80</v>
      </c>
      <c r="AV776" s="13" t="s">
        <v>80</v>
      </c>
      <c r="AW776" s="13" t="s">
        <v>32</v>
      </c>
      <c r="AX776" s="13" t="s">
        <v>70</v>
      </c>
      <c r="AY776" s="236" t="s">
        <v>142</v>
      </c>
    </row>
    <row r="777" s="14" customFormat="1">
      <c r="A777" s="14"/>
      <c r="B777" s="237"/>
      <c r="C777" s="238"/>
      <c r="D777" s="219" t="s">
        <v>155</v>
      </c>
      <c r="E777" s="239" t="s">
        <v>19</v>
      </c>
      <c r="F777" s="240" t="s">
        <v>173</v>
      </c>
      <c r="G777" s="238"/>
      <c r="H777" s="241">
        <v>104.22499999999999</v>
      </c>
      <c r="I777" s="242"/>
      <c r="J777" s="238"/>
      <c r="K777" s="238"/>
      <c r="L777" s="243"/>
      <c r="M777" s="244"/>
      <c r="N777" s="245"/>
      <c r="O777" s="245"/>
      <c r="P777" s="245"/>
      <c r="Q777" s="245"/>
      <c r="R777" s="245"/>
      <c r="S777" s="245"/>
      <c r="T777" s="246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T777" s="247" t="s">
        <v>155</v>
      </c>
      <c r="AU777" s="247" t="s">
        <v>80</v>
      </c>
      <c r="AV777" s="14" t="s">
        <v>149</v>
      </c>
      <c r="AW777" s="14" t="s">
        <v>32</v>
      </c>
      <c r="AX777" s="14" t="s">
        <v>78</v>
      </c>
      <c r="AY777" s="247" t="s">
        <v>142</v>
      </c>
    </row>
    <row r="778" s="2" customFormat="1" ht="16.5" customHeight="1">
      <c r="A778" s="40"/>
      <c r="B778" s="41"/>
      <c r="C778" s="248" t="s">
        <v>1045</v>
      </c>
      <c r="D778" s="248" t="s">
        <v>237</v>
      </c>
      <c r="E778" s="249" t="s">
        <v>1115</v>
      </c>
      <c r="F778" s="250" t="s">
        <v>1116</v>
      </c>
      <c r="G778" s="251" t="s">
        <v>147</v>
      </c>
      <c r="H778" s="252">
        <v>114.648</v>
      </c>
      <c r="I778" s="253"/>
      <c r="J778" s="254">
        <f>ROUND(I778*H778,2)</f>
        <v>0</v>
      </c>
      <c r="K778" s="250" t="s">
        <v>730</v>
      </c>
      <c r="L778" s="255"/>
      <c r="M778" s="256" t="s">
        <v>19</v>
      </c>
      <c r="N778" s="257" t="s">
        <v>41</v>
      </c>
      <c r="O778" s="86"/>
      <c r="P778" s="215">
        <f>O778*H778</f>
        <v>0</v>
      </c>
      <c r="Q778" s="215">
        <v>0.0118</v>
      </c>
      <c r="R778" s="215">
        <f>Q778*H778</f>
        <v>1.3528464</v>
      </c>
      <c r="S778" s="215">
        <v>0</v>
      </c>
      <c r="T778" s="216">
        <f>S778*H778</f>
        <v>0</v>
      </c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R778" s="217" t="s">
        <v>394</v>
      </c>
      <c r="AT778" s="217" t="s">
        <v>237</v>
      </c>
      <c r="AU778" s="217" t="s">
        <v>80</v>
      </c>
      <c r="AY778" s="19" t="s">
        <v>142</v>
      </c>
      <c r="BE778" s="218">
        <f>IF(N778="základní",J778,0)</f>
        <v>0</v>
      </c>
      <c r="BF778" s="218">
        <f>IF(N778="snížená",J778,0)</f>
        <v>0</v>
      </c>
      <c r="BG778" s="218">
        <f>IF(N778="zákl. přenesená",J778,0)</f>
        <v>0</v>
      </c>
      <c r="BH778" s="218">
        <f>IF(N778="sníž. přenesená",J778,0)</f>
        <v>0</v>
      </c>
      <c r="BI778" s="218">
        <f>IF(N778="nulová",J778,0)</f>
        <v>0</v>
      </c>
      <c r="BJ778" s="19" t="s">
        <v>78</v>
      </c>
      <c r="BK778" s="218">
        <f>ROUND(I778*H778,2)</f>
        <v>0</v>
      </c>
      <c r="BL778" s="19" t="s">
        <v>266</v>
      </c>
      <c r="BM778" s="217" t="s">
        <v>1117</v>
      </c>
    </row>
    <row r="779" s="2" customFormat="1">
      <c r="A779" s="40"/>
      <c r="B779" s="41"/>
      <c r="C779" s="42"/>
      <c r="D779" s="219" t="s">
        <v>151</v>
      </c>
      <c r="E779" s="42"/>
      <c r="F779" s="220" t="s">
        <v>1116</v>
      </c>
      <c r="G779" s="42"/>
      <c r="H779" s="42"/>
      <c r="I779" s="221"/>
      <c r="J779" s="42"/>
      <c r="K779" s="42"/>
      <c r="L779" s="46"/>
      <c r="M779" s="222"/>
      <c r="N779" s="223"/>
      <c r="O779" s="86"/>
      <c r="P779" s="86"/>
      <c r="Q779" s="86"/>
      <c r="R779" s="86"/>
      <c r="S779" s="86"/>
      <c r="T779" s="87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T779" s="19" t="s">
        <v>151</v>
      </c>
      <c r="AU779" s="19" t="s">
        <v>80</v>
      </c>
    </row>
    <row r="780" s="13" customFormat="1">
      <c r="A780" s="13"/>
      <c r="B780" s="226"/>
      <c r="C780" s="227"/>
      <c r="D780" s="219" t="s">
        <v>155</v>
      </c>
      <c r="E780" s="227"/>
      <c r="F780" s="229" t="s">
        <v>1118</v>
      </c>
      <c r="G780" s="227"/>
      <c r="H780" s="230">
        <v>114.648</v>
      </c>
      <c r="I780" s="231"/>
      <c r="J780" s="227"/>
      <c r="K780" s="227"/>
      <c r="L780" s="232"/>
      <c r="M780" s="233"/>
      <c r="N780" s="234"/>
      <c r="O780" s="234"/>
      <c r="P780" s="234"/>
      <c r="Q780" s="234"/>
      <c r="R780" s="234"/>
      <c r="S780" s="234"/>
      <c r="T780" s="235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T780" s="236" t="s">
        <v>155</v>
      </c>
      <c r="AU780" s="236" t="s">
        <v>80</v>
      </c>
      <c r="AV780" s="13" t="s">
        <v>80</v>
      </c>
      <c r="AW780" s="13" t="s">
        <v>4</v>
      </c>
      <c r="AX780" s="13" t="s">
        <v>78</v>
      </c>
      <c r="AY780" s="236" t="s">
        <v>142</v>
      </c>
    </row>
    <row r="781" s="2" customFormat="1" ht="16.5" customHeight="1">
      <c r="A781" s="40"/>
      <c r="B781" s="41"/>
      <c r="C781" s="206" t="s">
        <v>1119</v>
      </c>
      <c r="D781" s="206" t="s">
        <v>144</v>
      </c>
      <c r="E781" s="207" t="s">
        <v>1120</v>
      </c>
      <c r="F781" s="208" t="s">
        <v>1121</v>
      </c>
      <c r="G781" s="209" t="s">
        <v>147</v>
      </c>
      <c r="H781" s="210">
        <v>104.22499999999999</v>
      </c>
      <c r="I781" s="211"/>
      <c r="J781" s="212">
        <f>ROUND(I781*H781,2)</f>
        <v>0</v>
      </c>
      <c r="K781" s="208" t="s">
        <v>730</v>
      </c>
      <c r="L781" s="46"/>
      <c r="M781" s="213" t="s">
        <v>19</v>
      </c>
      <c r="N781" s="214" t="s">
        <v>41</v>
      </c>
      <c r="O781" s="86"/>
      <c r="P781" s="215">
        <f>O781*H781</f>
        <v>0</v>
      </c>
      <c r="Q781" s="215">
        <v>0.00093000000000000005</v>
      </c>
      <c r="R781" s="215">
        <f>Q781*H781</f>
        <v>0.096929249999999995</v>
      </c>
      <c r="S781" s="215">
        <v>0</v>
      </c>
      <c r="T781" s="216">
        <f>S781*H781</f>
        <v>0</v>
      </c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R781" s="217" t="s">
        <v>266</v>
      </c>
      <c r="AT781" s="217" t="s">
        <v>144</v>
      </c>
      <c r="AU781" s="217" t="s">
        <v>80</v>
      </c>
      <c r="AY781" s="19" t="s">
        <v>142</v>
      </c>
      <c r="BE781" s="218">
        <f>IF(N781="základní",J781,0)</f>
        <v>0</v>
      </c>
      <c r="BF781" s="218">
        <f>IF(N781="snížená",J781,0)</f>
        <v>0</v>
      </c>
      <c r="BG781" s="218">
        <f>IF(N781="zákl. přenesená",J781,0)</f>
        <v>0</v>
      </c>
      <c r="BH781" s="218">
        <f>IF(N781="sníž. přenesená",J781,0)</f>
        <v>0</v>
      </c>
      <c r="BI781" s="218">
        <f>IF(N781="nulová",J781,0)</f>
        <v>0</v>
      </c>
      <c r="BJ781" s="19" t="s">
        <v>78</v>
      </c>
      <c r="BK781" s="218">
        <f>ROUND(I781*H781,2)</f>
        <v>0</v>
      </c>
      <c r="BL781" s="19" t="s">
        <v>266</v>
      </c>
      <c r="BM781" s="217" t="s">
        <v>1122</v>
      </c>
    </row>
    <row r="782" s="2" customFormat="1">
      <c r="A782" s="40"/>
      <c r="B782" s="41"/>
      <c r="C782" s="42"/>
      <c r="D782" s="219" t="s">
        <v>151</v>
      </c>
      <c r="E782" s="42"/>
      <c r="F782" s="220" t="s">
        <v>1123</v>
      </c>
      <c r="G782" s="42"/>
      <c r="H782" s="42"/>
      <c r="I782" s="221"/>
      <c r="J782" s="42"/>
      <c r="K782" s="42"/>
      <c r="L782" s="46"/>
      <c r="M782" s="222"/>
      <c r="N782" s="223"/>
      <c r="O782" s="86"/>
      <c r="P782" s="86"/>
      <c r="Q782" s="86"/>
      <c r="R782" s="86"/>
      <c r="S782" s="86"/>
      <c r="T782" s="87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T782" s="19" t="s">
        <v>151</v>
      </c>
      <c r="AU782" s="19" t="s">
        <v>80</v>
      </c>
    </row>
    <row r="783" s="2" customFormat="1">
      <c r="A783" s="40"/>
      <c r="B783" s="41"/>
      <c r="C783" s="42"/>
      <c r="D783" s="224" t="s">
        <v>153</v>
      </c>
      <c r="E783" s="42"/>
      <c r="F783" s="225" t="s">
        <v>1124</v>
      </c>
      <c r="G783" s="42"/>
      <c r="H783" s="42"/>
      <c r="I783" s="221"/>
      <c r="J783" s="42"/>
      <c r="K783" s="42"/>
      <c r="L783" s="46"/>
      <c r="M783" s="222"/>
      <c r="N783" s="223"/>
      <c r="O783" s="86"/>
      <c r="P783" s="86"/>
      <c r="Q783" s="86"/>
      <c r="R783" s="86"/>
      <c r="S783" s="86"/>
      <c r="T783" s="87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T783" s="19" t="s">
        <v>153</v>
      </c>
      <c r="AU783" s="19" t="s">
        <v>80</v>
      </c>
    </row>
    <row r="784" s="13" customFormat="1">
      <c r="A784" s="13"/>
      <c r="B784" s="226"/>
      <c r="C784" s="227"/>
      <c r="D784" s="219" t="s">
        <v>155</v>
      </c>
      <c r="E784" s="228" t="s">
        <v>19</v>
      </c>
      <c r="F784" s="229" t="s">
        <v>1102</v>
      </c>
      <c r="G784" s="227"/>
      <c r="H784" s="230">
        <v>104.22499999999999</v>
      </c>
      <c r="I784" s="231"/>
      <c r="J784" s="227"/>
      <c r="K784" s="227"/>
      <c r="L784" s="232"/>
      <c r="M784" s="233"/>
      <c r="N784" s="234"/>
      <c r="O784" s="234"/>
      <c r="P784" s="234"/>
      <c r="Q784" s="234"/>
      <c r="R784" s="234"/>
      <c r="S784" s="234"/>
      <c r="T784" s="235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T784" s="236" t="s">
        <v>155</v>
      </c>
      <c r="AU784" s="236" t="s">
        <v>80</v>
      </c>
      <c r="AV784" s="13" t="s">
        <v>80</v>
      </c>
      <c r="AW784" s="13" t="s">
        <v>32</v>
      </c>
      <c r="AX784" s="13" t="s">
        <v>78</v>
      </c>
      <c r="AY784" s="236" t="s">
        <v>142</v>
      </c>
    </row>
    <row r="785" s="2" customFormat="1" ht="16.5" customHeight="1">
      <c r="A785" s="40"/>
      <c r="B785" s="41"/>
      <c r="C785" s="206" t="s">
        <v>1125</v>
      </c>
      <c r="D785" s="206" t="s">
        <v>144</v>
      </c>
      <c r="E785" s="207" t="s">
        <v>1126</v>
      </c>
      <c r="F785" s="208" t="s">
        <v>1127</v>
      </c>
      <c r="G785" s="209" t="s">
        <v>269</v>
      </c>
      <c r="H785" s="210">
        <v>25.699999999999999</v>
      </c>
      <c r="I785" s="211"/>
      <c r="J785" s="212">
        <f>ROUND(I785*H785,2)</f>
        <v>0</v>
      </c>
      <c r="K785" s="208" t="s">
        <v>730</v>
      </c>
      <c r="L785" s="46"/>
      <c r="M785" s="213" t="s">
        <v>19</v>
      </c>
      <c r="N785" s="214" t="s">
        <v>41</v>
      </c>
      <c r="O785" s="86"/>
      <c r="P785" s="215">
        <f>O785*H785</f>
        <v>0</v>
      </c>
      <c r="Q785" s="215">
        <v>0.00055000000000000003</v>
      </c>
      <c r="R785" s="215">
        <f>Q785*H785</f>
        <v>0.014135</v>
      </c>
      <c r="S785" s="215">
        <v>0</v>
      </c>
      <c r="T785" s="216">
        <f>S785*H785</f>
        <v>0</v>
      </c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R785" s="217" t="s">
        <v>266</v>
      </c>
      <c r="AT785" s="217" t="s">
        <v>144</v>
      </c>
      <c r="AU785" s="217" t="s">
        <v>80</v>
      </c>
      <c r="AY785" s="19" t="s">
        <v>142</v>
      </c>
      <c r="BE785" s="218">
        <f>IF(N785="základní",J785,0)</f>
        <v>0</v>
      </c>
      <c r="BF785" s="218">
        <f>IF(N785="snížená",J785,0)</f>
        <v>0</v>
      </c>
      <c r="BG785" s="218">
        <f>IF(N785="zákl. přenesená",J785,0)</f>
        <v>0</v>
      </c>
      <c r="BH785" s="218">
        <f>IF(N785="sníž. přenesená",J785,0)</f>
        <v>0</v>
      </c>
      <c r="BI785" s="218">
        <f>IF(N785="nulová",J785,0)</f>
        <v>0</v>
      </c>
      <c r="BJ785" s="19" t="s">
        <v>78</v>
      </c>
      <c r="BK785" s="218">
        <f>ROUND(I785*H785,2)</f>
        <v>0</v>
      </c>
      <c r="BL785" s="19" t="s">
        <v>266</v>
      </c>
      <c r="BM785" s="217" t="s">
        <v>1128</v>
      </c>
    </row>
    <row r="786" s="2" customFormat="1">
      <c r="A786" s="40"/>
      <c r="B786" s="41"/>
      <c r="C786" s="42"/>
      <c r="D786" s="219" t="s">
        <v>151</v>
      </c>
      <c r="E786" s="42"/>
      <c r="F786" s="220" t="s">
        <v>1129</v>
      </c>
      <c r="G786" s="42"/>
      <c r="H786" s="42"/>
      <c r="I786" s="221"/>
      <c r="J786" s="42"/>
      <c r="K786" s="42"/>
      <c r="L786" s="46"/>
      <c r="M786" s="222"/>
      <c r="N786" s="223"/>
      <c r="O786" s="86"/>
      <c r="P786" s="86"/>
      <c r="Q786" s="86"/>
      <c r="R786" s="86"/>
      <c r="S786" s="86"/>
      <c r="T786" s="87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T786" s="19" t="s">
        <v>151</v>
      </c>
      <c r="AU786" s="19" t="s">
        <v>80</v>
      </c>
    </row>
    <row r="787" s="2" customFormat="1">
      <c r="A787" s="40"/>
      <c r="B787" s="41"/>
      <c r="C787" s="42"/>
      <c r="D787" s="224" t="s">
        <v>153</v>
      </c>
      <c r="E787" s="42"/>
      <c r="F787" s="225" t="s">
        <v>1130</v>
      </c>
      <c r="G787" s="42"/>
      <c r="H787" s="42"/>
      <c r="I787" s="221"/>
      <c r="J787" s="42"/>
      <c r="K787" s="42"/>
      <c r="L787" s="46"/>
      <c r="M787" s="222"/>
      <c r="N787" s="223"/>
      <c r="O787" s="86"/>
      <c r="P787" s="86"/>
      <c r="Q787" s="86"/>
      <c r="R787" s="86"/>
      <c r="S787" s="86"/>
      <c r="T787" s="87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T787" s="19" t="s">
        <v>153</v>
      </c>
      <c r="AU787" s="19" t="s">
        <v>80</v>
      </c>
    </row>
    <row r="788" s="13" customFormat="1">
      <c r="A788" s="13"/>
      <c r="B788" s="226"/>
      <c r="C788" s="227"/>
      <c r="D788" s="219" t="s">
        <v>155</v>
      </c>
      <c r="E788" s="228" t="s">
        <v>19</v>
      </c>
      <c r="F788" s="229" t="s">
        <v>1131</v>
      </c>
      <c r="G788" s="227"/>
      <c r="H788" s="230">
        <v>25.699999999999999</v>
      </c>
      <c r="I788" s="231"/>
      <c r="J788" s="227"/>
      <c r="K788" s="227"/>
      <c r="L788" s="232"/>
      <c r="M788" s="233"/>
      <c r="N788" s="234"/>
      <c r="O788" s="234"/>
      <c r="P788" s="234"/>
      <c r="Q788" s="234"/>
      <c r="R788" s="234"/>
      <c r="S788" s="234"/>
      <c r="T788" s="235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T788" s="236" t="s">
        <v>155</v>
      </c>
      <c r="AU788" s="236" t="s">
        <v>80</v>
      </c>
      <c r="AV788" s="13" t="s">
        <v>80</v>
      </c>
      <c r="AW788" s="13" t="s">
        <v>32</v>
      </c>
      <c r="AX788" s="13" t="s">
        <v>78</v>
      </c>
      <c r="AY788" s="236" t="s">
        <v>142</v>
      </c>
    </row>
    <row r="789" s="2" customFormat="1" ht="16.5" customHeight="1">
      <c r="A789" s="40"/>
      <c r="B789" s="41"/>
      <c r="C789" s="206" t="s">
        <v>1132</v>
      </c>
      <c r="D789" s="206" t="s">
        <v>144</v>
      </c>
      <c r="E789" s="207" t="s">
        <v>1133</v>
      </c>
      <c r="F789" s="208" t="s">
        <v>1134</v>
      </c>
      <c r="G789" s="209" t="s">
        <v>269</v>
      </c>
      <c r="H789" s="210">
        <v>48.049999999999997</v>
      </c>
      <c r="I789" s="211"/>
      <c r="J789" s="212">
        <f>ROUND(I789*H789,2)</f>
        <v>0</v>
      </c>
      <c r="K789" s="208" t="s">
        <v>730</v>
      </c>
      <c r="L789" s="46"/>
      <c r="M789" s="213" t="s">
        <v>19</v>
      </c>
      <c r="N789" s="214" t="s">
        <v>41</v>
      </c>
      <c r="O789" s="86"/>
      <c r="P789" s="215">
        <f>O789*H789</f>
        <v>0</v>
      </c>
      <c r="Q789" s="215">
        <v>0.00050000000000000001</v>
      </c>
      <c r="R789" s="215">
        <f>Q789*H789</f>
        <v>0.024024999999999998</v>
      </c>
      <c r="S789" s="215">
        <v>0</v>
      </c>
      <c r="T789" s="216">
        <f>S789*H789</f>
        <v>0</v>
      </c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R789" s="217" t="s">
        <v>266</v>
      </c>
      <c r="AT789" s="217" t="s">
        <v>144</v>
      </c>
      <c r="AU789" s="217" t="s">
        <v>80</v>
      </c>
      <c r="AY789" s="19" t="s">
        <v>142</v>
      </c>
      <c r="BE789" s="218">
        <f>IF(N789="základní",J789,0)</f>
        <v>0</v>
      </c>
      <c r="BF789" s="218">
        <f>IF(N789="snížená",J789,0)</f>
        <v>0</v>
      </c>
      <c r="BG789" s="218">
        <f>IF(N789="zákl. přenesená",J789,0)</f>
        <v>0</v>
      </c>
      <c r="BH789" s="218">
        <f>IF(N789="sníž. přenesená",J789,0)</f>
        <v>0</v>
      </c>
      <c r="BI789" s="218">
        <f>IF(N789="nulová",J789,0)</f>
        <v>0</v>
      </c>
      <c r="BJ789" s="19" t="s">
        <v>78</v>
      </c>
      <c r="BK789" s="218">
        <f>ROUND(I789*H789,2)</f>
        <v>0</v>
      </c>
      <c r="BL789" s="19" t="s">
        <v>266</v>
      </c>
      <c r="BM789" s="217" t="s">
        <v>1135</v>
      </c>
    </row>
    <row r="790" s="2" customFormat="1">
      <c r="A790" s="40"/>
      <c r="B790" s="41"/>
      <c r="C790" s="42"/>
      <c r="D790" s="219" t="s">
        <v>151</v>
      </c>
      <c r="E790" s="42"/>
      <c r="F790" s="220" t="s">
        <v>1136</v>
      </c>
      <c r="G790" s="42"/>
      <c r="H790" s="42"/>
      <c r="I790" s="221"/>
      <c r="J790" s="42"/>
      <c r="K790" s="42"/>
      <c r="L790" s="46"/>
      <c r="M790" s="222"/>
      <c r="N790" s="223"/>
      <c r="O790" s="86"/>
      <c r="P790" s="86"/>
      <c r="Q790" s="86"/>
      <c r="R790" s="86"/>
      <c r="S790" s="86"/>
      <c r="T790" s="87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T790" s="19" t="s">
        <v>151</v>
      </c>
      <c r="AU790" s="19" t="s">
        <v>80</v>
      </c>
    </row>
    <row r="791" s="2" customFormat="1">
      <c r="A791" s="40"/>
      <c r="B791" s="41"/>
      <c r="C791" s="42"/>
      <c r="D791" s="224" t="s">
        <v>153</v>
      </c>
      <c r="E791" s="42"/>
      <c r="F791" s="225" t="s">
        <v>1137</v>
      </c>
      <c r="G791" s="42"/>
      <c r="H791" s="42"/>
      <c r="I791" s="221"/>
      <c r="J791" s="42"/>
      <c r="K791" s="42"/>
      <c r="L791" s="46"/>
      <c r="M791" s="222"/>
      <c r="N791" s="223"/>
      <c r="O791" s="86"/>
      <c r="P791" s="86"/>
      <c r="Q791" s="86"/>
      <c r="R791" s="86"/>
      <c r="S791" s="86"/>
      <c r="T791" s="87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T791" s="19" t="s">
        <v>153</v>
      </c>
      <c r="AU791" s="19" t="s">
        <v>80</v>
      </c>
    </row>
    <row r="792" s="13" customFormat="1">
      <c r="A792" s="13"/>
      <c r="B792" s="226"/>
      <c r="C792" s="227"/>
      <c r="D792" s="219" t="s">
        <v>155</v>
      </c>
      <c r="E792" s="228" t="s">
        <v>19</v>
      </c>
      <c r="F792" s="229" t="s">
        <v>1138</v>
      </c>
      <c r="G792" s="227"/>
      <c r="H792" s="230">
        <v>8.2200000000000006</v>
      </c>
      <c r="I792" s="231"/>
      <c r="J792" s="227"/>
      <c r="K792" s="227"/>
      <c r="L792" s="232"/>
      <c r="M792" s="233"/>
      <c r="N792" s="234"/>
      <c r="O792" s="234"/>
      <c r="P792" s="234"/>
      <c r="Q792" s="234"/>
      <c r="R792" s="234"/>
      <c r="S792" s="234"/>
      <c r="T792" s="235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T792" s="236" t="s">
        <v>155</v>
      </c>
      <c r="AU792" s="236" t="s">
        <v>80</v>
      </c>
      <c r="AV792" s="13" t="s">
        <v>80</v>
      </c>
      <c r="AW792" s="13" t="s">
        <v>32</v>
      </c>
      <c r="AX792" s="13" t="s">
        <v>70</v>
      </c>
      <c r="AY792" s="236" t="s">
        <v>142</v>
      </c>
    </row>
    <row r="793" s="13" customFormat="1">
      <c r="A793" s="13"/>
      <c r="B793" s="226"/>
      <c r="C793" s="227"/>
      <c r="D793" s="219" t="s">
        <v>155</v>
      </c>
      <c r="E793" s="228" t="s">
        <v>19</v>
      </c>
      <c r="F793" s="229" t="s">
        <v>1139</v>
      </c>
      <c r="G793" s="227"/>
      <c r="H793" s="230">
        <v>4.75</v>
      </c>
      <c r="I793" s="231"/>
      <c r="J793" s="227"/>
      <c r="K793" s="227"/>
      <c r="L793" s="232"/>
      <c r="M793" s="233"/>
      <c r="N793" s="234"/>
      <c r="O793" s="234"/>
      <c r="P793" s="234"/>
      <c r="Q793" s="234"/>
      <c r="R793" s="234"/>
      <c r="S793" s="234"/>
      <c r="T793" s="235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T793" s="236" t="s">
        <v>155</v>
      </c>
      <c r="AU793" s="236" t="s">
        <v>80</v>
      </c>
      <c r="AV793" s="13" t="s">
        <v>80</v>
      </c>
      <c r="AW793" s="13" t="s">
        <v>32</v>
      </c>
      <c r="AX793" s="13" t="s">
        <v>70</v>
      </c>
      <c r="AY793" s="236" t="s">
        <v>142</v>
      </c>
    </row>
    <row r="794" s="13" customFormat="1">
      <c r="A794" s="13"/>
      <c r="B794" s="226"/>
      <c r="C794" s="227"/>
      <c r="D794" s="219" t="s">
        <v>155</v>
      </c>
      <c r="E794" s="228" t="s">
        <v>19</v>
      </c>
      <c r="F794" s="229" t="s">
        <v>1140</v>
      </c>
      <c r="G794" s="227"/>
      <c r="H794" s="230">
        <v>5.2300000000000004</v>
      </c>
      <c r="I794" s="231"/>
      <c r="J794" s="227"/>
      <c r="K794" s="227"/>
      <c r="L794" s="232"/>
      <c r="M794" s="233"/>
      <c r="N794" s="234"/>
      <c r="O794" s="234"/>
      <c r="P794" s="234"/>
      <c r="Q794" s="234"/>
      <c r="R794" s="234"/>
      <c r="S794" s="234"/>
      <c r="T794" s="235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T794" s="236" t="s">
        <v>155</v>
      </c>
      <c r="AU794" s="236" t="s">
        <v>80</v>
      </c>
      <c r="AV794" s="13" t="s">
        <v>80</v>
      </c>
      <c r="AW794" s="13" t="s">
        <v>32</v>
      </c>
      <c r="AX794" s="13" t="s">
        <v>70</v>
      </c>
      <c r="AY794" s="236" t="s">
        <v>142</v>
      </c>
    </row>
    <row r="795" s="13" customFormat="1">
      <c r="A795" s="13"/>
      <c r="B795" s="226"/>
      <c r="C795" s="227"/>
      <c r="D795" s="219" t="s">
        <v>155</v>
      </c>
      <c r="E795" s="228" t="s">
        <v>19</v>
      </c>
      <c r="F795" s="229" t="s">
        <v>1141</v>
      </c>
      <c r="G795" s="227"/>
      <c r="H795" s="230">
        <v>1.8999999999999999</v>
      </c>
      <c r="I795" s="231"/>
      <c r="J795" s="227"/>
      <c r="K795" s="227"/>
      <c r="L795" s="232"/>
      <c r="M795" s="233"/>
      <c r="N795" s="234"/>
      <c r="O795" s="234"/>
      <c r="P795" s="234"/>
      <c r="Q795" s="234"/>
      <c r="R795" s="234"/>
      <c r="S795" s="234"/>
      <c r="T795" s="235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236" t="s">
        <v>155</v>
      </c>
      <c r="AU795" s="236" t="s">
        <v>80</v>
      </c>
      <c r="AV795" s="13" t="s">
        <v>80</v>
      </c>
      <c r="AW795" s="13" t="s">
        <v>32</v>
      </c>
      <c r="AX795" s="13" t="s">
        <v>70</v>
      </c>
      <c r="AY795" s="236" t="s">
        <v>142</v>
      </c>
    </row>
    <row r="796" s="13" customFormat="1">
      <c r="A796" s="13"/>
      <c r="B796" s="226"/>
      <c r="C796" s="227"/>
      <c r="D796" s="219" t="s">
        <v>155</v>
      </c>
      <c r="E796" s="228" t="s">
        <v>19</v>
      </c>
      <c r="F796" s="229" t="s">
        <v>1142</v>
      </c>
      <c r="G796" s="227"/>
      <c r="H796" s="230">
        <v>6.2999999999999998</v>
      </c>
      <c r="I796" s="231"/>
      <c r="J796" s="227"/>
      <c r="K796" s="227"/>
      <c r="L796" s="232"/>
      <c r="M796" s="233"/>
      <c r="N796" s="234"/>
      <c r="O796" s="234"/>
      <c r="P796" s="234"/>
      <c r="Q796" s="234"/>
      <c r="R796" s="234"/>
      <c r="S796" s="234"/>
      <c r="T796" s="235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T796" s="236" t="s">
        <v>155</v>
      </c>
      <c r="AU796" s="236" t="s">
        <v>80</v>
      </c>
      <c r="AV796" s="13" t="s">
        <v>80</v>
      </c>
      <c r="AW796" s="13" t="s">
        <v>32</v>
      </c>
      <c r="AX796" s="13" t="s">
        <v>70</v>
      </c>
      <c r="AY796" s="236" t="s">
        <v>142</v>
      </c>
    </row>
    <row r="797" s="13" customFormat="1">
      <c r="A797" s="13"/>
      <c r="B797" s="226"/>
      <c r="C797" s="227"/>
      <c r="D797" s="219" t="s">
        <v>155</v>
      </c>
      <c r="E797" s="228" t="s">
        <v>19</v>
      </c>
      <c r="F797" s="229" t="s">
        <v>1143</v>
      </c>
      <c r="G797" s="227"/>
      <c r="H797" s="230">
        <v>3.8999999999999999</v>
      </c>
      <c r="I797" s="231"/>
      <c r="J797" s="227"/>
      <c r="K797" s="227"/>
      <c r="L797" s="232"/>
      <c r="M797" s="233"/>
      <c r="N797" s="234"/>
      <c r="O797" s="234"/>
      <c r="P797" s="234"/>
      <c r="Q797" s="234"/>
      <c r="R797" s="234"/>
      <c r="S797" s="234"/>
      <c r="T797" s="235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36" t="s">
        <v>155</v>
      </c>
      <c r="AU797" s="236" t="s">
        <v>80</v>
      </c>
      <c r="AV797" s="13" t="s">
        <v>80</v>
      </c>
      <c r="AW797" s="13" t="s">
        <v>32</v>
      </c>
      <c r="AX797" s="13" t="s">
        <v>70</v>
      </c>
      <c r="AY797" s="236" t="s">
        <v>142</v>
      </c>
    </row>
    <row r="798" s="13" customFormat="1">
      <c r="A798" s="13"/>
      <c r="B798" s="226"/>
      <c r="C798" s="227"/>
      <c r="D798" s="219" t="s">
        <v>155</v>
      </c>
      <c r="E798" s="228" t="s">
        <v>19</v>
      </c>
      <c r="F798" s="229" t="s">
        <v>1144</v>
      </c>
      <c r="G798" s="227"/>
      <c r="H798" s="230">
        <v>6.2000000000000002</v>
      </c>
      <c r="I798" s="231"/>
      <c r="J798" s="227"/>
      <c r="K798" s="227"/>
      <c r="L798" s="232"/>
      <c r="M798" s="233"/>
      <c r="N798" s="234"/>
      <c r="O798" s="234"/>
      <c r="P798" s="234"/>
      <c r="Q798" s="234"/>
      <c r="R798" s="234"/>
      <c r="S798" s="234"/>
      <c r="T798" s="235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T798" s="236" t="s">
        <v>155</v>
      </c>
      <c r="AU798" s="236" t="s">
        <v>80</v>
      </c>
      <c r="AV798" s="13" t="s">
        <v>80</v>
      </c>
      <c r="AW798" s="13" t="s">
        <v>32</v>
      </c>
      <c r="AX798" s="13" t="s">
        <v>70</v>
      </c>
      <c r="AY798" s="236" t="s">
        <v>142</v>
      </c>
    </row>
    <row r="799" s="13" customFormat="1">
      <c r="A799" s="13"/>
      <c r="B799" s="226"/>
      <c r="C799" s="227"/>
      <c r="D799" s="219" t="s">
        <v>155</v>
      </c>
      <c r="E799" s="228" t="s">
        <v>19</v>
      </c>
      <c r="F799" s="229" t="s">
        <v>1145</v>
      </c>
      <c r="G799" s="227"/>
      <c r="H799" s="230">
        <v>6.4500000000000002</v>
      </c>
      <c r="I799" s="231"/>
      <c r="J799" s="227"/>
      <c r="K799" s="227"/>
      <c r="L799" s="232"/>
      <c r="M799" s="233"/>
      <c r="N799" s="234"/>
      <c r="O799" s="234"/>
      <c r="P799" s="234"/>
      <c r="Q799" s="234"/>
      <c r="R799" s="234"/>
      <c r="S799" s="234"/>
      <c r="T799" s="235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236" t="s">
        <v>155</v>
      </c>
      <c r="AU799" s="236" t="s">
        <v>80</v>
      </c>
      <c r="AV799" s="13" t="s">
        <v>80</v>
      </c>
      <c r="AW799" s="13" t="s">
        <v>32</v>
      </c>
      <c r="AX799" s="13" t="s">
        <v>70</v>
      </c>
      <c r="AY799" s="236" t="s">
        <v>142</v>
      </c>
    </row>
    <row r="800" s="13" customFormat="1">
      <c r="A800" s="13"/>
      <c r="B800" s="226"/>
      <c r="C800" s="227"/>
      <c r="D800" s="219" t="s">
        <v>155</v>
      </c>
      <c r="E800" s="228" t="s">
        <v>19</v>
      </c>
      <c r="F800" s="229" t="s">
        <v>1146</v>
      </c>
      <c r="G800" s="227"/>
      <c r="H800" s="230">
        <v>2.6499999999999999</v>
      </c>
      <c r="I800" s="231"/>
      <c r="J800" s="227"/>
      <c r="K800" s="227"/>
      <c r="L800" s="232"/>
      <c r="M800" s="233"/>
      <c r="N800" s="234"/>
      <c r="O800" s="234"/>
      <c r="P800" s="234"/>
      <c r="Q800" s="234"/>
      <c r="R800" s="234"/>
      <c r="S800" s="234"/>
      <c r="T800" s="235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T800" s="236" t="s">
        <v>155</v>
      </c>
      <c r="AU800" s="236" t="s">
        <v>80</v>
      </c>
      <c r="AV800" s="13" t="s">
        <v>80</v>
      </c>
      <c r="AW800" s="13" t="s">
        <v>32</v>
      </c>
      <c r="AX800" s="13" t="s">
        <v>70</v>
      </c>
      <c r="AY800" s="236" t="s">
        <v>142</v>
      </c>
    </row>
    <row r="801" s="13" customFormat="1">
      <c r="A801" s="13"/>
      <c r="B801" s="226"/>
      <c r="C801" s="227"/>
      <c r="D801" s="219" t="s">
        <v>155</v>
      </c>
      <c r="E801" s="228" t="s">
        <v>19</v>
      </c>
      <c r="F801" s="229" t="s">
        <v>1147</v>
      </c>
      <c r="G801" s="227"/>
      <c r="H801" s="230">
        <v>2.4500000000000002</v>
      </c>
      <c r="I801" s="231"/>
      <c r="J801" s="227"/>
      <c r="K801" s="227"/>
      <c r="L801" s="232"/>
      <c r="M801" s="233"/>
      <c r="N801" s="234"/>
      <c r="O801" s="234"/>
      <c r="P801" s="234"/>
      <c r="Q801" s="234"/>
      <c r="R801" s="234"/>
      <c r="S801" s="234"/>
      <c r="T801" s="235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236" t="s">
        <v>155</v>
      </c>
      <c r="AU801" s="236" t="s">
        <v>80</v>
      </c>
      <c r="AV801" s="13" t="s">
        <v>80</v>
      </c>
      <c r="AW801" s="13" t="s">
        <v>32</v>
      </c>
      <c r="AX801" s="13" t="s">
        <v>70</v>
      </c>
      <c r="AY801" s="236" t="s">
        <v>142</v>
      </c>
    </row>
    <row r="802" s="14" customFormat="1">
      <c r="A802" s="14"/>
      <c r="B802" s="237"/>
      <c r="C802" s="238"/>
      <c r="D802" s="219" t="s">
        <v>155</v>
      </c>
      <c r="E802" s="239" t="s">
        <v>19</v>
      </c>
      <c r="F802" s="240" t="s">
        <v>173</v>
      </c>
      <c r="G802" s="238"/>
      <c r="H802" s="241">
        <v>48.050000000000004</v>
      </c>
      <c r="I802" s="242"/>
      <c r="J802" s="238"/>
      <c r="K802" s="238"/>
      <c r="L802" s="243"/>
      <c r="M802" s="244"/>
      <c r="N802" s="245"/>
      <c r="O802" s="245"/>
      <c r="P802" s="245"/>
      <c r="Q802" s="245"/>
      <c r="R802" s="245"/>
      <c r="S802" s="245"/>
      <c r="T802" s="246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T802" s="247" t="s">
        <v>155</v>
      </c>
      <c r="AU802" s="247" t="s">
        <v>80</v>
      </c>
      <c r="AV802" s="14" t="s">
        <v>149</v>
      </c>
      <c r="AW802" s="14" t="s">
        <v>32</v>
      </c>
      <c r="AX802" s="14" t="s">
        <v>78</v>
      </c>
      <c r="AY802" s="247" t="s">
        <v>142</v>
      </c>
    </row>
    <row r="803" s="2" customFormat="1" ht="16.5" customHeight="1">
      <c r="A803" s="40"/>
      <c r="B803" s="41"/>
      <c r="C803" s="206" t="s">
        <v>1148</v>
      </c>
      <c r="D803" s="206" t="s">
        <v>144</v>
      </c>
      <c r="E803" s="207" t="s">
        <v>1149</v>
      </c>
      <c r="F803" s="208" t="s">
        <v>1150</v>
      </c>
      <c r="G803" s="209" t="s">
        <v>269</v>
      </c>
      <c r="H803" s="210">
        <v>55</v>
      </c>
      <c r="I803" s="211"/>
      <c r="J803" s="212">
        <f>ROUND(I803*H803,2)</f>
        <v>0</v>
      </c>
      <c r="K803" s="208" t="s">
        <v>148</v>
      </c>
      <c r="L803" s="46"/>
      <c r="M803" s="213" t="s">
        <v>19</v>
      </c>
      <c r="N803" s="214" t="s">
        <v>41</v>
      </c>
      <c r="O803" s="86"/>
      <c r="P803" s="215">
        <f>O803*H803</f>
        <v>0</v>
      </c>
      <c r="Q803" s="215">
        <v>9.0000000000000006E-05</v>
      </c>
      <c r="R803" s="215">
        <f>Q803*H803</f>
        <v>0.0049500000000000004</v>
      </c>
      <c r="S803" s="215">
        <v>0</v>
      </c>
      <c r="T803" s="216">
        <f>S803*H803</f>
        <v>0</v>
      </c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R803" s="217" t="s">
        <v>266</v>
      </c>
      <c r="AT803" s="217" t="s">
        <v>144</v>
      </c>
      <c r="AU803" s="217" t="s">
        <v>80</v>
      </c>
      <c r="AY803" s="19" t="s">
        <v>142</v>
      </c>
      <c r="BE803" s="218">
        <f>IF(N803="základní",J803,0)</f>
        <v>0</v>
      </c>
      <c r="BF803" s="218">
        <f>IF(N803="snížená",J803,0)</f>
        <v>0</v>
      </c>
      <c r="BG803" s="218">
        <f>IF(N803="zákl. přenesená",J803,0)</f>
        <v>0</v>
      </c>
      <c r="BH803" s="218">
        <f>IF(N803="sníž. přenesená",J803,0)</f>
        <v>0</v>
      </c>
      <c r="BI803" s="218">
        <f>IF(N803="nulová",J803,0)</f>
        <v>0</v>
      </c>
      <c r="BJ803" s="19" t="s">
        <v>78</v>
      </c>
      <c r="BK803" s="218">
        <f>ROUND(I803*H803,2)</f>
        <v>0</v>
      </c>
      <c r="BL803" s="19" t="s">
        <v>266</v>
      </c>
      <c r="BM803" s="217" t="s">
        <v>1151</v>
      </c>
    </row>
    <row r="804" s="2" customFormat="1">
      <c r="A804" s="40"/>
      <c r="B804" s="41"/>
      <c r="C804" s="42"/>
      <c r="D804" s="219" t="s">
        <v>151</v>
      </c>
      <c r="E804" s="42"/>
      <c r="F804" s="220" t="s">
        <v>1152</v>
      </c>
      <c r="G804" s="42"/>
      <c r="H804" s="42"/>
      <c r="I804" s="221"/>
      <c r="J804" s="42"/>
      <c r="K804" s="42"/>
      <c r="L804" s="46"/>
      <c r="M804" s="222"/>
      <c r="N804" s="223"/>
      <c r="O804" s="86"/>
      <c r="P804" s="86"/>
      <c r="Q804" s="86"/>
      <c r="R804" s="86"/>
      <c r="S804" s="86"/>
      <c r="T804" s="87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T804" s="19" t="s">
        <v>151</v>
      </c>
      <c r="AU804" s="19" t="s">
        <v>80</v>
      </c>
    </row>
    <row r="805" s="2" customFormat="1">
      <c r="A805" s="40"/>
      <c r="B805" s="41"/>
      <c r="C805" s="42"/>
      <c r="D805" s="224" t="s">
        <v>153</v>
      </c>
      <c r="E805" s="42"/>
      <c r="F805" s="225" t="s">
        <v>1153</v>
      </c>
      <c r="G805" s="42"/>
      <c r="H805" s="42"/>
      <c r="I805" s="221"/>
      <c r="J805" s="42"/>
      <c r="K805" s="42"/>
      <c r="L805" s="46"/>
      <c r="M805" s="222"/>
      <c r="N805" s="223"/>
      <c r="O805" s="86"/>
      <c r="P805" s="86"/>
      <c r="Q805" s="86"/>
      <c r="R805" s="86"/>
      <c r="S805" s="86"/>
      <c r="T805" s="87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T805" s="19" t="s">
        <v>153</v>
      </c>
      <c r="AU805" s="19" t="s">
        <v>80</v>
      </c>
    </row>
    <row r="806" s="13" customFormat="1">
      <c r="A806" s="13"/>
      <c r="B806" s="226"/>
      <c r="C806" s="227"/>
      <c r="D806" s="219" t="s">
        <v>155</v>
      </c>
      <c r="E806" s="228" t="s">
        <v>19</v>
      </c>
      <c r="F806" s="229" t="s">
        <v>1154</v>
      </c>
      <c r="G806" s="227"/>
      <c r="H806" s="230">
        <v>55</v>
      </c>
      <c r="I806" s="231"/>
      <c r="J806" s="227"/>
      <c r="K806" s="227"/>
      <c r="L806" s="232"/>
      <c r="M806" s="233"/>
      <c r="N806" s="234"/>
      <c r="O806" s="234"/>
      <c r="P806" s="234"/>
      <c r="Q806" s="234"/>
      <c r="R806" s="234"/>
      <c r="S806" s="234"/>
      <c r="T806" s="235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T806" s="236" t="s">
        <v>155</v>
      </c>
      <c r="AU806" s="236" t="s">
        <v>80</v>
      </c>
      <c r="AV806" s="13" t="s">
        <v>80</v>
      </c>
      <c r="AW806" s="13" t="s">
        <v>32</v>
      </c>
      <c r="AX806" s="13" t="s">
        <v>78</v>
      </c>
      <c r="AY806" s="236" t="s">
        <v>142</v>
      </c>
    </row>
    <row r="807" s="2" customFormat="1" ht="16.5" customHeight="1">
      <c r="A807" s="40"/>
      <c r="B807" s="41"/>
      <c r="C807" s="206" t="s">
        <v>1155</v>
      </c>
      <c r="D807" s="206" t="s">
        <v>144</v>
      </c>
      <c r="E807" s="207" t="s">
        <v>1156</v>
      </c>
      <c r="F807" s="208" t="s">
        <v>1157</v>
      </c>
      <c r="G807" s="209" t="s">
        <v>269</v>
      </c>
      <c r="H807" s="210">
        <v>2.7000000000000002</v>
      </c>
      <c r="I807" s="211"/>
      <c r="J807" s="212">
        <f>ROUND(I807*H807,2)</f>
        <v>0</v>
      </c>
      <c r="K807" s="208" t="s">
        <v>148</v>
      </c>
      <c r="L807" s="46"/>
      <c r="M807" s="213" t="s">
        <v>19</v>
      </c>
      <c r="N807" s="214" t="s">
        <v>41</v>
      </c>
      <c r="O807" s="86"/>
      <c r="P807" s="215">
        <f>O807*H807</f>
        <v>0</v>
      </c>
      <c r="Q807" s="215">
        <v>0.00073499999999999998</v>
      </c>
      <c r="R807" s="215">
        <f>Q807*H807</f>
        <v>0.0019845000000000002</v>
      </c>
      <c r="S807" s="215">
        <v>0</v>
      </c>
      <c r="T807" s="216">
        <f>S807*H807</f>
        <v>0</v>
      </c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R807" s="217" t="s">
        <v>266</v>
      </c>
      <c r="AT807" s="217" t="s">
        <v>144</v>
      </c>
      <c r="AU807" s="217" t="s">
        <v>80</v>
      </c>
      <c r="AY807" s="19" t="s">
        <v>142</v>
      </c>
      <c r="BE807" s="218">
        <f>IF(N807="základní",J807,0)</f>
        <v>0</v>
      </c>
      <c r="BF807" s="218">
        <f>IF(N807="snížená",J807,0)</f>
        <v>0</v>
      </c>
      <c r="BG807" s="218">
        <f>IF(N807="zákl. přenesená",J807,0)</f>
        <v>0</v>
      </c>
      <c r="BH807" s="218">
        <f>IF(N807="sníž. přenesená",J807,0)</f>
        <v>0</v>
      </c>
      <c r="BI807" s="218">
        <f>IF(N807="nulová",J807,0)</f>
        <v>0</v>
      </c>
      <c r="BJ807" s="19" t="s">
        <v>78</v>
      </c>
      <c r="BK807" s="218">
        <f>ROUND(I807*H807,2)</f>
        <v>0</v>
      </c>
      <c r="BL807" s="19" t="s">
        <v>266</v>
      </c>
      <c r="BM807" s="217" t="s">
        <v>1158</v>
      </c>
    </row>
    <row r="808" s="2" customFormat="1">
      <c r="A808" s="40"/>
      <c r="B808" s="41"/>
      <c r="C808" s="42"/>
      <c r="D808" s="219" t="s">
        <v>151</v>
      </c>
      <c r="E808" s="42"/>
      <c r="F808" s="220" t="s">
        <v>1159</v>
      </c>
      <c r="G808" s="42"/>
      <c r="H808" s="42"/>
      <c r="I808" s="221"/>
      <c r="J808" s="42"/>
      <c r="K808" s="42"/>
      <c r="L808" s="46"/>
      <c r="M808" s="222"/>
      <c r="N808" s="223"/>
      <c r="O808" s="86"/>
      <c r="P808" s="86"/>
      <c r="Q808" s="86"/>
      <c r="R808" s="86"/>
      <c r="S808" s="86"/>
      <c r="T808" s="87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T808" s="19" t="s">
        <v>151</v>
      </c>
      <c r="AU808" s="19" t="s">
        <v>80</v>
      </c>
    </row>
    <row r="809" s="2" customFormat="1">
      <c r="A809" s="40"/>
      <c r="B809" s="41"/>
      <c r="C809" s="42"/>
      <c r="D809" s="224" t="s">
        <v>153</v>
      </c>
      <c r="E809" s="42"/>
      <c r="F809" s="225" t="s">
        <v>1160</v>
      </c>
      <c r="G809" s="42"/>
      <c r="H809" s="42"/>
      <c r="I809" s="221"/>
      <c r="J809" s="42"/>
      <c r="K809" s="42"/>
      <c r="L809" s="46"/>
      <c r="M809" s="222"/>
      <c r="N809" s="223"/>
      <c r="O809" s="86"/>
      <c r="P809" s="86"/>
      <c r="Q809" s="86"/>
      <c r="R809" s="86"/>
      <c r="S809" s="86"/>
      <c r="T809" s="87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T809" s="19" t="s">
        <v>153</v>
      </c>
      <c r="AU809" s="19" t="s">
        <v>80</v>
      </c>
    </row>
    <row r="810" s="13" customFormat="1">
      <c r="A810" s="13"/>
      <c r="B810" s="226"/>
      <c r="C810" s="227"/>
      <c r="D810" s="219" t="s">
        <v>155</v>
      </c>
      <c r="E810" s="228" t="s">
        <v>19</v>
      </c>
      <c r="F810" s="229" t="s">
        <v>1161</v>
      </c>
      <c r="G810" s="227"/>
      <c r="H810" s="230">
        <v>2.7000000000000002</v>
      </c>
      <c r="I810" s="231"/>
      <c r="J810" s="227"/>
      <c r="K810" s="227"/>
      <c r="L810" s="232"/>
      <c r="M810" s="233"/>
      <c r="N810" s="234"/>
      <c r="O810" s="234"/>
      <c r="P810" s="234"/>
      <c r="Q810" s="234"/>
      <c r="R810" s="234"/>
      <c r="S810" s="234"/>
      <c r="T810" s="235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T810" s="236" t="s">
        <v>155</v>
      </c>
      <c r="AU810" s="236" t="s">
        <v>80</v>
      </c>
      <c r="AV810" s="13" t="s">
        <v>80</v>
      </c>
      <c r="AW810" s="13" t="s">
        <v>32</v>
      </c>
      <c r="AX810" s="13" t="s">
        <v>78</v>
      </c>
      <c r="AY810" s="236" t="s">
        <v>142</v>
      </c>
    </row>
    <row r="811" s="2" customFormat="1" ht="16.5" customHeight="1">
      <c r="A811" s="40"/>
      <c r="B811" s="41"/>
      <c r="C811" s="248" t="s">
        <v>1162</v>
      </c>
      <c r="D811" s="248" t="s">
        <v>237</v>
      </c>
      <c r="E811" s="249" t="s">
        <v>1115</v>
      </c>
      <c r="F811" s="250" t="s">
        <v>1116</v>
      </c>
      <c r="G811" s="251" t="s">
        <v>147</v>
      </c>
      <c r="H811" s="252">
        <v>0.44600000000000001</v>
      </c>
      <c r="I811" s="253"/>
      <c r="J811" s="254">
        <f>ROUND(I811*H811,2)</f>
        <v>0</v>
      </c>
      <c r="K811" s="250" t="s">
        <v>730</v>
      </c>
      <c r="L811" s="255"/>
      <c r="M811" s="256" t="s">
        <v>19</v>
      </c>
      <c r="N811" s="257" t="s">
        <v>41</v>
      </c>
      <c r="O811" s="86"/>
      <c r="P811" s="215">
        <f>O811*H811</f>
        <v>0</v>
      </c>
      <c r="Q811" s="215">
        <v>0.0118</v>
      </c>
      <c r="R811" s="215">
        <f>Q811*H811</f>
        <v>0.0052627999999999998</v>
      </c>
      <c r="S811" s="215">
        <v>0</v>
      </c>
      <c r="T811" s="216">
        <f>S811*H811</f>
        <v>0</v>
      </c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R811" s="217" t="s">
        <v>394</v>
      </c>
      <c r="AT811" s="217" t="s">
        <v>237</v>
      </c>
      <c r="AU811" s="217" t="s">
        <v>80</v>
      </c>
      <c r="AY811" s="19" t="s">
        <v>142</v>
      </c>
      <c r="BE811" s="218">
        <f>IF(N811="základní",J811,0)</f>
        <v>0</v>
      </c>
      <c r="BF811" s="218">
        <f>IF(N811="snížená",J811,0)</f>
        <v>0</v>
      </c>
      <c r="BG811" s="218">
        <f>IF(N811="zákl. přenesená",J811,0)</f>
        <v>0</v>
      </c>
      <c r="BH811" s="218">
        <f>IF(N811="sníž. přenesená",J811,0)</f>
        <v>0</v>
      </c>
      <c r="BI811" s="218">
        <f>IF(N811="nulová",J811,0)</f>
        <v>0</v>
      </c>
      <c r="BJ811" s="19" t="s">
        <v>78</v>
      </c>
      <c r="BK811" s="218">
        <f>ROUND(I811*H811,2)</f>
        <v>0</v>
      </c>
      <c r="BL811" s="19" t="s">
        <v>266</v>
      </c>
      <c r="BM811" s="217" t="s">
        <v>1163</v>
      </c>
    </row>
    <row r="812" s="2" customFormat="1">
      <c r="A812" s="40"/>
      <c r="B812" s="41"/>
      <c r="C812" s="42"/>
      <c r="D812" s="219" t="s">
        <v>151</v>
      </c>
      <c r="E812" s="42"/>
      <c r="F812" s="220" t="s">
        <v>1116</v>
      </c>
      <c r="G812" s="42"/>
      <c r="H812" s="42"/>
      <c r="I812" s="221"/>
      <c r="J812" s="42"/>
      <c r="K812" s="42"/>
      <c r="L812" s="46"/>
      <c r="M812" s="222"/>
      <c r="N812" s="223"/>
      <c r="O812" s="86"/>
      <c r="P812" s="86"/>
      <c r="Q812" s="86"/>
      <c r="R812" s="86"/>
      <c r="S812" s="86"/>
      <c r="T812" s="87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T812" s="19" t="s">
        <v>151</v>
      </c>
      <c r="AU812" s="19" t="s">
        <v>80</v>
      </c>
    </row>
    <row r="813" s="13" customFormat="1">
      <c r="A813" s="13"/>
      <c r="B813" s="226"/>
      <c r="C813" s="227"/>
      <c r="D813" s="219" t="s">
        <v>155</v>
      </c>
      <c r="E813" s="227"/>
      <c r="F813" s="229" t="s">
        <v>1164</v>
      </c>
      <c r="G813" s="227"/>
      <c r="H813" s="230">
        <v>0.44600000000000001</v>
      </c>
      <c r="I813" s="231"/>
      <c r="J813" s="227"/>
      <c r="K813" s="227"/>
      <c r="L813" s="232"/>
      <c r="M813" s="233"/>
      <c r="N813" s="234"/>
      <c r="O813" s="234"/>
      <c r="P813" s="234"/>
      <c r="Q813" s="234"/>
      <c r="R813" s="234"/>
      <c r="S813" s="234"/>
      <c r="T813" s="235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36" t="s">
        <v>155</v>
      </c>
      <c r="AU813" s="236" t="s">
        <v>80</v>
      </c>
      <c r="AV813" s="13" t="s">
        <v>80</v>
      </c>
      <c r="AW813" s="13" t="s">
        <v>4</v>
      </c>
      <c r="AX813" s="13" t="s">
        <v>78</v>
      </c>
      <c r="AY813" s="236" t="s">
        <v>142</v>
      </c>
    </row>
    <row r="814" s="2" customFormat="1" ht="24.15" customHeight="1">
      <c r="A814" s="40"/>
      <c r="B814" s="41"/>
      <c r="C814" s="206" t="s">
        <v>1165</v>
      </c>
      <c r="D814" s="206" t="s">
        <v>144</v>
      </c>
      <c r="E814" s="207" t="s">
        <v>1166</v>
      </c>
      <c r="F814" s="208" t="s">
        <v>1167</v>
      </c>
      <c r="G814" s="209" t="s">
        <v>147</v>
      </c>
      <c r="H814" s="210">
        <v>45.706000000000003</v>
      </c>
      <c r="I814" s="211"/>
      <c r="J814" s="212">
        <f>ROUND(I814*H814,2)</f>
        <v>0</v>
      </c>
      <c r="K814" s="208" t="s">
        <v>148</v>
      </c>
      <c r="L814" s="46"/>
      <c r="M814" s="213" t="s">
        <v>19</v>
      </c>
      <c r="N814" s="214" t="s">
        <v>41</v>
      </c>
      <c r="O814" s="86"/>
      <c r="P814" s="215">
        <f>O814*H814</f>
        <v>0</v>
      </c>
      <c r="Q814" s="215">
        <v>0.0050000000000000001</v>
      </c>
      <c r="R814" s="215">
        <f>Q814*H814</f>
        <v>0.22853000000000001</v>
      </c>
      <c r="S814" s="215">
        <v>0</v>
      </c>
      <c r="T814" s="216">
        <f>S814*H814</f>
        <v>0</v>
      </c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R814" s="217" t="s">
        <v>266</v>
      </c>
      <c r="AT814" s="217" t="s">
        <v>144</v>
      </c>
      <c r="AU814" s="217" t="s">
        <v>80</v>
      </c>
      <c r="AY814" s="19" t="s">
        <v>142</v>
      </c>
      <c r="BE814" s="218">
        <f>IF(N814="základní",J814,0)</f>
        <v>0</v>
      </c>
      <c r="BF814" s="218">
        <f>IF(N814="snížená",J814,0)</f>
        <v>0</v>
      </c>
      <c r="BG814" s="218">
        <f>IF(N814="zákl. přenesená",J814,0)</f>
        <v>0</v>
      </c>
      <c r="BH814" s="218">
        <f>IF(N814="sníž. přenesená",J814,0)</f>
        <v>0</v>
      </c>
      <c r="BI814" s="218">
        <f>IF(N814="nulová",J814,0)</f>
        <v>0</v>
      </c>
      <c r="BJ814" s="19" t="s">
        <v>78</v>
      </c>
      <c r="BK814" s="218">
        <f>ROUND(I814*H814,2)</f>
        <v>0</v>
      </c>
      <c r="BL814" s="19" t="s">
        <v>266</v>
      </c>
      <c r="BM814" s="217" t="s">
        <v>1168</v>
      </c>
    </row>
    <row r="815" s="2" customFormat="1">
      <c r="A815" s="40"/>
      <c r="B815" s="41"/>
      <c r="C815" s="42"/>
      <c r="D815" s="219" t="s">
        <v>151</v>
      </c>
      <c r="E815" s="42"/>
      <c r="F815" s="220" t="s">
        <v>1169</v>
      </c>
      <c r="G815" s="42"/>
      <c r="H815" s="42"/>
      <c r="I815" s="221"/>
      <c r="J815" s="42"/>
      <c r="K815" s="42"/>
      <c r="L815" s="46"/>
      <c r="M815" s="222"/>
      <c r="N815" s="223"/>
      <c r="O815" s="86"/>
      <c r="P815" s="86"/>
      <c r="Q815" s="86"/>
      <c r="R815" s="86"/>
      <c r="S815" s="86"/>
      <c r="T815" s="87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T815" s="19" t="s">
        <v>151</v>
      </c>
      <c r="AU815" s="19" t="s">
        <v>80</v>
      </c>
    </row>
    <row r="816" s="2" customFormat="1">
      <c r="A816" s="40"/>
      <c r="B816" s="41"/>
      <c r="C816" s="42"/>
      <c r="D816" s="224" t="s">
        <v>153</v>
      </c>
      <c r="E816" s="42"/>
      <c r="F816" s="225" t="s">
        <v>1170</v>
      </c>
      <c r="G816" s="42"/>
      <c r="H816" s="42"/>
      <c r="I816" s="221"/>
      <c r="J816" s="42"/>
      <c r="K816" s="42"/>
      <c r="L816" s="46"/>
      <c r="M816" s="222"/>
      <c r="N816" s="223"/>
      <c r="O816" s="86"/>
      <c r="P816" s="86"/>
      <c r="Q816" s="86"/>
      <c r="R816" s="86"/>
      <c r="S816" s="86"/>
      <c r="T816" s="87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T816" s="19" t="s">
        <v>153</v>
      </c>
      <c r="AU816" s="19" t="s">
        <v>80</v>
      </c>
    </row>
    <row r="817" s="13" customFormat="1">
      <c r="A817" s="13"/>
      <c r="B817" s="226"/>
      <c r="C817" s="227"/>
      <c r="D817" s="219" t="s">
        <v>155</v>
      </c>
      <c r="E817" s="228" t="s">
        <v>19</v>
      </c>
      <c r="F817" s="229" t="s">
        <v>1103</v>
      </c>
      <c r="G817" s="227"/>
      <c r="H817" s="230">
        <v>6.9050000000000002</v>
      </c>
      <c r="I817" s="231"/>
      <c r="J817" s="227"/>
      <c r="K817" s="227"/>
      <c r="L817" s="232"/>
      <c r="M817" s="233"/>
      <c r="N817" s="234"/>
      <c r="O817" s="234"/>
      <c r="P817" s="234"/>
      <c r="Q817" s="234"/>
      <c r="R817" s="234"/>
      <c r="S817" s="234"/>
      <c r="T817" s="235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T817" s="236" t="s">
        <v>155</v>
      </c>
      <c r="AU817" s="236" t="s">
        <v>80</v>
      </c>
      <c r="AV817" s="13" t="s">
        <v>80</v>
      </c>
      <c r="AW817" s="13" t="s">
        <v>32</v>
      </c>
      <c r="AX817" s="13" t="s">
        <v>70</v>
      </c>
      <c r="AY817" s="236" t="s">
        <v>142</v>
      </c>
    </row>
    <row r="818" s="13" customFormat="1">
      <c r="A818" s="13"/>
      <c r="B818" s="226"/>
      <c r="C818" s="227"/>
      <c r="D818" s="219" t="s">
        <v>155</v>
      </c>
      <c r="E818" s="228" t="s">
        <v>19</v>
      </c>
      <c r="F818" s="229" t="s">
        <v>1171</v>
      </c>
      <c r="G818" s="227"/>
      <c r="H818" s="230">
        <v>5.524</v>
      </c>
      <c r="I818" s="231"/>
      <c r="J818" s="227"/>
      <c r="K818" s="227"/>
      <c r="L818" s="232"/>
      <c r="M818" s="233"/>
      <c r="N818" s="234"/>
      <c r="O818" s="234"/>
      <c r="P818" s="234"/>
      <c r="Q818" s="234"/>
      <c r="R818" s="234"/>
      <c r="S818" s="234"/>
      <c r="T818" s="235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T818" s="236" t="s">
        <v>155</v>
      </c>
      <c r="AU818" s="236" t="s">
        <v>80</v>
      </c>
      <c r="AV818" s="13" t="s">
        <v>80</v>
      </c>
      <c r="AW818" s="13" t="s">
        <v>32</v>
      </c>
      <c r="AX818" s="13" t="s">
        <v>70</v>
      </c>
      <c r="AY818" s="236" t="s">
        <v>142</v>
      </c>
    </row>
    <row r="819" s="13" customFormat="1">
      <c r="A819" s="13"/>
      <c r="B819" s="226"/>
      <c r="C819" s="227"/>
      <c r="D819" s="219" t="s">
        <v>155</v>
      </c>
      <c r="E819" s="228" t="s">
        <v>19</v>
      </c>
      <c r="F819" s="229" t="s">
        <v>1172</v>
      </c>
      <c r="G819" s="227"/>
      <c r="H819" s="230">
        <v>19.029</v>
      </c>
      <c r="I819" s="231"/>
      <c r="J819" s="227"/>
      <c r="K819" s="227"/>
      <c r="L819" s="232"/>
      <c r="M819" s="233"/>
      <c r="N819" s="234"/>
      <c r="O819" s="234"/>
      <c r="P819" s="234"/>
      <c r="Q819" s="234"/>
      <c r="R819" s="234"/>
      <c r="S819" s="234"/>
      <c r="T819" s="235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T819" s="236" t="s">
        <v>155</v>
      </c>
      <c r="AU819" s="236" t="s">
        <v>80</v>
      </c>
      <c r="AV819" s="13" t="s">
        <v>80</v>
      </c>
      <c r="AW819" s="13" t="s">
        <v>32</v>
      </c>
      <c r="AX819" s="13" t="s">
        <v>70</v>
      </c>
      <c r="AY819" s="236" t="s">
        <v>142</v>
      </c>
    </row>
    <row r="820" s="13" customFormat="1">
      <c r="A820" s="13"/>
      <c r="B820" s="226"/>
      <c r="C820" s="227"/>
      <c r="D820" s="219" t="s">
        <v>155</v>
      </c>
      <c r="E820" s="228" t="s">
        <v>19</v>
      </c>
      <c r="F820" s="229" t="s">
        <v>1105</v>
      </c>
      <c r="G820" s="227"/>
      <c r="H820" s="230">
        <v>11.048</v>
      </c>
      <c r="I820" s="231"/>
      <c r="J820" s="227"/>
      <c r="K820" s="227"/>
      <c r="L820" s="232"/>
      <c r="M820" s="233"/>
      <c r="N820" s="234"/>
      <c r="O820" s="234"/>
      <c r="P820" s="234"/>
      <c r="Q820" s="234"/>
      <c r="R820" s="234"/>
      <c r="S820" s="234"/>
      <c r="T820" s="235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T820" s="236" t="s">
        <v>155</v>
      </c>
      <c r="AU820" s="236" t="s">
        <v>80</v>
      </c>
      <c r="AV820" s="13" t="s">
        <v>80</v>
      </c>
      <c r="AW820" s="13" t="s">
        <v>32</v>
      </c>
      <c r="AX820" s="13" t="s">
        <v>70</v>
      </c>
      <c r="AY820" s="236" t="s">
        <v>142</v>
      </c>
    </row>
    <row r="821" s="13" customFormat="1">
      <c r="A821" s="13"/>
      <c r="B821" s="226"/>
      <c r="C821" s="227"/>
      <c r="D821" s="219" t="s">
        <v>155</v>
      </c>
      <c r="E821" s="228" t="s">
        <v>19</v>
      </c>
      <c r="F821" s="229" t="s">
        <v>1106</v>
      </c>
      <c r="G821" s="227"/>
      <c r="H821" s="230">
        <v>3.2000000000000002</v>
      </c>
      <c r="I821" s="231"/>
      <c r="J821" s="227"/>
      <c r="K821" s="227"/>
      <c r="L821" s="232"/>
      <c r="M821" s="233"/>
      <c r="N821" s="234"/>
      <c r="O821" s="234"/>
      <c r="P821" s="234"/>
      <c r="Q821" s="234"/>
      <c r="R821" s="234"/>
      <c r="S821" s="234"/>
      <c r="T821" s="235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T821" s="236" t="s">
        <v>155</v>
      </c>
      <c r="AU821" s="236" t="s">
        <v>80</v>
      </c>
      <c r="AV821" s="13" t="s">
        <v>80</v>
      </c>
      <c r="AW821" s="13" t="s">
        <v>32</v>
      </c>
      <c r="AX821" s="13" t="s">
        <v>70</v>
      </c>
      <c r="AY821" s="236" t="s">
        <v>142</v>
      </c>
    </row>
    <row r="822" s="14" customFormat="1">
      <c r="A822" s="14"/>
      <c r="B822" s="237"/>
      <c r="C822" s="238"/>
      <c r="D822" s="219" t="s">
        <v>155</v>
      </c>
      <c r="E822" s="239" t="s">
        <v>19</v>
      </c>
      <c r="F822" s="240" t="s">
        <v>173</v>
      </c>
      <c r="G822" s="238"/>
      <c r="H822" s="241">
        <v>45.706000000000003</v>
      </c>
      <c r="I822" s="242"/>
      <c r="J822" s="238"/>
      <c r="K822" s="238"/>
      <c r="L822" s="243"/>
      <c r="M822" s="244"/>
      <c r="N822" s="245"/>
      <c r="O822" s="245"/>
      <c r="P822" s="245"/>
      <c r="Q822" s="245"/>
      <c r="R822" s="245"/>
      <c r="S822" s="245"/>
      <c r="T822" s="246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T822" s="247" t="s">
        <v>155</v>
      </c>
      <c r="AU822" s="247" t="s">
        <v>80</v>
      </c>
      <c r="AV822" s="14" t="s">
        <v>149</v>
      </c>
      <c r="AW822" s="14" t="s">
        <v>32</v>
      </c>
      <c r="AX822" s="14" t="s">
        <v>78</v>
      </c>
      <c r="AY822" s="247" t="s">
        <v>142</v>
      </c>
    </row>
    <row r="823" s="2" customFormat="1" ht="16.5" customHeight="1">
      <c r="A823" s="40"/>
      <c r="B823" s="41"/>
      <c r="C823" s="248" t="s">
        <v>1173</v>
      </c>
      <c r="D823" s="248" t="s">
        <v>237</v>
      </c>
      <c r="E823" s="249" t="s">
        <v>1174</v>
      </c>
      <c r="F823" s="250" t="s">
        <v>1175</v>
      </c>
      <c r="G823" s="251" t="s">
        <v>240</v>
      </c>
      <c r="H823" s="252">
        <v>50.277000000000001</v>
      </c>
      <c r="I823" s="253"/>
      <c r="J823" s="254">
        <f>ROUND(I823*H823,2)</f>
        <v>0</v>
      </c>
      <c r="K823" s="250" t="s">
        <v>19</v>
      </c>
      <c r="L823" s="255"/>
      <c r="M823" s="256" t="s">
        <v>19</v>
      </c>
      <c r="N823" s="257" t="s">
        <v>41</v>
      </c>
      <c r="O823" s="86"/>
      <c r="P823" s="215">
        <f>O823*H823</f>
        <v>0</v>
      </c>
      <c r="Q823" s="215">
        <v>0.00050000000000000001</v>
      </c>
      <c r="R823" s="215">
        <f>Q823*H823</f>
        <v>0.025138500000000001</v>
      </c>
      <c r="S823" s="215">
        <v>0</v>
      </c>
      <c r="T823" s="216">
        <f>S823*H823</f>
        <v>0</v>
      </c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R823" s="217" t="s">
        <v>394</v>
      </c>
      <c r="AT823" s="217" t="s">
        <v>237</v>
      </c>
      <c r="AU823" s="217" t="s">
        <v>80</v>
      </c>
      <c r="AY823" s="19" t="s">
        <v>142</v>
      </c>
      <c r="BE823" s="218">
        <f>IF(N823="základní",J823,0)</f>
        <v>0</v>
      </c>
      <c r="BF823" s="218">
        <f>IF(N823="snížená",J823,0)</f>
        <v>0</v>
      </c>
      <c r="BG823" s="218">
        <f>IF(N823="zákl. přenesená",J823,0)</f>
        <v>0</v>
      </c>
      <c r="BH823" s="218">
        <f>IF(N823="sníž. přenesená",J823,0)</f>
        <v>0</v>
      </c>
      <c r="BI823" s="218">
        <f>IF(N823="nulová",J823,0)</f>
        <v>0</v>
      </c>
      <c r="BJ823" s="19" t="s">
        <v>78</v>
      </c>
      <c r="BK823" s="218">
        <f>ROUND(I823*H823,2)</f>
        <v>0</v>
      </c>
      <c r="BL823" s="19" t="s">
        <v>266</v>
      </c>
      <c r="BM823" s="217" t="s">
        <v>1176</v>
      </c>
    </row>
    <row r="824" s="2" customFormat="1">
      <c r="A824" s="40"/>
      <c r="B824" s="41"/>
      <c r="C824" s="42"/>
      <c r="D824" s="219" t="s">
        <v>151</v>
      </c>
      <c r="E824" s="42"/>
      <c r="F824" s="220" t="s">
        <v>1175</v>
      </c>
      <c r="G824" s="42"/>
      <c r="H824" s="42"/>
      <c r="I824" s="221"/>
      <c r="J824" s="42"/>
      <c r="K824" s="42"/>
      <c r="L824" s="46"/>
      <c r="M824" s="222"/>
      <c r="N824" s="223"/>
      <c r="O824" s="86"/>
      <c r="P824" s="86"/>
      <c r="Q824" s="86"/>
      <c r="R824" s="86"/>
      <c r="S824" s="86"/>
      <c r="T824" s="87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T824" s="19" t="s">
        <v>151</v>
      </c>
      <c r="AU824" s="19" t="s">
        <v>80</v>
      </c>
    </row>
    <row r="825" s="2" customFormat="1">
      <c r="A825" s="40"/>
      <c r="B825" s="41"/>
      <c r="C825" s="42"/>
      <c r="D825" s="219" t="s">
        <v>342</v>
      </c>
      <c r="E825" s="42"/>
      <c r="F825" s="258" t="s">
        <v>1177</v>
      </c>
      <c r="G825" s="42"/>
      <c r="H825" s="42"/>
      <c r="I825" s="221"/>
      <c r="J825" s="42"/>
      <c r="K825" s="42"/>
      <c r="L825" s="46"/>
      <c r="M825" s="222"/>
      <c r="N825" s="223"/>
      <c r="O825" s="86"/>
      <c r="P825" s="86"/>
      <c r="Q825" s="86"/>
      <c r="R825" s="86"/>
      <c r="S825" s="86"/>
      <c r="T825" s="87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T825" s="19" t="s">
        <v>342</v>
      </c>
      <c r="AU825" s="19" t="s">
        <v>80</v>
      </c>
    </row>
    <row r="826" s="13" customFormat="1">
      <c r="A826" s="13"/>
      <c r="B826" s="226"/>
      <c r="C826" s="227"/>
      <c r="D826" s="219" t="s">
        <v>155</v>
      </c>
      <c r="E826" s="227"/>
      <c r="F826" s="229" t="s">
        <v>1178</v>
      </c>
      <c r="G826" s="227"/>
      <c r="H826" s="230">
        <v>50.277000000000001</v>
      </c>
      <c r="I826" s="231"/>
      <c r="J826" s="227"/>
      <c r="K826" s="227"/>
      <c r="L826" s="232"/>
      <c r="M826" s="233"/>
      <c r="N826" s="234"/>
      <c r="O826" s="234"/>
      <c r="P826" s="234"/>
      <c r="Q826" s="234"/>
      <c r="R826" s="234"/>
      <c r="S826" s="234"/>
      <c r="T826" s="235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T826" s="236" t="s">
        <v>155</v>
      </c>
      <c r="AU826" s="236" t="s">
        <v>80</v>
      </c>
      <c r="AV826" s="13" t="s">
        <v>80</v>
      </c>
      <c r="AW826" s="13" t="s">
        <v>4</v>
      </c>
      <c r="AX826" s="13" t="s">
        <v>78</v>
      </c>
      <c r="AY826" s="236" t="s">
        <v>142</v>
      </c>
    </row>
    <row r="827" s="2" customFormat="1" ht="16.5" customHeight="1">
      <c r="A827" s="40"/>
      <c r="B827" s="41"/>
      <c r="C827" s="206" t="s">
        <v>1179</v>
      </c>
      <c r="D827" s="206" t="s">
        <v>144</v>
      </c>
      <c r="E827" s="207" t="s">
        <v>1180</v>
      </c>
      <c r="F827" s="208" t="s">
        <v>1181</v>
      </c>
      <c r="G827" s="209" t="s">
        <v>147</v>
      </c>
      <c r="H827" s="210">
        <v>33.582000000000001</v>
      </c>
      <c r="I827" s="211"/>
      <c r="J827" s="212">
        <f>ROUND(I827*H827,2)</f>
        <v>0</v>
      </c>
      <c r="K827" s="208" t="s">
        <v>148</v>
      </c>
      <c r="L827" s="46"/>
      <c r="M827" s="213" t="s">
        <v>19</v>
      </c>
      <c r="N827" s="214" t="s">
        <v>41</v>
      </c>
      <c r="O827" s="86"/>
      <c r="P827" s="215">
        <f>O827*H827</f>
        <v>0</v>
      </c>
      <c r="Q827" s="215">
        <v>0</v>
      </c>
      <c r="R827" s="215">
        <f>Q827*H827</f>
        <v>0</v>
      </c>
      <c r="S827" s="215">
        <v>0</v>
      </c>
      <c r="T827" s="216">
        <f>S827*H827</f>
        <v>0</v>
      </c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R827" s="217" t="s">
        <v>266</v>
      </c>
      <c r="AT827" s="217" t="s">
        <v>144</v>
      </c>
      <c r="AU827" s="217" t="s">
        <v>80</v>
      </c>
      <c r="AY827" s="19" t="s">
        <v>142</v>
      </c>
      <c r="BE827" s="218">
        <f>IF(N827="základní",J827,0)</f>
        <v>0</v>
      </c>
      <c r="BF827" s="218">
        <f>IF(N827="snížená",J827,0)</f>
        <v>0</v>
      </c>
      <c r="BG827" s="218">
        <f>IF(N827="zákl. přenesená",J827,0)</f>
        <v>0</v>
      </c>
      <c r="BH827" s="218">
        <f>IF(N827="sníž. přenesená",J827,0)</f>
        <v>0</v>
      </c>
      <c r="BI827" s="218">
        <f>IF(N827="nulová",J827,0)</f>
        <v>0</v>
      </c>
      <c r="BJ827" s="19" t="s">
        <v>78</v>
      </c>
      <c r="BK827" s="218">
        <f>ROUND(I827*H827,2)</f>
        <v>0</v>
      </c>
      <c r="BL827" s="19" t="s">
        <v>266</v>
      </c>
      <c r="BM827" s="217" t="s">
        <v>1182</v>
      </c>
    </row>
    <row r="828" s="2" customFormat="1">
      <c r="A828" s="40"/>
      <c r="B828" s="41"/>
      <c r="C828" s="42"/>
      <c r="D828" s="219" t="s">
        <v>151</v>
      </c>
      <c r="E828" s="42"/>
      <c r="F828" s="220" t="s">
        <v>1183</v>
      </c>
      <c r="G828" s="42"/>
      <c r="H828" s="42"/>
      <c r="I828" s="221"/>
      <c r="J828" s="42"/>
      <c r="K828" s="42"/>
      <c r="L828" s="46"/>
      <c r="M828" s="222"/>
      <c r="N828" s="223"/>
      <c r="O828" s="86"/>
      <c r="P828" s="86"/>
      <c r="Q828" s="86"/>
      <c r="R828" s="86"/>
      <c r="S828" s="86"/>
      <c r="T828" s="87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T828" s="19" t="s">
        <v>151</v>
      </c>
      <c r="AU828" s="19" t="s">
        <v>80</v>
      </c>
    </row>
    <row r="829" s="2" customFormat="1">
      <c r="A829" s="40"/>
      <c r="B829" s="41"/>
      <c r="C829" s="42"/>
      <c r="D829" s="224" t="s">
        <v>153</v>
      </c>
      <c r="E829" s="42"/>
      <c r="F829" s="225" t="s">
        <v>1184</v>
      </c>
      <c r="G829" s="42"/>
      <c r="H829" s="42"/>
      <c r="I829" s="221"/>
      <c r="J829" s="42"/>
      <c r="K829" s="42"/>
      <c r="L829" s="46"/>
      <c r="M829" s="222"/>
      <c r="N829" s="223"/>
      <c r="O829" s="86"/>
      <c r="P829" s="86"/>
      <c r="Q829" s="86"/>
      <c r="R829" s="86"/>
      <c r="S829" s="86"/>
      <c r="T829" s="87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T829" s="19" t="s">
        <v>153</v>
      </c>
      <c r="AU829" s="19" t="s">
        <v>80</v>
      </c>
    </row>
    <row r="830" s="13" customFormat="1">
      <c r="A830" s="13"/>
      <c r="B830" s="226"/>
      <c r="C830" s="227"/>
      <c r="D830" s="219" t="s">
        <v>155</v>
      </c>
      <c r="E830" s="228" t="s">
        <v>19</v>
      </c>
      <c r="F830" s="229" t="s">
        <v>1103</v>
      </c>
      <c r="G830" s="227"/>
      <c r="H830" s="230">
        <v>6.9050000000000002</v>
      </c>
      <c r="I830" s="231"/>
      <c r="J830" s="227"/>
      <c r="K830" s="227"/>
      <c r="L830" s="232"/>
      <c r="M830" s="233"/>
      <c r="N830" s="234"/>
      <c r="O830" s="234"/>
      <c r="P830" s="234"/>
      <c r="Q830" s="234"/>
      <c r="R830" s="234"/>
      <c r="S830" s="234"/>
      <c r="T830" s="235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T830" s="236" t="s">
        <v>155</v>
      </c>
      <c r="AU830" s="236" t="s">
        <v>80</v>
      </c>
      <c r="AV830" s="13" t="s">
        <v>80</v>
      </c>
      <c r="AW830" s="13" t="s">
        <v>32</v>
      </c>
      <c r="AX830" s="13" t="s">
        <v>70</v>
      </c>
      <c r="AY830" s="236" t="s">
        <v>142</v>
      </c>
    </row>
    <row r="831" s="13" customFormat="1">
      <c r="A831" s="13"/>
      <c r="B831" s="226"/>
      <c r="C831" s="227"/>
      <c r="D831" s="219" t="s">
        <v>155</v>
      </c>
      <c r="E831" s="228" t="s">
        <v>19</v>
      </c>
      <c r="F831" s="229" t="s">
        <v>1104</v>
      </c>
      <c r="G831" s="227"/>
      <c r="H831" s="230">
        <v>12.429</v>
      </c>
      <c r="I831" s="231"/>
      <c r="J831" s="227"/>
      <c r="K831" s="227"/>
      <c r="L831" s="232"/>
      <c r="M831" s="233"/>
      <c r="N831" s="234"/>
      <c r="O831" s="234"/>
      <c r="P831" s="234"/>
      <c r="Q831" s="234"/>
      <c r="R831" s="234"/>
      <c r="S831" s="234"/>
      <c r="T831" s="235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T831" s="236" t="s">
        <v>155</v>
      </c>
      <c r="AU831" s="236" t="s">
        <v>80</v>
      </c>
      <c r="AV831" s="13" t="s">
        <v>80</v>
      </c>
      <c r="AW831" s="13" t="s">
        <v>32</v>
      </c>
      <c r="AX831" s="13" t="s">
        <v>70</v>
      </c>
      <c r="AY831" s="236" t="s">
        <v>142</v>
      </c>
    </row>
    <row r="832" s="13" customFormat="1">
      <c r="A832" s="13"/>
      <c r="B832" s="226"/>
      <c r="C832" s="227"/>
      <c r="D832" s="219" t="s">
        <v>155</v>
      </c>
      <c r="E832" s="228" t="s">
        <v>19</v>
      </c>
      <c r="F832" s="229" t="s">
        <v>1105</v>
      </c>
      <c r="G832" s="227"/>
      <c r="H832" s="230">
        <v>11.048</v>
      </c>
      <c r="I832" s="231"/>
      <c r="J832" s="227"/>
      <c r="K832" s="227"/>
      <c r="L832" s="232"/>
      <c r="M832" s="233"/>
      <c r="N832" s="234"/>
      <c r="O832" s="234"/>
      <c r="P832" s="234"/>
      <c r="Q832" s="234"/>
      <c r="R832" s="234"/>
      <c r="S832" s="234"/>
      <c r="T832" s="235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T832" s="236" t="s">
        <v>155</v>
      </c>
      <c r="AU832" s="236" t="s">
        <v>80</v>
      </c>
      <c r="AV832" s="13" t="s">
        <v>80</v>
      </c>
      <c r="AW832" s="13" t="s">
        <v>32</v>
      </c>
      <c r="AX832" s="13" t="s">
        <v>70</v>
      </c>
      <c r="AY832" s="236" t="s">
        <v>142</v>
      </c>
    </row>
    <row r="833" s="13" customFormat="1">
      <c r="A833" s="13"/>
      <c r="B833" s="226"/>
      <c r="C833" s="227"/>
      <c r="D833" s="219" t="s">
        <v>155</v>
      </c>
      <c r="E833" s="228" t="s">
        <v>19</v>
      </c>
      <c r="F833" s="229" t="s">
        <v>1106</v>
      </c>
      <c r="G833" s="227"/>
      <c r="H833" s="230">
        <v>3.2000000000000002</v>
      </c>
      <c r="I833" s="231"/>
      <c r="J833" s="227"/>
      <c r="K833" s="227"/>
      <c r="L833" s="232"/>
      <c r="M833" s="233"/>
      <c r="N833" s="234"/>
      <c r="O833" s="234"/>
      <c r="P833" s="234"/>
      <c r="Q833" s="234"/>
      <c r="R833" s="234"/>
      <c r="S833" s="234"/>
      <c r="T833" s="235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36" t="s">
        <v>155</v>
      </c>
      <c r="AU833" s="236" t="s">
        <v>80</v>
      </c>
      <c r="AV833" s="13" t="s">
        <v>80</v>
      </c>
      <c r="AW833" s="13" t="s">
        <v>32</v>
      </c>
      <c r="AX833" s="13" t="s">
        <v>70</v>
      </c>
      <c r="AY833" s="236" t="s">
        <v>142</v>
      </c>
    </row>
    <row r="834" s="14" customFormat="1">
      <c r="A834" s="14"/>
      <c r="B834" s="237"/>
      <c r="C834" s="238"/>
      <c r="D834" s="219" t="s">
        <v>155</v>
      </c>
      <c r="E834" s="239" t="s">
        <v>19</v>
      </c>
      <c r="F834" s="240" t="s">
        <v>173</v>
      </c>
      <c r="G834" s="238"/>
      <c r="H834" s="241">
        <v>33.582000000000001</v>
      </c>
      <c r="I834" s="242"/>
      <c r="J834" s="238"/>
      <c r="K834" s="238"/>
      <c r="L834" s="243"/>
      <c r="M834" s="244"/>
      <c r="N834" s="245"/>
      <c r="O834" s="245"/>
      <c r="P834" s="245"/>
      <c r="Q834" s="245"/>
      <c r="R834" s="245"/>
      <c r="S834" s="245"/>
      <c r="T834" s="246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T834" s="247" t="s">
        <v>155</v>
      </c>
      <c r="AU834" s="247" t="s">
        <v>80</v>
      </c>
      <c r="AV834" s="14" t="s">
        <v>149</v>
      </c>
      <c r="AW834" s="14" t="s">
        <v>32</v>
      </c>
      <c r="AX834" s="14" t="s">
        <v>78</v>
      </c>
      <c r="AY834" s="247" t="s">
        <v>142</v>
      </c>
    </row>
    <row r="835" s="2" customFormat="1" ht="16.5" customHeight="1">
      <c r="A835" s="40"/>
      <c r="B835" s="41"/>
      <c r="C835" s="206" t="s">
        <v>1185</v>
      </c>
      <c r="D835" s="206" t="s">
        <v>144</v>
      </c>
      <c r="E835" s="207" t="s">
        <v>1186</v>
      </c>
      <c r="F835" s="208" t="s">
        <v>1187</v>
      </c>
      <c r="G835" s="209" t="s">
        <v>193</v>
      </c>
      <c r="H835" s="210">
        <v>2.3660000000000001</v>
      </c>
      <c r="I835" s="211"/>
      <c r="J835" s="212">
        <f>ROUND(I835*H835,2)</f>
        <v>0</v>
      </c>
      <c r="K835" s="208" t="s">
        <v>148</v>
      </c>
      <c r="L835" s="46"/>
      <c r="M835" s="213" t="s">
        <v>19</v>
      </c>
      <c r="N835" s="214" t="s">
        <v>41</v>
      </c>
      <c r="O835" s="86"/>
      <c r="P835" s="215">
        <f>O835*H835</f>
        <v>0</v>
      </c>
      <c r="Q835" s="215">
        <v>0</v>
      </c>
      <c r="R835" s="215">
        <f>Q835*H835</f>
        <v>0</v>
      </c>
      <c r="S835" s="215">
        <v>0</v>
      </c>
      <c r="T835" s="216">
        <f>S835*H835</f>
        <v>0</v>
      </c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R835" s="217" t="s">
        <v>266</v>
      </c>
      <c r="AT835" s="217" t="s">
        <v>144</v>
      </c>
      <c r="AU835" s="217" t="s">
        <v>80</v>
      </c>
      <c r="AY835" s="19" t="s">
        <v>142</v>
      </c>
      <c r="BE835" s="218">
        <f>IF(N835="základní",J835,0)</f>
        <v>0</v>
      </c>
      <c r="BF835" s="218">
        <f>IF(N835="snížená",J835,0)</f>
        <v>0</v>
      </c>
      <c r="BG835" s="218">
        <f>IF(N835="zákl. přenesená",J835,0)</f>
        <v>0</v>
      </c>
      <c r="BH835" s="218">
        <f>IF(N835="sníž. přenesená",J835,0)</f>
        <v>0</v>
      </c>
      <c r="BI835" s="218">
        <f>IF(N835="nulová",J835,0)</f>
        <v>0</v>
      </c>
      <c r="BJ835" s="19" t="s">
        <v>78</v>
      </c>
      <c r="BK835" s="218">
        <f>ROUND(I835*H835,2)</f>
        <v>0</v>
      </c>
      <c r="BL835" s="19" t="s">
        <v>266</v>
      </c>
      <c r="BM835" s="217" t="s">
        <v>1188</v>
      </c>
    </row>
    <row r="836" s="2" customFormat="1">
      <c r="A836" s="40"/>
      <c r="B836" s="41"/>
      <c r="C836" s="42"/>
      <c r="D836" s="219" t="s">
        <v>151</v>
      </c>
      <c r="E836" s="42"/>
      <c r="F836" s="220" t="s">
        <v>1189</v>
      </c>
      <c r="G836" s="42"/>
      <c r="H836" s="42"/>
      <c r="I836" s="221"/>
      <c r="J836" s="42"/>
      <c r="K836" s="42"/>
      <c r="L836" s="46"/>
      <c r="M836" s="222"/>
      <c r="N836" s="223"/>
      <c r="O836" s="86"/>
      <c r="P836" s="86"/>
      <c r="Q836" s="86"/>
      <c r="R836" s="86"/>
      <c r="S836" s="86"/>
      <c r="T836" s="87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T836" s="19" t="s">
        <v>151</v>
      </c>
      <c r="AU836" s="19" t="s">
        <v>80</v>
      </c>
    </row>
    <row r="837" s="2" customFormat="1">
      <c r="A837" s="40"/>
      <c r="B837" s="41"/>
      <c r="C837" s="42"/>
      <c r="D837" s="224" t="s">
        <v>153</v>
      </c>
      <c r="E837" s="42"/>
      <c r="F837" s="225" t="s">
        <v>1190</v>
      </c>
      <c r="G837" s="42"/>
      <c r="H837" s="42"/>
      <c r="I837" s="221"/>
      <c r="J837" s="42"/>
      <c r="K837" s="42"/>
      <c r="L837" s="46"/>
      <c r="M837" s="222"/>
      <c r="N837" s="223"/>
      <c r="O837" s="86"/>
      <c r="P837" s="86"/>
      <c r="Q837" s="86"/>
      <c r="R837" s="86"/>
      <c r="S837" s="86"/>
      <c r="T837" s="87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T837" s="19" t="s">
        <v>153</v>
      </c>
      <c r="AU837" s="19" t="s">
        <v>80</v>
      </c>
    </row>
    <row r="838" s="12" customFormat="1" ht="22.8" customHeight="1">
      <c r="A838" s="12"/>
      <c r="B838" s="190"/>
      <c r="C838" s="191"/>
      <c r="D838" s="192" t="s">
        <v>69</v>
      </c>
      <c r="E838" s="204" t="s">
        <v>1191</v>
      </c>
      <c r="F838" s="204" t="s">
        <v>1192</v>
      </c>
      <c r="G838" s="191"/>
      <c r="H838" s="191"/>
      <c r="I838" s="194"/>
      <c r="J838" s="205">
        <f>BK838</f>
        <v>0</v>
      </c>
      <c r="K838" s="191"/>
      <c r="L838" s="196"/>
      <c r="M838" s="197"/>
      <c r="N838" s="198"/>
      <c r="O838" s="198"/>
      <c r="P838" s="199">
        <f>SUM(P839:P854)</f>
        <v>0</v>
      </c>
      <c r="Q838" s="198"/>
      <c r="R838" s="199">
        <f>SUM(R839:R854)</f>
        <v>0.022438260000000002</v>
      </c>
      <c r="S838" s="198"/>
      <c r="T838" s="200">
        <f>SUM(T839:T854)</f>
        <v>0</v>
      </c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R838" s="201" t="s">
        <v>80</v>
      </c>
      <c r="AT838" s="202" t="s">
        <v>69</v>
      </c>
      <c r="AU838" s="202" t="s">
        <v>78</v>
      </c>
      <c r="AY838" s="201" t="s">
        <v>142</v>
      </c>
      <c r="BK838" s="203">
        <f>SUM(BK839:BK854)</f>
        <v>0</v>
      </c>
    </row>
    <row r="839" s="2" customFormat="1" ht="16.5" customHeight="1">
      <c r="A839" s="40"/>
      <c r="B839" s="41"/>
      <c r="C839" s="206" t="s">
        <v>1193</v>
      </c>
      <c r="D839" s="206" t="s">
        <v>144</v>
      </c>
      <c r="E839" s="207" t="s">
        <v>1194</v>
      </c>
      <c r="F839" s="208" t="s">
        <v>1195</v>
      </c>
      <c r="G839" s="209" t="s">
        <v>147</v>
      </c>
      <c r="H839" s="210">
        <v>53.75</v>
      </c>
      <c r="I839" s="211"/>
      <c r="J839" s="212">
        <f>ROUND(I839*H839,2)</f>
        <v>0</v>
      </c>
      <c r="K839" s="208" t="s">
        <v>148</v>
      </c>
      <c r="L839" s="46"/>
      <c r="M839" s="213" t="s">
        <v>19</v>
      </c>
      <c r="N839" s="214" t="s">
        <v>41</v>
      </c>
      <c r="O839" s="86"/>
      <c r="P839" s="215">
        <f>O839*H839</f>
        <v>0</v>
      </c>
      <c r="Q839" s="215">
        <v>0.00012765000000000001</v>
      </c>
      <c r="R839" s="215">
        <f>Q839*H839</f>
        <v>0.006861187500000001</v>
      </c>
      <c r="S839" s="215">
        <v>0</v>
      </c>
      <c r="T839" s="216">
        <f>S839*H839</f>
        <v>0</v>
      </c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R839" s="217" t="s">
        <v>266</v>
      </c>
      <c r="AT839" s="217" t="s">
        <v>144</v>
      </c>
      <c r="AU839" s="217" t="s">
        <v>80</v>
      </c>
      <c r="AY839" s="19" t="s">
        <v>142</v>
      </c>
      <c r="BE839" s="218">
        <f>IF(N839="základní",J839,0)</f>
        <v>0</v>
      </c>
      <c r="BF839" s="218">
        <f>IF(N839="snížená",J839,0)</f>
        <v>0</v>
      </c>
      <c r="BG839" s="218">
        <f>IF(N839="zákl. přenesená",J839,0)</f>
        <v>0</v>
      </c>
      <c r="BH839" s="218">
        <f>IF(N839="sníž. přenesená",J839,0)</f>
        <v>0</v>
      </c>
      <c r="BI839" s="218">
        <f>IF(N839="nulová",J839,0)</f>
        <v>0</v>
      </c>
      <c r="BJ839" s="19" t="s">
        <v>78</v>
      </c>
      <c r="BK839" s="218">
        <f>ROUND(I839*H839,2)</f>
        <v>0</v>
      </c>
      <c r="BL839" s="19" t="s">
        <v>266</v>
      </c>
      <c r="BM839" s="217" t="s">
        <v>1196</v>
      </c>
    </row>
    <row r="840" s="2" customFormat="1">
      <c r="A840" s="40"/>
      <c r="B840" s="41"/>
      <c r="C840" s="42"/>
      <c r="D840" s="219" t="s">
        <v>151</v>
      </c>
      <c r="E840" s="42"/>
      <c r="F840" s="220" t="s">
        <v>1197</v>
      </c>
      <c r="G840" s="42"/>
      <c r="H840" s="42"/>
      <c r="I840" s="221"/>
      <c r="J840" s="42"/>
      <c r="K840" s="42"/>
      <c r="L840" s="46"/>
      <c r="M840" s="222"/>
      <c r="N840" s="223"/>
      <c r="O840" s="86"/>
      <c r="P840" s="86"/>
      <c r="Q840" s="86"/>
      <c r="R840" s="86"/>
      <c r="S840" s="86"/>
      <c r="T840" s="87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T840" s="19" t="s">
        <v>151</v>
      </c>
      <c r="AU840" s="19" t="s">
        <v>80</v>
      </c>
    </row>
    <row r="841" s="2" customFormat="1">
      <c r="A841" s="40"/>
      <c r="B841" s="41"/>
      <c r="C841" s="42"/>
      <c r="D841" s="224" t="s">
        <v>153</v>
      </c>
      <c r="E841" s="42"/>
      <c r="F841" s="225" t="s">
        <v>1198</v>
      </c>
      <c r="G841" s="42"/>
      <c r="H841" s="42"/>
      <c r="I841" s="221"/>
      <c r="J841" s="42"/>
      <c r="K841" s="42"/>
      <c r="L841" s="46"/>
      <c r="M841" s="222"/>
      <c r="N841" s="223"/>
      <c r="O841" s="86"/>
      <c r="P841" s="86"/>
      <c r="Q841" s="86"/>
      <c r="R841" s="86"/>
      <c r="S841" s="86"/>
      <c r="T841" s="87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T841" s="19" t="s">
        <v>153</v>
      </c>
      <c r="AU841" s="19" t="s">
        <v>80</v>
      </c>
    </row>
    <row r="842" s="13" customFormat="1">
      <c r="A842" s="13"/>
      <c r="B842" s="226"/>
      <c r="C842" s="227"/>
      <c r="D842" s="219" t="s">
        <v>155</v>
      </c>
      <c r="E842" s="228" t="s">
        <v>19</v>
      </c>
      <c r="F842" s="229" t="s">
        <v>1199</v>
      </c>
      <c r="G842" s="227"/>
      <c r="H842" s="230">
        <v>29.859999999999999</v>
      </c>
      <c r="I842" s="231"/>
      <c r="J842" s="227"/>
      <c r="K842" s="227"/>
      <c r="L842" s="232"/>
      <c r="M842" s="233"/>
      <c r="N842" s="234"/>
      <c r="O842" s="234"/>
      <c r="P842" s="234"/>
      <c r="Q842" s="234"/>
      <c r="R842" s="234"/>
      <c r="S842" s="234"/>
      <c r="T842" s="235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T842" s="236" t="s">
        <v>155</v>
      </c>
      <c r="AU842" s="236" t="s">
        <v>80</v>
      </c>
      <c r="AV842" s="13" t="s">
        <v>80</v>
      </c>
      <c r="AW842" s="13" t="s">
        <v>32</v>
      </c>
      <c r="AX842" s="13" t="s">
        <v>70</v>
      </c>
      <c r="AY842" s="236" t="s">
        <v>142</v>
      </c>
    </row>
    <row r="843" s="13" customFormat="1">
      <c r="A843" s="13"/>
      <c r="B843" s="226"/>
      <c r="C843" s="227"/>
      <c r="D843" s="219" t="s">
        <v>155</v>
      </c>
      <c r="E843" s="228" t="s">
        <v>19</v>
      </c>
      <c r="F843" s="229" t="s">
        <v>1200</v>
      </c>
      <c r="G843" s="227"/>
      <c r="H843" s="230">
        <v>9</v>
      </c>
      <c r="I843" s="231"/>
      <c r="J843" s="227"/>
      <c r="K843" s="227"/>
      <c r="L843" s="232"/>
      <c r="M843" s="233"/>
      <c r="N843" s="234"/>
      <c r="O843" s="234"/>
      <c r="P843" s="234"/>
      <c r="Q843" s="234"/>
      <c r="R843" s="234"/>
      <c r="S843" s="234"/>
      <c r="T843" s="235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T843" s="236" t="s">
        <v>155</v>
      </c>
      <c r="AU843" s="236" t="s">
        <v>80</v>
      </c>
      <c r="AV843" s="13" t="s">
        <v>80</v>
      </c>
      <c r="AW843" s="13" t="s">
        <v>32</v>
      </c>
      <c r="AX843" s="13" t="s">
        <v>70</v>
      </c>
      <c r="AY843" s="236" t="s">
        <v>142</v>
      </c>
    </row>
    <row r="844" s="13" customFormat="1">
      <c r="A844" s="13"/>
      <c r="B844" s="226"/>
      <c r="C844" s="227"/>
      <c r="D844" s="219" t="s">
        <v>155</v>
      </c>
      <c r="E844" s="228" t="s">
        <v>19</v>
      </c>
      <c r="F844" s="229" t="s">
        <v>1201</v>
      </c>
      <c r="G844" s="227"/>
      <c r="H844" s="230">
        <v>10.800000000000001</v>
      </c>
      <c r="I844" s="231"/>
      <c r="J844" s="227"/>
      <c r="K844" s="227"/>
      <c r="L844" s="232"/>
      <c r="M844" s="233"/>
      <c r="N844" s="234"/>
      <c r="O844" s="234"/>
      <c r="P844" s="234"/>
      <c r="Q844" s="234"/>
      <c r="R844" s="234"/>
      <c r="S844" s="234"/>
      <c r="T844" s="235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T844" s="236" t="s">
        <v>155</v>
      </c>
      <c r="AU844" s="236" t="s">
        <v>80</v>
      </c>
      <c r="AV844" s="13" t="s">
        <v>80</v>
      </c>
      <c r="AW844" s="13" t="s">
        <v>32</v>
      </c>
      <c r="AX844" s="13" t="s">
        <v>70</v>
      </c>
      <c r="AY844" s="236" t="s">
        <v>142</v>
      </c>
    </row>
    <row r="845" s="13" customFormat="1">
      <c r="A845" s="13"/>
      <c r="B845" s="226"/>
      <c r="C845" s="227"/>
      <c r="D845" s="219" t="s">
        <v>155</v>
      </c>
      <c r="E845" s="228" t="s">
        <v>19</v>
      </c>
      <c r="F845" s="229" t="s">
        <v>1202</v>
      </c>
      <c r="G845" s="227"/>
      <c r="H845" s="230">
        <v>4.0899999999999999</v>
      </c>
      <c r="I845" s="231"/>
      <c r="J845" s="227"/>
      <c r="K845" s="227"/>
      <c r="L845" s="232"/>
      <c r="M845" s="233"/>
      <c r="N845" s="234"/>
      <c r="O845" s="234"/>
      <c r="P845" s="234"/>
      <c r="Q845" s="234"/>
      <c r="R845" s="234"/>
      <c r="S845" s="234"/>
      <c r="T845" s="235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T845" s="236" t="s">
        <v>155</v>
      </c>
      <c r="AU845" s="236" t="s">
        <v>80</v>
      </c>
      <c r="AV845" s="13" t="s">
        <v>80</v>
      </c>
      <c r="AW845" s="13" t="s">
        <v>32</v>
      </c>
      <c r="AX845" s="13" t="s">
        <v>70</v>
      </c>
      <c r="AY845" s="236" t="s">
        <v>142</v>
      </c>
    </row>
    <row r="846" s="14" customFormat="1">
      <c r="A846" s="14"/>
      <c r="B846" s="237"/>
      <c r="C846" s="238"/>
      <c r="D846" s="219" t="s">
        <v>155</v>
      </c>
      <c r="E846" s="239" t="s">
        <v>19</v>
      </c>
      <c r="F846" s="240" t="s">
        <v>173</v>
      </c>
      <c r="G846" s="238"/>
      <c r="H846" s="241">
        <v>53.75</v>
      </c>
      <c r="I846" s="242"/>
      <c r="J846" s="238"/>
      <c r="K846" s="238"/>
      <c r="L846" s="243"/>
      <c r="M846" s="244"/>
      <c r="N846" s="245"/>
      <c r="O846" s="245"/>
      <c r="P846" s="245"/>
      <c r="Q846" s="245"/>
      <c r="R846" s="245"/>
      <c r="S846" s="245"/>
      <c r="T846" s="246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T846" s="247" t="s">
        <v>155</v>
      </c>
      <c r="AU846" s="247" t="s">
        <v>80</v>
      </c>
      <c r="AV846" s="14" t="s">
        <v>149</v>
      </c>
      <c r="AW846" s="14" t="s">
        <v>32</v>
      </c>
      <c r="AX846" s="14" t="s">
        <v>78</v>
      </c>
      <c r="AY846" s="247" t="s">
        <v>142</v>
      </c>
    </row>
    <row r="847" s="2" customFormat="1" ht="16.5" customHeight="1">
      <c r="A847" s="40"/>
      <c r="B847" s="41"/>
      <c r="C847" s="206" t="s">
        <v>1203</v>
      </c>
      <c r="D847" s="206" t="s">
        <v>144</v>
      </c>
      <c r="E847" s="207" t="s">
        <v>1204</v>
      </c>
      <c r="F847" s="208" t="s">
        <v>1205</v>
      </c>
      <c r="G847" s="209" t="s">
        <v>147</v>
      </c>
      <c r="H847" s="210">
        <v>53.75</v>
      </c>
      <c r="I847" s="211"/>
      <c r="J847" s="212">
        <f>ROUND(I847*H847,2)</f>
        <v>0</v>
      </c>
      <c r="K847" s="208" t="s">
        <v>148</v>
      </c>
      <c r="L847" s="46"/>
      <c r="M847" s="213" t="s">
        <v>19</v>
      </c>
      <c r="N847" s="214" t="s">
        <v>41</v>
      </c>
      <c r="O847" s="86"/>
      <c r="P847" s="215">
        <f>O847*H847</f>
        <v>0</v>
      </c>
      <c r="Q847" s="215">
        <v>0.00028980599999999998</v>
      </c>
      <c r="R847" s="215">
        <f>Q847*H847</f>
        <v>0.015577072499999999</v>
      </c>
      <c r="S847" s="215">
        <v>0</v>
      </c>
      <c r="T847" s="216">
        <f>S847*H847</f>
        <v>0</v>
      </c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R847" s="217" t="s">
        <v>266</v>
      </c>
      <c r="AT847" s="217" t="s">
        <v>144</v>
      </c>
      <c r="AU847" s="217" t="s">
        <v>80</v>
      </c>
      <c r="AY847" s="19" t="s">
        <v>142</v>
      </c>
      <c r="BE847" s="218">
        <f>IF(N847="základní",J847,0)</f>
        <v>0</v>
      </c>
      <c r="BF847" s="218">
        <f>IF(N847="snížená",J847,0)</f>
        <v>0</v>
      </c>
      <c r="BG847" s="218">
        <f>IF(N847="zákl. přenesená",J847,0)</f>
        <v>0</v>
      </c>
      <c r="BH847" s="218">
        <f>IF(N847="sníž. přenesená",J847,0)</f>
        <v>0</v>
      </c>
      <c r="BI847" s="218">
        <f>IF(N847="nulová",J847,0)</f>
        <v>0</v>
      </c>
      <c r="BJ847" s="19" t="s">
        <v>78</v>
      </c>
      <c r="BK847" s="218">
        <f>ROUND(I847*H847,2)</f>
        <v>0</v>
      </c>
      <c r="BL847" s="19" t="s">
        <v>266</v>
      </c>
      <c r="BM847" s="217" t="s">
        <v>1206</v>
      </c>
    </row>
    <row r="848" s="2" customFormat="1">
      <c r="A848" s="40"/>
      <c r="B848" s="41"/>
      <c r="C848" s="42"/>
      <c r="D848" s="219" t="s">
        <v>151</v>
      </c>
      <c r="E848" s="42"/>
      <c r="F848" s="220" t="s">
        <v>1207</v>
      </c>
      <c r="G848" s="42"/>
      <c r="H848" s="42"/>
      <c r="I848" s="221"/>
      <c r="J848" s="42"/>
      <c r="K848" s="42"/>
      <c r="L848" s="46"/>
      <c r="M848" s="222"/>
      <c r="N848" s="223"/>
      <c r="O848" s="86"/>
      <c r="P848" s="86"/>
      <c r="Q848" s="86"/>
      <c r="R848" s="86"/>
      <c r="S848" s="86"/>
      <c r="T848" s="87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T848" s="19" t="s">
        <v>151</v>
      </c>
      <c r="AU848" s="19" t="s">
        <v>80</v>
      </c>
    </row>
    <row r="849" s="2" customFormat="1">
      <c r="A849" s="40"/>
      <c r="B849" s="41"/>
      <c r="C849" s="42"/>
      <c r="D849" s="224" t="s">
        <v>153</v>
      </c>
      <c r="E849" s="42"/>
      <c r="F849" s="225" t="s">
        <v>1208</v>
      </c>
      <c r="G849" s="42"/>
      <c r="H849" s="42"/>
      <c r="I849" s="221"/>
      <c r="J849" s="42"/>
      <c r="K849" s="42"/>
      <c r="L849" s="46"/>
      <c r="M849" s="222"/>
      <c r="N849" s="223"/>
      <c r="O849" s="86"/>
      <c r="P849" s="86"/>
      <c r="Q849" s="86"/>
      <c r="R849" s="86"/>
      <c r="S849" s="86"/>
      <c r="T849" s="87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T849" s="19" t="s">
        <v>153</v>
      </c>
      <c r="AU849" s="19" t="s">
        <v>80</v>
      </c>
    </row>
    <row r="850" s="13" customFormat="1">
      <c r="A850" s="13"/>
      <c r="B850" s="226"/>
      <c r="C850" s="227"/>
      <c r="D850" s="219" t="s">
        <v>155</v>
      </c>
      <c r="E850" s="228" t="s">
        <v>19</v>
      </c>
      <c r="F850" s="229" t="s">
        <v>1200</v>
      </c>
      <c r="G850" s="227"/>
      <c r="H850" s="230">
        <v>9</v>
      </c>
      <c r="I850" s="231"/>
      <c r="J850" s="227"/>
      <c r="K850" s="227"/>
      <c r="L850" s="232"/>
      <c r="M850" s="233"/>
      <c r="N850" s="234"/>
      <c r="O850" s="234"/>
      <c r="P850" s="234"/>
      <c r="Q850" s="234"/>
      <c r="R850" s="234"/>
      <c r="S850" s="234"/>
      <c r="T850" s="235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T850" s="236" t="s">
        <v>155</v>
      </c>
      <c r="AU850" s="236" t="s">
        <v>80</v>
      </c>
      <c r="AV850" s="13" t="s">
        <v>80</v>
      </c>
      <c r="AW850" s="13" t="s">
        <v>32</v>
      </c>
      <c r="AX850" s="13" t="s">
        <v>70</v>
      </c>
      <c r="AY850" s="236" t="s">
        <v>142</v>
      </c>
    </row>
    <row r="851" s="13" customFormat="1">
      <c r="A851" s="13"/>
      <c r="B851" s="226"/>
      <c r="C851" s="227"/>
      <c r="D851" s="219" t="s">
        <v>155</v>
      </c>
      <c r="E851" s="228" t="s">
        <v>19</v>
      </c>
      <c r="F851" s="229" t="s">
        <v>1201</v>
      </c>
      <c r="G851" s="227"/>
      <c r="H851" s="230">
        <v>10.800000000000001</v>
      </c>
      <c r="I851" s="231"/>
      <c r="J851" s="227"/>
      <c r="K851" s="227"/>
      <c r="L851" s="232"/>
      <c r="M851" s="233"/>
      <c r="N851" s="234"/>
      <c r="O851" s="234"/>
      <c r="P851" s="234"/>
      <c r="Q851" s="234"/>
      <c r="R851" s="234"/>
      <c r="S851" s="234"/>
      <c r="T851" s="235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T851" s="236" t="s">
        <v>155</v>
      </c>
      <c r="AU851" s="236" t="s">
        <v>80</v>
      </c>
      <c r="AV851" s="13" t="s">
        <v>80</v>
      </c>
      <c r="AW851" s="13" t="s">
        <v>32</v>
      </c>
      <c r="AX851" s="13" t="s">
        <v>70</v>
      </c>
      <c r="AY851" s="236" t="s">
        <v>142</v>
      </c>
    </row>
    <row r="852" s="13" customFormat="1">
      <c r="A852" s="13"/>
      <c r="B852" s="226"/>
      <c r="C852" s="227"/>
      <c r="D852" s="219" t="s">
        <v>155</v>
      </c>
      <c r="E852" s="228" t="s">
        <v>19</v>
      </c>
      <c r="F852" s="229" t="s">
        <v>1202</v>
      </c>
      <c r="G852" s="227"/>
      <c r="H852" s="230">
        <v>4.0899999999999999</v>
      </c>
      <c r="I852" s="231"/>
      <c r="J852" s="227"/>
      <c r="K852" s="227"/>
      <c r="L852" s="232"/>
      <c r="M852" s="233"/>
      <c r="N852" s="234"/>
      <c r="O852" s="234"/>
      <c r="P852" s="234"/>
      <c r="Q852" s="234"/>
      <c r="R852" s="234"/>
      <c r="S852" s="234"/>
      <c r="T852" s="235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T852" s="236" t="s">
        <v>155</v>
      </c>
      <c r="AU852" s="236" t="s">
        <v>80</v>
      </c>
      <c r="AV852" s="13" t="s">
        <v>80</v>
      </c>
      <c r="AW852" s="13" t="s">
        <v>32</v>
      </c>
      <c r="AX852" s="13" t="s">
        <v>70</v>
      </c>
      <c r="AY852" s="236" t="s">
        <v>142</v>
      </c>
    </row>
    <row r="853" s="13" customFormat="1">
      <c r="A853" s="13"/>
      <c r="B853" s="226"/>
      <c r="C853" s="227"/>
      <c r="D853" s="219" t="s">
        <v>155</v>
      </c>
      <c r="E853" s="228" t="s">
        <v>19</v>
      </c>
      <c r="F853" s="229" t="s">
        <v>1199</v>
      </c>
      <c r="G853" s="227"/>
      <c r="H853" s="230">
        <v>29.859999999999999</v>
      </c>
      <c r="I853" s="231"/>
      <c r="J853" s="227"/>
      <c r="K853" s="227"/>
      <c r="L853" s="232"/>
      <c r="M853" s="233"/>
      <c r="N853" s="234"/>
      <c r="O853" s="234"/>
      <c r="P853" s="234"/>
      <c r="Q853" s="234"/>
      <c r="R853" s="234"/>
      <c r="S853" s="234"/>
      <c r="T853" s="235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T853" s="236" t="s">
        <v>155</v>
      </c>
      <c r="AU853" s="236" t="s">
        <v>80</v>
      </c>
      <c r="AV853" s="13" t="s">
        <v>80</v>
      </c>
      <c r="AW853" s="13" t="s">
        <v>32</v>
      </c>
      <c r="AX853" s="13" t="s">
        <v>70</v>
      </c>
      <c r="AY853" s="236" t="s">
        <v>142</v>
      </c>
    </row>
    <row r="854" s="14" customFormat="1">
      <c r="A854" s="14"/>
      <c r="B854" s="237"/>
      <c r="C854" s="238"/>
      <c r="D854" s="219" t="s">
        <v>155</v>
      </c>
      <c r="E854" s="239" t="s">
        <v>19</v>
      </c>
      <c r="F854" s="240" t="s">
        <v>173</v>
      </c>
      <c r="G854" s="238"/>
      <c r="H854" s="241">
        <v>53.75</v>
      </c>
      <c r="I854" s="242"/>
      <c r="J854" s="238"/>
      <c r="K854" s="238"/>
      <c r="L854" s="243"/>
      <c r="M854" s="244"/>
      <c r="N854" s="245"/>
      <c r="O854" s="245"/>
      <c r="P854" s="245"/>
      <c r="Q854" s="245"/>
      <c r="R854" s="245"/>
      <c r="S854" s="245"/>
      <c r="T854" s="246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T854" s="247" t="s">
        <v>155</v>
      </c>
      <c r="AU854" s="247" t="s">
        <v>80</v>
      </c>
      <c r="AV854" s="14" t="s">
        <v>149</v>
      </c>
      <c r="AW854" s="14" t="s">
        <v>32</v>
      </c>
      <c r="AX854" s="14" t="s">
        <v>78</v>
      </c>
      <c r="AY854" s="247" t="s">
        <v>142</v>
      </c>
    </row>
    <row r="855" s="12" customFormat="1" ht="22.8" customHeight="1">
      <c r="A855" s="12"/>
      <c r="B855" s="190"/>
      <c r="C855" s="191"/>
      <c r="D855" s="192" t="s">
        <v>69</v>
      </c>
      <c r="E855" s="204" t="s">
        <v>1209</v>
      </c>
      <c r="F855" s="204" t="s">
        <v>1210</v>
      </c>
      <c r="G855" s="191"/>
      <c r="H855" s="191"/>
      <c r="I855" s="194"/>
      <c r="J855" s="205">
        <f>BK855</f>
        <v>0</v>
      </c>
      <c r="K855" s="191"/>
      <c r="L855" s="196"/>
      <c r="M855" s="197"/>
      <c r="N855" s="198"/>
      <c r="O855" s="198"/>
      <c r="P855" s="199">
        <f>SUM(P856:P861)</f>
        <v>0</v>
      </c>
      <c r="Q855" s="198"/>
      <c r="R855" s="199">
        <f>SUM(R856:R861)</f>
        <v>0.0125828925</v>
      </c>
      <c r="S855" s="198"/>
      <c r="T855" s="200">
        <f>SUM(T856:T861)</f>
        <v>0</v>
      </c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R855" s="201" t="s">
        <v>80</v>
      </c>
      <c r="AT855" s="202" t="s">
        <v>69</v>
      </c>
      <c r="AU855" s="202" t="s">
        <v>78</v>
      </c>
      <c r="AY855" s="201" t="s">
        <v>142</v>
      </c>
      <c r="BK855" s="203">
        <f>SUM(BK856:BK861)</f>
        <v>0</v>
      </c>
    </row>
    <row r="856" s="2" customFormat="1" ht="21.75" customHeight="1">
      <c r="A856" s="40"/>
      <c r="B856" s="41"/>
      <c r="C856" s="206" t="s">
        <v>1211</v>
      </c>
      <c r="D856" s="206" t="s">
        <v>144</v>
      </c>
      <c r="E856" s="207" t="s">
        <v>1212</v>
      </c>
      <c r="F856" s="208" t="s">
        <v>1213</v>
      </c>
      <c r="G856" s="209" t="s">
        <v>147</v>
      </c>
      <c r="H856" s="210">
        <v>88.301000000000002</v>
      </c>
      <c r="I856" s="211"/>
      <c r="J856" s="212">
        <f>ROUND(I856*H856,2)</f>
        <v>0</v>
      </c>
      <c r="K856" s="208" t="s">
        <v>148</v>
      </c>
      <c r="L856" s="46"/>
      <c r="M856" s="213" t="s">
        <v>19</v>
      </c>
      <c r="N856" s="214" t="s">
        <v>41</v>
      </c>
      <c r="O856" s="86"/>
      <c r="P856" s="215">
        <f>O856*H856</f>
        <v>0</v>
      </c>
      <c r="Q856" s="215">
        <v>0.00014249999999999999</v>
      </c>
      <c r="R856" s="215">
        <f>Q856*H856</f>
        <v>0.0125828925</v>
      </c>
      <c r="S856" s="215">
        <v>0</v>
      </c>
      <c r="T856" s="216">
        <f>S856*H856</f>
        <v>0</v>
      </c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R856" s="217" t="s">
        <v>266</v>
      </c>
      <c r="AT856" s="217" t="s">
        <v>144</v>
      </c>
      <c r="AU856" s="217" t="s">
        <v>80</v>
      </c>
      <c r="AY856" s="19" t="s">
        <v>142</v>
      </c>
      <c r="BE856" s="218">
        <f>IF(N856="základní",J856,0)</f>
        <v>0</v>
      </c>
      <c r="BF856" s="218">
        <f>IF(N856="snížená",J856,0)</f>
        <v>0</v>
      </c>
      <c r="BG856" s="218">
        <f>IF(N856="zákl. přenesená",J856,0)</f>
        <v>0</v>
      </c>
      <c r="BH856" s="218">
        <f>IF(N856="sníž. přenesená",J856,0)</f>
        <v>0</v>
      </c>
      <c r="BI856" s="218">
        <f>IF(N856="nulová",J856,0)</f>
        <v>0</v>
      </c>
      <c r="BJ856" s="19" t="s">
        <v>78</v>
      </c>
      <c r="BK856" s="218">
        <f>ROUND(I856*H856,2)</f>
        <v>0</v>
      </c>
      <c r="BL856" s="19" t="s">
        <v>266</v>
      </c>
      <c r="BM856" s="217" t="s">
        <v>1214</v>
      </c>
    </row>
    <row r="857" s="2" customFormat="1">
      <c r="A857" s="40"/>
      <c r="B857" s="41"/>
      <c r="C857" s="42"/>
      <c r="D857" s="219" t="s">
        <v>151</v>
      </c>
      <c r="E857" s="42"/>
      <c r="F857" s="220" t="s">
        <v>1215</v>
      </c>
      <c r="G857" s="42"/>
      <c r="H857" s="42"/>
      <c r="I857" s="221"/>
      <c r="J857" s="42"/>
      <c r="K857" s="42"/>
      <c r="L857" s="46"/>
      <c r="M857" s="222"/>
      <c r="N857" s="223"/>
      <c r="O857" s="86"/>
      <c r="P857" s="86"/>
      <c r="Q857" s="86"/>
      <c r="R857" s="86"/>
      <c r="S857" s="86"/>
      <c r="T857" s="87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T857" s="19" t="s">
        <v>151</v>
      </c>
      <c r="AU857" s="19" t="s">
        <v>80</v>
      </c>
    </row>
    <row r="858" s="2" customFormat="1">
      <c r="A858" s="40"/>
      <c r="B858" s="41"/>
      <c r="C858" s="42"/>
      <c r="D858" s="224" t="s">
        <v>153</v>
      </c>
      <c r="E858" s="42"/>
      <c r="F858" s="225" t="s">
        <v>1216</v>
      </c>
      <c r="G858" s="42"/>
      <c r="H858" s="42"/>
      <c r="I858" s="221"/>
      <c r="J858" s="42"/>
      <c r="K858" s="42"/>
      <c r="L858" s="46"/>
      <c r="M858" s="222"/>
      <c r="N858" s="223"/>
      <c r="O858" s="86"/>
      <c r="P858" s="86"/>
      <c r="Q858" s="86"/>
      <c r="R858" s="86"/>
      <c r="S858" s="86"/>
      <c r="T858" s="87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T858" s="19" t="s">
        <v>153</v>
      </c>
      <c r="AU858" s="19" t="s">
        <v>80</v>
      </c>
    </row>
    <row r="859" s="13" customFormat="1">
      <c r="A859" s="13"/>
      <c r="B859" s="226"/>
      <c r="C859" s="227"/>
      <c r="D859" s="219" t="s">
        <v>155</v>
      </c>
      <c r="E859" s="228" t="s">
        <v>19</v>
      </c>
      <c r="F859" s="229" t="s">
        <v>897</v>
      </c>
      <c r="G859" s="227"/>
      <c r="H859" s="230">
        <v>39.954999999999998</v>
      </c>
      <c r="I859" s="231"/>
      <c r="J859" s="227"/>
      <c r="K859" s="227"/>
      <c r="L859" s="232"/>
      <c r="M859" s="233"/>
      <c r="N859" s="234"/>
      <c r="O859" s="234"/>
      <c r="P859" s="234"/>
      <c r="Q859" s="234"/>
      <c r="R859" s="234"/>
      <c r="S859" s="234"/>
      <c r="T859" s="235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T859" s="236" t="s">
        <v>155</v>
      </c>
      <c r="AU859" s="236" t="s">
        <v>80</v>
      </c>
      <c r="AV859" s="13" t="s">
        <v>80</v>
      </c>
      <c r="AW859" s="13" t="s">
        <v>32</v>
      </c>
      <c r="AX859" s="13" t="s">
        <v>70</v>
      </c>
      <c r="AY859" s="236" t="s">
        <v>142</v>
      </c>
    </row>
    <row r="860" s="13" customFormat="1">
      <c r="A860" s="13"/>
      <c r="B860" s="226"/>
      <c r="C860" s="227"/>
      <c r="D860" s="219" t="s">
        <v>155</v>
      </c>
      <c r="E860" s="228" t="s">
        <v>19</v>
      </c>
      <c r="F860" s="229" t="s">
        <v>363</v>
      </c>
      <c r="G860" s="227"/>
      <c r="H860" s="230">
        <v>48.345999999999997</v>
      </c>
      <c r="I860" s="231"/>
      <c r="J860" s="227"/>
      <c r="K860" s="227"/>
      <c r="L860" s="232"/>
      <c r="M860" s="233"/>
      <c r="N860" s="234"/>
      <c r="O860" s="234"/>
      <c r="P860" s="234"/>
      <c r="Q860" s="234"/>
      <c r="R860" s="234"/>
      <c r="S860" s="234"/>
      <c r="T860" s="235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36" t="s">
        <v>155</v>
      </c>
      <c r="AU860" s="236" t="s">
        <v>80</v>
      </c>
      <c r="AV860" s="13" t="s">
        <v>80</v>
      </c>
      <c r="AW860" s="13" t="s">
        <v>32</v>
      </c>
      <c r="AX860" s="13" t="s">
        <v>70</v>
      </c>
      <c r="AY860" s="236" t="s">
        <v>142</v>
      </c>
    </row>
    <row r="861" s="14" customFormat="1">
      <c r="A861" s="14"/>
      <c r="B861" s="237"/>
      <c r="C861" s="238"/>
      <c r="D861" s="219" t="s">
        <v>155</v>
      </c>
      <c r="E861" s="239" t="s">
        <v>19</v>
      </c>
      <c r="F861" s="240" t="s">
        <v>173</v>
      </c>
      <c r="G861" s="238"/>
      <c r="H861" s="241">
        <v>88.300999999999988</v>
      </c>
      <c r="I861" s="242"/>
      <c r="J861" s="238"/>
      <c r="K861" s="238"/>
      <c r="L861" s="243"/>
      <c r="M861" s="269"/>
      <c r="N861" s="270"/>
      <c r="O861" s="270"/>
      <c r="P861" s="270"/>
      <c r="Q861" s="270"/>
      <c r="R861" s="270"/>
      <c r="S861" s="270"/>
      <c r="T861" s="271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T861" s="247" t="s">
        <v>155</v>
      </c>
      <c r="AU861" s="247" t="s">
        <v>80</v>
      </c>
      <c r="AV861" s="14" t="s">
        <v>149</v>
      </c>
      <c r="AW861" s="14" t="s">
        <v>32</v>
      </c>
      <c r="AX861" s="14" t="s">
        <v>78</v>
      </c>
      <c r="AY861" s="247" t="s">
        <v>142</v>
      </c>
    </row>
    <row r="862" s="2" customFormat="1" ht="6.96" customHeight="1">
      <c r="A862" s="40"/>
      <c r="B862" s="61"/>
      <c r="C862" s="62"/>
      <c r="D862" s="62"/>
      <c r="E862" s="62"/>
      <c r="F862" s="62"/>
      <c r="G862" s="62"/>
      <c r="H862" s="62"/>
      <c r="I862" s="62"/>
      <c r="J862" s="62"/>
      <c r="K862" s="62"/>
      <c r="L862" s="46"/>
      <c r="M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</row>
  </sheetData>
  <sheetProtection sheet="1" autoFilter="0" formatColumns="0" formatRows="0" objects="1" scenarios="1" spinCount="100000" saltValue="Rh28RgnkWzCTIiu/aKLHtF9bs+1ALmZK67xVGCpQMv2uMG3UVyXsmShTvR54u5Wdsk2dk4iJrQmExjLaDaGZdw==" hashValue="3kiFT278YQQmTjwUP1xZ/O5sa+mFsKoRg7KtI3+QKAjDNMIoGZIqTFfvl5szQd/HmijV/CEbdUR6t0sk++AbIg==" algorithmName="SHA-512" password="CC35"/>
  <autoFilter ref="C99:K861"/>
  <mergeCells count="9">
    <mergeCell ref="E7:H7"/>
    <mergeCell ref="E9:H9"/>
    <mergeCell ref="E18:H18"/>
    <mergeCell ref="E27:H27"/>
    <mergeCell ref="E48:H48"/>
    <mergeCell ref="E50:H50"/>
    <mergeCell ref="E90:H90"/>
    <mergeCell ref="E92:H92"/>
    <mergeCell ref="L2:V2"/>
  </mergeCells>
  <hyperlinks>
    <hyperlink ref="F105" r:id="rId1" display="https://podminky.urs.cz/item/CS_URS_2025_02/121151105"/>
    <hyperlink ref="F109" r:id="rId2" display="https://podminky.urs.cz/item/CS_URS_2025_02/131151103"/>
    <hyperlink ref="F113" r:id="rId3" display="https://podminky.urs.cz/item/CS_URS_2025_02/174151101"/>
    <hyperlink ref="F120" r:id="rId4" display="https://podminky.urs.cz/item/CS_URS_2025_02/181912112"/>
    <hyperlink ref="F125" r:id="rId5" display="https://podminky.urs.cz/item/CS_URS_2025_02/271532212"/>
    <hyperlink ref="F132" r:id="rId6" display="https://podminky.urs.cz/item/CS_URS_2025_02/273362021"/>
    <hyperlink ref="F136" r:id="rId7" display="https://podminky.urs.cz/item/CS_URS_2025_02/274321117"/>
    <hyperlink ref="F142" r:id="rId8" display="https://podminky.urs.cz/item/CS_URS_2025_02/274351121"/>
    <hyperlink ref="F149" r:id="rId9" display="https://podminky.urs.cz/item/CS_URS_2025_02/274351122"/>
    <hyperlink ref="F156" r:id="rId10" display="https://podminky.urs.cz/item/CS_URS_2025_02/274361821"/>
    <hyperlink ref="F161" r:id="rId11" display="https://podminky.urs.cz/item/CS_URS_2025_02/311232014"/>
    <hyperlink ref="F168" r:id="rId12" display="https://podminky.urs.cz/item/CS_URS_2025_02/311235161"/>
    <hyperlink ref="F178" r:id="rId13" display="https://podminky.urs.cz/item/CS_URS_2025_02/317168052"/>
    <hyperlink ref="F181" r:id="rId14" display="https://podminky.urs.cz/item/CS_URS_2025_02/317361821"/>
    <hyperlink ref="F185" r:id="rId15" display="https://podminky.urs.cz/item/CS_URS_2025_02/317998113"/>
    <hyperlink ref="F189" r:id="rId16" display="https://podminky.urs.cz/item/CS_URS_2025_02/317998141"/>
    <hyperlink ref="F195" r:id="rId17" display="https://podminky.urs.cz/item/CS_URS_2025_02/342241115"/>
    <hyperlink ref="F205" r:id="rId18" display="https://podminky.urs.cz/item/CS_URS_2025_02/417238233"/>
    <hyperlink ref="F209" r:id="rId19" display="https://podminky.urs.cz/item/CS_URS_2025_02/417321515"/>
    <hyperlink ref="F213" r:id="rId20" display="https://podminky.urs.cz/item/CS_URS_2025_02/417361821"/>
    <hyperlink ref="F217" r:id="rId21" display="https://podminky.urs.cz/item/CS_URS_2025_02/451315116"/>
    <hyperlink ref="F221" r:id="rId22" display="https://podminky.urs.cz/item/CS_URS_2025_02/451315125"/>
    <hyperlink ref="F228" r:id="rId23" display="https://podminky.urs.cz/item/CS_URS_2025_02/596212220"/>
    <hyperlink ref="F236" r:id="rId24" display="https://podminky.urs.cz/item/CS_URS_2025_02/612142001"/>
    <hyperlink ref="F244" r:id="rId25" display="https://podminky.urs.cz/item/CS_URS_2025_02/612321121"/>
    <hyperlink ref="F250" r:id="rId26" display="https://podminky.urs.cz/item/CS_URS_2025_02/612331111"/>
    <hyperlink ref="F266" r:id="rId27" display="https://podminky.urs.cz/item/CS_URS_2025_02/619995001"/>
    <hyperlink ref="F270" r:id="rId28" display="https://podminky.urs.cz/item/CS_URS_2025_02/622131121"/>
    <hyperlink ref="F274" r:id="rId29" display="https://podminky.urs.cz/item/CS_URS_2025_02/622143005"/>
    <hyperlink ref="F281" r:id="rId30" display="https://podminky.urs.cz/item/CS_URS_2025_02/622252001"/>
    <hyperlink ref="F291" r:id="rId31" display="https://podminky.urs.cz/item/CS_URS_2025_02/622271011"/>
    <hyperlink ref="F310" r:id="rId32" display="https://podminky.urs.cz/item/CS_URS_2025_02/622274011"/>
    <hyperlink ref="F326" r:id="rId33" display="https://podminky.urs.cz/item/CS_URS_2025_02/622322121"/>
    <hyperlink ref="F331" r:id="rId34" display="https://podminky.urs.cz/item/CS_URS_2025_02/629135101"/>
    <hyperlink ref="F335" r:id="rId35" display="https://podminky.urs.cz/item/CS_URS_2025_02/631311115"/>
    <hyperlink ref="F339" r:id="rId36" display="https://podminky.urs.cz/item/CS_URS_2025_02/631319021"/>
    <hyperlink ref="F342" r:id="rId37" display="https://podminky.urs.cz/item/CS_URS_2025_02/632481213"/>
    <hyperlink ref="F348" r:id="rId38" display="https://podminky.urs.cz/item/CS_URS_2025_02/642942611"/>
    <hyperlink ref="F382" r:id="rId39" display="https://podminky.urs.cz/item/CS_URS_2025_02/916231212"/>
    <hyperlink ref="F385" r:id="rId40" display="https://podminky.urs.cz/item/CS_URS_2025_02/916231212"/>
    <hyperlink ref="F394" r:id="rId41" display="https://podminky.urs.cz/item/CS_URS_2025_02/949111111"/>
    <hyperlink ref="F398" r:id="rId42" display="https://podminky.urs.cz/item/CS_URS_2025_02/949111113"/>
    <hyperlink ref="F401" r:id="rId43" display="https://podminky.urs.cz/item/CS_URS_2025_02/949111811"/>
    <hyperlink ref="F404" r:id="rId44" display="https://podminky.urs.cz/item/CS_URS_2025_02/949111813"/>
    <hyperlink ref="F407" r:id="rId45" display="https://podminky.urs.cz/item/CS_URS_2025_02/952901111"/>
    <hyperlink ref="F411" r:id="rId46" display="https://podminky.urs.cz/item/CS_URS_2025_02/953961113"/>
    <hyperlink ref="F415" r:id="rId47" display="https://podminky.urs.cz/item/CS_URS_2025_02/985675111"/>
    <hyperlink ref="F419" r:id="rId48" display="https://podminky.urs.cz/item/CS_URS_2025_02/985675121"/>
    <hyperlink ref="F423" r:id="rId49" display="https://podminky.urs.cz/item/CS_URS_2025_02/998011001"/>
    <hyperlink ref="F428" r:id="rId50" display="https://podminky.urs.cz/item/CS_URS_2025_02/711111001"/>
    <hyperlink ref="F435" r:id="rId51" display="https://podminky.urs.cz/item/CS_URS_2025_02/711112001"/>
    <hyperlink ref="F446" r:id="rId52" display="https://podminky.urs.cz/item/CS_URS_2025_02/711191201"/>
    <hyperlink ref="F454" r:id="rId53" display="https://podminky.urs.cz/item/CS_URS_2025_02/711191201"/>
    <hyperlink ref="F460" r:id="rId54" display="https://podminky.urs.cz/item/CS_URS_2025_02/998711101"/>
    <hyperlink ref="F464" r:id="rId55" display="https://podminky.urs.cz/item/CS_URS_2025_02/713111111"/>
    <hyperlink ref="F472" r:id="rId56" display="https://podminky.urs.cz/item/CS_URS_2025_02/713121111"/>
    <hyperlink ref="F479" r:id="rId57" display="https://podminky.urs.cz/item/CS_URS_2025_02/713131135"/>
    <hyperlink ref="F495" r:id="rId58" display="https://podminky.urs.cz/item/CS_URS_2023_01/713131143"/>
    <hyperlink ref="F507" r:id="rId59" display="https://podminky.urs.cz/item/CS_URS_2025_02/713151111"/>
    <hyperlink ref="F514" r:id="rId60" display="https://podminky.urs.cz/item/CS_URS_2025_02/998713101"/>
    <hyperlink ref="F518" r:id="rId61" display="https://podminky.urs.cz/item/CS_URS_2025_02/762081150"/>
    <hyperlink ref="F522" r:id="rId62" display="https://podminky.urs.cz/item/CS_URS_2025_02/762083111"/>
    <hyperlink ref="F527" r:id="rId63" display="https://podminky.urs.cz/item/CS_URS_2025_02/762083122"/>
    <hyperlink ref="F537" r:id="rId64" display="https://podminky.urs.cz/item/CS_URS_2025_02/762085103"/>
    <hyperlink ref="F543" r:id="rId65" display="https://podminky.urs.cz/item/CS_URS_2025_02/762332134"/>
    <hyperlink ref="F559" r:id="rId66" display="https://podminky.urs.cz/item/CS_URS_2025_02/762341210"/>
    <hyperlink ref="F566" r:id="rId67" display="https://podminky.urs.cz/item/CS_URS_2025_02/762342214"/>
    <hyperlink ref="F576" r:id="rId68" display="https://podminky.urs.cz/item/CS_URS_2025_02/762395000"/>
    <hyperlink ref="F588" r:id="rId69" display="https://podminky.urs.cz/item/CS_URS_2025_02/762421027"/>
    <hyperlink ref="F594" r:id="rId70" display="https://podminky.urs.cz/item/CS_URS_2025_02/762822110"/>
    <hyperlink ref="F602" r:id="rId71" display="https://podminky.urs.cz/item/CS_URS_2025_02/998762101"/>
    <hyperlink ref="F606" r:id="rId72" display="https://podminky.urs.cz/item/CS_URS_2025_02/763131714"/>
    <hyperlink ref="F609" r:id="rId73" display="https://podminky.urs.cz/item/CS_URS_2025_02/763131751"/>
    <hyperlink ref="F615" r:id="rId74" display="https://podminky.urs.cz/item/CS_URS_2025_02/763135002"/>
    <hyperlink ref="F622" r:id="rId75" display="https://podminky.urs.cz/item/CS_URS_2025_02/998763301"/>
    <hyperlink ref="F626" r:id="rId76" display="https://podminky.urs.cz/item/CS_URS_2025_02/764101111"/>
    <hyperlink ref="F633" r:id="rId77" display="https://podminky.urs.cz/item/CS_URS_2025_02/764202134"/>
    <hyperlink ref="F639" r:id="rId78" display="https://podminky.urs.cz/item/CS_URS_2025_02/764216402"/>
    <hyperlink ref="F643" r:id="rId79" display="https://podminky.urs.cz/item/CS_URS_2025_02/764501103"/>
    <hyperlink ref="F651" r:id="rId80" display="https://podminky.urs.cz/item/CS_URS_2025_02/764508131"/>
    <hyperlink ref="F662" r:id="rId81" display="https://podminky.urs.cz/item/CS_URS_2025_02/998764101"/>
    <hyperlink ref="F666" r:id="rId82" display="https://podminky.urs.cz/item/CS_URS_2025_02/765191001"/>
    <hyperlink ref="F677" r:id="rId83" display="https://podminky.urs.cz/item/CS_URS_2025_02/998765101"/>
    <hyperlink ref="F681" r:id="rId84" display="https://podminky.urs.cz/item/CS_URS_2025_02/766421222"/>
    <hyperlink ref="F689" r:id="rId85" display="https://podminky.urs.cz/item/CS_URS_2025_02/766621622"/>
    <hyperlink ref="F694" r:id="rId86" display="https://podminky.urs.cz/item/CS_URS_2025_02/998766101"/>
    <hyperlink ref="F698" r:id="rId87" display="https://podminky.urs.cz/item/CS_URS_2025_02/771121011"/>
    <hyperlink ref="F702" r:id="rId88" display="https://podminky.urs.cz/item/CS_URS_2025_02/771474112"/>
    <hyperlink ref="F710" r:id="rId89" display="https://podminky.urs.cz/item/CS_URS_2025_02/771574111"/>
    <hyperlink ref="F727" r:id="rId90" display="https://podminky.urs.cz/item/CS_URS_2025_02/771577151"/>
    <hyperlink ref="F731" r:id="rId91" display="https://podminky.urs.cz/item/CS_URS_2025_02/998771101"/>
    <hyperlink ref="F735" r:id="rId92" display="https://podminky.urs.cz/item/CS_URS_2025_02/781111011"/>
    <hyperlink ref="F749" r:id="rId93" display="https://podminky.urs.cz/item/CS_URS_2025_02/781121011"/>
    <hyperlink ref="F758" r:id="rId94" display="https://podminky.urs.cz/item/CS_URS_2025_02/781121011"/>
    <hyperlink ref="F766" r:id="rId95" display="https://podminky.urs.cz/item/CS_URS_2025_02/781474115"/>
    <hyperlink ref="F783" r:id="rId96" display="https://podminky.urs.cz/item/CS_URS_2023_01/781477113"/>
    <hyperlink ref="F787" r:id="rId97" display="https://podminky.urs.cz/item/CS_URS_2023_01/781494111"/>
    <hyperlink ref="F791" r:id="rId98" display="https://podminky.urs.cz/item/CS_URS_2023_01/781494511"/>
    <hyperlink ref="F805" r:id="rId99" display="https://podminky.urs.cz/item/CS_URS_2025_02/781495115"/>
    <hyperlink ref="F809" r:id="rId100" display="https://podminky.urs.cz/item/CS_URS_2025_02/781674112"/>
    <hyperlink ref="F816" r:id="rId101" display="https://podminky.urs.cz/item/CS_URS_2025_02/781734112"/>
    <hyperlink ref="F829" r:id="rId102" display="https://podminky.urs.cz/item/CS_URS_2025_02/781769191"/>
    <hyperlink ref="F837" r:id="rId103" display="https://podminky.urs.cz/item/CS_URS_2025_02/998781101"/>
    <hyperlink ref="F841" r:id="rId104" display="https://podminky.urs.cz/item/CS_URS_2025_02/783214101"/>
    <hyperlink ref="F849" r:id="rId105" display="https://podminky.urs.cz/item/CS_URS_2025_02/783218211"/>
    <hyperlink ref="F858" r:id="rId106" display="https://podminky.urs.cz/item/CS_URS_2025_02/784211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0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VH uzel Vnorovy - křížení Baťova kanálu s Moravou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1217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ROUND((SUM(BE85:BE181)),  2)</f>
        <v>0</v>
      </c>
      <c r="G33" s="40"/>
      <c r="H33" s="40"/>
      <c r="I33" s="150">
        <v>0.20999999999999999</v>
      </c>
      <c r="J33" s="149">
        <f>ROUND(((SUM(BE85:BE181))*I33),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ROUND((SUM(BF85:BF181)),  2)</f>
        <v>0</v>
      </c>
      <c r="G34" s="40"/>
      <c r="H34" s="40"/>
      <c r="I34" s="150">
        <v>0.14999999999999999</v>
      </c>
      <c r="J34" s="149">
        <f>ROUND(((SUM(BF85:BF181))*I34),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ROUND((SUM(BG85:BG181)),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ROUND((SUM(BH85:BH181)),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ROUND((SUM(BI85:BI181)),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VH uzel Vnorovy - křížení Baťova kanálu s Moravou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002c - Zázemí elektro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Vnorovy</v>
      </c>
      <c r="G52" s="42"/>
      <c r="H52" s="42"/>
      <c r="I52" s="34" t="s">
        <v>23</v>
      </c>
      <c r="J52" s="74" t="str">
        <f>IF(J12="","",J12)</f>
        <v>21. 8. 2025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106</v>
      </c>
      <c r="E60" s="170"/>
      <c r="F60" s="170"/>
      <c r="G60" s="170"/>
      <c r="H60" s="170"/>
      <c r="I60" s="170"/>
      <c r="J60" s="171">
        <f>J162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107</v>
      </c>
      <c r="E61" s="176"/>
      <c r="F61" s="176"/>
      <c r="G61" s="176"/>
      <c r="H61" s="176"/>
      <c r="I61" s="176"/>
      <c r="J61" s="177">
        <f>J163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115</v>
      </c>
      <c r="E62" s="170"/>
      <c r="F62" s="170"/>
      <c r="G62" s="170"/>
      <c r="H62" s="170"/>
      <c r="I62" s="170"/>
      <c r="J62" s="171">
        <f>J168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1218</v>
      </c>
      <c r="E63" s="176"/>
      <c r="F63" s="176"/>
      <c r="G63" s="176"/>
      <c r="H63" s="176"/>
      <c r="I63" s="176"/>
      <c r="J63" s="177">
        <f>J169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7"/>
      <c r="C64" s="168"/>
      <c r="D64" s="169" t="s">
        <v>1219</v>
      </c>
      <c r="E64" s="170"/>
      <c r="F64" s="170"/>
      <c r="G64" s="170"/>
      <c r="H64" s="170"/>
      <c r="I64" s="170"/>
      <c r="J64" s="171">
        <f>J173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3"/>
      <c r="C65" s="174"/>
      <c r="D65" s="175" t="s">
        <v>1220</v>
      </c>
      <c r="E65" s="176"/>
      <c r="F65" s="176"/>
      <c r="G65" s="176"/>
      <c r="H65" s="176"/>
      <c r="I65" s="176"/>
      <c r="J65" s="177">
        <f>J174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127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VH uzel Vnorovy - křížení Baťova kanálu s Moravou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100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002c - Zázemí elektro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Vnorovy</v>
      </c>
      <c r="G79" s="42"/>
      <c r="H79" s="42"/>
      <c r="I79" s="34" t="s">
        <v>23</v>
      </c>
      <c r="J79" s="74" t="str">
        <f>IF(J12="","",J12)</f>
        <v>21. 8. 2025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 xml:space="preserve"> </v>
      </c>
      <c r="G81" s="42"/>
      <c r="H81" s="42"/>
      <c r="I81" s="34" t="s">
        <v>31</v>
      </c>
      <c r="J81" s="38" t="str">
        <f>E21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33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128</v>
      </c>
      <c r="D84" s="182" t="s">
        <v>55</v>
      </c>
      <c r="E84" s="182" t="s">
        <v>51</v>
      </c>
      <c r="F84" s="182" t="s">
        <v>52</v>
      </c>
      <c r="G84" s="182" t="s">
        <v>129</v>
      </c>
      <c r="H84" s="182" t="s">
        <v>130</v>
      </c>
      <c r="I84" s="182" t="s">
        <v>131</v>
      </c>
      <c r="J84" s="182" t="s">
        <v>104</v>
      </c>
      <c r="K84" s="183" t="s">
        <v>132</v>
      </c>
      <c r="L84" s="184"/>
      <c r="M84" s="94" t="s">
        <v>19</v>
      </c>
      <c r="N84" s="95" t="s">
        <v>40</v>
      </c>
      <c r="O84" s="95" t="s">
        <v>133</v>
      </c>
      <c r="P84" s="95" t="s">
        <v>134</v>
      </c>
      <c r="Q84" s="95" t="s">
        <v>135</v>
      </c>
      <c r="R84" s="95" t="s">
        <v>136</v>
      </c>
      <c r="S84" s="95" t="s">
        <v>137</v>
      </c>
      <c r="T84" s="96" t="s">
        <v>138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139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P86+SUM(P87:P162)+P168+P173</f>
        <v>0</v>
      </c>
      <c r="Q85" s="98"/>
      <c r="R85" s="187">
        <f>R86+SUM(R87:R162)+R168+R173</f>
        <v>0</v>
      </c>
      <c r="S85" s="98"/>
      <c r="T85" s="188">
        <f>T86+SUM(T87:T162)+T168+T173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69</v>
      </c>
      <c r="AU85" s="19" t="s">
        <v>105</v>
      </c>
      <c r="BK85" s="189">
        <f>BK86+SUM(BK87:BK162)+BK168+BK173</f>
        <v>0</v>
      </c>
    </row>
    <row r="86" s="2" customFormat="1" ht="16.5" customHeight="1">
      <c r="A86" s="40"/>
      <c r="B86" s="41"/>
      <c r="C86" s="206" t="s">
        <v>78</v>
      </c>
      <c r="D86" s="206" t="s">
        <v>144</v>
      </c>
      <c r="E86" s="207" t="s">
        <v>1221</v>
      </c>
      <c r="F86" s="208" t="s">
        <v>1222</v>
      </c>
      <c r="G86" s="209" t="s">
        <v>437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41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149</v>
      </c>
      <c r="AT86" s="217" t="s">
        <v>144</v>
      </c>
      <c r="AU86" s="217" t="s">
        <v>70</v>
      </c>
      <c r="AY86" s="19" t="s">
        <v>142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78</v>
      </c>
      <c r="BK86" s="218">
        <f>ROUND(I86*H86,2)</f>
        <v>0</v>
      </c>
      <c r="BL86" s="19" t="s">
        <v>149</v>
      </c>
      <c r="BM86" s="217" t="s">
        <v>1223</v>
      </c>
    </row>
    <row r="87" s="2" customFormat="1">
      <c r="A87" s="40"/>
      <c r="B87" s="41"/>
      <c r="C87" s="42"/>
      <c r="D87" s="219" t="s">
        <v>151</v>
      </c>
      <c r="E87" s="42"/>
      <c r="F87" s="220" t="s">
        <v>1222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151</v>
      </c>
      <c r="AU87" s="19" t="s">
        <v>70</v>
      </c>
    </row>
    <row r="88" s="13" customFormat="1">
      <c r="A88" s="13"/>
      <c r="B88" s="226"/>
      <c r="C88" s="227"/>
      <c r="D88" s="219" t="s">
        <v>155</v>
      </c>
      <c r="E88" s="228" t="s">
        <v>19</v>
      </c>
      <c r="F88" s="229" t="s">
        <v>1224</v>
      </c>
      <c r="G88" s="227"/>
      <c r="H88" s="230">
        <v>1</v>
      </c>
      <c r="I88" s="231"/>
      <c r="J88" s="227"/>
      <c r="K88" s="227"/>
      <c r="L88" s="232"/>
      <c r="M88" s="233"/>
      <c r="N88" s="234"/>
      <c r="O88" s="234"/>
      <c r="P88" s="234"/>
      <c r="Q88" s="234"/>
      <c r="R88" s="234"/>
      <c r="S88" s="234"/>
      <c r="T88" s="235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6" t="s">
        <v>155</v>
      </c>
      <c r="AU88" s="236" t="s">
        <v>70</v>
      </c>
      <c r="AV88" s="13" t="s">
        <v>80</v>
      </c>
      <c r="AW88" s="13" t="s">
        <v>32</v>
      </c>
      <c r="AX88" s="13" t="s">
        <v>78</v>
      </c>
      <c r="AY88" s="236" t="s">
        <v>142</v>
      </c>
    </row>
    <row r="89" s="2" customFormat="1" ht="16.5" customHeight="1">
      <c r="A89" s="40"/>
      <c r="B89" s="41"/>
      <c r="C89" s="206" t="s">
        <v>80</v>
      </c>
      <c r="D89" s="206" t="s">
        <v>144</v>
      </c>
      <c r="E89" s="207" t="s">
        <v>1225</v>
      </c>
      <c r="F89" s="208" t="s">
        <v>1226</v>
      </c>
      <c r="G89" s="209" t="s">
        <v>437</v>
      </c>
      <c r="H89" s="210">
        <v>1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41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149</v>
      </c>
      <c r="AT89" s="217" t="s">
        <v>144</v>
      </c>
      <c r="AU89" s="217" t="s">
        <v>70</v>
      </c>
      <c r="AY89" s="19" t="s">
        <v>142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78</v>
      </c>
      <c r="BK89" s="218">
        <f>ROUND(I89*H89,2)</f>
        <v>0</v>
      </c>
      <c r="BL89" s="19" t="s">
        <v>149</v>
      </c>
      <c r="BM89" s="217" t="s">
        <v>1227</v>
      </c>
    </row>
    <row r="90" s="2" customFormat="1">
      <c r="A90" s="40"/>
      <c r="B90" s="41"/>
      <c r="C90" s="42"/>
      <c r="D90" s="219" t="s">
        <v>151</v>
      </c>
      <c r="E90" s="42"/>
      <c r="F90" s="220" t="s">
        <v>1226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151</v>
      </c>
      <c r="AU90" s="19" t="s">
        <v>70</v>
      </c>
    </row>
    <row r="91" s="13" customFormat="1">
      <c r="A91" s="13"/>
      <c r="B91" s="226"/>
      <c r="C91" s="227"/>
      <c r="D91" s="219" t="s">
        <v>155</v>
      </c>
      <c r="E91" s="228" t="s">
        <v>19</v>
      </c>
      <c r="F91" s="229" t="s">
        <v>1228</v>
      </c>
      <c r="G91" s="227"/>
      <c r="H91" s="230">
        <v>1</v>
      </c>
      <c r="I91" s="231"/>
      <c r="J91" s="227"/>
      <c r="K91" s="227"/>
      <c r="L91" s="232"/>
      <c r="M91" s="233"/>
      <c r="N91" s="234"/>
      <c r="O91" s="234"/>
      <c r="P91" s="234"/>
      <c r="Q91" s="234"/>
      <c r="R91" s="234"/>
      <c r="S91" s="234"/>
      <c r="T91" s="235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6" t="s">
        <v>155</v>
      </c>
      <c r="AU91" s="236" t="s">
        <v>70</v>
      </c>
      <c r="AV91" s="13" t="s">
        <v>80</v>
      </c>
      <c r="AW91" s="13" t="s">
        <v>32</v>
      </c>
      <c r="AX91" s="13" t="s">
        <v>78</v>
      </c>
      <c r="AY91" s="236" t="s">
        <v>142</v>
      </c>
    </row>
    <row r="92" s="2" customFormat="1" ht="16.5" customHeight="1">
      <c r="A92" s="40"/>
      <c r="B92" s="41"/>
      <c r="C92" s="248" t="s">
        <v>164</v>
      </c>
      <c r="D92" s="248" t="s">
        <v>237</v>
      </c>
      <c r="E92" s="249" t="s">
        <v>1229</v>
      </c>
      <c r="F92" s="250" t="s">
        <v>1230</v>
      </c>
      <c r="G92" s="251" t="s">
        <v>437</v>
      </c>
      <c r="H92" s="252">
        <v>10</v>
      </c>
      <c r="I92" s="253"/>
      <c r="J92" s="254">
        <f>ROUND(I92*H92,2)</f>
        <v>0</v>
      </c>
      <c r="K92" s="250" t="s">
        <v>19</v>
      </c>
      <c r="L92" s="255"/>
      <c r="M92" s="256" t="s">
        <v>19</v>
      </c>
      <c r="N92" s="257" t="s">
        <v>41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206</v>
      </c>
      <c r="AT92" s="217" t="s">
        <v>237</v>
      </c>
      <c r="AU92" s="217" t="s">
        <v>70</v>
      </c>
      <c r="AY92" s="19" t="s">
        <v>142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78</v>
      </c>
      <c r="BK92" s="218">
        <f>ROUND(I92*H92,2)</f>
        <v>0</v>
      </c>
      <c r="BL92" s="19" t="s">
        <v>149</v>
      </c>
      <c r="BM92" s="217" t="s">
        <v>1231</v>
      </c>
    </row>
    <row r="93" s="2" customFormat="1">
      <c r="A93" s="40"/>
      <c r="B93" s="41"/>
      <c r="C93" s="42"/>
      <c r="D93" s="219" t="s">
        <v>151</v>
      </c>
      <c r="E93" s="42"/>
      <c r="F93" s="220" t="s">
        <v>1230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151</v>
      </c>
      <c r="AU93" s="19" t="s">
        <v>70</v>
      </c>
    </row>
    <row r="94" s="13" customFormat="1">
      <c r="A94" s="13"/>
      <c r="B94" s="226"/>
      <c r="C94" s="227"/>
      <c r="D94" s="219" t="s">
        <v>155</v>
      </c>
      <c r="E94" s="228" t="s">
        <v>19</v>
      </c>
      <c r="F94" s="229" t="s">
        <v>1232</v>
      </c>
      <c r="G94" s="227"/>
      <c r="H94" s="230">
        <v>10</v>
      </c>
      <c r="I94" s="231"/>
      <c r="J94" s="227"/>
      <c r="K94" s="227"/>
      <c r="L94" s="232"/>
      <c r="M94" s="233"/>
      <c r="N94" s="234"/>
      <c r="O94" s="234"/>
      <c r="P94" s="234"/>
      <c r="Q94" s="234"/>
      <c r="R94" s="234"/>
      <c r="S94" s="234"/>
      <c r="T94" s="23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6" t="s">
        <v>155</v>
      </c>
      <c r="AU94" s="236" t="s">
        <v>70</v>
      </c>
      <c r="AV94" s="13" t="s">
        <v>80</v>
      </c>
      <c r="AW94" s="13" t="s">
        <v>4</v>
      </c>
      <c r="AX94" s="13" t="s">
        <v>78</v>
      </c>
      <c r="AY94" s="236" t="s">
        <v>142</v>
      </c>
    </row>
    <row r="95" s="2" customFormat="1" ht="16.5" customHeight="1">
      <c r="A95" s="40"/>
      <c r="B95" s="41"/>
      <c r="C95" s="248" t="s">
        <v>149</v>
      </c>
      <c r="D95" s="248" t="s">
        <v>237</v>
      </c>
      <c r="E95" s="249" t="s">
        <v>1233</v>
      </c>
      <c r="F95" s="250" t="s">
        <v>1234</v>
      </c>
      <c r="G95" s="251" t="s">
        <v>437</v>
      </c>
      <c r="H95" s="252">
        <v>1</v>
      </c>
      <c r="I95" s="253"/>
      <c r="J95" s="254">
        <f>ROUND(I95*H95,2)</f>
        <v>0</v>
      </c>
      <c r="K95" s="250" t="s">
        <v>19</v>
      </c>
      <c r="L95" s="255"/>
      <c r="M95" s="256" t="s">
        <v>19</v>
      </c>
      <c r="N95" s="257" t="s">
        <v>41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206</v>
      </c>
      <c r="AT95" s="217" t="s">
        <v>237</v>
      </c>
      <c r="AU95" s="217" t="s">
        <v>70</v>
      </c>
      <c r="AY95" s="19" t="s">
        <v>142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78</v>
      </c>
      <c r="BK95" s="218">
        <f>ROUND(I95*H95,2)</f>
        <v>0</v>
      </c>
      <c r="BL95" s="19" t="s">
        <v>149</v>
      </c>
      <c r="BM95" s="217" t="s">
        <v>1235</v>
      </c>
    </row>
    <row r="96" s="2" customFormat="1">
      <c r="A96" s="40"/>
      <c r="B96" s="41"/>
      <c r="C96" s="42"/>
      <c r="D96" s="219" t="s">
        <v>151</v>
      </c>
      <c r="E96" s="42"/>
      <c r="F96" s="220" t="s">
        <v>1234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151</v>
      </c>
      <c r="AU96" s="19" t="s">
        <v>70</v>
      </c>
    </row>
    <row r="97" s="13" customFormat="1">
      <c r="A97" s="13"/>
      <c r="B97" s="226"/>
      <c r="C97" s="227"/>
      <c r="D97" s="219" t="s">
        <v>155</v>
      </c>
      <c r="E97" s="228" t="s">
        <v>19</v>
      </c>
      <c r="F97" s="229" t="s">
        <v>1236</v>
      </c>
      <c r="G97" s="227"/>
      <c r="H97" s="230">
        <v>1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155</v>
      </c>
      <c r="AU97" s="236" t="s">
        <v>70</v>
      </c>
      <c r="AV97" s="13" t="s">
        <v>80</v>
      </c>
      <c r="AW97" s="13" t="s">
        <v>4</v>
      </c>
      <c r="AX97" s="13" t="s">
        <v>78</v>
      </c>
      <c r="AY97" s="236" t="s">
        <v>142</v>
      </c>
    </row>
    <row r="98" s="2" customFormat="1" ht="16.5" customHeight="1">
      <c r="A98" s="40"/>
      <c r="B98" s="41"/>
      <c r="C98" s="248" t="s">
        <v>181</v>
      </c>
      <c r="D98" s="248" t="s">
        <v>237</v>
      </c>
      <c r="E98" s="249" t="s">
        <v>1237</v>
      </c>
      <c r="F98" s="250" t="s">
        <v>1238</v>
      </c>
      <c r="G98" s="251" t="s">
        <v>437</v>
      </c>
      <c r="H98" s="252">
        <v>10</v>
      </c>
      <c r="I98" s="253"/>
      <c r="J98" s="254">
        <f>ROUND(I98*H98,2)</f>
        <v>0</v>
      </c>
      <c r="K98" s="250" t="s">
        <v>19</v>
      </c>
      <c r="L98" s="255"/>
      <c r="M98" s="256" t="s">
        <v>19</v>
      </c>
      <c r="N98" s="257" t="s">
        <v>41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206</v>
      </c>
      <c r="AT98" s="217" t="s">
        <v>237</v>
      </c>
      <c r="AU98" s="217" t="s">
        <v>70</v>
      </c>
      <c r="AY98" s="19" t="s">
        <v>142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78</v>
      </c>
      <c r="BK98" s="218">
        <f>ROUND(I98*H98,2)</f>
        <v>0</v>
      </c>
      <c r="BL98" s="19" t="s">
        <v>149</v>
      </c>
      <c r="BM98" s="217" t="s">
        <v>1239</v>
      </c>
    </row>
    <row r="99" s="2" customFormat="1">
      <c r="A99" s="40"/>
      <c r="B99" s="41"/>
      <c r="C99" s="42"/>
      <c r="D99" s="219" t="s">
        <v>151</v>
      </c>
      <c r="E99" s="42"/>
      <c r="F99" s="220" t="s">
        <v>1238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151</v>
      </c>
      <c r="AU99" s="19" t="s">
        <v>70</v>
      </c>
    </row>
    <row r="100" s="2" customFormat="1" ht="16.5" customHeight="1">
      <c r="A100" s="40"/>
      <c r="B100" s="41"/>
      <c r="C100" s="248" t="s">
        <v>190</v>
      </c>
      <c r="D100" s="248" t="s">
        <v>237</v>
      </c>
      <c r="E100" s="249" t="s">
        <v>1240</v>
      </c>
      <c r="F100" s="250" t="s">
        <v>1241</v>
      </c>
      <c r="G100" s="251" t="s">
        <v>437</v>
      </c>
      <c r="H100" s="252">
        <v>2</v>
      </c>
      <c r="I100" s="253"/>
      <c r="J100" s="254">
        <f>ROUND(I100*H100,2)</f>
        <v>0</v>
      </c>
      <c r="K100" s="250" t="s">
        <v>19</v>
      </c>
      <c r="L100" s="255"/>
      <c r="M100" s="256" t="s">
        <v>19</v>
      </c>
      <c r="N100" s="257" t="s">
        <v>41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206</v>
      </c>
      <c r="AT100" s="217" t="s">
        <v>237</v>
      </c>
      <c r="AU100" s="217" t="s">
        <v>70</v>
      </c>
      <c r="AY100" s="19" t="s">
        <v>142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78</v>
      </c>
      <c r="BK100" s="218">
        <f>ROUND(I100*H100,2)</f>
        <v>0</v>
      </c>
      <c r="BL100" s="19" t="s">
        <v>149</v>
      </c>
      <c r="BM100" s="217" t="s">
        <v>1242</v>
      </c>
    </row>
    <row r="101" s="2" customFormat="1">
      <c r="A101" s="40"/>
      <c r="B101" s="41"/>
      <c r="C101" s="42"/>
      <c r="D101" s="219" t="s">
        <v>151</v>
      </c>
      <c r="E101" s="42"/>
      <c r="F101" s="220" t="s">
        <v>1241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151</v>
      </c>
      <c r="AU101" s="19" t="s">
        <v>70</v>
      </c>
    </row>
    <row r="102" s="2" customFormat="1" ht="16.5" customHeight="1">
      <c r="A102" s="40"/>
      <c r="B102" s="41"/>
      <c r="C102" s="248" t="s">
        <v>198</v>
      </c>
      <c r="D102" s="248" t="s">
        <v>237</v>
      </c>
      <c r="E102" s="249" t="s">
        <v>1243</v>
      </c>
      <c r="F102" s="250" t="s">
        <v>1244</v>
      </c>
      <c r="G102" s="251" t="s">
        <v>437</v>
      </c>
      <c r="H102" s="252">
        <v>2</v>
      </c>
      <c r="I102" s="253"/>
      <c r="J102" s="254">
        <f>ROUND(I102*H102,2)</f>
        <v>0</v>
      </c>
      <c r="K102" s="250" t="s">
        <v>19</v>
      </c>
      <c r="L102" s="255"/>
      <c r="M102" s="256" t="s">
        <v>19</v>
      </c>
      <c r="N102" s="257" t="s">
        <v>41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206</v>
      </c>
      <c r="AT102" s="217" t="s">
        <v>237</v>
      </c>
      <c r="AU102" s="217" t="s">
        <v>70</v>
      </c>
      <c r="AY102" s="19" t="s">
        <v>142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78</v>
      </c>
      <c r="BK102" s="218">
        <f>ROUND(I102*H102,2)</f>
        <v>0</v>
      </c>
      <c r="BL102" s="19" t="s">
        <v>149</v>
      </c>
      <c r="BM102" s="217" t="s">
        <v>1245</v>
      </c>
    </row>
    <row r="103" s="2" customFormat="1">
      <c r="A103" s="40"/>
      <c r="B103" s="41"/>
      <c r="C103" s="42"/>
      <c r="D103" s="219" t="s">
        <v>151</v>
      </c>
      <c r="E103" s="42"/>
      <c r="F103" s="220" t="s">
        <v>1244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151</v>
      </c>
      <c r="AU103" s="19" t="s">
        <v>70</v>
      </c>
    </row>
    <row r="104" s="2" customFormat="1" ht="16.5" customHeight="1">
      <c r="A104" s="40"/>
      <c r="B104" s="41"/>
      <c r="C104" s="248" t="s">
        <v>206</v>
      </c>
      <c r="D104" s="248" t="s">
        <v>237</v>
      </c>
      <c r="E104" s="249" t="s">
        <v>1246</v>
      </c>
      <c r="F104" s="250" t="s">
        <v>1247</v>
      </c>
      <c r="G104" s="251" t="s">
        <v>437</v>
      </c>
      <c r="H104" s="252">
        <v>8</v>
      </c>
      <c r="I104" s="253"/>
      <c r="J104" s="254">
        <f>ROUND(I104*H104,2)</f>
        <v>0</v>
      </c>
      <c r="K104" s="250" t="s">
        <v>19</v>
      </c>
      <c r="L104" s="255"/>
      <c r="M104" s="256" t="s">
        <v>19</v>
      </c>
      <c r="N104" s="257" t="s">
        <v>41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206</v>
      </c>
      <c r="AT104" s="217" t="s">
        <v>237</v>
      </c>
      <c r="AU104" s="217" t="s">
        <v>70</v>
      </c>
      <c r="AY104" s="19" t="s">
        <v>142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78</v>
      </c>
      <c r="BK104" s="218">
        <f>ROUND(I104*H104,2)</f>
        <v>0</v>
      </c>
      <c r="BL104" s="19" t="s">
        <v>149</v>
      </c>
      <c r="BM104" s="217" t="s">
        <v>1248</v>
      </c>
    </row>
    <row r="105" s="2" customFormat="1">
      <c r="A105" s="40"/>
      <c r="B105" s="41"/>
      <c r="C105" s="42"/>
      <c r="D105" s="219" t="s">
        <v>151</v>
      </c>
      <c r="E105" s="42"/>
      <c r="F105" s="220" t="s">
        <v>1247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151</v>
      </c>
      <c r="AU105" s="19" t="s">
        <v>70</v>
      </c>
    </row>
    <row r="106" s="2" customFormat="1" ht="16.5" customHeight="1">
      <c r="A106" s="40"/>
      <c r="B106" s="41"/>
      <c r="C106" s="248" t="s">
        <v>215</v>
      </c>
      <c r="D106" s="248" t="s">
        <v>237</v>
      </c>
      <c r="E106" s="249" t="s">
        <v>1249</v>
      </c>
      <c r="F106" s="250" t="s">
        <v>1250</v>
      </c>
      <c r="G106" s="251" t="s">
        <v>437</v>
      </c>
      <c r="H106" s="252">
        <v>1</v>
      </c>
      <c r="I106" s="253"/>
      <c r="J106" s="254">
        <f>ROUND(I106*H106,2)</f>
        <v>0</v>
      </c>
      <c r="K106" s="250" t="s">
        <v>19</v>
      </c>
      <c r="L106" s="255"/>
      <c r="M106" s="256" t="s">
        <v>19</v>
      </c>
      <c r="N106" s="257" t="s">
        <v>41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206</v>
      </c>
      <c r="AT106" s="217" t="s">
        <v>237</v>
      </c>
      <c r="AU106" s="217" t="s">
        <v>70</v>
      </c>
      <c r="AY106" s="19" t="s">
        <v>142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78</v>
      </c>
      <c r="BK106" s="218">
        <f>ROUND(I106*H106,2)</f>
        <v>0</v>
      </c>
      <c r="BL106" s="19" t="s">
        <v>149</v>
      </c>
      <c r="BM106" s="217" t="s">
        <v>1251</v>
      </c>
    </row>
    <row r="107" s="2" customFormat="1">
      <c r="A107" s="40"/>
      <c r="B107" s="41"/>
      <c r="C107" s="42"/>
      <c r="D107" s="219" t="s">
        <v>151</v>
      </c>
      <c r="E107" s="42"/>
      <c r="F107" s="220" t="s">
        <v>1250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151</v>
      </c>
      <c r="AU107" s="19" t="s">
        <v>70</v>
      </c>
    </row>
    <row r="108" s="2" customFormat="1" ht="16.5" customHeight="1">
      <c r="A108" s="40"/>
      <c r="B108" s="41"/>
      <c r="C108" s="248" t="s">
        <v>221</v>
      </c>
      <c r="D108" s="248" t="s">
        <v>237</v>
      </c>
      <c r="E108" s="249" t="s">
        <v>1252</v>
      </c>
      <c r="F108" s="250" t="s">
        <v>1253</v>
      </c>
      <c r="G108" s="251" t="s">
        <v>437</v>
      </c>
      <c r="H108" s="252">
        <v>1</v>
      </c>
      <c r="I108" s="253"/>
      <c r="J108" s="254">
        <f>ROUND(I108*H108,2)</f>
        <v>0</v>
      </c>
      <c r="K108" s="250" t="s">
        <v>19</v>
      </c>
      <c r="L108" s="255"/>
      <c r="M108" s="256" t="s">
        <v>19</v>
      </c>
      <c r="N108" s="257" t="s">
        <v>41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206</v>
      </c>
      <c r="AT108" s="217" t="s">
        <v>237</v>
      </c>
      <c r="AU108" s="217" t="s">
        <v>70</v>
      </c>
      <c r="AY108" s="19" t="s">
        <v>142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78</v>
      </c>
      <c r="BK108" s="218">
        <f>ROUND(I108*H108,2)</f>
        <v>0</v>
      </c>
      <c r="BL108" s="19" t="s">
        <v>149</v>
      </c>
      <c r="BM108" s="217" t="s">
        <v>1254</v>
      </c>
    </row>
    <row r="109" s="2" customFormat="1">
      <c r="A109" s="40"/>
      <c r="B109" s="41"/>
      <c r="C109" s="42"/>
      <c r="D109" s="219" t="s">
        <v>151</v>
      </c>
      <c r="E109" s="42"/>
      <c r="F109" s="220" t="s">
        <v>1253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151</v>
      </c>
      <c r="AU109" s="19" t="s">
        <v>70</v>
      </c>
    </row>
    <row r="110" s="2" customFormat="1" ht="16.5" customHeight="1">
      <c r="A110" s="40"/>
      <c r="B110" s="41"/>
      <c r="C110" s="248" t="s">
        <v>229</v>
      </c>
      <c r="D110" s="248" t="s">
        <v>237</v>
      </c>
      <c r="E110" s="249" t="s">
        <v>1255</v>
      </c>
      <c r="F110" s="250" t="s">
        <v>1256</v>
      </c>
      <c r="G110" s="251" t="s">
        <v>437</v>
      </c>
      <c r="H110" s="252">
        <v>3</v>
      </c>
      <c r="I110" s="253"/>
      <c r="J110" s="254">
        <f>ROUND(I110*H110,2)</f>
        <v>0</v>
      </c>
      <c r="K110" s="250" t="s">
        <v>19</v>
      </c>
      <c r="L110" s="255"/>
      <c r="M110" s="256" t="s">
        <v>19</v>
      </c>
      <c r="N110" s="257" t="s">
        <v>41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206</v>
      </c>
      <c r="AT110" s="217" t="s">
        <v>237</v>
      </c>
      <c r="AU110" s="217" t="s">
        <v>70</v>
      </c>
      <c r="AY110" s="19" t="s">
        <v>142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78</v>
      </c>
      <c r="BK110" s="218">
        <f>ROUND(I110*H110,2)</f>
        <v>0</v>
      </c>
      <c r="BL110" s="19" t="s">
        <v>149</v>
      </c>
      <c r="BM110" s="217" t="s">
        <v>1257</v>
      </c>
    </row>
    <row r="111" s="2" customFormat="1">
      <c r="A111" s="40"/>
      <c r="B111" s="41"/>
      <c r="C111" s="42"/>
      <c r="D111" s="219" t="s">
        <v>151</v>
      </c>
      <c r="E111" s="42"/>
      <c r="F111" s="220" t="s">
        <v>1256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151</v>
      </c>
      <c r="AU111" s="19" t="s">
        <v>70</v>
      </c>
    </row>
    <row r="112" s="2" customFormat="1" ht="16.5" customHeight="1">
      <c r="A112" s="40"/>
      <c r="B112" s="41"/>
      <c r="C112" s="248" t="s">
        <v>236</v>
      </c>
      <c r="D112" s="248" t="s">
        <v>237</v>
      </c>
      <c r="E112" s="249" t="s">
        <v>1258</v>
      </c>
      <c r="F112" s="250" t="s">
        <v>1259</v>
      </c>
      <c r="G112" s="251" t="s">
        <v>437</v>
      </c>
      <c r="H112" s="252">
        <v>6</v>
      </c>
      <c r="I112" s="253"/>
      <c r="J112" s="254">
        <f>ROUND(I112*H112,2)</f>
        <v>0</v>
      </c>
      <c r="K112" s="250" t="s">
        <v>19</v>
      </c>
      <c r="L112" s="255"/>
      <c r="M112" s="256" t="s">
        <v>19</v>
      </c>
      <c r="N112" s="257" t="s">
        <v>41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206</v>
      </c>
      <c r="AT112" s="217" t="s">
        <v>237</v>
      </c>
      <c r="AU112" s="217" t="s">
        <v>70</v>
      </c>
      <c r="AY112" s="19" t="s">
        <v>142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78</v>
      </c>
      <c r="BK112" s="218">
        <f>ROUND(I112*H112,2)</f>
        <v>0</v>
      </c>
      <c r="BL112" s="19" t="s">
        <v>149</v>
      </c>
      <c r="BM112" s="217" t="s">
        <v>1260</v>
      </c>
    </row>
    <row r="113" s="2" customFormat="1">
      <c r="A113" s="40"/>
      <c r="B113" s="41"/>
      <c r="C113" s="42"/>
      <c r="D113" s="219" t="s">
        <v>151</v>
      </c>
      <c r="E113" s="42"/>
      <c r="F113" s="220" t="s">
        <v>1259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151</v>
      </c>
      <c r="AU113" s="19" t="s">
        <v>70</v>
      </c>
    </row>
    <row r="114" s="2" customFormat="1" ht="16.5" customHeight="1">
      <c r="A114" s="40"/>
      <c r="B114" s="41"/>
      <c r="C114" s="248" t="s">
        <v>242</v>
      </c>
      <c r="D114" s="248" t="s">
        <v>237</v>
      </c>
      <c r="E114" s="249" t="s">
        <v>1261</v>
      </c>
      <c r="F114" s="250" t="s">
        <v>1262</v>
      </c>
      <c r="G114" s="251" t="s">
        <v>437</v>
      </c>
      <c r="H114" s="252">
        <v>5</v>
      </c>
      <c r="I114" s="253"/>
      <c r="J114" s="254">
        <f>ROUND(I114*H114,2)</f>
        <v>0</v>
      </c>
      <c r="K114" s="250" t="s">
        <v>19</v>
      </c>
      <c r="L114" s="255"/>
      <c r="M114" s="256" t="s">
        <v>19</v>
      </c>
      <c r="N114" s="257" t="s">
        <v>41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206</v>
      </c>
      <c r="AT114" s="217" t="s">
        <v>237</v>
      </c>
      <c r="AU114" s="217" t="s">
        <v>70</v>
      </c>
      <c r="AY114" s="19" t="s">
        <v>142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78</v>
      </c>
      <c r="BK114" s="218">
        <f>ROUND(I114*H114,2)</f>
        <v>0</v>
      </c>
      <c r="BL114" s="19" t="s">
        <v>149</v>
      </c>
      <c r="BM114" s="217" t="s">
        <v>1263</v>
      </c>
    </row>
    <row r="115" s="2" customFormat="1">
      <c r="A115" s="40"/>
      <c r="B115" s="41"/>
      <c r="C115" s="42"/>
      <c r="D115" s="219" t="s">
        <v>151</v>
      </c>
      <c r="E115" s="42"/>
      <c r="F115" s="220" t="s">
        <v>1262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151</v>
      </c>
      <c r="AU115" s="19" t="s">
        <v>70</v>
      </c>
    </row>
    <row r="116" s="2" customFormat="1" ht="16.5" customHeight="1">
      <c r="A116" s="40"/>
      <c r="B116" s="41"/>
      <c r="C116" s="248" t="s">
        <v>254</v>
      </c>
      <c r="D116" s="248" t="s">
        <v>237</v>
      </c>
      <c r="E116" s="249" t="s">
        <v>1264</v>
      </c>
      <c r="F116" s="250" t="s">
        <v>1265</v>
      </c>
      <c r="G116" s="251" t="s">
        <v>437</v>
      </c>
      <c r="H116" s="252">
        <v>6</v>
      </c>
      <c r="I116" s="253"/>
      <c r="J116" s="254">
        <f>ROUND(I116*H116,2)</f>
        <v>0</v>
      </c>
      <c r="K116" s="250" t="s">
        <v>19</v>
      </c>
      <c r="L116" s="255"/>
      <c r="M116" s="256" t="s">
        <v>19</v>
      </c>
      <c r="N116" s="257" t="s">
        <v>41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206</v>
      </c>
      <c r="AT116" s="217" t="s">
        <v>237</v>
      </c>
      <c r="AU116" s="217" t="s">
        <v>70</v>
      </c>
      <c r="AY116" s="19" t="s">
        <v>142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78</v>
      </c>
      <c r="BK116" s="218">
        <f>ROUND(I116*H116,2)</f>
        <v>0</v>
      </c>
      <c r="BL116" s="19" t="s">
        <v>149</v>
      </c>
      <c r="BM116" s="217" t="s">
        <v>1266</v>
      </c>
    </row>
    <row r="117" s="2" customFormat="1">
      <c r="A117" s="40"/>
      <c r="B117" s="41"/>
      <c r="C117" s="42"/>
      <c r="D117" s="219" t="s">
        <v>151</v>
      </c>
      <c r="E117" s="42"/>
      <c r="F117" s="220" t="s">
        <v>1265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151</v>
      </c>
      <c r="AU117" s="19" t="s">
        <v>70</v>
      </c>
    </row>
    <row r="118" s="2" customFormat="1" ht="16.5" customHeight="1">
      <c r="A118" s="40"/>
      <c r="B118" s="41"/>
      <c r="C118" s="248" t="s">
        <v>8</v>
      </c>
      <c r="D118" s="248" t="s">
        <v>237</v>
      </c>
      <c r="E118" s="249" t="s">
        <v>1267</v>
      </c>
      <c r="F118" s="250" t="s">
        <v>1268</v>
      </c>
      <c r="G118" s="251" t="s">
        <v>269</v>
      </c>
      <c r="H118" s="252">
        <v>3</v>
      </c>
      <c r="I118" s="253"/>
      <c r="J118" s="254">
        <f>ROUND(I118*H118,2)</f>
        <v>0</v>
      </c>
      <c r="K118" s="250" t="s">
        <v>19</v>
      </c>
      <c r="L118" s="255"/>
      <c r="M118" s="256" t="s">
        <v>19</v>
      </c>
      <c r="N118" s="257" t="s">
        <v>41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206</v>
      </c>
      <c r="AT118" s="217" t="s">
        <v>237</v>
      </c>
      <c r="AU118" s="217" t="s">
        <v>70</v>
      </c>
      <c r="AY118" s="19" t="s">
        <v>142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78</v>
      </c>
      <c r="BK118" s="218">
        <f>ROUND(I118*H118,2)</f>
        <v>0</v>
      </c>
      <c r="BL118" s="19" t="s">
        <v>149</v>
      </c>
      <c r="BM118" s="217" t="s">
        <v>1269</v>
      </c>
    </row>
    <row r="119" s="2" customFormat="1">
      <c r="A119" s="40"/>
      <c r="B119" s="41"/>
      <c r="C119" s="42"/>
      <c r="D119" s="219" t="s">
        <v>151</v>
      </c>
      <c r="E119" s="42"/>
      <c r="F119" s="220" t="s">
        <v>1268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151</v>
      </c>
      <c r="AU119" s="19" t="s">
        <v>70</v>
      </c>
    </row>
    <row r="120" s="2" customFormat="1" ht="16.5" customHeight="1">
      <c r="A120" s="40"/>
      <c r="B120" s="41"/>
      <c r="C120" s="248" t="s">
        <v>266</v>
      </c>
      <c r="D120" s="248" t="s">
        <v>237</v>
      </c>
      <c r="E120" s="249" t="s">
        <v>1270</v>
      </c>
      <c r="F120" s="250" t="s">
        <v>1271</v>
      </c>
      <c r="G120" s="251" t="s">
        <v>269</v>
      </c>
      <c r="H120" s="252">
        <v>20</v>
      </c>
      <c r="I120" s="253"/>
      <c r="J120" s="254">
        <f>ROUND(I120*H120,2)</f>
        <v>0</v>
      </c>
      <c r="K120" s="250" t="s">
        <v>19</v>
      </c>
      <c r="L120" s="255"/>
      <c r="M120" s="256" t="s">
        <v>19</v>
      </c>
      <c r="N120" s="257" t="s">
        <v>41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206</v>
      </c>
      <c r="AT120" s="217" t="s">
        <v>237</v>
      </c>
      <c r="AU120" s="217" t="s">
        <v>70</v>
      </c>
      <c r="AY120" s="19" t="s">
        <v>142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78</v>
      </c>
      <c r="BK120" s="218">
        <f>ROUND(I120*H120,2)</f>
        <v>0</v>
      </c>
      <c r="BL120" s="19" t="s">
        <v>149</v>
      </c>
      <c r="BM120" s="217" t="s">
        <v>1272</v>
      </c>
    </row>
    <row r="121" s="2" customFormat="1">
      <c r="A121" s="40"/>
      <c r="B121" s="41"/>
      <c r="C121" s="42"/>
      <c r="D121" s="219" t="s">
        <v>151</v>
      </c>
      <c r="E121" s="42"/>
      <c r="F121" s="220" t="s">
        <v>1271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151</v>
      </c>
      <c r="AU121" s="19" t="s">
        <v>70</v>
      </c>
    </row>
    <row r="122" s="2" customFormat="1" ht="16.5" customHeight="1">
      <c r="A122" s="40"/>
      <c r="B122" s="41"/>
      <c r="C122" s="248" t="s">
        <v>274</v>
      </c>
      <c r="D122" s="248" t="s">
        <v>237</v>
      </c>
      <c r="E122" s="249" t="s">
        <v>1273</v>
      </c>
      <c r="F122" s="250" t="s">
        <v>1274</v>
      </c>
      <c r="G122" s="251" t="s">
        <v>237</v>
      </c>
      <c r="H122" s="252">
        <v>60</v>
      </c>
      <c r="I122" s="253"/>
      <c r="J122" s="254">
        <f>ROUND(I122*H122,2)</f>
        <v>0</v>
      </c>
      <c r="K122" s="250" t="s">
        <v>19</v>
      </c>
      <c r="L122" s="255"/>
      <c r="M122" s="256" t="s">
        <v>19</v>
      </c>
      <c r="N122" s="257" t="s">
        <v>41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206</v>
      </c>
      <c r="AT122" s="217" t="s">
        <v>237</v>
      </c>
      <c r="AU122" s="217" t="s">
        <v>70</v>
      </c>
      <c r="AY122" s="19" t="s">
        <v>142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78</v>
      </c>
      <c r="BK122" s="218">
        <f>ROUND(I122*H122,2)</f>
        <v>0</v>
      </c>
      <c r="BL122" s="19" t="s">
        <v>149</v>
      </c>
      <c r="BM122" s="217" t="s">
        <v>1275</v>
      </c>
    </row>
    <row r="123" s="2" customFormat="1">
      <c r="A123" s="40"/>
      <c r="B123" s="41"/>
      <c r="C123" s="42"/>
      <c r="D123" s="219" t="s">
        <v>151</v>
      </c>
      <c r="E123" s="42"/>
      <c r="F123" s="220" t="s">
        <v>1274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151</v>
      </c>
      <c r="AU123" s="19" t="s">
        <v>70</v>
      </c>
    </row>
    <row r="124" s="2" customFormat="1" ht="16.5" customHeight="1">
      <c r="A124" s="40"/>
      <c r="B124" s="41"/>
      <c r="C124" s="248" t="s">
        <v>282</v>
      </c>
      <c r="D124" s="248" t="s">
        <v>237</v>
      </c>
      <c r="E124" s="249" t="s">
        <v>1276</v>
      </c>
      <c r="F124" s="250" t="s">
        <v>1277</v>
      </c>
      <c r="G124" s="251" t="s">
        <v>269</v>
      </c>
      <c r="H124" s="252">
        <v>100</v>
      </c>
      <c r="I124" s="253"/>
      <c r="J124" s="254">
        <f>ROUND(I124*H124,2)</f>
        <v>0</v>
      </c>
      <c r="K124" s="250" t="s">
        <v>19</v>
      </c>
      <c r="L124" s="255"/>
      <c r="M124" s="256" t="s">
        <v>19</v>
      </c>
      <c r="N124" s="257" t="s">
        <v>41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206</v>
      </c>
      <c r="AT124" s="217" t="s">
        <v>237</v>
      </c>
      <c r="AU124" s="217" t="s">
        <v>70</v>
      </c>
      <c r="AY124" s="19" t="s">
        <v>142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78</v>
      </c>
      <c r="BK124" s="218">
        <f>ROUND(I124*H124,2)</f>
        <v>0</v>
      </c>
      <c r="BL124" s="19" t="s">
        <v>149</v>
      </c>
      <c r="BM124" s="217" t="s">
        <v>1278</v>
      </c>
    </row>
    <row r="125" s="2" customFormat="1">
      <c r="A125" s="40"/>
      <c r="B125" s="41"/>
      <c r="C125" s="42"/>
      <c r="D125" s="219" t="s">
        <v>151</v>
      </c>
      <c r="E125" s="42"/>
      <c r="F125" s="220" t="s">
        <v>1277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151</v>
      </c>
      <c r="AU125" s="19" t="s">
        <v>70</v>
      </c>
    </row>
    <row r="126" s="2" customFormat="1" ht="16.5" customHeight="1">
      <c r="A126" s="40"/>
      <c r="B126" s="41"/>
      <c r="C126" s="248" t="s">
        <v>289</v>
      </c>
      <c r="D126" s="248" t="s">
        <v>237</v>
      </c>
      <c r="E126" s="249" t="s">
        <v>1279</v>
      </c>
      <c r="F126" s="250" t="s">
        <v>1280</v>
      </c>
      <c r="G126" s="251" t="s">
        <v>269</v>
      </c>
      <c r="H126" s="252">
        <v>150</v>
      </c>
      <c r="I126" s="253"/>
      <c r="J126" s="254">
        <f>ROUND(I126*H126,2)</f>
        <v>0</v>
      </c>
      <c r="K126" s="250" t="s">
        <v>19</v>
      </c>
      <c r="L126" s="255"/>
      <c r="M126" s="256" t="s">
        <v>19</v>
      </c>
      <c r="N126" s="257" t="s">
        <v>41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206</v>
      </c>
      <c r="AT126" s="217" t="s">
        <v>237</v>
      </c>
      <c r="AU126" s="217" t="s">
        <v>70</v>
      </c>
      <c r="AY126" s="19" t="s">
        <v>142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78</v>
      </c>
      <c r="BK126" s="218">
        <f>ROUND(I126*H126,2)</f>
        <v>0</v>
      </c>
      <c r="BL126" s="19" t="s">
        <v>149</v>
      </c>
      <c r="BM126" s="217" t="s">
        <v>1281</v>
      </c>
    </row>
    <row r="127" s="2" customFormat="1">
      <c r="A127" s="40"/>
      <c r="B127" s="41"/>
      <c r="C127" s="42"/>
      <c r="D127" s="219" t="s">
        <v>151</v>
      </c>
      <c r="E127" s="42"/>
      <c r="F127" s="220" t="s">
        <v>1280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151</v>
      </c>
      <c r="AU127" s="19" t="s">
        <v>70</v>
      </c>
    </row>
    <row r="128" s="2" customFormat="1" ht="16.5" customHeight="1">
      <c r="A128" s="40"/>
      <c r="B128" s="41"/>
      <c r="C128" s="248" t="s">
        <v>296</v>
      </c>
      <c r="D128" s="248" t="s">
        <v>237</v>
      </c>
      <c r="E128" s="249" t="s">
        <v>1282</v>
      </c>
      <c r="F128" s="250" t="s">
        <v>1283</v>
      </c>
      <c r="G128" s="251" t="s">
        <v>269</v>
      </c>
      <c r="H128" s="252">
        <v>130</v>
      </c>
      <c r="I128" s="253"/>
      <c r="J128" s="254">
        <f>ROUND(I128*H128,2)</f>
        <v>0</v>
      </c>
      <c r="K128" s="250" t="s">
        <v>19</v>
      </c>
      <c r="L128" s="255"/>
      <c r="M128" s="256" t="s">
        <v>19</v>
      </c>
      <c r="N128" s="257" t="s">
        <v>41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206</v>
      </c>
      <c r="AT128" s="217" t="s">
        <v>237</v>
      </c>
      <c r="AU128" s="217" t="s">
        <v>70</v>
      </c>
      <c r="AY128" s="19" t="s">
        <v>142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78</v>
      </c>
      <c r="BK128" s="218">
        <f>ROUND(I128*H128,2)</f>
        <v>0</v>
      </c>
      <c r="BL128" s="19" t="s">
        <v>149</v>
      </c>
      <c r="BM128" s="217" t="s">
        <v>1284</v>
      </c>
    </row>
    <row r="129" s="2" customFormat="1">
      <c r="A129" s="40"/>
      <c r="B129" s="41"/>
      <c r="C129" s="42"/>
      <c r="D129" s="219" t="s">
        <v>151</v>
      </c>
      <c r="E129" s="42"/>
      <c r="F129" s="220" t="s">
        <v>1283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151</v>
      </c>
      <c r="AU129" s="19" t="s">
        <v>70</v>
      </c>
    </row>
    <row r="130" s="2" customFormat="1" ht="16.5" customHeight="1">
      <c r="A130" s="40"/>
      <c r="B130" s="41"/>
      <c r="C130" s="248" t="s">
        <v>7</v>
      </c>
      <c r="D130" s="248" t="s">
        <v>237</v>
      </c>
      <c r="E130" s="249" t="s">
        <v>1285</v>
      </c>
      <c r="F130" s="250" t="s">
        <v>1286</v>
      </c>
      <c r="G130" s="251" t="s">
        <v>269</v>
      </c>
      <c r="H130" s="252">
        <v>95</v>
      </c>
      <c r="I130" s="253"/>
      <c r="J130" s="254">
        <f>ROUND(I130*H130,2)</f>
        <v>0</v>
      </c>
      <c r="K130" s="250" t="s">
        <v>19</v>
      </c>
      <c r="L130" s="255"/>
      <c r="M130" s="256" t="s">
        <v>19</v>
      </c>
      <c r="N130" s="257" t="s">
        <v>41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206</v>
      </c>
      <c r="AT130" s="217" t="s">
        <v>237</v>
      </c>
      <c r="AU130" s="217" t="s">
        <v>70</v>
      </c>
      <c r="AY130" s="19" t="s">
        <v>142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78</v>
      </c>
      <c r="BK130" s="218">
        <f>ROUND(I130*H130,2)</f>
        <v>0</v>
      </c>
      <c r="BL130" s="19" t="s">
        <v>149</v>
      </c>
      <c r="BM130" s="217" t="s">
        <v>1287</v>
      </c>
    </row>
    <row r="131" s="2" customFormat="1">
      <c r="A131" s="40"/>
      <c r="B131" s="41"/>
      <c r="C131" s="42"/>
      <c r="D131" s="219" t="s">
        <v>151</v>
      </c>
      <c r="E131" s="42"/>
      <c r="F131" s="220" t="s">
        <v>1286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70</v>
      </c>
    </row>
    <row r="132" s="2" customFormat="1" ht="16.5" customHeight="1">
      <c r="A132" s="40"/>
      <c r="B132" s="41"/>
      <c r="C132" s="248" t="s">
        <v>309</v>
      </c>
      <c r="D132" s="248" t="s">
        <v>237</v>
      </c>
      <c r="E132" s="249" t="s">
        <v>1288</v>
      </c>
      <c r="F132" s="250" t="s">
        <v>1289</v>
      </c>
      <c r="G132" s="251" t="s">
        <v>269</v>
      </c>
      <c r="H132" s="252">
        <v>150</v>
      </c>
      <c r="I132" s="253"/>
      <c r="J132" s="254">
        <f>ROUND(I132*H132,2)</f>
        <v>0</v>
      </c>
      <c r="K132" s="250" t="s">
        <v>19</v>
      </c>
      <c r="L132" s="255"/>
      <c r="M132" s="256" t="s">
        <v>19</v>
      </c>
      <c r="N132" s="257" t="s">
        <v>41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206</v>
      </c>
      <c r="AT132" s="217" t="s">
        <v>237</v>
      </c>
      <c r="AU132" s="217" t="s">
        <v>70</v>
      </c>
      <c r="AY132" s="19" t="s">
        <v>142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78</v>
      </c>
      <c r="BK132" s="218">
        <f>ROUND(I132*H132,2)</f>
        <v>0</v>
      </c>
      <c r="BL132" s="19" t="s">
        <v>149</v>
      </c>
      <c r="BM132" s="217" t="s">
        <v>1290</v>
      </c>
    </row>
    <row r="133" s="2" customFormat="1">
      <c r="A133" s="40"/>
      <c r="B133" s="41"/>
      <c r="C133" s="42"/>
      <c r="D133" s="219" t="s">
        <v>151</v>
      </c>
      <c r="E133" s="42"/>
      <c r="F133" s="220" t="s">
        <v>1289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151</v>
      </c>
      <c r="AU133" s="19" t="s">
        <v>70</v>
      </c>
    </row>
    <row r="134" s="2" customFormat="1" ht="16.5" customHeight="1">
      <c r="A134" s="40"/>
      <c r="B134" s="41"/>
      <c r="C134" s="248" t="s">
        <v>364</v>
      </c>
      <c r="D134" s="248" t="s">
        <v>237</v>
      </c>
      <c r="E134" s="249" t="s">
        <v>1291</v>
      </c>
      <c r="F134" s="250" t="s">
        <v>1292</v>
      </c>
      <c r="G134" s="251" t="s">
        <v>269</v>
      </c>
      <c r="H134" s="252">
        <v>60</v>
      </c>
      <c r="I134" s="253"/>
      <c r="J134" s="254">
        <f>ROUND(I134*H134,2)</f>
        <v>0</v>
      </c>
      <c r="K134" s="250" t="s">
        <v>19</v>
      </c>
      <c r="L134" s="255"/>
      <c r="M134" s="256" t="s">
        <v>19</v>
      </c>
      <c r="N134" s="257" t="s">
        <v>41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206</v>
      </c>
      <c r="AT134" s="217" t="s">
        <v>237</v>
      </c>
      <c r="AU134" s="217" t="s">
        <v>70</v>
      </c>
      <c r="AY134" s="19" t="s">
        <v>142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78</v>
      </c>
      <c r="BK134" s="218">
        <f>ROUND(I134*H134,2)</f>
        <v>0</v>
      </c>
      <c r="BL134" s="19" t="s">
        <v>149</v>
      </c>
      <c r="BM134" s="217" t="s">
        <v>1293</v>
      </c>
    </row>
    <row r="135" s="2" customFormat="1">
      <c r="A135" s="40"/>
      <c r="B135" s="41"/>
      <c r="C135" s="42"/>
      <c r="D135" s="219" t="s">
        <v>151</v>
      </c>
      <c r="E135" s="42"/>
      <c r="F135" s="220" t="s">
        <v>1292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151</v>
      </c>
      <c r="AU135" s="19" t="s">
        <v>70</v>
      </c>
    </row>
    <row r="136" s="2" customFormat="1" ht="16.5" customHeight="1">
      <c r="A136" s="40"/>
      <c r="B136" s="41"/>
      <c r="C136" s="248" t="s">
        <v>381</v>
      </c>
      <c r="D136" s="248" t="s">
        <v>237</v>
      </c>
      <c r="E136" s="249" t="s">
        <v>1294</v>
      </c>
      <c r="F136" s="250" t="s">
        <v>1295</v>
      </c>
      <c r="G136" s="251" t="s">
        <v>437</v>
      </c>
      <c r="H136" s="252">
        <v>6</v>
      </c>
      <c r="I136" s="253"/>
      <c r="J136" s="254">
        <f>ROUND(I136*H136,2)</f>
        <v>0</v>
      </c>
      <c r="K136" s="250" t="s">
        <v>19</v>
      </c>
      <c r="L136" s="255"/>
      <c r="M136" s="256" t="s">
        <v>19</v>
      </c>
      <c r="N136" s="257" t="s">
        <v>41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206</v>
      </c>
      <c r="AT136" s="217" t="s">
        <v>237</v>
      </c>
      <c r="AU136" s="217" t="s">
        <v>70</v>
      </c>
      <c r="AY136" s="19" t="s">
        <v>142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78</v>
      </c>
      <c r="BK136" s="218">
        <f>ROUND(I136*H136,2)</f>
        <v>0</v>
      </c>
      <c r="BL136" s="19" t="s">
        <v>149</v>
      </c>
      <c r="BM136" s="217" t="s">
        <v>1296</v>
      </c>
    </row>
    <row r="137" s="2" customFormat="1">
      <c r="A137" s="40"/>
      <c r="B137" s="41"/>
      <c r="C137" s="42"/>
      <c r="D137" s="219" t="s">
        <v>151</v>
      </c>
      <c r="E137" s="42"/>
      <c r="F137" s="220" t="s">
        <v>1295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151</v>
      </c>
      <c r="AU137" s="19" t="s">
        <v>70</v>
      </c>
    </row>
    <row r="138" s="2" customFormat="1" ht="16.5" customHeight="1">
      <c r="A138" s="40"/>
      <c r="B138" s="41"/>
      <c r="C138" s="248" t="s">
        <v>387</v>
      </c>
      <c r="D138" s="248" t="s">
        <v>237</v>
      </c>
      <c r="E138" s="249" t="s">
        <v>1297</v>
      </c>
      <c r="F138" s="250" t="s">
        <v>1298</v>
      </c>
      <c r="G138" s="251" t="s">
        <v>269</v>
      </c>
      <c r="H138" s="252">
        <v>45</v>
      </c>
      <c r="I138" s="253"/>
      <c r="J138" s="254">
        <f>ROUND(I138*H138,2)</f>
        <v>0</v>
      </c>
      <c r="K138" s="250" t="s">
        <v>19</v>
      </c>
      <c r="L138" s="255"/>
      <c r="M138" s="256" t="s">
        <v>19</v>
      </c>
      <c r="N138" s="257" t="s">
        <v>41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206</v>
      </c>
      <c r="AT138" s="217" t="s">
        <v>237</v>
      </c>
      <c r="AU138" s="217" t="s">
        <v>70</v>
      </c>
      <c r="AY138" s="19" t="s">
        <v>142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78</v>
      </c>
      <c r="BK138" s="218">
        <f>ROUND(I138*H138,2)</f>
        <v>0</v>
      </c>
      <c r="BL138" s="19" t="s">
        <v>149</v>
      </c>
      <c r="BM138" s="217" t="s">
        <v>1299</v>
      </c>
    </row>
    <row r="139" s="2" customFormat="1">
      <c r="A139" s="40"/>
      <c r="B139" s="41"/>
      <c r="C139" s="42"/>
      <c r="D139" s="219" t="s">
        <v>151</v>
      </c>
      <c r="E139" s="42"/>
      <c r="F139" s="220" t="s">
        <v>1298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151</v>
      </c>
      <c r="AU139" s="19" t="s">
        <v>70</v>
      </c>
    </row>
    <row r="140" s="2" customFormat="1" ht="16.5" customHeight="1">
      <c r="A140" s="40"/>
      <c r="B140" s="41"/>
      <c r="C140" s="248" t="s">
        <v>394</v>
      </c>
      <c r="D140" s="248" t="s">
        <v>237</v>
      </c>
      <c r="E140" s="249" t="s">
        <v>1300</v>
      </c>
      <c r="F140" s="250" t="s">
        <v>1301</v>
      </c>
      <c r="G140" s="251" t="s">
        <v>269</v>
      </c>
      <c r="H140" s="252">
        <v>10</v>
      </c>
      <c r="I140" s="253"/>
      <c r="J140" s="254">
        <f>ROUND(I140*H140,2)</f>
        <v>0</v>
      </c>
      <c r="K140" s="250" t="s">
        <v>19</v>
      </c>
      <c r="L140" s="255"/>
      <c r="M140" s="256" t="s">
        <v>19</v>
      </c>
      <c r="N140" s="257" t="s">
        <v>41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206</v>
      </c>
      <c r="AT140" s="217" t="s">
        <v>237</v>
      </c>
      <c r="AU140" s="217" t="s">
        <v>70</v>
      </c>
      <c r="AY140" s="19" t="s">
        <v>142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78</v>
      </c>
      <c r="BK140" s="218">
        <f>ROUND(I140*H140,2)</f>
        <v>0</v>
      </c>
      <c r="BL140" s="19" t="s">
        <v>149</v>
      </c>
      <c r="BM140" s="217" t="s">
        <v>1302</v>
      </c>
    </row>
    <row r="141" s="2" customFormat="1">
      <c r="A141" s="40"/>
      <c r="B141" s="41"/>
      <c r="C141" s="42"/>
      <c r="D141" s="219" t="s">
        <v>151</v>
      </c>
      <c r="E141" s="42"/>
      <c r="F141" s="220" t="s">
        <v>1301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151</v>
      </c>
      <c r="AU141" s="19" t="s">
        <v>70</v>
      </c>
    </row>
    <row r="142" s="2" customFormat="1" ht="16.5" customHeight="1">
      <c r="A142" s="40"/>
      <c r="B142" s="41"/>
      <c r="C142" s="248" t="s">
        <v>401</v>
      </c>
      <c r="D142" s="248" t="s">
        <v>237</v>
      </c>
      <c r="E142" s="249" t="s">
        <v>1303</v>
      </c>
      <c r="F142" s="250" t="s">
        <v>1304</v>
      </c>
      <c r="G142" s="251" t="s">
        <v>437</v>
      </c>
      <c r="H142" s="252">
        <v>35</v>
      </c>
      <c r="I142" s="253"/>
      <c r="J142" s="254">
        <f>ROUND(I142*H142,2)</f>
        <v>0</v>
      </c>
      <c r="K142" s="250" t="s">
        <v>19</v>
      </c>
      <c r="L142" s="255"/>
      <c r="M142" s="256" t="s">
        <v>19</v>
      </c>
      <c r="N142" s="257" t="s">
        <v>41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206</v>
      </c>
      <c r="AT142" s="217" t="s">
        <v>237</v>
      </c>
      <c r="AU142" s="217" t="s">
        <v>70</v>
      </c>
      <c r="AY142" s="19" t="s">
        <v>142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78</v>
      </c>
      <c r="BK142" s="218">
        <f>ROUND(I142*H142,2)</f>
        <v>0</v>
      </c>
      <c r="BL142" s="19" t="s">
        <v>149</v>
      </c>
      <c r="BM142" s="217" t="s">
        <v>1305</v>
      </c>
    </row>
    <row r="143" s="2" customFormat="1">
      <c r="A143" s="40"/>
      <c r="B143" s="41"/>
      <c r="C143" s="42"/>
      <c r="D143" s="219" t="s">
        <v>151</v>
      </c>
      <c r="E143" s="42"/>
      <c r="F143" s="220" t="s">
        <v>1304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151</v>
      </c>
      <c r="AU143" s="19" t="s">
        <v>70</v>
      </c>
    </row>
    <row r="144" s="2" customFormat="1" ht="16.5" customHeight="1">
      <c r="A144" s="40"/>
      <c r="B144" s="41"/>
      <c r="C144" s="248" t="s">
        <v>406</v>
      </c>
      <c r="D144" s="248" t="s">
        <v>237</v>
      </c>
      <c r="E144" s="249" t="s">
        <v>1306</v>
      </c>
      <c r="F144" s="250" t="s">
        <v>1307</v>
      </c>
      <c r="G144" s="251" t="s">
        <v>437</v>
      </c>
      <c r="H144" s="252">
        <v>12</v>
      </c>
      <c r="I144" s="253"/>
      <c r="J144" s="254">
        <f>ROUND(I144*H144,2)</f>
        <v>0</v>
      </c>
      <c r="K144" s="250" t="s">
        <v>19</v>
      </c>
      <c r="L144" s="255"/>
      <c r="M144" s="256" t="s">
        <v>19</v>
      </c>
      <c r="N144" s="257" t="s">
        <v>41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206</v>
      </c>
      <c r="AT144" s="217" t="s">
        <v>237</v>
      </c>
      <c r="AU144" s="217" t="s">
        <v>70</v>
      </c>
      <c r="AY144" s="19" t="s">
        <v>142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78</v>
      </c>
      <c r="BK144" s="218">
        <f>ROUND(I144*H144,2)</f>
        <v>0</v>
      </c>
      <c r="BL144" s="19" t="s">
        <v>149</v>
      </c>
      <c r="BM144" s="217" t="s">
        <v>1308</v>
      </c>
    </row>
    <row r="145" s="2" customFormat="1">
      <c r="A145" s="40"/>
      <c r="B145" s="41"/>
      <c r="C145" s="42"/>
      <c r="D145" s="219" t="s">
        <v>151</v>
      </c>
      <c r="E145" s="42"/>
      <c r="F145" s="220" t="s">
        <v>1307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151</v>
      </c>
      <c r="AU145" s="19" t="s">
        <v>70</v>
      </c>
    </row>
    <row r="146" s="2" customFormat="1" ht="16.5" customHeight="1">
      <c r="A146" s="40"/>
      <c r="B146" s="41"/>
      <c r="C146" s="248" t="s">
        <v>414</v>
      </c>
      <c r="D146" s="248" t="s">
        <v>237</v>
      </c>
      <c r="E146" s="249" t="s">
        <v>1309</v>
      </c>
      <c r="F146" s="250" t="s">
        <v>1310</v>
      </c>
      <c r="G146" s="251" t="s">
        <v>437</v>
      </c>
      <c r="H146" s="252">
        <v>2</v>
      </c>
      <c r="I146" s="253"/>
      <c r="J146" s="254">
        <f>ROUND(I146*H146,2)</f>
        <v>0</v>
      </c>
      <c r="K146" s="250" t="s">
        <v>19</v>
      </c>
      <c r="L146" s="255"/>
      <c r="M146" s="256" t="s">
        <v>19</v>
      </c>
      <c r="N146" s="257" t="s">
        <v>41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206</v>
      </c>
      <c r="AT146" s="217" t="s">
        <v>237</v>
      </c>
      <c r="AU146" s="217" t="s">
        <v>70</v>
      </c>
      <c r="AY146" s="19" t="s">
        <v>142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78</v>
      </c>
      <c r="BK146" s="218">
        <f>ROUND(I146*H146,2)</f>
        <v>0</v>
      </c>
      <c r="BL146" s="19" t="s">
        <v>149</v>
      </c>
      <c r="BM146" s="217" t="s">
        <v>1311</v>
      </c>
    </row>
    <row r="147" s="2" customFormat="1">
      <c r="A147" s="40"/>
      <c r="B147" s="41"/>
      <c r="C147" s="42"/>
      <c r="D147" s="219" t="s">
        <v>151</v>
      </c>
      <c r="E147" s="42"/>
      <c r="F147" s="220" t="s">
        <v>1310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151</v>
      </c>
      <c r="AU147" s="19" t="s">
        <v>70</v>
      </c>
    </row>
    <row r="148" s="2" customFormat="1" ht="16.5" customHeight="1">
      <c r="A148" s="40"/>
      <c r="B148" s="41"/>
      <c r="C148" s="248" t="s">
        <v>420</v>
      </c>
      <c r="D148" s="248" t="s">
        <v>237</v>
      </c>
      <c r="E148" s="249" t="s">
        <v>1312</v>
      </c>
      <c r="F148" s="250" t="s">
        <v>1313</v>
      </c>
      <c r="G148" s="251" t="s">
        <v>437</v>
      </c>
      <c r="H148" s="252">
        <v>4</v>
      </c>
      <c r="I148" s="253"/>
      <c r="J148" s="254">
        <f>ROUND(I148*H148,2)</f>
        <v>0</v>
      </c>
      <c r="K148" s="250" t="s">
        <v>19</v>
      </c>
      <c r="L148" s="255"/>
      <c r="M148" s="256" t="s">
        <v>19</v>
      </c>
      <c r="N148" s="257" t="s">
        <v>41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206</v>
      </c>
      <c r="AT148" s="217" t="s">
        <v>237</v>
      </c>
      <c r="AU148" s="217" t="s">
        <v>70</v>
      </c>
      <c r="AY148" s="19" t="s">
        <v>142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78</v>
      </c>
      <c r="BK148" s="218">
        <f>ROUND(I148*H148,2)</f>
        <v>0</v>
      </c>
      <c r="BL148" s="19" t="s">
        <v>149</v>
      </c>
      <c r="BM148" s="217" t="s">
        <v>1314</v>
      </c>
    </row>
    <row r="149" s="2" customFormat="1">
      <c r="A149" s="40"/>
      <c r="B149" s="41"/>
      <c r="C149" s="42"/>
      <c r="D149" s="219" t="s">
        <v>151</v>
      </c>
      <c r="E149" s="42"/>
      <c r="F149" s="220" t="s">
        <v>1313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151</v>
      </c>
      <c r="AU149" s="19" t="s">
        <v>70</v>
      </c>
    </row>
    <row r="150" s="2" customFormat="1" ht="16.5" customHeight="1">
      <c r="A150" s="40"/>
      <c r="B150" s="41"/>
      <c r="C150" s="248" t="s">
        <v>429</v>
      </c>
      <c r="D150" s="248" t="s">
        <v>237</v>
      </c>
      <c r="E150" s="249" t="s">
        <v>1315</v>
      </c>
      <c r="F150" s="250" t="s">
        <v>1316</v>
      </c>
      <c r="G150" s="251" t="s">
        <v>437</v>
      </c>
      <c r="H150" s="252">
        <v>10</v>
      </c>
      <c r="I150" s="253"/>
      <c r="J150" s="254">
        <f>ROUND(I150*H150,2)</f>
        <v>0</v>
      </c>
      <c r="K150" s="250" t="s">
        <v>19</v>
      </c>
      <c r="L150" s="255"/>
      <c r="M150" s="256" t="s">
        <v>19</v>
      </c>
      <c r="N150" s="257" t="s">
        <v>41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206</v>
      </c>
      <c r="AT150" s="217" t="s">
        <v>237</v>
      </c>
      <c r="AU150" s="217" t="s">
        <v>70</v>
      </c>
      <c r="AY150" s="19" t="s">
        <v>142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78</v>
      </c>
      <c r="BK150" s="218">
        <f>ROUND(I150*H150,2)</f>
        <v>0</v>
      </c>
      <c r="BL150" s="19" t="s">
        <v>149</v>
      </c>
      <c r="BM150" s="217" t="s">
        <v>1317</v>
      </c>
    </row>
    <row r="151" s="2" customFormat="1">
      <c r="A151" s="40"/>
      <c r="B151" s="41"/>
      <c r="C151" s="42"/>
      <c r="D151" s="219" t="s">
        <v>151</v>
      </c>
      <c r="E151" s="42"/>
      <c r="F151" s="220" t="s">
        <v>1318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151</v>
      </c>
      <c r="AU151" s="19" t="s">
        <v>70</v>
      </c>
    </row>
    <row r="152" s="2" customFormat="1" ht="16.5" customHeight="1">
      <c r="A152" s="40"/>
      <c r="B152" s="41"/>
      <c r="C152" s="248" t="s">
        <v>434</v>
      </c>
      <c r="D152" s="248" t="s">
        <v>237</v>
      </c>
      <c r="E152" s="249" t="s">
        <v>1319</v>
      </c>
      <c r="F152" s="250" t="s">
        <v>1320</v>
      </c>
      <c r="G152" s="251" t="s">
        <v>437</v>
      </c>
      <c r="H152" s="252">
        <v>4</v>
      </c>
      <c r="I152" s="253"/>
      <c r="J152" s="254">
        <f>ROUND(I152*H152,2)</f>
        <v>0</v>
      </c>
      <c r="K152" s="250" t="s">
        <v>19</v>
      </c>
      <c r="L152" s="255"/>
      <c r="M152" s="256" t="s">
        <v>19</v>
      </c>
      <c r="N152" s="257" t="s">
        <v>41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206</v>
      </c>
      <c r="AT152" s="217" t="s">
        <v>237</v>
      </c>
      <c r="AU152" s="217" t="s">
        <v>70</v>
      </c>
      <c r="AY152" s="19" t="s">
        <v>142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78</v>
      </c>
      <c r="BK152" s="218">
        <f>ROUND(I152*H152,2)</f>
        <v>0</v>
      </c>
      <c r="BL152" s="19" t="s">
        <v>149</v>
      </c>
      <c r="BM152" s="217" t="s">
        <v>1321</v>
      </c>
    </row>
    <row r="153" s="2" customFormat="1">
      <c r="A153" s="40"/>
      <c r="B153" s="41"/>
      <c r="C153" s="42"/>
      <c r="D153" s="219" t="s">
        <v>151</v>
      </c>
      <c r="E153" s="42"/>
      <c r="F153" s="220" t="s">
        <v>1320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151</v>
      </c>
      <c r="AU153" s="19" t="s">
        <v>70</v>
      </c>
    </row>
    <row r="154" s="2" customFormat="1" ht="16.5" customHeight="1">
      <c r="A154" s="40"/>
      <c r="B154" s="41"/>
      <c r="C154" s="248" t="s">
        <v>441</v>
      </c>
      <c r="D154" s="248" t="s">
        <v>237</v>
      </c>
      <c r="E154" s="249" t="s">
        <v>1322</v>
      </c>
      <c r="F154" s="250" t="s">
        <v>1323</v>
      </c>
      <c r="G154" s="251" t="s">
        <v>1324</v>
      </c>
      <c r="H154" s="252">
        <v>1</v>
      </c>
      <c r="I154" s="253"/>
      <c r="J154" s="254">
        <f>ROUND(I154*H154,2)</f>
        <v>0</v>
      </c>
      <c r="K154" s="250" t="s">
        <v>19</v>
      </c>
      <c r="L154" s="255"/>
      <c r="M154" s="256" t="s">
        <v>19</v>
      </c>
      <c r="N154" s="257" t="s">
        <v>41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206</v>
      </c>
      <c r="AT154" s="217" t="s">
        <v>237</v>
      </c>
      <c r="AU154" s="217" t="s">
        <v>70</v>
      </c>
      <c r="AY154" s="19" t="s">
        <v>142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78</v>
      </c>
      <c r="BK154" s="218">
        <f>ROUND(I154*H154,2)</f>
        <v>0</v>
      </c>
      <c r="BL154" s="19" t="s">
        <v>149</v>
      </c>
      <c r="BM154" s="217" t="s">
        <v>1325</v>
      </c>
    </row>
    <row r="155" s="2" customFormat="1">
      <c r="A155" s="40"/>
      <c r="B155" s="41"/>
      <c r="C155" s="42"/>
      <c r="D155" s="219" t="s">
        <v>151</v>
      </c>
      <c r="E155" s="42"/>
      <c r="F155" s="220" t="s">
        <v>1323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151</v>
      </c>
      <c r="AU155" s="19" t="s">
        <v>70</v>
      </c>
    </row>
    <row r="156" s="2" customFormat="1" ht="16.5" customHeight="1">
      <c r="A156" s="40"/>
      <c r="B156" s="41"/>
      <c r="C156" s="248" t="s">
        <v>446</v>
      </c>
      <c r="D156" s="248" t="s">
        <v>237</v>
      </c>
      <c r="E156" s="249" t="s">
        <v>1326</v>
      </c>
      <c r="F156" s="250" t="s">
        <v>1327</v>
      </c>
      <c r="G156" s="251" t="s">
        <v>569</v>
      </c>
      <c r="H156" s="252">
        <v>1</v>
      </c>
      <c r="I156" s="253"/>
      <c r="J156" s="254">
        <f>ROUND(I156*H156,2)</f>
        <v>0</v>
      </c>
      <c r="K156" s="250" t="s">
        <v>19</v>
      </c>
      <c r="L156" s="255"/>
      <c r="M156" s="256" t="s">
        <v>19</v>
      </c>
      <c r="N156" s="257" t="s">
        <v>41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206</v>
      </c>
      <c r="AT156" s="217" t="s">
        <v>237</v>
      </c>
      <c r="AU156" s="217" t="s">
        <v>70</v>
      </c>
      <c r="AY156" s="19" t="s">
        <v>142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78</v>
      </c>
      <c r="BK156" s="218">
        <f>ROUND(I156*H156,2)</f>
        <v>0</v>
      </c>
      <c r="BL156" s="19" t="s">
        <v>149</v>
      </c>
      <c r="BM156" s="217" t="s">
        <v>1328</v>
      </c>
    </row>
    <row r="157" s="2" customFormat="1">
      <c r="A157" s="40"/>
      <c r="B157" s="41"/>
      <c r="C157" s="42"/>
      <c r="D157" s="219" t="s">
        <v>151</v>
      </c>
      <c r="E157" s="42"/>
      <c r="F157" s="220" t="s">
        <v>1327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151</v>
      </c>
      <c r="AU157" s="19" t="s">
        <v>70</v>
      </c>
    </row>
    <row r="158" s="2" customFormat="1" ht="16.5" customHeight="1">
      <c r="A158" s="40"/>
      <c r="B158" s="41"/>
      <c r="C158" s="248" t="s">
        <v>316</v>
      </c>
      <c r="D158" s="248" t="s">
        <v>237</v>
      </c>
      <c r="E158" s="249" t="s">
        <v>1329</v>
      </c>
      <c r="F158" s="250" t="s">
        <v>1330</v>
      </c>
      <c r="G158" s="251" t="s">
        <v>269</v>
      </c>
      <c r="H158" s="252">
        <v>30</v>
      </c>
      <c r="I158" s="253"/>
      <c r="J158" s="254">
        <f>ROUND(I158*H158,2)</f>
        <v>0</v>
      </c>
      <c r="K158" s="250" t="s">
        <v>19</v>
      </c>
      <c r="L158" s="255"/>
      <c r="M158" s="256" t="s">
        <v>19</v>
      </c>
      <c r="N158" s="257" t="s">
        <v>41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206</v>
      </c>
      <c r="AT158" s="217" t="s">
        <v>237</v>
      </c>
      <c r="AU158" s="217" t="s">
        <v>70</v>
      </c>
      <c r="AY158" s="19" t="s">
        <v>142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78</v>
      </c>
      <c r="BK158" s="218">
        <f>ROUND(I158*H158,2)</f>
        <v>0</v>
      </c>
      <c r="BL158" s="19" t="s">
        <v>149</v>
      </c>
      <c r="BM158" s="217" t="s">
        <v>1331</v>
      </c>
    </row>
    <row r="159" s="2" customFormat="1">
      <c r="A159" s="40"/>
      <c r="B159" s="41"/>
      <c r="C159" s="42"/>
      <c r="D159" s="219" t="s">
        <v>151</v>
      </c>
      <c r="E159" s="42"/>
      <c r="F159" s="220" t="s">
        <v>1330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151</v>
      </c>
      <c r="AU159" s="19" t="s">
        <v>70</v>
      </c>
    </row>
    <row r="160" s="2" customFormat="1" ht="16.5" customHeight="1">
      <c r="A160" s="40"/>
      <c r="B160" s="41"/>
      <c r="C160" s="248" t="s">
        <v>323</v>
      </c>
      <c r="D160" s="248" t="s">
        <v>237</v>
      </c>
      <c r="E160" s="249" t="s">
        <v>1332</v>
      </c>
      <c r="F160" s="250" t="s">
        <v>1333</v>
      </c>
      <c r="G160" s="251" t="s">
        <v>437</v>
      </c>
      <c r="H160" s="252">
        <v>25</v>
      </c>
      <c r="I160" s="253"/>
      <c r="J160" s="254">
        <f>ROUND(I160*H160,2)</f>
        <v>0</v>
      </c>
      <c r="K160" s="250" t="s">
        <v>19</v>
      </c>
      <c r="L160" s="255"/>
      <c r="M160" s="256" t="s">
        <v>19</v>
      </c>
      <c r="N160" s="257" t="s">
        <v>41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206</v>
      </c>
      <c r="AT160" s="217" t="s">
        <v>237</v>
      </c>
      <c r="AU160" s="217" t="s">
        <v>70</v>
      </c>
      <c r="AY160" s="19" t="s">
        <v>142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78</v>
      </c>
      <c r="BK160" s="218">
        <f>ROUND(I160*H160,2)</f>
        <v>0</v>
      </c>
      <c r="BL160" s="19" t="s">
        <v>149</v>
      </c>
      <c r="BM160" s="217" t="s">
        <v>1334</v>
      </c>
    </row>
    <row r="161" s="2" customFormat="1">
      <c r="A161" s="40"/>
      <c r="B161" s="41"/>
      <c r="C161" s="42"/>
      <c r="D161" s="219" t="s">
        <v>151</v>
      </c>
      <c r="E161" s="42"/>
      <c r="F161" s="220" t="s">
        <v>1333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151</v>
      </c>
      <c r="AU161" s="19" t="s">
        <v>70</v>
      </c>
    </row>
    <row r="162" s="12" customFormat="1" ht="25.92" customHeight="1">
      <c r="A162" s="12"/>
      <c r="B162" s="190"/>
      <c r="C162" s="191"/>
      <c r="D162" s="192" t="s">
        <v>69</v>
      </c>
      <c r="E162" s="193" t="s">
        <v>140</v>
      </c>
      <c r="F162" s="193" t="s">
        <v>141</v>
      </c>
      <c r="G162" s="191"/>
      <c r="H162" s="191"/>
      <c r="I162" s="194"/>
      <c r="J162" s="195">
        <f>BK162</f>
        <v>0</v>
      </c>
      <c r="K162" s="191"/>
      <c r="L162" s="196"/>
      <c r="M162" s="197"/>
      <c r="N162" s="198"/>
      <c r="O162" s="198"/>
      <c r="P162" s="199">
        <f>P163</f>
        <v>0</v>
      </c>
      <c r="Q162" s="198"/>
      <c r="R162" s="199">
        <f>R163</f>
        <v>0</v>
      </c>
      <c r="S162" s="198"/>
      <c r="T162" s="200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78</v>
      </c>
      <c r="AT162" s="202" t="s">
        <v>69</v>
      </c>
      <c r="AU162" s="202" t="s">
        <v>70</v>
      </c>
      <c r="AY162" s="201" t="s">
        <v>142</v>
      </c>
      <c r="BK162" s="203">
        <f>BK163</f>
        <v>0</v>
      </c>
    </row>
    <row r="163" s="12" customFormat="1" ht="22.8" customHeight="1">
      <c r="A163" s="12"/>
      <c r="B163" s="190"/>
      <c r="C163" s="191"/>
      <c r="D163" s="192" t="s">
        <v>69</v>
      </c>
      <c r="E163" s="204" t="s">
        <v>78</v>
      </c>
      <c r="F163" s="204" t="s">
        <v>143</v>
      </c>
      <c r="G163" s="191"/>
      <c r="H163" s="191"/>
      <c r="I163" s="194"/>
      <c r="J163" s="205">
        <f>BK163</f>
        <v>0</v>
      </c>
      <c r="K163" s="191"/>
      <c r="L163" s="196"/>
      <c r="M163" s="197"/>
      <c r="N163" s="198"/>
      <c r="O163" s="198"/>
      <c r="P163" s="199">
        <f>SUM(P164:P167)</f>
        <v>0</v>
      </c>
      <c r="Q163" s="198"/>
      <c r="R163" s="199">
        <f>SUM(R164:R167)</f>
        <v>0</v>
      </c>
      <c r="S163" s="198"/>
      <c r="T163" s="200">
        <f>SUM(T164:T167)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78</v>
      </c>
      <c r="AT163" s="202" t="s">
        <v>69</v>
      </c>
      <c r="AU163" s="202" t="s">
        <v>78</v>
      </c>
      <c r="AY163" s="201" t="s">
        <v>142</v>
      </c>
      <c r="BK163" s="203">
        <f>SUM(BK164:BK167)</f>
        <v>0</v>
      </c>
    </row>
    <row r="164" s="2" customFormat="1" ht="16.5" customHeight="1">
      <c r="A164" s="40"/>
      <c r="B164" s="41"/>
      <c r="C164" s="206" t="s">
        <v>338</v>
      </c>
      <c r="D164" s="206" t="s">
        <v>144</v>
      </c>
      <c r="E164" s="207" t="s">
        <v>1335</v>
      </c>
      <c r="F164" s="208" t="s">
        <v>1336</v>
      </c>
      <c r="G164" s="209" t="s">
        <v>159</v>
      </c>
      <c r="H164" s="210">
        <v>123.5</v>
      </c>
      <c r="I164" s="211"/>
      <c r="J164" s="212">
        <f>ROUND(I164*H164,2)</f>
        <v>0</v>
      </c>
      <c r="K164" s="208" t="s">
        <v>1337</v>
      </c>
      <c r="L164" s="46"/>
      <c r="M164" s="213" t="s">
        <v>19</v>
      </c>
      <c r="N164" s="214" t="s">
        <v>41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149</v>
      </c>
      <c r="AT164" s="217" t="s">
        <v>144</v>
      </c>
      <c r="AU164" s="217" t="s">
        <v>80</v>
      </c>
      <c r="AY164" s="19" t="s">
        <v>142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78</v>
      </c>
      <c r="BK164" s="218">
        <f>ROUND(I164*H164,2)</f>
        <v>0</v>
      </c>
      <c r="BL164" s="19" t="s">
        <v>149</v>
      </c>
      <c r="BM164" s="217" t="s">
        <v>1338</v>
      </c>
    </row>
    <row r="165" s="2" customFormat="1">
      <c r="A165" s="40"/>
      <c r="B165" s="41"/>
      <c r="C165" s="42"/>
      <c r="D165" s="219" t="s">
        <v>151</v>
      </c>
      <c r="E165" s="42"/>
      <c r="F165" s="220" t="s">
        <v>1339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151</v>
      </c>
      <c r="AU165" s="19" t="s">
        <v>80</v>
      </c>
    </row>
    <row r="166" s="2" customFormat="1">
      <c r="A166" s="40"/>
      <c r="B166" s="41"/>
      <c r="C166" s="42"/>
      <c r="D166" s="224" t="s">
        <v>153</v>
      </c>
      <c r="E166" s="42"/>
      <c r="F166" s="225" t="s">
        <v>1340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153</v>
      </c>
      <c r="AU166" s="19" t="s">
        <v>80</v>
      </c>
    </row>
    <row r="167" s="13" customFormat="1">
      <c r="A167" s="13"/>
      <c r="B167" s="226"/>
      <c r="C167" s="227"/>
      <c r="D167" s="219" t="s">
        <v>155</v>
      </c>
      <c r="E167" s="228" t="s">
        <v>19</v>
      </c>
      <c r="F167" s="229" t="s">
        <v>1341</v>
      </c>
      <c r="G167" s="227"/>
      <c r="H167" s="230">
        <v>123.5</v>
      </c>
      <c r="I167" s="231"/>
      <c r="J167" s="227"/>
      <c r="K167" s="227"/>
      <c r="L167" s="232"/>
      <c r="M167" s="233"/>
      <c r="N167" s="234"/>
      <c r="O167" s="234"/>
      <c r="P167" s="234"/>
      <c r="Q167" s="234"/>
      <c r="R167" s="234"/>
      <c r="S167" s="234"/>
      <c r="T167" s="23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6" t="s">
        <v>155</v>
      </c>
      <c r="AU167" s="236" t="s">
        <v>80</v>
      </c>
      <c r="AV167" s="13" t="s">
        <v>80</v>
      </c>
      <c r="AW167" s="13" t="s">
        <v>32</v>
      </c>
      <c r="AX167" s="13" t="s">
        <v>78</v>
      </c>
      <c r="AY167" s="236" t="s">
        <v>142</v>
      </c>
    </row>
    <row r="168" s="12" customFormat="1" ht="25.92" customHeight="1">
      <c r="A168" s="12"/>
      <c r="B168" s="190"/>
      <c r="C168" s="191"/>
      <c r="D168" s="192" t="s">
        <v>69</v>
      </c>
      <c r="E168" s="193" t="s">
        <v>626</v>
      </c>
      <c r="F168" s="193" t="s">
        <v>627</v>
      </c>
      <c r="G168" s="191"/>
      <c r="H168" s="191"/>
      <c r="I168" s="194"/>
      <c r="J168" s="195">
        <f>BK168</f>
        <v>0</v>
      </c>
      <c r="K168" s="191"/>
      <c r="L168" s="196"/>
      <c r="M168" s="197"/>
      <c r="N168" s="198"/>
      <c r="O168" s="198"/>
      <c r="P168" s="199">
        <f>P169</f>
        <v>0</v>
      </c>
      <c r="Q168" s="198"/>
      <c r="R168" s="199">
        <f>R169</f>
        <v>0</v>
      </c>
      <c r="S168" s="198"/>
      <c r="T168" s="200">
        <f>T169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1" t="s">
        <v>80</v>
      </c>
      <c r="AT168" s="202" t="s">
        <v>69</v>
      </c>
      <c r="AU168" s="202" t="s">
        <v>70</v>
      </c>
      <c r="AY168" s="201" t="s">
        <v>142</v>
      </c>
      <c r="BK168" s="203">
        <f>BK169</f>
        <v>0</v>
      </c>
    </row>
    <row r="169" s="12" customFormat="1" ht="22.8" customHeight="1">
      <c r="A169" s="12"/>
      <c r="B169" s="190"/>
      <c r="C169" s="191"/>
      <c r="D169" s="192" t="s">
        <v>69</v>
      </c>
      <c r="E169" s="204" t="s">
        <v>1342</v>
      </c>
      <c r="F169" s="204" t="s">
        <v>1343</v>
      </c>
      <c r="G169" s="191"/>
      <c r="H169" s="191"/>
      <c r="I169" s="194"/>
      <c r="J169" s="205">
        <f>BK169</f>
        <v>0</v>
      </c>
      <c r="K169" s="191"/>
      <c r="L169" s="196"/>
      <c r="M169" s="197"/>
      <c r="N169" s="198"/>
      <c r="O169" s="198"/>
      <c r="P169" s="199">
        <f>SUM(P170:P172)</f>
        <v>0</v>
      </c>
      <c r="Q169" s="198"/>
      <c r="R169" s="199">
        <f>SUM(R170:R172)</f>
        <v>0</v>
      </c>
      <c r="S169" s="198"/>
      <c r="T169" s="200">
        <f>SUM(T170:T172)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1" t="s">
        <v>80</v>
      </c>
      <c r="AT169" s="202" t="s">
        <v>69</v>
      </c>
      <c r="AU169" s="202" t="s">
        <v>78</v>
      </c>
      <c r="AY169" s="201" t="s">
        <v>142</v>
      </c>
      <c r="BK169" s="203">
        <f>SUM(BK170:BK172)</f>
        <v>0</v>
      </c>
    </row>
    <row r="170" s="2" customFormat="1" ht="16.5" customHeight="1">
      <c r="A170" s="40"/>
      <c r="B170" s="41"/>
      <c r="C170" s="206" t="s">
        <v>451</v>
      </c>
      <c r="D170" s="206" t="s">
        <v>144</v>
      </c>
      <c r="E170" s="207" t="s">
        <v>1344</v>
      </c>
      <c r="F170" s="208" t="s">
        <v>1345</v>
      </c>
      <c r="G170" s="209" t="s">
        <v>240</v>
      </c>
      <c r="H170" s="210">
        <v>1</v>
      </c>
      <c r="I170" s="211"/>
      <c r="J170" s="212">
        <f>ROUND(I170*H170,2)</f>
        <v>0</v>
      </c>
      <c r="K170" s="208" t="s">
        <v>1337</v>
      </c>
      <c r="L170" s="46"/>
      <c r="M170" s="213" t="s">
        <v>19</v>
      </c>
      <c r="N170" s="214" t="s">
        <v>41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266</v>
      </c>
      <c r="AT170" s="217" t="s">
        <v>144</v>
      </c>
      <c r="AU170" s="217" t="s">
        <v>80</v>
      </c>
      <c r="AY170" s="19" t="s">
        <v>142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78</v>
      </c>
      <c r="BK170" s="218">
        <f>ROUND(I170*H170,2)</f>
        <v>0</v>
      </c>
      <c r="BL170" s="19" t="s">
        <v>266</v>
      </c>
      <c r="BM170" s="217" t="s">
        <v>1346</v>
      </c>
    </row>
    <row r="171" s="2" customFormat="1">
      <c r="A171" s="40"/>
      <c r="B171" s="41"/>
      <c r="C171" s="42"/>
      <c r="D171" s="219" t="s">
        <v>151</v>
      </c>
      <c r="E171" s="42"/>
      <c r="F171" s="220" t="s">
        <v>1347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151</v>
      </c>
      <c r="AU171" s="19" t="s">
        <v>80</v>
      </c>
    </row>
    <row r="172" s="2" customFormat="1">
      <c r="A172" s="40"/>
      <c r="B172" s="41"/>
      <c r="C172" s="42"/>
      <c r="D172" s="224" t="s">
        <v>153</v>
      </c>
      <c r="E172" s="42"/>
      <c r="F172" s="225" t="s">
        <v>1348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153</v>
      </c>
      <c r="AU172" s="19" t="s">
        <v>80</v>
      </c>
    </row>
    <row r="173" s="12" customFormat="1" ht="25.92" customHeight="1">
      <c r="A173" s="12"/>
      <c r="B173" s="190"/>
      <c r="C173" s="191"/>
      <c r="D173" s="192" t="s">
        <v>69</v>
      </c>
      <c r="E173" s="193" t="s">
        <v>237</v>
      </c>
      <c r="F173" s="193" t="s">
        <v>1349</v>
      </c>
      <c r="G173" s="191"/>
      <c r="H173" s="191"/>
      <c r="I173" s="194"/>
      <c r="J173" s="195">
        <f>BK173</f>
        <v>0</v>
      </c>
      <c r="K173" s="191"/>
      <c r="L173" s="196"/>
      <c r="M173" s="197"/>
      <c r="N173" s="198"/>
      <c r="O173" s="198"/>
      <c r="P173" s="199">
        <f>P174</f>
        <v>0</v>
      </c>
      <c r="Q173" s="198"/>
      <c r="R173" s="199">
        <f>R174</f>
        <v>0</v>
      </c>
      <c r="S173" s="198"/>
      <c r="T173" s="200">
        <f>T174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1" t="s">
        <v>164</v>
      </c>
      <c r="AT173" s="202" t="s">
        <v>69</v>
      </c>
      <c r="AU173" s="202" t="s">
        <v>70</v>
      </c>
      <c r="AY173" s="201" t="s">
        <v>142</v>
      </c>
      <c r="BK173" s="203">
        <f>BK174</f>
        <v>0</v>
      </c>
    </row>
    <row r="174" s="12" customFormat="1" ht="22.8" customHeight="1">
      <c r="A174" s="12"/>
      <c r="B174" s="190"/>
      <c r="C174" s="191"/>
      <c r="D174" s="192" t="s">
        <v>69</v>
      </c>
      <c r="E174" s="204" t="s">
        <v>1350</v>
      </c>
      <c r="F174" s="204" t="s">
        <v>1351</v>
      </c>
      <c r="G174" s="191"/>
      <c r="H174" s="191"/>
      <c r="I174" s="194"/>
      <c r="J174" s="205">
        <f>BK174</f>
        <v>0</v>
      </c>
      <c r="K174" s="191"/>
      <c r="L174" s="196"/>
      <c r="M174" s="197"/>
      <c r="N174" s="198"/>
      <c r="O174" s="198"/>
      <c r="P174" s="199">
        <f>SUM(P175:P181)</f>
        <v>0</v>
      </c>
      <c r="Q174" s="198"/>
      <c r="R174" s="199">
        <f>SUM(R175:R181)</f>
        <v>0</v>
      </c>
      <c r="S174" s="198"/>
      <c r="T174" s="200">
        <f>SUM(T175:T181)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1" t="s">
        <v>164</v>
      </c>
      <c r="AT174" s="202" t="s">
        <v>69</v>
      </c>
      <c r="AU174" s="202" t="s">
        <v>78</v>
      </c>
      <c r="AY174" s="201" t="s">
        <v>142</v>
      </c>
      <c r="BK174" s="203">
        <f>SUM(BK175:BK181)</f>
        <v>0</v>
      </c>
    </row>
    <row r="175" s="2" customFormat="1" ht="16.5" customHeight="1">
      <c r="A175" s="40"/>
      <c r="B175" s="41"/>
      <c r="C175" s="206" t="s">
        <v>356</v>
      </c>
      <c r="D175" s="206" t="s">
        <v>144</v>
      </c>
      <c r="E175" s="207" t="s">
        <v>1352</v>
      </c>
      <c r="F175" s="208" t="s">
        <v>1353</v>
      </c>
      <c r="G175" s="209" t="s">
        <v>159</v>
      </c>
      <c r="H175" s="210">
        <v>123.5</v>
      </c>
      <c r="I175" s="211"/>
      <c r="J175" s="212">
        <f>ROUND(I175*H175,2)</f>
        <v>0</v>
      </c>
      <c r="K175" s="208" t="s">
        <v>1337</v>
      </c>
      <c r="L175" s="46"/>
      <c r="M175" s="213" t="s">
        <v>19</v>
      </c>
      <c r="N175" s="214" t="s">
        <v>41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579</v>
      </c>
      <c r="AT175" s="217" t="s">
        <v>144</v>
      </c>
      <c r="AU175" s="217" t="s">
        <v>80</v>
      </c>
      <c r="AY175" s="19" t="s">
        <v>142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78</v>
      </c>
      <c r="BK175" s="218">
        <f>ROUND(I175*H175,2)</f>
        <v>0</v>
      </c>
      <c r="BL175" s="19" t="s">
        <v>579</v>
      </c>
      <c r="BM175" s="217" t="s">
        <v>1354</v>
      </c>
    </row>
    <row r="176" s="2" customFormat="1">
      <c r="A176" s="40"/>
      <c r="B176" s="41"/>
      <c r="C176" s="42"/>
      <c r="D176" s="219" t="s">
        <v>151</v>
      </c>
      <c r="E176" s="42"/>
      <c r="F176" s="220" t="s">
        <v>1355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151</v>
      </c>
      <c r="AU176" s="19" t="s">
        <v>80</v>
      </c>
    </row>
    <row r="177" s="2" customFormat="1">
      <c r="A177" s="40"/>
      <c r="B177" s="41"/>
      <c r="C177" s="42"/>
      <c r="D177" s="224" t="s">
        <v>153</v>
      </c>
      <c r="E177" s="42"/>
      <c r="F177" s="225" t="s">
        <v>1356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153</v>
      </c>
      <c r="AU177" s="19" t="s">
        <v>80</v>
      </c>
    </row>
    <row r="178" s="13" customFormat="1">
      <c r="A178" s="13"/>
      <c r="B178" s="226"/>
      <c r="C178" s="227"/>
      <c r="D178" s="219" t="s">
        <v>155</v>
      </c>
      <c r="E178" s="228" t="s">
        <v>19</v>
      </c>
      <c r="F178" s="229" t="s">
        <v>1341</v>
      </c>
      <c r="G178" s="227"/>
      <c r="H178" s="230">
        <v>123.5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155</v>
      </c>
      <c r="AU178" s="236" t="s">
        <v>80</v>
      </c>
      <c r="AV178" s="13" t="s">
        <v>80</v>
      </c>
      <c r="AW178" s="13" t="s">
        <v>32</v>
      </c>
      <c r="AX178" s="13" t="s">
        <v>78</v>
      </c>
      <c r="AY178" s="236" t="s">
        <v>142</v>
      </c>
    </row>
    <row r="179" s="2" customFormat="1" ht="16.5" customHeight="1">
      <c r="A179" s="40"/>
      <c r="B179" s="41"/>
      <c r="C179" s="206" t="s">
        <v>346</v>
      </c>
      <c r="D179" s="206" t="s">
        <v>144</v>
      </c>
      <c r="E179" s="207" t="s">
        <v>1357</v>
      </c>
      <c r="F179" s="208" t="s">
        <v>1358</v>
      </c>
      <c r="G179" s="209" t="s">
        <v>269</v>
      </c>
      <c r="H179" s="210">
        <v>95</v>
      </c>
      <c r="I179" s="211"/>
      <c r="J179" s="212">
        <f>ROUND(I179*H179,2)</f>
        <v>0</v>
      </c>
      <c r="K179" s="208" t="s">
        <v>1337</v>
      </c>
      <c r="L179" s="46"/>
      <c r="M179" s="213" t="s">
        <v>19</v>
      </c>
      <c r="N179" s="214" t="s">
        <v>41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579</v>
      </c>
      <c r="AT179" s="217" t="s">
        <v>144</v>
      </c>
      <c r="AU179" s="217" t="s">
        <v>80</v>
      </c>
      <c r="AY179" s="19" t="s">
        <v>142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78</v>
      </c>
      <c r="BK179" s="218">
        <f>ROUND(I179*H179,2)</f>
        <v>0</v>
      </c>
      <c r="BL179" s="19" t="s">
        <v>579</v>
      </c>
      <c r="BM179" s="217" t="s">
        <v>1359</v>
      </c>
    </row>
    <row r="180" s="2" customFormat="1">
      <c r="A180" s="40"/>
      <c r="B180" s="41"/>
      <c r="C180" s="42"/>
      <c r="D180" s="219" t="s">
        <v>151</v>
      </c>
      <c r="E180" s="42"/>
      <c r="F180" s="220" t="s">
        <v>1360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151</v>
      </c>
      <c r="AU180" s="19" t="s">
        <v>80</v>
      </c>
    </row>
    <row r="181" s="2" customFormat="1">
      <c r="A181" s="40"/>
      <c r="B181" s="41"/>
      <c r="C181" s="42"/>
      <c r="D181" s="224" t="s">
        <v>153</v>
      </c>
      <c r="E181" s="42"/>
      <c r="F181" s="225" t="s">
        <v>1361</v>
      </c>
      <c r="G181" s="42"/>
      <c r="H181" s="42"/>
      <c r="I181" s="221"/>
      <c r="J181" s="42"/>
      <c r="K181" s="42"/>
      <c r="L181" s="46"/>
      <c r="M181" s="272"/>
      <c r="N181" s="273"/>
      <c r="O181" s="274"/>
      <c r="P181" s="274"/>
      <c r="Q181" s="274"/>
      <c r="R181" s="274"/>
      <c r="S181" s="274"/>
      <c r="T181" s="275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153</v>
      </c>
      <c r="AU181" s="19" t="s">
        <v>80</v>
      </c>
    </row>
    <row r="182" s="2" customFormat="1" ht="6.96" customHeight="1">
      <c r="A182" s="40"/>
      <c r="B182" s="61"/>
      <c r="C182" s="62"/>
      <c r="D182" s="62"/>
      <c r="E182" s="62"/>
      <c r="F182" s="62"/>
      <c r="G182" s="62"/>
      <c r="H182" s="62"/>
      <c r="I182" s="62"/>
      <c r="J182" s="62"/>
      <c r="K182" s="62"/>
      <c r="L182" s="46"/>
      <c r="M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</row>
  </sheetData>
  <sheetProtection sheet="1" autoFilter="0" formatColumns="0" formatRows="0" objects="1" scenarios="1" spinCount="100000" saltValue="MnehRRH8YI5FxiG+mdDBIrkZ0iVvF8i6aa0RjA4Q+Qn0qGIy0zAt5MPCNuS1nqFoFqYgJxvHIGRtG0g/fQwRcA==" hashValue="vM7+fEpD7Xrb4NlgISwgj7cB8VxQnKKCY+2ixbRGPJ8vi61MahkXSjtZpH87BgTppr9/KH++hvLYO/Ssn/Q/Eg==" algorithmName="SHA-512" password="CC35"/>
  <autoFilter ref="C84:K181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166" r:id="rId1" display="https://podminky.urs.cz/item/CS_URS_2025_01/131251103"/>
    <hyperlink ref="F172" r:id="rId2" display="https://podminky.urs.cz/item/CS_URS_2025_01/741810002"/>
    <hyperlink ref="F177" r:id="rId3" display="https://podminky.urs.cz/item/CS_URS_2025_01/460411121"/>
    <hyperlink ref="F181" r:id="rId4" display="https://podminky.urs.cz/item/CS_URS_2025_01/460661115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VH uzel Vnorovy - křížení Baťova kanálu s Moravou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1362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ROUND(J93,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ROUND((SUM(BE93:BE310)),  2)</f>
        <v>0</v>
      </c>
      <c r="G33" s="40"/>
      <c r="H33" s="40"/>
      <c r="I33" s="150">
        <v>0.20999999999999999</v>
      </c>
      <c r="J33" s="149">
        <f>ROUND(((SUM(BE93:BE310))*I33),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ROUND((SUM(BF93:BF310)),  2)</f>
        <v>0</v>
      </c>
      <c r="G34" s="40"/>
      <c r="H34" s="40"/>
      <c r="I34" s="150">
        <v>0.14999999999999999</v>
      </c>
      <c r="J34" s="149">
        <f>ROUND(((SUM(BF93:BF310))*I34),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ROUND((SUM(BG93:BG310)),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ROUND((SUM(BH93:BH310)),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ROUND((SUM(BI93:BI310)),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VH uzel Vnorovy - křížení Baťova kanálu s Moravou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003 - Studna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Vnorovy</v>
      </c>
      <c r="G52" s="42"/>
      <c r="H52" s="42"/>
      <c r="I52" s="34" t="s">
        <v>23</v>
      </c>
      <c r="J52" s="74" t="str">
        <f>IF(J12="","",J12)</f>
        <v>21. 8. 2025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J93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106</v>
      </c>
      <c r="E60" s="170"/>
      <c r="F60" s="170"/>
      <c r="G60" s="170"/>
      <c r="H60" s="170"/>
      <c r="I60" s="170"/>
      <c r="J60" s="171">
        <f>J94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107</v>
      </c>
      <c r="E61" s="176"/>
      <c r="F61" s="176"/>
      <c r="G61" s="176"/>
      <c r="H61" s="176"/>
      <c r="I61" s="176"/>
      <c r="J61" s="177">
        <f>J95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108</v>
      </c>
      <c r="E62" s="176"/>
      <c r="F62" s="176"/>
      <c r="G62" s="176"/>
      <c r="H62" s="176"/>
      <c r="I62" s="176"/>
      <c r="J62" s="177">
        <f>J129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110</v>
      </c>
      <c r="E63" s="176"/>
      <c r="F63" s="176"/>
      <c r="G63" s="176"/>
      <c r="H63" s="176"/>
      <c r="I63" s="176"/>
      <c r="J63" s="177">
        <f>J201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111</v>
      </c>
      <c r="E64" s="176"/>
      <c r="F64" s="176"/>
      <c r="G64" s="176"/>
      <c r="H64" s="176"/>
      <c r="I64" s="176"/>
      <c r="J64" s="177">
        <f>J209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112</v>
      </c>
      <c r="E65" s="176"/>
      <c r="F65" s="176"/>
      <c r="G65" s="176"/>
      <c r="H65" s="176"/>
      <c r="I65" s="176"/>
      <c r="J65" s="177">
        <f>J221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113</v>
      </c>
      <c r="E66" s="176"/>
      <c r="F66" s="176"/>
      <c r="G66" s="176"/>
      <c r="H66" s="176"/>
      <c r="I66" s="176"/>
      <c r="J66" s="177">
        <f>J226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114</v>
      </c>
      <c r="E67" s="176"/>
      <c r="F67" s="176"/>
      <c r="G67" s="176"/>
      <c r="H67" s="176"/>
      <c r="I67" s="176"/>
      <c r="J67" s="177">
        <f>J240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115</v>
      </c>
      <c r="E68" s="170"/>
      <c r="F68" s="170"/>
      <c r="G68" s="170"/>
      <c r="H68" s="170"/>
      <c r="I68" s="170"/>
      <c r="J68" s="171">
        <f>J247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1363</v>
      </c>
      <c r="E69" s="176"/>
      <c r="F69" s="176"/>
      <c r="G69" s="176"/>
      <c r="H69" s="176"/>
      <c r="I69" s="176"/>
      <c r="J69" s="177">
        <f>J248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1364</v>
      </c>
      <c r="E70" s="176"/>
      <c r="F70" s="176"/>
      <c r="G70" s="176"/>
      <c r="H70" s="176"/>
      <c r="I70" s="176"/>
      <c r="J70" s="177">
        <f>J261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123</v>
      </c>
      <c r="E71" s="176"/>
      <c r="F71" s="176"/>
      <c r="G71" s="176"/>
      <c r="H71" s="176"/>
      <c r="I71" s="176"/>
      <c r="J71" s="177">
        <f>J277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7"/>
      <c r="C72" s="168"/>
      <c r="D72" s="169" t="s">
        <v>1219</v>
      </c>
      <c r="E72" s="170"/>
      <c r="F72" s="170"/>
      <c r="G72" s="170"/>
      <c r="H72" s="170"/>
      <c r="I72" s="170"/>
      <c r="J72" s="171">
        <f>J290</f>
        <v>0</v>
      </c>
      <c r="K72" s="168"/>
      <c r="L72" s="17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3"/>
      <c r="C73" s="174"/>
      <c r="D73" s="175" t="s">
        <v>1365</v>
      </c>
      <c r="E73" s="176"/>
      <c r="F73" s="176"/>
      <c r="G73" s="176"/>
      <c r="H73" s="176"/>
      <c r="I73" s="176"/>
      <c r="J73" s="177">
        <f>J291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127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16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162" t="str">
        <f>E7</f>
        <v>VH uzel Vnorovy - křížení Baťova kanálu s Moravou</v>
      </c>
      <c r="F83" s="34"/>
      <c r="G83" s="34"/>
      <c r="H83" s="34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100</v>
      </c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71" t="str">
        <f>E9</f>
        <v>003 - Studna</v>
      </c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F12</f>
        <v>Vnorovy</v>
      </c>
      <c r="G87" s="42"/>
      <c r="H87" s="42"/>
      <c r="I87" s="34" t="s">
        <v>23</v>
      </c>
      <c r="J87" s="74" t="str">
        <f>IF(J12="","",J12)</f>
        <v>21. 8. 2025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25</v>
      </c>
      <c r="D89" s="42"/>
      <c r="E89" s="42"/>
      <c r="F89" s="29" t="str">
        <f>E15</f>
        <v xml:space="preserve"> </v>
      </c>
      <c r="G89" s="42"/>
      <c r="H89" s="42"/>
      <c r="I89" s="34" t="s">
        <v>31</v>
      </c>
      <c r="J89" s="38" t="str">
        <f>E21</f>
        <v xml:space="preserve"> 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29</v>
      </c>
      <c r="D90" s="42"/>
      <c r="E90" s="42"/>
      <c r="F90" s="29" t="str">
        <f>IF(E18="","",E18)</f>
        <v>Vyplň údaj</v>
      </c>
      <c r="G90" s="42"/>
      <c r="H90" s="42"/>
      <c r="I90" s="34" t="s">
        <v>33</v>
      </c>
      <c r="J90" s="38" t="str">
        <f>E24</f>
        <v xml:space="preserve"> </v>
      </c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79"/>
      <c r="B92" s="180"/>
      <c r="C92" s="181" t="s">
        <v>128</v>
      </c>
      <c r="D92" s="182" t="s">
        <v>55</v>
      </c>
      <c r="E92" s="182" t="s">
        <v>51</v>
      </c>
      <c r="F92" s="182" t="s">
        <v>52</v>
      </c>
      <c r="G92" s="182" t="s">
        <v>129</v>
      </c>
      <c r="H92" s="182" t="s">
        <v>130</v>
      </c>
      <c r="I92" s="182" t="s">
        <v>131</v>
      </c>
      <c r="J92" s="182" t="s">
        <v>104</v>
      </c>
      <c r="K92" s="183" t="s">
        <v>132</v>
      </c>
      <c r="L92" s="184"/>
      <c r="M92" s="94" t="s">
        <v>19</v>
      </c>
      <c r="N92" s="95" t="s">
        <v>40</v>
      </c>
      <c r="O92" s="95" t="s">
        <v>133</v>
      </c>
      <c r="P92" s="95" t="s">
        <v>134</v>
      </c>
      <c r="Q92" s="95" t="s">
        <v>135</v>
      </c>
      <c r="R92" s="95" t="s">
        <v>136</v>
      </c>
      <c r="S92" s="95" t="s">
        <v>137</v>
      </c>
      <c r="T92" s="96" t="s">
        <v>138</v>
      </c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</row>
    <row r="93" s="2" customFormat="1" ht="22.8" customHeight="1">
      <c r="A93" s="40"/>
      <c r="B93" s="41"/>
      <c r="C93" s="101" t="s">
        <v>139</v>
      </c>
      <c r="D93" s="42"/>
      <c r="E93" s="42"/>
      <c r="F93" s="42"/>
      <c r="G93" s="42"/>
      <c r="H93" s="42"/>
      <c r="I93" s="42"/>
      <c r="J93" s="185">
        <f>BK93</f>
        <v>0</v>
      </c>
      <c r="K93" s="42"/>
      <c r="L93" s="46"/>
      <c r="M93" s="97"/>
      <c r="N93" s="186"/>
      <c r="O93" s="98"/>
      <c r="P93" s="187">
        <f>P94+P247+P290</f>
        <v>0</v>
      </c>
      <c r="Q93" s="98"/>
      <c r="R93" s="187">
        <f>R94+R247+R290</f>
        <v>220.60248382400005</v>
      </c>
      <c r="S93" s="98"/>
      <c r="T93" s="188">
        <f>T94+T247+T290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69</v>
      </c>
      <c r="AU93" s="19" t="s">
        <v>105</v>
      </c>
      <c r="BK93" s="189">
        <f>BK94+BK247+BK290</f>
        <v>0</v>
      </c>
    </row>
    <row r="94" s="12" customFormat="1" ht="25.92" customHeight="1">
      <c r="A94" s="12"/>
      <c r="B94" s="190"/>
      <c r="C94" s="191"/>
      <c r="D94" s="192" t="s">
        <v>69</v>
      </c>
      <c r="E94" s="193" t="s">
        <v>140</v>
      </c>
      <c r="F94" s="193" t="s">
        <v>141</v>
      </c>
      <c r="G94" s="191"/>
      <c r="H94" s="191"/>
      <c r="I94" s="194"/>
      <c r="J94" s="195">
        <f>BK94</f>
        <v>0</v>
      </c>
      <c r="K94" s="191"/>
      <c r="L94" s="196"/>
      <c r="M94" s="197"/>
      <c r="N94" s="198"/>
      <c r="O94" s="198"/>
      <c r="P94" s="199">
        <f>P95+P129+P201+P209+P221+P226+P240</f>
        <v>0</v>
      </c>
      <c r="Q94" s="198"/>
      <c r="R94" s="199">
        <f>R95+R129+R201+R209+R221+R226+R240</f>
        <v>218.69559110400004</v>
      </c>
      <c r="S94" s="198"/>
      <c r="T94" s="200">
        <f>T95+T129+T201+T209+T221+T226+T240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78</v>
      </c>
      <c r="AT94" s="202" t="s">
        <v>69</v>
      </c>
      <c r="AU94" s="202" t="s">
        <v>70</v>
      </c>
      <c r="AY94" s="201" t="s">
        <v>142</v>
      </c>
      <c r="BK94" s="203">
        <f>BK95+BK129+BK201+BK209+BK221+BK226+BK240</f>
        <v>0</v>
      </c>
    </row>
    <row r="95" s="12" customFormat="1" ht="22.8" customHeight="1">
      <c r="A95" s="12"/>
      <c r="B95" s="190"/>
      <c r="C95" s="191"/>
      <c r="D95" s="192" t="s">
        <v>69</v>
      </c>
      <c r="E95" s="204" t="s">
        <v>78</v>
      </c>
      <c r="F95" s="204" t="s">
        <v>143</v>
      </c>
      <c r="G95" s="191"/>
      <c r="H95" s="191"/>
      <c r="I95" s="194"/>
      <c r="J95" s="205">
        <f>BK95</f>
        <v>0</v>
      </c>
      <c r="K95" s="191"/>
      <c r="L95" s="196"/>
      <c r="M95" s="197"/>
      <c r="N95" s="198"/>
      <c r="O95" s="198"/>
      <c r="P95" s="199">
        <f>SUM(P96:P128)</f>
        <v>0</v>
      </c>
      <c r="Q95" s="198"/>
      <c r="R95" s="199">
        <f>SUM(R96:R128)</f>
        <v>0.068802680000000005</v>
      </c>
      <c r="S95" s="198"/>
      <c r="T95" s="200">
        <f>SUM(T96:T128)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78</v>
      </c>
      <c r="AT95" s="202" t="s">
        <v>69</v>
      </c>
      <c r="AU95" s="202" t="s">
        <v>78</v>
      </c>
      <c r="AY95" s="201" t="s">
        <v>142</v>
      </c>
      <c r="BK95" s="203">
        <f>SUM(BK96:BK128)</f>
        <v>0</v>
      </c>
    </row>
    <row r="96" s="2" customFormat="1" ht="16.5" customHeight="1">
      <c r="A96" s="40"/>
      <c r="B96" s="41"/>
      <c r="C96" s="206" t="s">
        <v>78</v>
      </c>
      <c r="D96" s="206" t="s">
        <v>144</v>
      </c>
      <c r="E96" s="207" t="s">
        <v>145</v>
      </c>
      <c r="F96" s="208" t="s">
        <v>146</v>
      </c>
      <c r="G96" s="209" t="s">
        <v>147</v>
      </c>
      <c r="H96" s="210">
        <v>59.640000000000001</v>
      </c>
      <c r="I96" s="211"/>
      <c r="J96" s="212">
        <f>ROUND(I96*H96,2)</f>
        <v>0</v>
      </c>
      <c r="K96" s="208" t="s">
        <v>148</v>
      </c>
      <c r="L96" s="46"/>
      <c r="M96" s="213" t="s">
        <v>19</v>
      </c>
      <c r="N96" s="214" t="s">
        <v>41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149</v>
      </c>
      <c r="AT96" s="217" t="s">
        <v>144</v>
      </c>
      <c r="AU96" s="217" t="s">
        <v>80</v>
      </c>
      <c r="AY96" s="19" t="s">
        <v>142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78</v>
      </c>
      <c r="BK96" s="218">
        <f>ROUND(I96*H96,2)</f>
        <v>0</v>
      </c>
      <c r="BL96" s="19" t="s">
        <v>149</v>
      </c>
      <c r="BM96" s="217" t="s">
        <v>1366</v>
      </c>
    </row>
    <row r="97" s="2" customFormat="1">
      <c r="A97" s="40"/>
      <c r="B97" s="41"/>
      <c r="C97" s="42"/>
      <c r="D97" s="219" t="s">
        <v>151</v>
      </c>
      <c r="E97" s="42"/>
      <c r="F97" s="220" t="s">
        <v>152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151</v>
      </c>
      <c r="AU97" s="19" t="s">
        <v>80</v>
      </c>
    </row>
    <row r="98" s="2" customFormat="1">
      <c r="A98" s="40"/>
      <c r="B98" s="41"/>
      <c r="C98" s="42"/>
      <c r="D98" s="224" t="s">
        <v>153</v>
      </c>
      <c r="E98" s="42"/>
      <c r="F98" s="225" t="s">
        <v>154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153</v>
      </c>
      <c r="AU98" s="19" t="s">
        <v>80</v>
      </c>
    </row>
    <row r="99" s="13" customFormat="1">
      <c r="A99" s="13"/>
      <c r="B99" s="226"/>
      <c r="C99" s="227"/>
      <c r="D99" s="219" t="s">
        <v>155</v>
      </c>
      <c r="E99" s="228" t="s">
        <v>19</v>
      </c>
      <c r="F99" s="229" t="s">
        <v>1367</v>
      </c>
      <c r="G99" s="227"/>
      <c r="H99" s="230">
        <v>59.640000000000001</v>
      </c>
      <c r="I99" s="231"/>
      <c r="J99" s="227"/>
      <c r="K99" s="227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155</v>
      </c>
      <c r="AU99" s="236" t="s">
        <v>80</v>
      </c>
      <c r="AV99" s="13" t="s">
        <v>80</v>
      </c>
      <c r="AW99" s="13" t="s">
        <v>32</v>
      </c>
      <c r="AX99" s="13" t="s">
        <v>78</v>
      </c>
      <c r="AY99" s="236" t="s">
        <v>142</v>
      </c>
    </row>
    <row r="100" s="2" customFormat="1" ht="16.5" customHeight="1">
      <c r="A100" s="40"/>
      <c r="B100" s="41"/>
      <c r="C100" s="206" t="s">
        <v>80</v>
      </c>
      <c r="D100" s="206" t="s">
        <v>144</v>
      </c>
      <c r="E100" s="207" t="s">
        <v>1368</v>
      </c>
      <c r="F100" s="208" t="s">
        <v>1369</v>
      </c>
      <c r="G100" s="209" t="s">
        <v>159</v>
      </c>
      <c r="H100" s="210">
        <v>1.4770000000000001</v>
      </c>
      <c r="I100" s="211"/>
      <c r="J100" s="212">
        <f>ROUND(I100*H100,2)</f>
        <v>0</v>
      </c>
      <c r="K100" s="208" t="s">
        <v>148</v>
      </c>
      <c r="L100" s="46"/>
      <c r="M100" s="213" t="s">
        <v>19</v>
      </c>
      <c r="N100" s="214" t="s">
        <v>41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149</v>
      </c>
      <c r="AT100" s="217" t="s">
        <v>144</v>
      </c>
      <c r="AU100" s="217" t="s">
        <v>80</v>
      </c>
      <c r="AY100" s="19" t="s">
        <v>142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78</v>
      </c>
      <c r="BK100" s="218">
        <f>ROUND(I100*H100,2)</f>
        <v>0</v>
      </c>
      <c r="BL100" s="19" t="s">
        <v>149</v>
      </c>
      <c r="BM100" s="217" t="s">
        <v>1370</v>
      </c>
    </row>
    <row r="101" s="2" customFormat="1">
      <c r="A101" s="40"/>
      <c r="B101" s="41"/>
      <c r="C101" s="42"/>
      <c r="D101" s="219" t="s">
        <v>151</v>
      </c>
      <c r="E101" s="42"/>
      <c r="F101" s="220" t="s">
        <v>1371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151</v>
      </c>
      <c r="AU101" s="19" t="s">
        <v>80</v>
      </c>
    </row>
    <row r="102" s="2" customFormat="1">
      <c r="A102" s="40"/>
      <c r="B102" s="41"/>
      <c r="C102" s="42"/>
      <c r="D102" s="224" t="s">
        <v>153</v>
      </c>
      <c r="E102" s="42"/>
      <c r="F102" s="225" t="s">
        <v>1372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153</v>
      </c>
      <c r="AU102" s="19" t="s">
        <v>80</v>
      </c>
    </row>
    <row r="103" s="13" customFormat="1">
      <c r="A103" s="13"/>
      <c r="B103" s="226"/>
      <c r="C103" s="227"/>
      <c r="D103" s="219" t="s">
        <v>155</v>
      </c>
      <c r="E103" s="228" t="s">
        <v>19</v>
      </c>
      <c r="F103" s="229" t="s">
        <v>1373</v>
      </c>
      <c r="G103" s="227"/>
      <c r="H103" s="230">
        <v>1.4770000000000001</v>
      </c>
      <c r="I103" s="231"/>
      <c r="J103" s="227"/>
      <c r="K103" s="227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155</v>
      </c>
      <c r="AU103" s="236" t="s">
        <v>80</v>
      </c>
      <c r="AV103" s="13" t="s">
        <v>80</v>
      </c>
      <c r="AW103" s="13" t="s">
        <v>32</v>
      </c>
      <c r="AX103" s="13" t="s">
        <v>78</v>
      </c>
      <c r="AY103" s="236" t="s">
        <v>142</v>
      </c>
    </row>
    <row r="104" s="2" customFormat="1" ht="24.15" customHeight="1">
      <c r="A104" s="40"/>
      <c r="B104" s="41"/>
      <c r="C104" s="206" t="s">
        <v>164</v>
      </c>
      <c r="D104" s="206" t="s">
        <v>144</v>
      </c>
      <c r="E104" s="207" t="s">
        <v>1374</v>
      </c>
      <c r="F104" s="208" t="s">
        <v>1375</v>
      </c>
      <c r="G104" s="209" t="s">
        <v>159</v>
      </c>
      <c r="H104" s="210">
        <v>8.4000000000000004</v>
      </c>
      <c r="I104" s="211"/>
      <c r="J104" s="212">
        <f>ROUND(I104*H104,2)</f>
        <v>0</v>
      </c>
      <c r="K104" s="208" t="s">
        <v>148</v>
      </c>
      <c r="L104" s="46"/>
      <c r="M104" s="213" t="s">
        <v>19</v>
      </c>
      <c r="N104" s="214" t="s">
        <v>41</v>
      </c>
      <c r="O104" s="86"/>
      <c r="P104" s="215">
        <f>O104*H104</f>
        <v>0</v>
      </c>
      <c r="Q104" s="215">
        <v>0.0079527</v>
      </c>
      <c r="R104" s="215">
        <f>Q104*H104</f>
        <v>0.066802680000000003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149</v>
      </c>
      <c r="AT104" s="217" t="s">
        <v>144</v>
      </c>
      <c r="AU104" s="217" t="s">
        <v>80</v>
      </c>
      <c r="AY104" s="19" t="s">
        <v>142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78</v>
      </c>
      <c r="BK104" s="218">
        <f>ROUND(I104*H104,2)</f>
        <v>0</v>
      </c>
      <c r="BL104" s="19" t="s">
        <v>149</v>
      </c>
      <c r="BM104" s="217" t="s">
        <v>1376</v>
      </c>
    </row>
    <row r="105" s="2" customFormat="1">
      <c r="A105" s="40"/>
      <c r="B105" s="41"/>
      <c r="C105" s="42"/>
      <c r="D105" s="219" t="s">
        <v>151</v>
      </c>
      <c r="E105" s="42"/>
      <c r="F105" s="220" t="s">
        <v>1377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151</v>
      </c>
      <c r="AU105" s="19" t="s">
        <v>80</v>
      </c>
    </row>
    <row r="106" s="2" customFormat="1">
      <c r="A106" s="40"/>
      <c r="B106" s="41"/>
      <c r="C106" s="42"/>
      <c r="D106" s="224" t="s">
        <v>153</v>
      </c>
      <c r="E106" s="42"/>
      <c r="F106" s="225" t="s">
        <v>1378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153</v>
      </c>
      <c r="AU106" s="19" t="s">
        <v>80</v>
      </c>
    </row>
    <row r="107" s="13" customFormat="1">
      <c r="A107" s="13"/>
      <c r="B107" s="226"/>
      <c r="C107" s="227"/>
      <c r="D107" s="219" t="s">
        <v>155</v>
      </c>
      <c r="E107" s="228" t="s">
        <v>19</v>
      </c>
      <c r="F107" s="229" t="s">
        <v>1379</v>
      </c>
      <c r="G107" s="227"/>
      <c r="H107" s="230">
        <v>8.4000000000000004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155</v>
      </c>
      <c r="AU107" s="236" t="s">
        <v>80</v>
      </c>
      <c r="AV107" s="13" t="s">
        <v>80</v>
      </c>
      <c r="AW107" s="13" t="s">
        <v>32</v>
      </c>
      <c r="AX107" s="13" t="s">
        <v>78</v>
      </c>
      <c r="AY107" s="236" t="s">
        <v>142</v>
      </c>
    </row>
    <row r="108" s="2" customFormat="1" ht="16.5" customHeight="1">
      <c r="A108" s="40"/>
      <c r="B108" s="41"/>
      <c r="C108" s="206" t="s">
        <v>149</v>
      </c>
      <c r="D108" s="206" t="s">
        <v>144</v>
      </c>
      <c r="E108" s="207" t="s">
        <v>1380</v>
      </c>
      <c r="F108" s="208" t="s">
        <v>1381</v>
      </c>
      <c r="G108" s="209" t="s">
        <v>159</v>
      </c>
      <c r="H108" s="210">
        <v>33.200000000000003</v>
      </c>
      <c r="I108" s="211"/>
      <c r="J108" s="212">
        <f>ROUND(I108*H108,2)</f>
        <v>0</v>
      </c>
      <c r="K108" s="208" t="s">
        <v>148</v>
      </c>
      <c r="L108" s="46"/>
      <c r="M108" s="213" t="s">
        <v>19</v>
      </c>
      <c r="N108" s="214" t="s">
        <v>41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149</v>
      </c>
      <c r="AT108" s="217" t="s">
        <v>144</v>
      </c>
      <c r="AU108" s="217" t="s">
        <v>80</v>
      </c>
      <c r="AY108" s="19" t="s">
        <v>142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78</v>
      </c>
      <c r="BK108" s="218">
        <f>ROUND(I108*H108,2)</f>
        <v>0</v>
      </c>
      <c r="BL108" s="19" t="s">
        <v>149</v>
      </c>
      <c r="BM108" s="217" t="s">
        <v>1382</v>
      </c>
    </row>
    <row r="109" s="2" customFormat="1">
      <c r="A109" s="40"/>
      <c r="B109" s="41"/>
      <c r="C109" s="42"/>
      <c r="D109" s="219" t="s">
        <v>151</v>
      </c>
      <c r="E109" s="42"/>
      <c r="F109" s="220" t="s">
        <v>1383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151</v>
      </c>
      <c r="AU109" s="19" t="s">
        <v>80</v>
      </c>
    </row>
    <row r="110" s="2" customFormat="1">
      <c r="A110" s="40"/>
      <c r="B110" s="41"/>
      <c r="C110" s="42"/>
      <c r="D110" s="224" t="s">
        <v>153</v>
      </c>
      <c r="E110" s="42"/>
      <c r="F110" s="225" t="s">
        <v>1384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153</v>
      </c>
      <c r="AU110" s="19" t="s">
        <v>80</v>
      </c>
    </row>
    <row r="111" s="13" customFormat="1">
      <c r="A111" s="13"/>
      <c r="B111" s="226"/>
      <c r="C111" s="227"/>
      <c r="D111" s="219" t="s">
        <v>155</v>
      </c>
      <c r="E111" s="228" t="s">
        <v>19</v>
      </c>
      <c r="F111" s="229" t="s">
        <v>1385</v>
      </c>
      <c r="G111" s="227"/>
      <c r="H111" s="230">
        <v>33.200000000000003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155</v>
      </c>
      <c r="AU111" s="236" t="s">
        <v>80</v>
      </c>
      <c r="AV111" s="13" t="s">
        <v>80</v>
      </c>
      <c r="AW111" s="13" t="s">
        <v>32</v>
      </c>
      <c r="AX111" s="13" t="s">
        <v>78</v>
      </c>
      <c r="AY111" s="236" t="s">
        <v>142</v>
      </c>
    </row>
    <row r="112" s="2" customFormat="1" ht="16.5" customHeight="1">
      <c r="A112" s="40"/>
      <c r="B112" s="41"/>
      <c r="C112" s="206" t="s">
        <v>181</v>
      </c>
      <c r="D112" s="206" t="s">
        <v>144</v>
      </c>
      <c r="E112" s="207" t="s">
        <v>1386</v>
      </c>
      <c r="F112" s="208" t="s">
        <v>1387</v>
      </c>
      <c r="G112" s="209" t="s">
        <v>147</v>
      </c>
      <c r="H112" s="210">
        <v>20.399999999999999</v>
      </c>
      <c r="I112" s="211"/>
      <c r="J112" s="212">
        <f>ROUND(I112*H112,2)</f>
        <v>0</v>
      </c>
      <c r="K112" s="208" t="s">
        <v>148</v>
      </c>
      <c r="L112" s="46"/>
      <c r="M112" s="213" t="s">
        <v>19</v>
      </c>
      <c r="N112" s="214" t="s">
        <v>41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149</v>
      </c>
      <c r="AT112" s="217" t="s">
        <v>144</v>
      </c>
      <c r="AU112" s="217" t="s">
        <v>80</v>
      </c>
      <c r="AY112" s="19" t="s">
        <v>142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78</v>
      </c>
      <c r="BK112" s="218">
        <f>ROUND(I112*H112,2)</f>
        <v>0</v>
      </c>
      <c r="BL112" s="19" t="s">
        <v>149</v>
      </c>
      <c r="BM112" s="217" t="s">
        <v>1388</v>
      </c>
    </row>
    <row r="113" s="2" customFormat="1">
      <c r="A113" s="40"/>
      <c r="B113" s="41"/>
      <c r="C113" s="42"/>
      <c r="D113" s="219" t="s">
        <v>151</v>
      </c>
      <c r="E113" s="42"/>
      <c r="F113" s="220" t="s">
        <v>1389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151</v>
      </c>
      <c r="AU113" s="19" t="s">
        <v>80</v>
      </c>
    </row>
    <row r="114" s="2" customFormat="1">
      <c r="A114" s="40"/>
      <c r="B114" s="41"/>
      <c r="C114" s="42"/>
      <c r="D114" s="224" t="s">
        <v>153</v>
      </c>
      <c r="E114" s="42"/>
      <c r="F114" s="225" t="s">
        <v>1390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153</v>
      </c>
      <c r="AU114" s="19" t="s">
        <v>80</v>
      </c>
    </row>
    <row r="115" s="13" customFormat="1">
      <c r="A115" s="13"/>
      <c r="B115" s="226"/>
      <c r="C115" s="227"/>
      <c r="D115" s="219" t="s">
        <v>155</v>
      </c>
      <c r="E115" s="228" t="s">
        <v>19</v>
      </c>
      <c r="F115" s="229" t="s">
        <v>1391</v>
      </c>
      <c r="G115" s="227"/>
      <c r="H115" s="230">
        <v>20.399999999999999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155</v>
      </c>
      <c r="AU115" s="236" t="s">
        <v>80</v>
      </c>
      <c r="AV115" s="13" t="s">
        <v>80</v>
      </c>
      <c r="AW115" s="13" t="s">
        <v>32</v>
      </c>
      <c r="AX115" s="13" t="s">
        <v>78</v>
      </c>
      <c r="AY115" s="236" t="s">
        <v>142</v>
      </c>
    </row>
    <row r="116" s="2" customFormat="1" ht="16.5" customHeight="1">
      <c r="A116" s="40"/>
      <c r="B116" s="41"/>
      <c r="C116" s="248" t="s">
        <v>190</v>
      </c>
      <c r="D116" s="248" t="s">
        <v>237</v>
      </c>
      <c r="E116" s="249" t="s">
        <v>1392</v>
      </c>
      <c r="F116" s="250" t="s">
        <v>1393</v>
      </c>
      <c r="G116" s="251" t="s">
        <v>652</v>
      </c>
      <c r="H116" s="252">
        <v>2</v>
      </c>
      <c r="I116" s="253"/>
      <c r="J116" s="254">
        <f>ROUND(I116*H116,2)</f>
        <v>0</v>
      </c>
      <c r="K116" s="250" t="s">
        <v>148</v>
      </c>
      <c r="L116" s="255"/>
      <c r="M116" s="256" t="s">
        <v>19</v>
      </c>
      <c r="N116" s="257" t="s">
        <v>41</v>
      </c>
      <c r="O116" s="86"/>
      <c r="P116" s="215">
        <f>O116*H116</f>
        <v>0</v>
      </c>
      <c r="Q116" s="215">
        <v>0.001</v>
      </c>
      <c r="R116" s="215">
        <f>Q116*H116</f>
        <v>0.002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206</v>
      </c>
      <c r="AT116" s="217" t="s">
        <v>237</v>
      </c>
      <c r="AU116" s="217" t="s">
        <v>80</v>
      </c>
      <c r="AY116" s="19" t="s">
        <v>142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78</v>
      </c>
      <c r="BK116" s="218">
        <f>ROUND(I116*H116,2)</f>
        <v>0</v>
      </c>
      <c r="BL116" s="19" t="s">
        <v>149</v>
      </c>
      <c r="BM116" s="217" t="s">
        <v>1394</v>
      </c>
    </row>
    <row r="117" s="2" customFormat="1">
      <c r="A117" s="40"/>
      <c r="B117" s="41"/>
      <c r="C117" s="42"/>
      <c r="D117" s="219" t="s">
        <v>151</v>
      </c>
      <c r="E117" s="42"/>
      <c r="F117" s="220" t="s">
        <v>1393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151</v>
      </c>
      <c r="AU117" s="19" t="s">
        <v>80</v>
      </c>
    </row>
    <row r="118" s="13" customFormat="1">
      <c r="A118" s="13"/>
      <c r="B118" s="226"/>
      <c r="C118" s="227"/>
      <c r="D118" s="219" t="s">
        <v>155</v>
      </c>
      <c r="E118" s="228" t="s">
        <v>19</v>
      </c>
      <c r="F118" s="229" t="s">
        <v>80</v>
      </c>
      <c r="G118" s="227"/>
      <c r="H118" s="230">
        <v>2</v>
      </c>
      <c r="I118" s="231"/>
      <c r="J118" s="227"/>
      <c r="K118" s="227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155</v>
      </c>
      <c r="AU118" s="236" t="s">
        <v>80</v>
      </c>
      <c r="AV118" s="13" t="s">
        <v>80</v>
      </c>
      <c r="AW118" s="13" t="s">
        <v>32</v>
      </c>
      <c r="AX118" s="13" t="s">
        <v>78</v>
      </c>
      <c r="AY118" s="236" t="s">
        <v>142</v>
      </c>
    </row>
    <row r="119" s="2" customFormat="1" ht="16.5" customHeight="1">
      <c r="A119" s="40"/>
      <c r="B119" s="41"/>
      <c r="C119" s="206" t="s">
        <v>198</v>
      </c>
      <c r="D119" s="206" t="s">
        <v>144</v>
      </c>
      <c r="E119" s="207" t="s">
        <v>174</v>
      </c>
      <c r="F119" s="208" t="s">
        <v>175</v>
      </c>
      <c r="G119" s="209" t="s">
        <v>147</v>
      </c>
      <c r="H119" s="210">
        <v>49.664999999999999</v>
      </c>
      <c r="I119" s="211"/>
      <c r="J119" s="212">
        <f>ROUND(I119*H119,2)</f>
        <v>0</v>
      </c>
      <c r="K119" s="208" t="s">
        <v>148</v>
      </c>
      <c r="L119" s="46"/>
      <c r="M119" s="213" t="s">
        <v>19</v>
      </c>
      <c r="N119" s="214" t="s">
        <v>41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149</v>
      </c>
      <c r="AT119" s="217" t="s">
        <v>144</v>
      </c>
      <c r="AU119" s="217" t="s">
        <v>80</v>
      </c>
      <c r="AY119" s="19" t="s">
        <v>142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78</v>
      </c>
      <c r="BK119" s="218">
        <f>ROUND(I119*H119,2)</f>
        <v>0</v>
      </c>
      <c r="BL119" s="19" t="s">
        <v>149</v>
      </c>
      <c r="BM119" s="217" t="s">
        <v>1395</v>
      </c>
    </row>
    <row r="120" s="2" customFormat="1">
      <c r="A120" s="40"/>
      <c r="B120" s="41"/>
      <c r="C120" s="42"/>
      <c r="D120" s="219" t="s">
        <v>151</v>
      </c>
      <c r="E120" s="42"/>
      <c r="F120" s="220" t="s">
        <v>177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151</v>
      </c>
      <c r="AU120" s="19" t="s">
        <v>80</v>
      </c>
    </row>
    <row r="121" s="2" customFormat="1">
      <c r="A121" s="40"/>
      <c r="B121" s="41"/>
      <c r="C121" s="42"/>
      <c r="D121" s="224" t="s">
        <v>153</v>
      </c>
      <c r="E121" s="42"/>
      <c r="F121" s="225" t="s">
        <v>178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153</v>
      </c>
      <c r="AU121" s="19" t="s">
        <v>80</v>
      </c>
    </row>
    <row r="122" s="13" customFormat="1">
      <c r="A122" s="13"/>
      <c r="B122" s="226"/>
      <c r="C122" s="227"/>
      <c r="D122" s="219" t="s">
        <v>155</v>
      </c>
      <c r="E122" s="228" t="s">
        <v>19</v>
      </c>
      <c r="F122" s="229" t="s">
        <v>1396</v>
      </c>
      <c r="G122" s="227"/>
      <c r="H122" s="230">
        <v>2.4500000000000002</v>
      </c>
      <c r="I122" s="231"/>
      <c r="J122" s="227"/>
      <c r="K122" s="227"/>
      <c r="L122" s="232"/>
      <c r="M122" s="233"/>
      <c r="N122" s="234"/>
      <c r="O122" s="234"/>
      <c r="P122" s="234"/>
      <c r="Q122" s="234"/>
      <c r="R122" s="234"/>
      <c r="S122" s="234"/>
      <c r="T122" s="23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6" t="s">
        <v>155</v>
      </c>
      <c r="AU122" s="236" t="s">
        <v>80</v>
      </c>
      <c r="AV122" s="13" t="s">
        <v>80</v>
      </c>
      <c r="AW122" s="13" t="s">
        <v>32</v>
      </c>
      <c r="AX122" s="13" t="s">
        <v>70</v>
      </c>
      <c r="AY122" s="236" t="s">
        <v>142</v>
      </c>
    </row>
    <row r="123" s="13" customFormat="1">
      <c r="A123" s="13"/>
      <c r="B123" s="226"/>
      <c r="C123" s="227"/>
      <c r="D123" s="219" t="s">
        <v>155</v>
      </c>
      <c r="E123" s="228" t="s">
        <v>19</v>
      </c>
      <c r="F123" s="229" t="s">
        <v>1397</v>
      </c>
      <c r="G123" s="227"/>
      <c r="H123" s="230">
        <v>47.215000000000003</v>
      </c>
      <c r="I123" s="231"/>
      <c r="J123" s="227"/>
      <c r="K123" s="227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155</v>
      </c>
      <c r="AU123" s="236" t="s">
        <v>80</v>
      </c>
      <c r="AV123" s="13" t="s">
        <v>80</v>
      </c>
      <c r="AW123" s="13" t="s">
        <v>32</v>
      </c>
      <c r="AX123" s="13" t="s">
        <v>70</v>
      </c>
      <c r="AY123" s="236" t="s">
        <v>142</v>
      </c>
    </row>
    <row r="124" s="14" customFormat="1">
      <c r="A124" s="14"/>
      <c r="B124" s="237"/>
      <c r="C124" s="238"/>
      <c r="D124" s="219" t="s">
        <v>155</v>
      </c>
      <c r="E124" s="239" t="s">
        <v>19</v>
      </c>
      <c r="F124" s="240" t="s">
        <v>173</v>
      </c>
      <c r="G124" s="238"/>
      <c r="H124" s="241">
        <v>49.665000000000006</v>
      </c>
      <c r="I124" s="242"/>
      <c r="J124" s="238"/>
      <c r="K124" s="238"/>
      <c r="L124" s="243"/>
      <c r="M124" s="244"/>
      <c r="N124" s="245"/>
      <c r="O124" s="245"/>
      <c r="P124" s="245"/>
      <c r="Q124" s="245"/>
      <c r="R124" s="245"/>
      <c r="S124" s="245"/>
      <c r="T124" s="24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155</v>
      </c>
      <c r="AU124" s="247" t="s">
        <v>80</v>
      </c>
      <c r="AV124" s="14" t="s">
        <v>149</v>
      </c>
      <c r="AW124" s="14" t="s">
        <v>32</v>
      </c>
      <c r="AX124" s="14" t="s">
        <v>78</v>
      </c>
      <c r="AY124" s="247" t="s">
        <v>142</v>
      </c>
    </row>
    <row r="125" s="2" customFormat="1" ht="16.5" customHeight="1">
      <c r="A125" s="40"/>
      <c r="B125" s="41"/>
      <c r="C125" s="206" t="s">
        <v>206</v>
      </c>
      <c r="D125" s="206" t="s">
        <v>144</v>
      </c>
      <c r="E125" s="207" t="s">
        <v>1398</v>
      </c>
      <c r="F125" s="208" t="s">
        <v>1399</v>
      </c>
      <c r="G125" s="209" t="s">
        <v>147</v>
      </c>
      <c r="H125" s="210">
        <v>20.399999999999999</v>
      </c>
      <c r="I125" s="211"/>
      <c r="J125" s="212">
        <f>ROUND(I125*H125,2)</f>
        <v>0</v>
      </c>
      <c r="K125" s="208" t="s">
        <v>148</v>
      </c>
      <c r="L125" s="46"/>
      <c r="M125" s="213" t="s">
        <v>19</v>
      </c>
      <c r="N125" s="214" t="s">
        <v>41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149</v>
      </c>
      <c r="AT125" s="217" t="s">
        <v>144</v>
      </c>
      <c r="AU125" s="217" t="s">
        <v>80</v>
      </c>
      <c r="AY125" s="19" t="s">
        <v>142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78</v>
      </c>
      <c r="BK125" s="218">
        <f>ROUND(I125*H125,2)</f>
        <v>0</v>
      </c>
      <c r="BL125" s="19" t="s">
        <v>149</v>
      </c>
      <c r="BM125" s="217" t="s">
        <v>1400</v>
      </c>
    </row>
    <row r="126" s="2" customFormat="1">
      <c r="A126" s="40"/>
      <c r="B126" s="41"/>
      <c r="C126" s="42"/>
      <c r="D126" s="219" t="s">
        <v>151</v>
      </c>
      <c r="E126" s="42"/>
      <c r="F126" s="220" t="s">
        <v>1401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151</v>
      </c>
      <c r="AU126" s="19" t="s">
        <v>80</v>
      </c>
    </row>
    <row r="127" s="2" customFormat="1">
      <c r="A127" s="40"/>
      <c r="B127" s="41"/>
      <c r="C127" s="42"/>
      <c r="D127" s="224" t="s">
        <v>153</v>
      </c>
      <c r="E127" s="42"/>
      <c r="F127" s="225" t="s">
        <v>1402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153</v>
      </c>
      <c r="AU127" s="19" t="s">
        <v>80</v>
      </c>
    </row>
    <row r="128" s="13" customFormat="1">
      <c r="A128" s="13"/>
      <c r="B128" s="226"/>
      <c r="C128" s="227"/>
      <c r="D128" s="219" t="s">
        <v>155</v>
      </c>
      <c r="E128" s="228" t="s">
        <v>19</v>
      </c>
      <c r="F128" s="229" t="s">
        <v>1403</v>
      </c>
      <c r="G128" s="227"/>
      <c r="H128" s="230">
        <v>20.399999999999999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155</v>
      </c>
      <c r="AU128" s="236" t="s">
        <v>80</v>
      </c>
      <c r="AV128" s="13" t="s">
        <v>80</v>
      </c>
      <c r="AW128" s="13" t="s">
        <v>32</v>
      </c>
      <c r="AX128" s="13" t="s">
        <v>78</v>
      </c>
      <c r="AY128" s="236" t="s">
        <v>142</v>
      </c>
    </row>
    <row r="129" s="12" customFormat="1" ht="22.8" customHeight="1">
      <c r="A129" s="12"/>
      <c r="B129" s="190"/>
      <c r="C129" s="191"/>
      <c r="D129" s="192" t="s">
        <v>69</v>
      </c>
      <c r="E129" s="204" t="s">
        <v>80</v>
      </c>
      <c r="F129" s="204" t="s">
        <v>180</v>
      </c>
      <c r="G129" s="191"/>
      <c r="H129" s="191"/>
      <c r="I129" s="194"/>
      <c r="J129" s="205">
        <f>BK129</f>
        <v>0</v>
      </c>
      <c r="K129" s="191"/>
      <c r="L129" s="196"/>
      <c r="M129" s="197"/>
      <c r="N129" s="198"/>
      <c r="O129" s="198"/>
      <c r="P129" s="199">
        <f>SUM(P130:P200)</f>
        <v>0</v>
      </c>
      <c r="Q129" s="198"/>
      <c r="R129" s="199">
        <f>SUM(R130:R200)</f>
        <v>210.52466442400004</v>
      </c>
      <c r="S129" s="198"/>
      <c r="T129" s="200">
        <f>SUM(T130:T200)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1" t="s">
        <v>78</v>
      </c>
      <c r="AT129" s="202" t="s">
        <v>69</v>
      </c>
      <c r="AU129" s="202" t="s">
        <v>78</v>
      </c>
      <c r="AY129" s="201" t="s">
        <v>142</v>
      </c>
      <c r="BK129" s="203">
        <f>SUM(BK130:BK200)</f>
        <v>0</v>
      </c>
    </row>
    <row r="130" s="2" customFormat="1" ht="21.75" customHeight="1">
      <c r="A130" s="40"/>
      <c r="B130" s="41"/>
      <c r="C130" s="206" t="s">
        <v>215</v>
      </c>
      <c r="D130" s="206" t="s">
        <v>144</v>
      </c>
      <c r="E130" s="207" t="s">
        <v>1404</v>
      </c>
      <c r="F130" s="208" t="s">
        <v>1405</v>
      </c>
      <c r="G130" s="209" t="s">
        <v>269</v>
      </c>
      <c r="H130" s="210">
        <v>20</v>
      </c>
      <c r="I130" s="211"/>
      <c r="J130" s="212">
        <f>ROUND(I130*H130,2)</f>
        <v>0</v>
      </c>
      <c r="K130" s="208" t="s">
        <v>148</v>
      </c>
      <c r="L130" s="46"/>
      <c r="M130" s="213" t="s">
        <v>19</v>
      </c>
      <c r="N130" s="214" t="s">
        <v>41</v>
      </c>
      <c r="O130" s="86"/>
      <c r="P130" s="215">
        <f>O130*H130</f>
        <v>0</v>
      </c>
      <c r="Q130" s="215">
        <v>0.00078134000000000005</v>
      </c>
      <c r="R130" s="215">
        <f>Q130*H130</f>
        <v>0.0156268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149</v>
      </c>
      <c r="AT130" s="217" t="s">
        <v>144</v>
      </c>
      <c r="AU130" s="217" t="s">
        <v>80</v>
      </c>
      <c r="AY130" s="19" t="s">
        <v>142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78</v>
      </c>
      <c r="BK130" s="218">
        <f>ROUND(I130*H130,2)</f>
        <v>0</v>
      </c>
      <c r="BL130" s="19" t="s">
        <v>149</v>
      </c>
      <c r="BM130" s="217" t="s">
        <v>1406</v>
      </c>
    </row>
    <row r="131" s="2" customFormat="1">
      <c r="A131" s="40"/>
      <c r="B131" s="41"/>
      <c r="C131" s="42"/>
      <c r="D131" s="219" t="s">
        <v>151</v>
      </c>
      <c r="E131" s="42"/>
      <c r="F131" s="220" t="s">
        <v>1407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80</v>
      </c>
    </row>
    <row r="132" s="2" customFormat="1">
      <c r="A132" s="40"/>
      <c r="B132" s="41"/>
      <c r="C132" s="42"/>
      <c r="D132" s="224" t="s">
        <v>153</v>
      </c>
      <c r="E132" s="42"/>
      <c r="F132" s="225" t="s">
        <v>1408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153</v>
      </c>
      <c r="AU132" s="19" t="s">
        <v>80</v>
      </c>
    </row>
    <row r="133" s="13" customFormat="1">
      <c r="A133" s="13"/>
      <c r="B133" s="226"/>
      <c r="C133" s="227"/>
      <c r="D133" s="219" t="s">
        <v>155</v>
      </c>
      <c r="E133" s="228" t="s">
        <v>19</v>
      </c>
      <c r="F133" s="229" t="s">
        <v>1409</v>
      </c>
      <c r="G133" s="227"/>
      <c r="H133" s="230">
        <v>20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155</v>
      </c>
      <c r="AU133" s="236" t="s">
        <v>80</v>
      </c>
      <c r="AV133" s="13" t="s">
        <v>80</v>
      </c>
      <c r="AW133" s="13" t="s">
        <v>32</v>
      </c>
      <c r="AX133" s="13" t="s">
        <v>78</v>
      </c>
      <c r="AY133" s="236" t="s">
        <v>142</v>
      </c>
    </row>
    <row r="134" s="2" customFormat="1" ht="16.5" customHeight="1">
      <c r="A134" s="40"/>
      <c r="B134" s="41"/>
      <c r="C134" s="206" t="s">
        <v>221</v>
      </c>
      <c r="D134" s="206" t="s">
        <v>144</v>
      </c>
      <c r="E134" s="207" t="s">
        <v>1410</v>
      </c>
      <c r="F134" s="208" t="s">
        <v>1411</v>
      </c>
      <c r="G134" s="209" t="s">
        <v>269</v>
      </c>
      <c r="H134" s="210">
        <v>3</v>
      </c>
      <c r="I134" s="211"/>
      <c r="J134" s="212">
        <f>ROUND(I134*H134,2)</f>
        <v>0</v>
      </c>
      <c r="K134" s="208" t="s">
        <v>148</v>
      </c>
      <c r="L134" s="46"/>
      <c r="M134" s="213" t="s">
        <v>19</v>
      </c>
      <c r="N134" s="214" t="s">
        <v>41</v>
      </c>
      <c r="O134" s="86"/>
      <c r="P134" s="215">
        <f>O134*H134</f>
        <v>0</v>
      </c>
      <c r="Q134" s="215">
        <v>0.024640200000000001</v>
      </c>
      <c r="R134" s="215">
        <f>Q134*H134</f>
        <v>0.073920600000000003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149</v>
      </c>
      <c r="AT134" s="217" t="s">
        <v>144</v>
      </c>
      <c r="AU134" s="217" t="s">
        <v>80</v>
      </c>
      <c r="AY134" s="19" t="s">
        <v>142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78</v>
      </c>
      <c r="BK134" s="218">
        <f>ROUND(I134*H134,2)</f>
        <v>0</v>
      </c>
      <c r="BL134" s="19" t="s">
        <v>149</v>
      </c>
      <c r="BM134" s="217" t="s">
        <v>1412</v>
      </c>
    </row>
    <row r="135" s="2" customFormat="1">
      <c r="A135" s="40"/>
      <c r="B135" s="41"/>
      <c r="C135" s="42"/>
      <c r="D135" s="219" t="s">
        <v>151</v>
      </c>
      <c r="E135" s="42"/>
      <c r="F135" s="220" t="s">
        <v>1413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151</v>
      </c>
      <c r="AU135" s="19" t="s">
        <v>80</v>
      </c>
    </row>
    <row r="136" s="2" customFormat="1">
      <c r="A136" s="40"/>
      <c r="B136" s="41"/>
      <c r="C136" s="42"/>
      <c r="D136" s="224" t="s">
        <v>153</v>
      </c>
      <c r="E136" s="42"/>
      <c r="F136" s="225" t="s">
        <v>1414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153</v>
      </c>
      <c r="AU136" s="19" t="s">
        <v>80</v>
      </c>
    </row>
    <row r="137" s="13" customFormat="1">
      <c r="A137" s="13"/>
      <c r="B137" s="226"/>
      <c r="C137" s="227"/>
      <c r="D137" s="219" t="s">
        <v>155</v>
      </c>
      <c r="E137" s="228" t="s">
        <v>19</v>
      </c>
      <c r="F137" s="229" t="s">
        <v>1415</v>
      </c>
      <c r="G137" s="227"/>
      <c r="H137" s="230">
        <v>3</v>
      </c>
      <c r="I137" s="231"/>
      <c r="J137" s="227"/>
      <c r="K137" s="227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155</v>
      </c>
      <c r="AU137" s="236" t="s">
        <v>80</v>
      </c>
      <c r="AV137" s="13" t="s">
        <v>80</v>
      </c>
      <c r="AW137" s="13" t="s">
        <v>32</v>
      </c>
      <c r="AX137" s="13" t="s">
        <v>78</v>
      </c>
      <c r="AY137" s="236" t="s">
        <v>142</v>
      </c>
    </row>
    <row r="138" s="2" customFormat="1" ht="16.5" customHeight="1">
      <c r="A138" s="40"/>
      <c r="B138" s="41"/>
      <c r="C138" s="248" t="s">
        <v>229</v>
      </c>
      <c r="D138" s="248" t="s">
        <v>237</v>
      </c>
      <c r="E138" s="249" t="s">
        <v>1416</v>
      </c>
      <c r="F138" s="250" t="s">
        <v>1417</v>
      </c>
      <c r="G138" s="251" t="s">
        <v>240</v>
      </c>
      <c r="H138" s="252">
        <v>6</v>
      </c>
      <c r="I138" s="253"/>
      <c r="J138" s="254">
        <f>ROUND(I138*H138,2)</f>
        <v>0</v>
      </c>
      <c r="K138" s="250" t="s">
        <v>148</v>
      </c>
      <c r="L138" s="255"/>
      <c r="M138" s="256" t="s">
        <v>19</v>
      </c>
      <c r="N138" s="257" t="s">
        <v>41</v>
      </c>
      <c r="O138" s="86"/>
      <c r="P138" s="215">
        <f>O138*H138</f>
        <v>0</v>
      </c>
      <c r="Q138" s="215">
        <v>0.37</v>
      </c>
      <c r="R138" s="215">
        <f>Q138*H138</f>
        <v>2.2199999999999998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206</v>
      </c>
      <c r="AT138" s="217" t="s">
        <v>237</v>
      </c>
      <c r="AU138" s="217" t="s">
        <v>80</v>
      </c>
      <c r="AY138" s="19" t="s">
        <v>142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78</v>
      </c>
      <c r="BK138" s="218">
        <f>ROUND(I138*H138,2)</f>
        <v>0</v>
      </c>
      <c r="BL138" s="19" t="s">
        <v>149</v>
      </c>
      <c r="BM138" s="217" t="s">
        <v>1418</v>
      </c>
    </row>
    <row r="139" s="2" customFormat="1">
      <c r="A139" s="40"/>
      <c r="B139" s="41"/>
      <c r="C139" s="42"/>
      <c r="D139" s="219" t="s">
        <v>151</v>
      </c>
      <c r="E139" s="42"/>
      <c r="F139" s="220" t="s">
        <v>1417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151</v>
      </c>
      <c r="AU139" s="19" t="s">
        <v>80</v>
      </c>
    </row>
    <row r="140" s="13" customFormat="1">
      <c r="A140" s="13"/>
      <c r="B140" s="226"/>
      <c r="C140" s="227"/>
      <c r="D140" s="219" t="s">
        <v>155</v>
      </c>
      <c r="E140" s="228" t="s">
        <v>19</v>
      </c>
      <c r="F140" s="229" t="s">
        <v>1419</v>
      </c>
      <c r="G140" s="227"/>
      <c r="H140" s="230">
        <v>6</v>
      </c>
      <c r="I140" s="231"/>
      <c r="J140" s="227"/>
      <c r="K140" s="227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155</v>
      </c>
      <c r="AU140" s="236" t="s">
        <v>80</v>
      </c>
      <c r="AV140" s="13" t="s">
        <v>80</v>
      </c>
      <c r="AW140" s="13" t="s">
        <v>32</v>
      </c>
      <c r="AX140" s="13" t="s">
        <v>78</v>
      </c>
      <c r="AY140" s="236" t="s">
        <v>142</v>
      </c>
    </row>
    <row r="141" s="2" customFormat="1" ht="21.75" customHeight="1">
      <c r="A141" s="40"/>
      <c r="B141" s="41"/>
      <c r="C141" s="206" t="s">
        <v>236</v>
      </c>
      <c r="D141" s="206" t="s">
        <v>144</v>
      </c>
      <c r="E141" s="207" t="s">
        <v>1420</v>
      </c>
      <c r="F141" s="208" t="s">
        <v>1421</v>
      </c>
      <c r="G141" s="209" t="s">
        <v>269</v>
      </c>
      <c r="H141" s="210">
        <v>4</v>
      </c>
      <c r="I141" s="211"/>
      <c r="J141" s="212">
        <f>ROUND(I141*H141,2)</f>
        <v>0</v>
      </c>
      <c r="K141" s="208" t="s">
        <v>148</v>
      </c>
      <c r="L141" s="46"/>
      <c r="M141" s="213" t="s">
        <v>19</v>
      </c>
      <c r="N141" s="214" t="s">
        <v>41</v>
      </c>
      <c r="O141" s="86"/>
      <c r="P141" s="215">
        <f>O141*H141</f>
        <v>0</v>
      </c>
      <c r="Q141" s="215">
        <v>0.00101636</v>
      </c>
      <c r="R141" s="215">
        <f>Q141*H141</f>
        <v>0.00406544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149</v>
      </c>
      <c r="AT141" s="217" t="s">
        <v>144</v>
      </c>
      <c r="AU141" s="217" t="s">
        <v>80</v>
      </c>
      <c r="AY141" s="19" t="s">
        <v>142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78</v>
      </c>
      <c r="BK141" s="218">
        <f>ROUND(I141*H141,2)</f>
        <v>0</v>
      </c>
      <c r="BL141" s="19" t="s">
        <v>149</v>
      </c>
      <c r="BM141" s="217" t="s">
        <v>1422</v>
      </c>
    </row>
    <row r="142" s="2" customFormat="1">
      <c r="A142" s="40"/>
      <c r="B142" s="41"/>
      <c r="C142" s="42"/>
      <c r="D142" s="219" t="s">
        <v>151</v>
      </c>
      <c r="E142" s="42"/>
      <c r="F142" s="220" t="s">
        <v>1423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151</v>
      </c>
      <c r="AU142" s="19" t="s">
        <v>80</v>
      </c>
    </row>
    <row r="143" s="2" customFormat="1">
      <c r="A143" s="40"/>
      <c r="B143" s="41"/>
      <c r="C143" s="42"/>
      <c r="D143" s="224" t="s">
        <v>153</v>
      </c>
      <c r="E143" s="42"/>
      <c r="F143" s="225" t="s">
        <v>1424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153</v>
      </c>
      <c r="AU143" s="19" t="s">
        <v>80</v>
      </c>
    </row>
    <row r="144" s="13" customFormat="1">
      <c r="A144" s="13"/>
      <c r="B144" s="226"/>
      <c r="C144" s="227"/>
      <c r="D144" s="219" t="s">
        <v>155</v>
      </c>
      <c r="E144" s="228" t="s">
        <v>19</v>
      </c>
      <c r="F144" s="229" t="s">
        <v>1425</v>
      </c>
      <c r="G144" s="227"/>
      <c r="H144" s="230">
        <v>4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155</v>
      </c>
      <c r="AU144" s="236" t="s">
        <v>80</v>
      </c>
      <c r="AV144" s="13" t="s">
        <v>80</v>
      </c>
      <c r="AW144" s="13" t="s">
        <v>32</v>
      </c>
      <c r="AX144" s="13" t="s">
        <v>78</v>
      </c>
      <c r="AY144" s="236" t="s">
        <v>142</v>
      </c>
    </row>
    <row r="145" s="2" customFormat="1" ht="16.5" customHeight="1">
      <c r="A145" s="40"/>
      <c r="B145" s="41"/>
      <c r="C145" s="248" t="s">
        <v>242</v>
      </c>
      <c r="D145" s="248" t="s">
        <v>237</v>
      </c>
      <c r="E145" s="249" t="s">
        <v>1426</v>
      </c>
      <c r="F145" s="250" t="s">
        <v>1427</v>
      </c>
      <c r="G145" s="251" t="s">
        <v>269</v>
      </c>
      <c r="H145" s="252">
        <v>4</v>
      </c>
      <c r="I145" s="253"/>
      <c r="J145" s="254">
        <f>ROUND(I145*H145,2)</f>
        <v>0</v>
      </c>
      <c r="K145" s="250" t="s">
        <v>19</v>
      </c>
      <c r="L145" s="255"/>
      <c r="M145" s="256" t="s">
        <v>19</v>
      </c>
      <c r="N145" s="257" t="s">
        <v>41</v>
      </c>
      <c r="O145" s="86"/>
      <c r="P145" s="215">
        <f>O145*H145</f>
        <v>0</v>
      </c>
      <c r="Q145" s="215">
        <v>0.0070000000000000001</v>
      </c>
      <c r="R145" s="215">
        <f>Q145*H145</f>
        <v>0.028000000000000001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206</v>
      </c>
      <c r="AT145" s="217" t="s">
        <v>237</v>
      </c>
      <c r="AU145" s="217" t="s">
        <v>80</v>
      </c>
      <c r="AY145" s="19" t="s">
        <v>142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78</v>
      </c>
      <c r="BK145" s="218">
        <f>ROUND(I145*H145,2)</f>
        <v>0</v>
      </c>
      <c r="BL145" s="19" t="s">
        <v>149</v>
      </c>
      <c r="BM145" s="217" t="s">
        <v>1428</v>
      </c>
    </row>
    <row r="146" s="2" customFormat="1">
      <c r="A146" s="40"/>
      <c r="B146" s="41"/>
      <c r="C146" s="42"/>
      <c r="D146" s="219" t="s">
        <v>151</v>
      </c>
      <c r="E146" s="42"/>
      <c r="F146" s="220" t="s">
        <v>1427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151</v>
      </c>
      <c r="AU146" s="19" t="s">
        <v>80</v>
      </c>
    </row>
    <row r="147" s="2" customFormat="1" ht="16.5" customHeight="1">
      <c r="A147" s="40"/>
      <c r="B147" s="41"/>
      <c r="C147" s="248" t="s">
        <v>254</v>
      </c>
      <c r="D147" s="248" t="s">
        <v>237</v>
      </c>
      <c r="E147" s="249" t="s">
        <v>1429</v>
      </c>
      <c r="F147" s="250" t="s">
        <v>1430</v>
      </c>
      <c r="G147" s="251" t="s">
        <v>193</v>
      </c>
      <c r="H147" s="252">
        <v>6.4000000000000004</v>
      </c>
      <c r="I147" s="253"/>
      <c r="J147" s="254">
        <f>ROUND(I147*H147,2)</f>
        <v>0</v>
      </c>
      <c r="K147" s="250" t="s">
        <v>148</v>
      </c>
      <c r="L147" s="255"/>
      <c r="M147" s="256" t="s">
        <v>19</v>
      </c>
      <c r="N147" s="257" t="s">
        <v>41</v>
      </c>
      <c r="O147" s="86"/>
      <c r="P147" s="215">
        <f>O147*H147</f>
        <v>0</v>
      </c>
      <c r="Q147" s="215">
        <v>1</v>
      </c>
      <c r="R147" s="215">
        <f>Q147*H147</f>
        <v>6.4000000000000004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206</v>
      </c>
      <c r="AT147" s="217" t="s">
        <v>237</v>
      </c>
      <c r="AU147" s="217" t="s">
        <v>80</v>
      </c>
      <c r="AY147" s="19" t="s">
        <v>142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78</v>
      </c>
      <c r="BK147" s="218">
        <f>ROUND(I147*H147,2)</f>
        <v>0</v>
      </c>
      <c r="BL147" s="19" t="s">
        <v>149</v>
      </c>
      <c r="BM147" s="217" t="s">
        <v>1431</v>
      </c>
    </row>
    <row r="148" s="2" customFormat="1">
      <c r="A148" s="40"/>
      <c r="B148" s="41"/>
      <c r="C148" s="42"/>
      <c r="D148" s="219" t="s">
        <v>151</v>
      </c>
      <c r="E148" s="42"/>
      <c r="F148" s="220" t="s">
        <v>1430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151</v>
      </c>
      <c r="AU148" s="19" t="s">
        <v>80</v>
      </c>
    </row>
    <row r="149" s="2" customFormat="1" ht="16.5" customHeight="1">
      <c r="A149" s="40"/>
      <c r="B149" s="41"/>
      <c r="C149" s="248" t="s">
        <v>8</v>
      </c>
      <c r="D149" s="248" t="s">
        <v>237</v>
      </c>
      <c r="E149" s="249" t="s">
        <v>1432</v>
      </c>
      <c r="F149" s="250" t="s">
        <v>1433</v>
      </c>
      <c r="G149" s="251" t="s">
        <v>269</v>
      </c>
      <c r="H149" s="252">
        <v>15.4</v>
      </c>
      <c r="I149" s="253"/>
      <c r="J149" s="254">
        <f>ROUND(I149*H149,2)</f>
        <v>0</v>
      </c>
      <c r="K149" s="250" t="s">
        <v>19</v>
      </c>
      <c r="L149" s="255"/>
      <c r="M149" s="256" t="s">
        <v>19</v>
      </c>
      <c r="N149" s="257" t="s">
        <v>41</v>
      </c>
      <c r="O149" s="86"/>
      <c r="P149" s="215">
        <f>O149*H149</f>
        <v>0</v>
      </c>
      <c r="Q149" s="215">
        <v>0.0070000000000000001</v>
      </c>
      <c r="R149" s="215">
        <f>Q149*H149</f>
        <v>0.10780000000000001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206</v>
      </c>
      <c r="AT149" s="217" t="s">
        <v>237</v>
      </c>
      <c r="AU149" s="217" t="s">
        <v>80</v>
      </c>
      <c r="AY149" s="19" t="s">
        <v>142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78</v>
      </c>
      <c r="BK149" s="218">
        <f>ROUND(I149*H149,2)</f>
        <v>0</v>
      </c>
      <c r="BL149" s="19" t="s">
        <v>149</v>
      </c>
      <c r="BM149" s="217" t="s">
        <v>1434</v>
      </c>
    </row>
    <row r="150" s="2" customFormat="1">
      <c r="A150" s="40"/>
      <c r="B150" s="41"/>
      <c r="C150" s="42"/>
      <c r="D150" s="219" t="s">
        <v>151</v>
      </c>
      <c r="E150" s="42"/>
      <c r="F150" s="220" t="s">
        <v>1433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151</v>
      </c>
      <c r="AU150" s="19" t="s">
        <v>80</v>
      </c>
    </row>
    <row r="151" s="13" customFormat="1">
      <c r="A151" s="13"/>
      <c r="B151" s="226"/>
      <c r="C151" s="227"/>
      <c r="D151" s="219" t="s">
        <v>155</v>
      </c>
      <c r="E151" s="228" t="s">
        <v>19</v>
      </c>
      <c r="F151" s="229" t="s">
        <v>1435</v>
      </c>
      <c r="G151" s="227"/>
      <c r="H151" s="230">
        <v>15.4</v>
      </c>
      <c r="I151" s="231"/>
      <c r="J151" s="227"/>
      <c r="K151" s="227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155</v>
      </c>
      <c r="AU151" s="236" t="s">
        <v>80</v>
      </c>
      <c r="AV151" s="13" t="s">
        <v>80</v>
      </c>
      <c r="AW151" s="13" t="s">
        <v>32</v>
      </c>
      <c r="AX151" s="13" t="s">
        <v>78</v>
      </c>
      <c r="AY151" s="236" t="s">
        <v>142</v>
      </c>
    </row>
    <row r="152" s="2" customFormat="1" ht="21.75" customHeight="1">
      <c r="A152" s="40"/>
      <c r="B152" s="41"/>
      <c r="C152" s="206" t="s">
        <v>266</v>
      </c>
      <c r="D152" s="206" t="s">
        <v>144</v>
      </c>
      <c r="E152" s="207" t="s">
        <v>1420</v>
      </c>
      <c r="F152" s="208" t="s">
        <v>1421</v>
      </c>
      <c r="G152" s="209" t="s">
        <v>269</v>
      </c>
      <c r="H152" s="210">
        <v>15.4</v>
      </c>
      <c r="I152" s="211"/>
      <c r="J152" s="212">
        <f>ROUND(I152*H152,2)</f>
        <v>0</v>
      </c>
      <c r="K152" s="208" t="s">
        <v>148</v>
      </c>
      <c r="L152" s="46"/>
      <c r="M152" s="213" t="s">
        <v>19</v>
      </c>
      <c r="N152" s="214" t="s">
        <v>41</v>
      </c>
      <c r="O152" s="86"/>
      <c r="P152" s="215">
        <f>O152*H152</f>
        <v>0</v>
      </c>
      <c r="Q152" s="215">
        <v>0.00101636</v>
      </c>
      <c r="R152" s="215">
        <f>Q152*H152</f>
        <v>0.015651944000000001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149</v>
      </c>
      <c r="AT152" s="217" t="s">
        <v>144</v>
      </c>
      <c r="AU152" s="217" t="s">
        <v>80</v>
      </c>
      <c r="AY152" s="19" t="s">
        <v>142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78</v>
      </c>
      <c r="BK152" s="218">
        <f>ROUND(I152*H152,2)</f>
        <v>0</v>
      </c>
      <c r="BL152" s="19" t="s">
        <v>149</v>
      </c>
      <c r="BM152" s="217" t="s">
        <v>1436</v>
      </c>
    </row>
    <row r="153" s="2" customFormat="1">
      <c r="A153" s="40"/>
      <c r="B153" s="41"/>
      <c r="C153" s="42"/>
      <c r="D153" s="219" t="s">
        <v>151</v>
      </c>
      <c r="E153" s="42"/>
      <c r="F153" s="220" t="s">
        <v>1423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151</v>
      </c>
      <c r="AU153" s="19" t="s">
        <v>80</v>
      </c>
    </row>
    <row r="154" s="2" customFormat="1">
      <c r="A154" s="40"/>
      <c r="B154" s="41"/>
      <c r="C154" s="42"/>
      <c r="D154" s="224" t="s">
        <v>153</v>
      </c>
      <c r="E154" s="42"/>
      <c r="F154" s="225" t="s">
        <v>1424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153</v>
      </c>
      <c r="AU154" s="19" t="s">
        <v>80</v>
      </c>
    </row>
    <row r="155" s="13" customFormat="1">
      <c r="A155" s="13"/>
      <c r="B155" s="226"/>
      <c r="C155" s="227"/>
      <c r="D155" s="219" t="s">
        <v>155</v>
      </c>
      <c r="E155" s="228" t="s">
        <v>19</v>
      </c>
      <c r="F155" s="229" t="s">
        <v>1437</v>
      </c>
      <c r="G155" s="227"/>
      <c r="H155" s="230">
        <v>15.4</v>
      </c>
      <c r="I155" s="231"/>
      <c r="J155" s="227"/>
      <c r="K155" s="227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155</v>
      </c>
      <c r="AU155" s="236" t="s">
        <v>80</v>
      </c>
      <c r="AV155" s="13" t="s">
        <v>80</v>
      </c>
      <c r="AW155" s="13" t="s">
        <v>32</v>
      </c>
      <c r="AX155" s="13" t="s">
        <v>78</v>
      </c>
      <c r="AY155" s="236" t="s">
        <v>142</v>
      </c>
    </row>
    <row r="156" s="2" customFormat="1" ht="16.5" customHeight="1">
      <c r="A156" s="40"/>
      <c r="B156" s="41"/>
      <c r="C156" s="206" t="s">
        <v>274</v>
      </c>
      <c r="D156" s="206" t="s">
        <v>144</v>
      </c>
      <c r="E156" s="207" t="s">
        <v>1438</v>
      </c>
      <c r="F156" s="208" t="s">
        <v>1439</v>
      </c>
      <c r="G156" s="209" t="s">
        <v>193</v>
      </c>
      <c r="H156" s="210">
        <v>0.75</v>
      </c>
      <c r="I156" s="211"/>
      <c r="J156" s="212">
        <f>ROUND(I156*H156,2)</f>
        <v>0</v>
      </c>
      <c r="K156" s="208" t="s">
        <v>148</v>
      </c>
      <c r="L156" s="46"/>
      <c r="M156" s="213" t="s">
        <v>19</v>
      </c>
      <c r="N156" s="214" t="s">
        <v>41</v>
      </c>
      <c r="O156" s="86"/>
      <c r="P156" s="215">
        <f>O156*H156</f>
        <v>0</v>
      </c>
      <c r="Q156" s="215">
        <v>0.104447</v>
      </c>
      <c r="R156" s="215">
        <f>Q156*H156</f>
        <v>0.078335249999999995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149</v>
      </c>
      <c r="AT156" s="217" t="s">
        <v>144</v>
      </c>
      <c r="AU156" s="217" t="s">
        <v>80</v>
      </c>
      <c r="AY156" s="19" t="s">
        <v>142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78</v>
      </c>
      <c r="BK156" s="218">
        <f>ROUND(I156*H156,2)</f>
        <v>0</v>
      </c>
      <c r="BL156" s="19" t="s">
        <v>149</v>
      </c>
      <c r="BM156" s="217" t="s">
        <v>1440</v>
      </c>
    </row>
    <row r="157" s="2" customFormat="1">
      <c r="A157" s="40"/>
      <c r="B157" s="41"/>
      <c r="C157" s="42"/>
      <c r="D157" s="219" t="s">
        <v>151</v>
      </c>
      <c r="E157" s="42"/>
      <c r="F157" s="220" t="s">
        <v>1441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151</v>
      </c>
      <c r="AU157" s="19" t="s">
        <v>80</v>
      </c>
    </row>
    <row r="158" s="2" customFormat="1">
      <c r="A158" s="40"/>
      <c r="B158" s="41"/>
      <c r="C158" s="42"/>
      <c r="D158" s="224" t="s">
        <v>153</v>
      </c>
      <c r="E158" s="42"/>
      <c r="F158" s="225" t="s">
        <v>1442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153</v>
      </c>
      <c r="AU158" s="19" t="s">
        <v>80</v>
      </c>
    </row>
    <row r="159" s="2" customFormat="1" ht="16.5" customHeight="1">
      <c r="A159" s="40"/>
      <c r="B159" s="41"/>
      <c r="C159" s="248" t="s">
        <v>282</v>
      </c>
      <c r="D159" s="248" t="s">
        <v>237</v>
      </c>
      <c r="E159" s="249" t="s">
        <v>1443</v>
      </c>
      <c r="F159" s="250" t="s">
        <v>1417</v>
      </c>
      <c r="G159" s="251" t="s">
        <v>240</v>
      </c>
      <c r="H159" s="252">
        <v>2</v>
      </c>
      <c r="I159" s="253"/>
      <c r="J159" s="254">
        <f>ROUND(I159*H159,2)</f>
        <v>0</v>
      </c>
      <c r="K159" s="250" t="s">
        <v>148</v>
      </c>
      <c r="L159" s="255"/>
      <c r="M159" s="256" t="s">
        <v>19</v>
      </c>
      <c r="N159" s="257" t="s">
        <v>41</v>
      </c>
      <c r="O159" s="86"/>
      <c r="P159" s="215">
        <f>O159*H159</f>
        <v>0</v>
      </c>
      <c r="Q159" s="215">
        <v>0.37</v>
      </c>
      <c r="R159" s="215">
        <f>Q159*H159</f>
        <v>0.73999999999999999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206</v>
      </c>
      <c r="AT159" s="217" t="s">
        <v>237</v>
      </c>
      <c r="AU159" s="217" t="s">
        <v>80</v>
      </c>
      <c r="AY159" s="19" t="s">
        <v>142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78</v>
      </c>
      <c r="BK159" s="218">
        <f>ROUND(I159*H159,2)</f>
        <v>0</v>
      </c>
      <c r="BL159" s="19" t="s">
        <v>149</v>
      </c>
      <c r="BM159" s="217" t="s">
        <v>1444</v>
      </c>
    </row>
    <row r="160" s="2" customFormat="1">
      <c r="A160" s="40"/>
      <c r="B160" s="41"/>
      <c r="C160" s="42"/>
      <c r="D160" s="219" t="s">
        <v>151</v>
      </c>
      <c r="E160" s="42"/>
      <c r="F160" s="220" t="s">
        <v>1417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151</v>
      </c>
      <c r="AU160" s="19" t="s">
        <v>80</v>
      </c>
    </row>
    <row r="161" s="2" customFormat="1" ht="16.5" customHeight="1">
      <c r="A161" s="40"/>
      <c r="B161" s="41"/>
      <c r="C161" s="206" t="s">
        <v>289</v>
      </c>
      <c r="D161" s="206" t="s">
        <v>144</v>
      </c>
      <c r="E161" s="207" t="s">
        <v>1445</v>
      </c>
      <c r="F161" s="208" t="s">
        <v>1446</v>
      </c>
      <c r="G161" s="209" t="s">
        <v>159</v>
      </c>
      <c r="H161" s="210">
        <v>17.359999999999999</v>
      </c>
      <c r="I161" s="211"/>
      <c r="J161" s="212">
        <f>ROUND(I161*H161,2)</f>
        <v>0</v>
      </c>
      <c r="K161" s="208" t="s">
        <v>148</v>
      </c>
      <c r="L161" s="46"/>
      <c r="M161" s="213" t="s">
        <v>19</v>
      </c>
      <c r="N161" s="214" t="s">
        <v>41</v>
      </c>
      <c r="O161" s="86"/>
      <c r="P161" s="215">
        <f>O161*H161</f>
        <v>0</v>
      </c>
      <c r="Q161" s="215">
        <v>2.9141499999999998</v>
      </c>
      <c r="R161" s="215">
        <f>Q161*H161</f>
        <v>50.589643999999993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149</v>
      </c>
      <c r="AT161" s="217" t="s">
        <v>144</v>
      </c>
      <c r="AU161" s="217" t="s">
        <v>80</v>
      </c>
      <c r="AY161" s="19" t="s">
        <v>142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78</v>
      </c>
      <c r="BK161" s="218">
        <f>ROUND(I161*H161,2)</f>
        <v>0</v>
      </c>
      <c r="BL161" s="19" t="s">
        <v>149</v>
      </c>
      <c r="BM161" s="217" t="s">
        <v>1447</v>
      </c>
    </row>
    <row r="162" s="2" customFormat="1">
      <c r="A162" s="40"/>
      <c r="B162" s="41"/>
      <c r="C162" s="42"/>
      <c r="D162" s="219" t="s">
        <v>151</v>
      </c>
      <c r="E162" s="42"/>
      <c r="F162" s="220" t="s">
        <v>1448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151</v>
      </c>
      <c r="AU162" s="19" t="s">
        <v>80</v>
      </c>
    </row>
    <row r="163" s="2" customFormat="1">
      <c r="A163" s="40"/>
      <c r="B163" s="41"/>
      <c r="C163" s="42"/>
      <c r="D163" s="224" t="s">
        <v>153</v>
      </c>
      <c r="E163" s="42"/>
      <c r="F163" s="225" t="s">
        <v>1449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153</v>
      </c>
      <c r="AU163" s="19" t="s">
        <v>80</v>
      </c>
    </row>
    <row r="164" s="13" customFormat="1">
      <c r="A164" s="13"/>
      <c r="B164" s="226"/>
      <c r="C164" s="227"/>
      <c r="D164" s="219" t="s">
        <v>155</v>
      </c>
      <c r="E164" s="228" t="s">
        <v>19</v>
      </c>
      <c r="F164" s="229" t="s">
        <v>1450</v>
      </c>
      <c r="G164" s="227"/>
      <c r="H164" s="230">
        <v>17.359999999999999</v>
      </c>
      <c r="I164" s="231"/>
      <c r="J164" s="227"/>
      <c r="K164" s="227"/>
      <c r="L164" s="232"/>
      <c r="M164" s="233"/>
      <c r="N164" s="234"/>
      <c r="O164" s="234"/>
      <c r="P164" s="234"/>
      <c r="Q164" s="234"/>
      <c r="R164" s="234"/>
      <c r="S164" s="234"/>
      <c r="T164" s="23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155</v>
      </c>
      <c r="AU164" s="236" t="s">
        <v>80</v>
      </c>
      <c r="AV164" s="13" t="s">
        <v>80</v>
      </c>
      <c r="AW164" s="13" t="s">
        <v>32</v>
      </c>
      <c r="AX164" s="13" t="s">
        <v>78</v>
      </c>
      <c r="AY164" s="236" t="s">
        <v>142</v>
      </c>
    </row>
    <row r="165" s="2" customFormat="1" ht="16.5" customHeight="1">
      <c r="A165" s="40"/>
      <c r="B165" s="41"/>
      <c r="C165" s="248" t="s">
        <v>296</v>
      </c>
      <c r="D165" s="248" t="s">
        <v>237</v>
      </c>
      <c r="E165" s="249" t="s">
        <v>1451</v>
      </c>
      <c r="F165" s="250" t="s">
        <v>1452</v>
      </c>
      <c r="G165" s="251" t="s">
        <v>193</v>
      </c>
      <c r="H165" s="252">
        <v>34.719999999999999</v>
      </c>
      <c r="I165" s="253"/>
      <c r="J165" s="254">
        <f>ROUND(I165*H165,2)</f>
        <v>0</v>
      </c>
      <c r="K165" s="250" t="s">
        <v>148</v>
      </c>
      <c r="L165" s="255"/>
      <c r="M165" s="256" t="s">
        <v>19</v>
      </c>
      <c r="N165" s="257" t="s">
        <v>41</v>
      </c>
      <c r="O165" s="86"/>
      <c r="P165" s="215">
        <f>O165*H165</f>
        <v>0</v>
      </c>
      <c r="Q165" s="215">
        <v>1</v>
      </c>
      <c r="R165" s="215">
        <f>Q165*H165</f>
        <v>34.719999999999999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206</v>
      </c>
      <c r="AT165" s="217" t="s">
        <v>237</v>
      </c>
      <c r="AU165" s="217" t="s">
        <v>80</v>
      </c>
      <c r="AY165" s="19" t="s">
        <v>142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78</v>
      </c>
      <c r="BK165" s="218">
        <f>ROUND(I165*H165,2)</f>
        <v>0</v>
      </c>
      <c r="BL165" s="19" t="s">
        <v>149</v>
      </c>
      <c r="BM165" s="217" t="s">
        <v>1453</v>
      </c>
    </row>
    <row r="166" s="2" customFormat="1">
      <c r="A166" s="40"/>
      <c r="B166" s="41"/>
      <c r="C166" s="42"/>
      <c r="D166" s="219" t="s">
        <v>151</v>
      </c>
      <c r="E166" s="42"/>
      <c r="F166" s="220" t="s">
        <v>1452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151</v>
      </c>
      <c r="AU166" s="19" t="s">
        <v>80</v>
      </c>
    </row>
    <row r="167" s="13" customFormat="1">
      <c r="A167" s="13"/>
      <c r="B167" s="226"/>
      <c r="C167" s="227"/>
      <c r="D167" s="219" t="s">
        <v>155</v>
      </c>
      <c r="E167" s="228" t="s">
        <v>19</v>
      </c>
      <c r="F167" s="229" t="s">
        <v>1454</v>
      </c>
      <c r="G167" s="227"/>
      <c r="H167" s="230">
        <v>34.719999999999999</v>
      </c>
      <c r="I167" s="231"/>
      <c r="J167" s="227"/>
      <c r="K167" s="227"/>
      <c r="L167" s="232"/>
      <c r="M167" s="233"/>
      <c r="N167" s="234"/>
      <c r="O167" s="234"/>
      <c r="P167" s="234"/>
      <c r="Q167" s="234"/>
      <c r="R167" s="234"/>
      <c r="S167" s="234"/>
      <c r="T167" s="23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6" t="s">
        <v>155</v>
      </c>
      <c r="AU167" s="236" t="s">
        <v>80</v>
      </c>
      <c r="AV167" s="13" t="s">
        <v>80</v>
      </c>
      <c r="AW167" s="13" t="s">
        <v>32</v>
      </c>
      <c r="AX167" s="13" t="s">
        <v>78</v>
      </c>
      <c r="AY167" s="236" t="s">
        <v>142</v>
      </c>
    </row>
    <row r="168" s="2" customFormat="1" ht="16.5" customHeight="1">
      <c r="A168" s="40"/>
      <c r="B168" s="41"/>
      <c r="C168" s="206" t="s">
        <v>7</v>
      </c>
      <c r="D168" s="206" t="s">
        <v>144</v>
      </c>
      <c r="E168" s="207" t="s">
        <v>1445</v>
      </c>
      <c r="F168" s="208" t="s">
        <v>1446</v>
      </c>
      <c r="G168" s="209" t="s">
        <v>159</v>
      </c>
      <c r="H168" s="210">
        <v>0.56000000000000005</v>
      </c>
      <c r="I168" s="211"/>
      <c r="J168" s="212">
        <f>ROUND(I168*H168,2)</f>
        <v>0</v>
      </c>
      <c r="K168" s="208" t="s">
        <v>148</v>
      </c>
      <c r="L168" s="46"/>
      <c r="M168" s="213" t="s">
        <v>19</v>
      </c>
      <c r="N168" s="214" t="s">
        <v>41</v>
      </c>
      <c r="O168" s="86"/>
      <c r="P168" s="215">
        <f>O168*H168</f>
        <v>0</v>
      </c>
      <c r="Q168" s="215">
        <v>2.9141499999999998</v>
      </c>
      <c r="R168" s="215">
        <f>Q168*H168</f>
        <v>1.6319239999999999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149</v>
      </c>
      <c r="AT168" s="217" t="s">
        <v>144</v>
      </c>
      <c r="AU168" s="217" t="s">
        <v>80</v>
      </c>
      <c r="AY168" s="19" t="s">
        <v>142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78</v>
      </c>
      <c r="BK168" s="218">
        <f>ROUND(I168*H168,2)</f>
        <v>0</v>
      </c>
      <c r="BL168" s="19" t="s">
        <v>149</v>
      </c>
      <c r="BM168" s="217" t="s">
        <v>1455</v>
      </c>
    </row>
    <row r="169" s="2" customFormat="1">
      <c r="A169" s="40"/>
      <c r="B169" s="41"/>
      <c r="C169" s="42"/>
      <c r="D169" s="219" t="s">
        <v>151</v>
      </c>
      <c r="E169" s="42"/>
      <c r="F169" s="220" t="s">
        <v>1448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151</v>
      </c>
      <c r="AU169" s="19" t="s">
        <v>80</v>
      </c>
    </row>
    <row r="170" s="2" customFormat="1">
      <c r="A170" s="40"/>
      <c r="B170" s="41"/>
      <c r="C170" s="42"/>
      <c r="D170" s="224" t="s">
        <v>153</v>
      </c>
      <c r="E170" s="42"/>
      <c r="F170" s="225" t="s">
        <v>1449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153</v>
      </c>
      <c r="AU170" s="19" t="s">
        <v>80</v>
      </c>
    </row>
    <row r="171" s="13" customFormat="1">
      <c r="A171" s="13"/>
      <c r="B171" s="226"/>
      <c r="C171" s="227"/>
      <c r="D171" s="219" t="s">
        <v>155</v>
      </c>
      <c r="E171" s="228" t="s">
        <v>19</v>
      </c>
      <c r="F171" s="229" t="s">
        <v>1456</v>
      </c>
      <c r="G171" s="227"/>
      <c r="H171" s="230">
        <v>0.56000000000000005</v>
      </c>
      <c r="I171" s="231"/>
      <c r="J171" s="227"/>
      <c r="K171" s="227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155</v>
      </c>
      <c r="AU171" s="236" t="s">
        <v>80</v>
      </c>
      <c r="AV171" s="13" t="s">
        <v>80</v>
      </c>
      <c r="AW171" s="13" t="s">
        <v>32</v>
      </c>
      <c r="AX171" s="13" t="s">
        <v>78</v>
      </c>
      <c r="AY171" s="236" t="s">
        <v>142</v>
      </c>
    </row>
    <row r="172" s="2" customFormat="1" ht="16.5" customHeight="1">
      <c r="A172" s="40"/>
      <c r="B172" s="41"/>
      <c r="C172" s="248" t="s">
        <v>309</v>
      </c>
      <c r="D172" s="248" t="s">
        <v>237</v>
      </c>
      <c r="E172" s="249" t="s">
        <v>1457</v>
      </c>
      <c r="F172" s="250" t="s">
        <v>1458</v>
      </c>
      <c r="G172" s="251" t="s">
        <v>437</v>
      </c>
      <c r="H172" s="252">
        <v>1</v>
      </c>
      <c r="I172" s="253"/>
      <c r="J172" s="254">
        <f>ROUND(I172*H172,2)</f>
        <v>0</v>
      </c>
      <c r="K172" s="250" t="s">
        <v>19</v>
      </c>
      <c r="L172" s="255"/>
      <c r="M172" s="256" t="s">
        <v>19</v>
      </c>
      <c r="N172" s="257" t="s">
        <v>41</v>
      </c>
      <c r="O172" s="86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206</v>
      </c>
      <c r="AT172" s="217" t="s">
        <v>237</v>
      </c>
      <c r="AU172" s="217" t="s">
        <v>80</v>
      </c>
      <c r="AY172" s="19" t="s">
        <v>142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78</v>
      </c>
      <c r="BK172" s="218">
        <f>ROUND(I172*H172,2)</f>
        <v>0</v>
      </c>
      <c r="BL172" s="19" t="s">
        <v>149</v>
      </c>
      <c r="BM172" s="217" t="s">
        <v>1459</v>
      </c>
    </row>
    <row r="173" s="2" customFormat="1">
      <c r="A173" s="40"/>
      <c r="B173" s="41"/>
      <c r="C173" s="42"/>
      <c r="D173" s="219" t="s">
        <v>151</v>
      </c>
      <c r="E173" s="42"/>
      <c r="F173" s="220" t="s">
        <v>1460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151</v>
      </c>
      <c r="AU173" s="19" t="s">
        <v>80</v>
      </c>
    </row>
    <row r="174" s="2" customFormat="1">
      <c r="A174" s="40"/>
      <c r="B174" s="41"/>
      <c r="C174" s="42"/>
      <c r="D174" s="219" t="s">
        <v>342</v>
      </c>
      <c r="E174" s="42"/>
      <c r="F174" s="258" t="s">
        <v>1461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342</v>
      </c>
      <c r="AU174" s="19" t="s">
        <v>80</v>
      </c>
    </row>
    <row r="175" s="2" customFormat="1" ht="16.5" customHeight="1">
      <c r="A175" s="40"/>
      <c r="B175" s="41"/>
      <c r="C175" s="248" t="s">
        <v>316</v>
      </c>
      <c r="D175" s="248" t="s">
        <v>237</v>
      </c>
      <c r="E175" s="249" t="s">
        <v>1462</v>
      </c>
      <c r="F175" s="250" t="s">
        <v>1463</v>
      </c>
      <c r="G175" s="251" t="s">
        <v>193</v>
      </c>
      <c r="H175" s="252">
        <v>1.1200000000000001</v>
      </c>
      <c r="I175" s="253"/>
      <c r="J175" s="254">
        <f>ROUND(I175*H175,2)</f>
        <v>0</v>
      </c>
      <c r="K175" s="250" t="s">
        <v>148</v>
      </c>
      <c r="L175" s="255"/>
      <c r="M175" s="256" t="s">
        <v>19</v>
      </c>
      <c r="N175" s="257" t="s">
        <v>41</v>
      </c>
      <c r="O175" s="86"/>
      <c r="P175" s="215">
        <f>O175*H175</f>
        <v>0</v>
      </c>
      <c r="Q175" s="215">
        <v>1</v>
      </c>
      <c r="R175" s="215">
        <f>Q175*H175</f>
        <v>1.1200000000000001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206</v>
      </c>
      <c r="AT175" s="217" t="s">
        <v>237</v>
      </c>
      <c r="AU175" s="217" t="s">
        <v>80</v>
      </c>
      <c r="AY175" s="19" t="s">
        <v>142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78</v>
      </c>
      <c r="BK175" s="218">
        <f>ROUND(I175*H175,2)</f>
        <v>0</v>
      </c>
      <c r="BL175" s="19" t="s">
        <v>149</v>
      </c>
      <c r="BM175" s="217" t="s">
        <v>1464</v>
      </c>
    </row>
    <row r="176" s="2" customFormat="1">
      <c r="A176" s="40"/>
      <c r="B176" s="41"/>
      <c r="C176" s="42"/>
      <c r="D176" s="219" t="s">
        <v>151</v>
      </c>
      <c r="E176" s="42"/>
      <c r="F176" s="220" t="s">
        <v>1463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151</v>
      </c>
      <c r="AU176" s="19" t="s">
        <v>80</v>
      </c>
    </row>
    <row r="177" s="13" customFormat="1">
      <c r="A177" s="13"/>
      <c r="B177" s="226"/>
      <c r="C177" s="227"/>
      <c r="D177" s="219" t="s">
        <v>155</v>
      </c>
      <c r="E177" s="228" t="s">
        <v>19</v>
      </c>
      <c r="F177" s="229" t="s">
        <v>1465</v>
      </c>
      <c r="G177" s="227"/>
      <c r="H177" s="230">
        <v>1.1200000000000001</v>
      </c>
      <c r="I177" s="231"/>
      <c r="J177" s="227"/>
      <c r="K177" s="227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155</v>
      </c>
      <c r="AU177" s="236" t="s">
        <v>80</v>
      </c>
      <c r="AV177" s="13" t="s">
        <v>80</v>
      </c>
      <c r="AW177" s="13" t="s">
        <v>32</v>
      </c>
      <c r="AX177" s="13" t="s">
        <v>78</v>
      </c>
      <c r="AY177" s="236" t="s">
        <v>142</v>
      </c>
    </row>
    <row r="178" s="2" customFormat="1" ht="16.5" customHeight="1">
      <c r="A178" s="40"/>
      <c r="B178" s="41"/>
      <c r="C178" s="206" t="s">
        <v>323</v>
      </c>
      <c r="D178" s="206" t="s">
        <v>144</v>
      </c>
      <c r="E178" s="207" t="s">
        <v>1466</v>
      </c>
      <c r="F178" s="208" t="s">
        <v>1467</v>
      </c>
      <c r="G178" s="209" t="s">
        <v>159</v>
      </c>
      <c r="H178" s="210">
        <v>3.2000000000000002</v>
      </c>
      <c r="I178" s="211"/>
      <c r="J178" s="212">
        <f>ROUND(I178*H178,2)</f>
        <v>0</v>
      </c>
      <c r="K178" s="208" t="s">
        <v>148</v>
      </c>
      <c r="L178" s="46"/>
      <c r="M178" s="213" t="s">
        <v>19</v>
      </c>
      <c r="N178" s="214" t="s">
        <v>41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149</v>
      </c>
      <c r="AT178" s="217" t="s">
        <v>144</v>
      </c>
      <c r="AU178" s="217" t="s">
        <v>80</v>
      </c>
      <c r="AY178" s="19" t="s">
        <v>142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78</v>
      </c>
      <c r="BK178" s="218">
        <f>ROUND(I178*H178,2)</f>
        <v>0</v>
      </c>
      <c r="BL178" s="19" t="s">
        <v>149</v>
      </c>
      <c r="BM178" s="217" t="s">
        <v>1468</v>
      </c>
    </row>
    <row r="179" s="2" customFormat="1">
      <c r="A179" s="40"/>
      <c r="B179" s="41"/>
      <c r="C179" s="42"/>
      <c r="D179" s="219" t="s">
        <v>151</v>
      </c>
      <c r="E179" s="42"/>
      <c r="F179" s="220" t="s">
        <v>1469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151</v>
      </c>
      <c r="AU179" s="19" t="s">
        <v>80</v>
      </c>
    </row>
    <row r="180" s="2" customFormat="1">
      <c r="A180" s="40"/>
      <c r="B180" s="41"/>
      <c r="C180" s="42"/>
      <c r="D180" s="224" t="s">
        <v>153</v>
      </c>
      <c r="E180" s="42"/>
      <c r="F180" s="225" t="s">
        <v>1470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153</v>
      </c>
      <c r="AU180" s="19" t="s">
        <v>80</v>
      </c>
    </row>
    <row r="181" s="13" customFormat="1">
      <c r="A181" s="13"/>
      <c r="B181" s="226"/>
      <c r="C181" s="227"/>
      <c r="D181" s="219" t="s">
        <v>155</v>
      </c>
      <c r="E181" s="228" t="s">
        <v>19</v>
      </c>
      <c r="F181" s="229" t="s">
        <v>1471</v>
      </c>
      <c r="G181" s="227"/>
      <c r="H181" s="230">
        <v>0.12</v>
      </c>
      <c r="I181" s="231"/>
      <c r="J181" s="227"/>
      <c r="K181" s="227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155</v>
      </c>
      <c r="AU181" s="236" t="s">
        <v>80</v>
      </c>
      <c r="AV181" s="13" t="s">
        <v>80</v>
      </c>
      <c r="AW181" s="13" t="s">
        <v>32</v>
      </c>
      <c r="AX181" s="13" t="s">
        <v>70</v>
      </c>
      <c r="AY181" s="236" t="s">
        <v>142</v>
      </c>
    </row>
    <row r="182" s="13" customFormat="1">
      <c r="A182" s="13"/>
      <c r="B182" s="226"/>
      <c r="C182" s="227"/>
      <c r="D182" s="219" t="s">
        <v>155</v>
      </c>
      <c r="E182" s="228" t="s">
        <v>19</v>
      </c>
      <c r="F182" s="229" t="s">
        <v>1472</v>
      </c>
      <c r="G182" s="227"/>
      <c r="H182" s="230">
        <v>3.0800000000000001</v>
      </c>
      <c r="I182" s="231"/>
      <c r="J182" s="227"/>
      <c r="K182" s="227"/>
      <c r="L182" s="232"/>
      <c r="M182" s="233"/>
      <c r="N182" s="234"/>
      <c r="O182" s="234"/>
      <c r="P182" s="234"/>
      <c r="Q182" s="234"/>
      <c r="R182" s="234"/>
      <c r="S182" s="234"/>
      <c r="T182" s="23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6" t="s">
        <v>155</v>
      </c>
      <c r="AU182" s="236" t="s">
        <v>80</v>
      </c>
      <c r="AV182" s="13" t="s">
        <v>80</v>
      </c>
      <c r="AW182" s="13" t="s">
        <v>32</v>
      </c>
      <c r="AX182" s="13" t="s">
        <v>70</v>
      </c>
      <c r="AY182" s="236" t="s">
        <v>142</v>
      </c>
    </row>
    <row r="183" s="14" customFormat="1">
      <c r="A183" s="14"/>
      <c r="B183" s="237"/>
      <c r="C183" s="238"/>
      <c r="D183" s="219" t="s">
        <v>155</v>
      </c>
      <c r="E183" s="239" t="s">
        <v>19</v>
      </c>
      <c r="F183" s="240" t="s">
        <v>173</v>
      </c>
      <c r="G183" s="238"/>
      <c r="H183" s="241">
        <v>3.2000000000000002</v>
      </c>
      <c r="I183" s="242"/>
      <c r="J183" s="238"/>
      <c r="K183" s="238"/>
      <c r="L183" s="243"/>
      <c r="M183" s="244"/>
      <c r="N183" s="245"/>
      <c r="O183" s="245"/>
      <c r="P183" s="245"/>
      <c r="Q183" s="245"/>
      <c r="R183" s="245"/>
      <c r="S183" s="245"/>
      <c r="T183" s="24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7" t="s">
        <v>155</v>
      </c>
      <c r="AU183" s="247" t="s">
        <v>80</v>
      </c>
      <c r="AV183" s="14" t="s">
        <v>149</v>
      </c>
      <c r="AW183" s="14" t="s">
        <v>32</v>
      </c>
      <c r="AX183" s="14" t="s">
        <v>78</v>
      </c>
      <c r="AY183" s="247" t="s">
        <v>142</v>
      </c>
    </row>
    <row r="184" s="2" customFormat="1" ht="16.5" customHeight="1">
      <c r="A184" s="40"/>
      <c r="B184" s="41"/>
      <c r="C184" s="206" t="s">
        <v>332</v>
      </c>
      <c r="D184" s="206" t="s">
        <v>144</v>
      </c>
      <c r="E184" s="207" t="s">
        <v>1473</v>
      </c>
      <c r="F184" s="208" t="s">
        <v>1474</v>
      </c>
      <c r="G184" s="209" t="s">
        <v>159</v>
      </c>
      <c r="H184" s="210">
        <v>26.600000000000001</v>
      </c>
      <c r="I184" s="211"/>
      <c r="J184" s="212">
        <f>ROUND(I184*H184,2)</f>
        <v>0</v>
      </c>
      <c r="K184" s="208" t="s">
        <v>148</v>
      </c>
      <c r="L184" s="46"/>
      <c r="M184" s="213" t="s">
        <v>19</v>
      </c>
      <c r="N184" s="214" t="s">
        <v>41</v>
      </c>
      <c r="O184" s="86"/>
      <c r="P184" s="215">
        <f>O184*H184</f>
        <v>0</v>
      </c>
      <c r="Q184" s="215">
        <v>1.98</v>
      </c>
      <c r="R184" s="215">
        <f>Q184*H184</f>
        <v>52.667999999999999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149</v>
      </c>
      <c r="AT184" s="217" t="s">
        <v>144</v>
      </c>
      <c r="AU184" s="217" t="s">
        <v>80</v>
      </c>
      <c r="AY184" s="19" t="s">
        <v>142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78</v>
      </c>
      <c r="BK184" s="218">
        <f>ROUND(I184*H184,2)</f>
        <v>0</v>
      </c>
      <c r="BL184" s="19" t="s">
        <v>149</v>
      </c>
      <c r="BM184" s="217" t="s">
        <v>1475</v>
      </c>
    </row>
    <row r="185" s="2" customFormat="1">
      <c r="A185" s="40"/>
      <c r="B185" s="41"/>
      <c r="C185" s="42"/>
      <c r="D185" s="219" t="s">
        <v>151</v>
      </c>
      <c r="E185" s="42"/>
      <c r="F185" s="220" t="s">
        <v>1476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151</v>
      </c>
      <c r="AU185" s="19" t="s">
        <v>80</v>
      </c>
    </row>
    <row r="186" s="2" customFormat="1">
      <c r="A186" s="40"/>
      <c r="B186" s="41"/>
      <c r="C186" s="42"/>
      <c r="D186" s="224" t="s">
        <v>153</v>
      </c>
      <c r="E186" s="42"/>
      <c r="F186" s="225" t="s">
        <v>1477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153</v>
      </c>
      <c r="AU186" s="19" t="s">
        <v>80</v>
      </c>
    </row>
    <row r="187" s="13" customFormat="1">
      <c r="A187" s="13"/>
      <c r="B187" s="226"/>
      <c r="C187" s="227"/>
      <c r="D187" s="219" t="s">
        <v>155</v>
      </c>
      <c r="E187" s="228" t="s">
        <v>19</v>
      </c>
      <c r="F187" s="229" t="s">
        <v>1478</v>
      </c>
      <c r="G187" s="227"/>
      <c r="H187" s="230">
        <v>26.600000000000001</v>
      </c>
      <c r="I187" s="231"/>
      <c r="J187" s="227"/>
      <c r="K187" s="227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155</v>
      </c>
      <c r="AU187" s="236" t="s">
        <v>80</v>
      </c>
      <c r="AV187" s="13" t="s">
        <v>80</v>
      </c>
      <c r="AW187" s="13" t="s">
        <v>32</v>
      </c>
      <c r="AX187" s="13" t="s">
        <v>78</v>
      </c>
      <c r="AY187" s="236" t="s">
        <v>142</v>
      </c>
    </row>
    <row r="188" s="2" customFormat="1" ht="16.5" customHeight="1">
      <c r="A188" s="40"/>
      <c r="B188" s="41"/>
      <c r="C188" s="206" t="s">
        <v>338</v>
      </c>
      <c r="D188" s="206" t="s">
        <v>144</v>
      </c>
      <c r="E188" s="207" t="s">
        <v>1479</v>
      </c>
      <c r="F188" s="208" t="s">
        <v>1480</v>
      </c>
      <c r="G188" s="209" t="s">
        <v>159</v>
      </c>
      <c r="H188" s="210">
        <v>24</v>
      </c>
      <c r="I188" s="211"/>
      <c r="J188" s="212">
        <f>ROUND(I188*H188,2)</f>
        <v>0</v>
      </c>
      <c r="K188" s="208" t="s">
        <v>148</v>
      </c>
      <c r="L188" s="46"/>
      <c r="M188" s="213" t="s">
        <v>19</v>
      </c>
      <c r="N188" s="214" t="s">
        <v>41</v>
      </c>
      <c r="O188" s="86"/>
      <c r="P188" s="215">
        <f>O188*H188</f>
        <v>0</v>
      </c>
      <c r="Q188" s="215">
        <v>2.5018722040000001</v>
      </c>
      <c r="R188" s="215">
        <f>Q188*H188</f>
        <v>60.044932896000006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149</v>
      </c>
      <c r="AT188" s="217" t="s">
        <v>144</v>
      </c>
      <c r="AU188" s="217" t="s">
        <v>80</v>
      </c>
      <c r="AY188" s="19" t="s">
        <v>142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78</v>
      </c>
      <c r="BK188" s="218">
        <f>ROUND(I188*H188,2)</f>
        <v>0</v>
      </c>
      <c r="BL188" s="19" t="s">
        <v>149</v>
      </c>
      <c r="BM188" s="217" t="s">
        <v>1481</v>
      </c>
    </row>
    <row r="189" s="2" customFormat="1">
      <c r="A189" s="40"/>
      <c r="B189" s="41"/>
      <c r="C189" s="42"/>
      <c r="D189" s="219" t="s">
        <v>151</v>
      </c>
      <c r="E189" s="42"/>
      <c r="F189" s="220" t="s">
        <v>1482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151</v>
      </c>
      <c r="AU189" s="19" t="s">
        <v>80</v>
      </c>
    </row>
    <row r="190" s="2" customFormat="1">
      <c r="A190" s="40"/>
      <c r="B190" s="41"/>
      <c r="C190" s="42"/>
      <c r="D190" s="224" t="s">
        <v>153</v>
      </c>
      <c r="E190" s="42"/>
      <c r="F190" s="225" t="s">
        <v>1483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153</v>
      </c>
      <c r="AU190" s="19" t="s">
        <v>80</v>
      </c>
    </row>
    <row r="191" s="13" customFormat="1">
      <c r="A191" s="13"/>
      <c r="B191" s="226"/>
      <c r="C191" s="227"/>
      <c r="D191" s="219" t="s">
        <v>155</v>
      </c>
      <c r="E191" s="228" t="s">
        <v>19</v>
      </c>
      <c r="F191" s="229" t="s">
        <v>1484</v>
      </c>
      <c r="G191" s="227"/>
      <c r="H191" s="230">
        <v>23.5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155</v>
      </c>
      <c r="AU191" s="236" t="s">
        <v>80</v>
      </c>
      <c r="AV191" s="13" t="s">
        <v>80</v>
      </c>
      <c r="AW191" s="13" t="s">
        <v>32</v>
      </c>
      <c r="AX191" s="13" t="s">
        <v>70</v>
      </c>
      <c r="AY191" s="236" t="s">
        <v>142</v>
      </c>
    </row>
    <row r="192" s="13" customFormat="1">
      <c r="A192" s="13"/>
      <c r="B192" s="226"/>
      <c r="C192" s="227"/>
      <c r="D192" s="219" t="s">
        <v>155</v>
      </c>
      <c r="E192" s="228" t="s">
        <v>19</v>
      </c>
      <c r="F192" s="229" t="s">
        <v>1485</v>
      </c>
      <c r="G192" s="227"/>
      <c r="H192" s="230">
        <v>0.5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155</v>
      </c>
      <c r="AU192" s="236" t="s">
        <v>80</v>
      </c>
      <c r="AV192" s="13" t="s">
        <v>80</v>
      </c>
      <c r="AW192" s="13" t="s">
        <v>32</v>
      </c>
      <c r="AX192" s="13" t="s">
        <v>70</v>
      </c>
      <c r="AY192" s="236" t="s">
        <v>142</v>
      </c>
    </row>
    <row r="193" s="14" customFormat="1">
      <c r="A193" s="14"/>
      <c r="B193" s="237"/>
      <c r="C193" s="238"/>
      <c r="D193" s="219" t="s">
        <v>155</v>
      </c>
      <c r="E193" s="239" t="s">
        <v>19</v>
      </c>
      <c r="F193" s="240" t="s">
        <v>173</v>
      </c>
      <c r="G193" s="238"/>
      <c r="H193" s="241">
        <v>24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7" t="s">
        <v>155</v>
      </c>
      <c r="AU193" s="247" t="s">
        <v>80</v>
      </c>
      <c r="AV193" s="14" t="s">
        <v>149</v>
      </c>
      <c r="AW193" s="14" t="s">
        <v>32</v>
      </c>
      <c r="AX193" s="14" t="s">
        <v>78</v>
      </c>
      <c r="AY193" s="247" t="s">
        <v>142</v>
      </c>
    </row>
    <row r="194" s="2" customFormat="1" ht="16.5" customHeight="1">
      <c r="A194" s="40"/>
      <c r="B194" s="41"/>
      <c r="C194" s="206" t="s">
        <v>346</v>
      </c>
      <c r="D194" s="206" t="s">
        <v>144</v>
      </c>
      <c r="E194" s="207" t="s">
        <v>1486</v>
      </c>
      <c r="F194" s="208" t="s">
        <v>1487</v>
      </c>
      <c r="G194" s="209" t="s">
        <v>193</v>
      </c>
      <c r="H194" s="210">
        <v>0.063</v>
      </c>
      <c r="I194" s="211"/>
      <c r="J194" s="212">
        <f>ROUND(I194*H194,2)</f>
        <v>0</v>
      </c>
      <c r="K194" s="208" t="s">
        <v>148</v>
      </c>
      <c r="L194" s="46"/>
      <c r="M194" s="213" t="s">
        <v>19</v>
      </c>
      <c r="N194" s="214" t="s">
        <v>41</v>
      </c>
      <c r="O194" s="86"/>
      <c r="P194" s="215">
        <f>O194*H194</f>
        <v>0</v>
      </c>
      <c r="Q194" s="215">
        <v>1.0597380000000001</v>
      </c>
      <c r="R194" s="215">
        <f>Q194*H194</f>
        <v>0.066763494000000007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149</v>
      </c>
      <c r="AT194" s="217" t="s">
        <v>144</v>
      </c>
      <c r="AU194" s="217" t="s">
        <v>80</v>
      </c>
      <c r="AY194" s="19" t="s">
        <v>142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78</v>
      </c>
      <c r="BK194" s="218">
        <f>ROUND(I194*H194,2)</f>
        <v>0</v>
      </c>
      <c r="BL194" s="19" t="s">
        <v>149</v>
      </c>
      <c r="BM194" s="217" t="s">
        <v>1488</v>
      </c>
    </row>
    <row r="195" s="2" customFormat="1">
      <c r="A195" s="40"/>
      <c r="B195" s="41"/>
      <c r="C195" s="42"/>
      <c r="D195" s="219" t="s">
        <v>151</v>
      </c>
      <c r="E195" s="42"/>
      <c r="F195" s="220" t="s">
        <v>1489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151</v>
      </c>
      <c r="AU195" s="19" t="s">
        <v>80</v>
      </c>
    </row>
    <row r="196" s="2" customFormat="1">
      <c r="A196" s="40"/>
      <c r="B196" s="41"/>
      <c r="C196" s="42"/>
      <c r="D196" s="224" t="s">
        <v>153</v>
      </c>
      <c r="E196" s="42"/>
      <c r="F196" s="225" t="s">
        <v>1490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153</v>
      </c>
      <c r="AU196" s="19" t="s">
        <v>80</v>
      </c>
    </row>
    <row r="197" s="2" customFormat="1">
      <c r="A197" s="40"/>
      <c r="B197" s="41"/>
      <c r="C197" s="42"/>
      <c r="D197" s="219" t="s">
        <v>342</v>
      </c>
      <c r="E197" s="42"/>
      <c r="F197" s="258" t="s">
        <v>1491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342</v>
      </c>
      <c r="AU197" s="19" t="s">
        <v>80</v>
      </c>
    </row>
    <row r="198" s="13" customFormat="1">
      <c r="A198" s="13"/>
      <c r="B198" s="226"/>
      <c r="C198" s="227"/>
      <c r="D198" s="219" t="s">
        <v>155</v>
      </c>
      <c r="E198" s="228" t="s">
        <v>19</v>
      </c>
      <c r="F198" s="229" t="s">
        <v>1492</v>
      </c>
      <c r="G198" s="227"/>
      <c r="H198" s="230">
        <v>0.029999999999999999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155</v>
      </c>
      <c r="AU198" s="236" t="s">
        <v>80</v>
      </c>
      <c r="AV198" s="13" t="s">
        <v>80</v>
      </c>
      <c r="AW198" s="13" t="s">
        <v>32</v>
      </c>
      <c r="AX198" s="13" t="s">
        <v>70</v>
      </c>
      <c r="AY198" s="236" t="s">
        <v>142</v>
      </c>
    </row>
    <row r="199" s="13" customFormat="1">
      <c r="A199" s="13"/>
      <c r="B199" s="226"/>
      <c r="C199" s="227"/>
      <c r="D199" s="219" t="s">
        <v>155</v>
      </c>
      <c r="E199" s="228" t="s">
        <v>19</v>
      </c>
      <c r="F199" s="229" t="s">
        <v>1493</v>
      </c>
      <c r="G199" s="227"/>
      <c r="H199" s="230">
        <v>0.033000000000000002</v>
      </c>
      <c r="I199" s="231"/>
      <c r="J199" s="227"/>
      <c r="K199" s="227"/>
      <c r="L199" s="232"/>
      <c r="M199" s="233"/>
      <c r="N199" s="234"/>
      <c r="O199" s="234"/>
      <c r="P199" s="234"/>
      <c r="Q199" s="234"/>
      <c r="R199" s="234"/>
      <c r="S199" s="234"/>
      <c r="T199" s="23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6" t="s">
        <v>155</v>
      </c>
      <c r="AU199" s="236" t="s">
        <v>80</v>
      </c>
      <c r="AV199" s="13" t="s">
        <v>80</v>
      </c>
      <c r="AW199" s="13" t="s">
        <v>32</v>
      </c>
      <c r="AX199" s="13" t="s">
        <v>70</v>
      </c>
      <c r="AY199" s="236" t="s">
        <v>142</v>
      </c>
    </row>
    <row r="200" s="14" customFormat="1">
      <c r="A200" s="14"/>
      <c r="B200" s="237"/>
      <c r="C200" s="238"/>
      <c r="D200" s="219" t="s">
        <v>155</v>
      </c>
      <c r="E200" s="239" t="s">
        <v>19</v>
      </c>
      <c r="F200" s="240" t="s">
        <v>173</v>
      </c>
      <c r="G200" s="238"/>
      <c r="H200" s="241">
        <v>0.063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7" t="s">
        <v>155</v>
      </c>
      <c r="AU200" s="247" t="s">
        <v>80</v>
      </c>
      <c r="AV200" s="14" t="s">
        <v>149</v>
      </c>
      <c r="AW200" s="14" t="s">
        <v>32</v>
      </c>
      <c r="AX200" s="14" t="s">
        <v>78</v>
      </c>
      <c r="AY200" s="247" t="s">
        <v>142</v>
      </c>
    </row>
    <row r="201" s="12" customFormat="1" ht="22.8" customHeight="1">
      <c r="A201" s="12"/>
      <c r="B201" s="190"/>
      <c r="C201" s="191"/>
      <c r="D201" s="192" t="s">
        <v>69</v>
      </c>
      <c r="E201" s="204" t="s">
        <v>149</v>
      </c>
      <c r="F201" s="204" t="s">
        <v>295</v>
      </c>
      <c r="G201" s="191"/>
      <c r="H201" s="191"/>
      <c r="I201" s="194"/>
      <c r="J201" s="205">
        <f>BK201</f>
        <v>0</v>
      </c>
      <c r="K201" s="191"/>
      <c r="L201" s="196"/>
      <c r="M201" s="197"/>
      <c r="N201" s="198"/>
      <c r="O201" s="198"/>
      <c r="P201" s="199">
        <f>SUM(P202:P208)</f>
        <v>0</v>
      </c>
      <c r="Q201" s="198"/>
      <c r="R201" s="199">
        <f>SUM(R202:R208)</f>
        <v>0.77177099999999998</v>
      </c>
      <c r="S201" s="198"/>
      <c r="T201" s="200">
        <f>SUM(T202:T208)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1" t="s">
        <v>78</v>
      </c>
      <c r="AT201" s="202" t="s">
        <v>69</v>
      </c>
      <c r="AU201" s="202" t="s">
        <v>78</v>
      </c>
      <c r="AY201" s="201" t="s">
        <v>142</v>
      </c>
      <c r="BK201" s="203">
        <f>SUM(BK202:BK208)</f>
        <v>0</v>
      </c>
    </row>
    <row r="202" s="2" customFormat="1" ht="16.5" customHeight="1">
      <c r="A202" s="40"/>
      <c r="B202" s="41"/>
      <c r="C202" s="206" t="s">
        <v>356</v>
      </c>
      <c r="D202" s="206" t="s">
        <v>144</v>
      </c>
      <c r="E202" s="207" t="s">
        <v>1494</v>
      </c>
      <c r="F202" s="208" t="s">
        <v>1495</v>
      </c>
      <c r="G202" s="209" t="s">
        <v>240</v>
      </c>
      <c r="H202" s="210">
        <v>5</v>
      </c>
      <c r="I202" s="211"/>
      <c r="J202" s="212">
        <f>ROUND(I202*H202,2)</f>
        <v>0</v>
      </c>
      <c r="K202" s="208" t="s">
        <v>148</v>
      </c>
      <c r="L202" s="46"/>
      <c r="M202" s="213" t="s">
        <v>19</v>
      </c>
      <c r="N202" s="214" t="s">
        <v>41</v>
      </c>
      <c r="O202" s="86"/>
      <c r="P202" s="215">
        <f>O202*H202</f>
        <v>0</v>
      </c>
      <c r="Q202" s="215">
        <v>0.033354200000000001</v>
      </c>
      <c r="R202" s="215">
        <f>Q202*H202</f>
        <v>0.166771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149</v>
      </c>
      <c r="AT202" s="217" t="s">
        <v>144</v>
      </c>
      <c r="AU202" s="217" t="s">
        <v>80</v>
      </c>
      <c r="AY202" s="19" t="s">
        <v>142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78</v>
      </c>
      <c r="BK202" s="218">
        <f>ROUND(I202*H202,2)</f>
        <v>0</v>
      </c>
      <c r="BL202" s="19" t="s">
        <v>149</v>
      </c>
      <c r="BM202" s="217" t="s">
        <v>1496</v>
      </c>
    </row>
    <row r="203" s="2" customFormat="1">
      <c r="A203" s="40"/>
      <c r="B203" s="41"/>
      <c r="C203" s="42"/>
      <c r="D203" s="219" t="s">
        <v>151</v>
      </c>
      <c r="E203" s="42"/>
      <c r="F203" s="220" t="s">
        <v>1497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151</v>
      </c>
      <c r="AU203" s="19" t="s">
        <v>80</v>
      </c>
    </row>
    <row r="204" s="2" customFormat="1">
      <c r="A204" s="40"/>
      <c r="B204" s="41"/>
      <c r="C204" s="42"/>
      <c r="D204" s="224" t="s">
        <v>153</v>
      </c>
      <c r="E204" s="42"/>
      <c r="F204" s="225" t="s">
        <v>1498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153</v>
      </c>
      <c r="AU204" s="19" t="s">
        <v>80</v>
      </c>
    </row>
    <row r="205" s="13" customFormat="1">
      <c r="A205" s="13"/>
      <c r="B205" s="226"/>
      <c r="C205" s="227"/>
      <c r="D205" s="219" t="s">
        <v>155</v>
      </c>
      <c r="E205" s="228" t="s">
        <v>19</v>
      </c>
      <c r="F205" s="229" t="s">
        <v>1499</v>
      </c>
      <c r="G205" s="227"/>
      <c r="H205" s="230">
        <v>5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6" t="s">
        <v>155</v>
      </c>
      <c r="AU205" s="236" t="s">
        <v>80</v>
      </c>
      <c r="AV205" s="13" t="s">
        <v>80</v>
      </c>
      <c r="AW205" s="13" t="s">
        <v>32</v>
      </c>
      <c r="AX205" s="13" t="s">
        <v>78</v>
      </c>
      <c r="AY205" s="236" t="s">
        <v>142</v>
      </c>
    </row>
    <row r="206" s="2" customFormat="1" ht="16.5" customHeight="1">
      <c r="A206" s="40"/>
      <c r="B206" s="41"/>
      <c r="C206" s="248" t="s">
        <v>364</v>
      </c>
      <c r="D206" s="248" t="s">
        <v>237</v>
      </c>
      <c r="E206" s="249" t="s">
        <v>1500</v>
      </c>
      <c r="F206" s="250" t="s">
        <v>1501</v>
      </c>
      <c r="G206" s="251" t="s">
        <v>437</v>
      </c>
      <c r="H206" s="252">
        <v>5</v>
      </c>
      <c r="I206" s="253"/>
      <c r="J206" s="254">
        <f>ROUND(I206*H206,2)</f>
        <v>0</v>
      </c>
      <c r="K206" s="250" t="s">
        <v>19</v>
      </c>
      <c r="L206" s="255"/>
      <c r="M206" s="256" t="s">
        <v>19</v>
      </c>
      <c r="N206" s="257" t="s">
        <v>41</v>
      </c>
      <c r="O206" s="86"/>
      <c r="P206" s="215">
        <f>O206*H206</f>
        <v>0</v>
      </c>
      <c r="Q206" s="215">
        <v>0.121</v>
      </c>
      <c r="R206" s="215">
        <f>Q206*H206</f>
        <v>0.60499999999999998</v>
      </c>
      <c r="S206" s="215">
        <v>0</v>
      </c>
      <c r="T206" s="216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7" t="s">
        <v>206</v>
      </c>
      <c r="AT206" s="217" t="s">
        <v>237</v>
      </c>
      <c r="AU206" s="217" t="s">
        <v>80</v>
      </c>
      <c r="AY206" s="19" t="s">
        <v>142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9" t="s">
        <v>78</v>
      </c>
      <c r="BK206" s="218">
        <f>ROUND(I206*H206,2)</f>
        <v>0</v>
      </c>
      <c r="BL206" s="19" t="s">
        <v>149</v>
      </c>
      <c r="BM206" s="217" t="s">
        <v>1502</v>
      </c>
    </row>
    <row r="207" s="2" customFormat="1">
      <c r="A207" s="40"/>
      <c r="B207" s="41"/>
      <c r="C207" s="42"/>
      <c r="D207" s="219" t="s">
        <v>151</v>
      </c>
      <c r="E207" s="42"/>
      <c r="F207" s="220" t="s">
        <v>1501</v>
      </c>
      <c r="G207" s="42"/>
      <c r="H207" s="42"/>
      <c r="I207" s="221"/>
      <c r="J207" s="42"/>
      <c r="K207" s="42"/>
      <c r="L207" s="46"/>
      <c r="M207" s="222"/>
      <c r="N207" s="223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151</v>
      </c>
      <c r="AU207" s="19" t="s">
        <v>80</v>
      </c>
    </row>
    <row r="208" s="13" customFormat="1">
      <c r="A208" s="13"/>
      <c r="B208" s="226"/>
      <c r="C208" s="227"/>
      <c r="D208" s="219" t="s">
        <v>155</v>
      </c>
      <c r="E208" s="228" t="s">
        <v>19</v>
      </c>
      <c r="F208" s="229" t="s">
        <v>1503</v>
      </c>
      <c r="G208" s="227"/>
      <c r="H208" s="230">
        <v>5</v>
      </c>
      <c r="I208" s="231"/>
      <c r="J208" s="227"/>
      <c r="K208" s="227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155</v>
      </c>
      <c r="AU208" s="236" t="s">
        <v>80</v>
      </c>
      <c r="AV208" s="13" t="s">
        <v>80</v>
      </c>
      <c r="AW208" s="13" t="s">
        <v>32</v>
      </c>
      <c r="AX208" s="13" t="s">
        <v>78</v>
      </c>
      <c r="AY208" s="236" t="s">
        <v>142</v>
      </c>
    </row>
    <row r="209" s="12" customFormat="1" ht="22.8" customHeight="1">
      <c r="A209" s="12"/>
      <c r="B209" s="190"/>
      <c r="C209" s="191"/>
      <c r="D209" s="192" t="s">
        <v>69</v>
      </c>
      <c r="E209" s="204" t="s">
        <v>181</v>
      </c>
      <c r="F209" s="204" t="s">
        <v>331</v>
      </c>
      <c r="G209" s="191"/>
      <c r="H209" s="191"/>
      <c r="I209" s="194"/>
      <c r="J209" s="205">
        <f>BK209</f>
        <v>0</v>
      </c>
      <c r="K209" s="191"/>
      <c r="L209" s="196"/>
      <c r="M209" s="197"/>
      <c r="N209" s="198"/>
      <c r="O209" s="198"/>
      <c r="P209" s="199">
        <f>SUM(P210:P220)</f>
        <v>0</v>
      </c>
      <c r="Q209" s="198"/>
      <c r="R209" s="199">
        <f>SUM(R210:R220)</f>
        <v>7.2360100000000003</v>
      </c>
      <c r="S209" s="198"/>
      <c r="T209" s="200">
        <f>SUM(T210:T220)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1" t="s">
        <v>78</v>
      </c>
      <c r="AT209" s="202" t="s">
        <v>69</v>
      </c>
      <c r="AU209" s="202" t="s">
        <v>78</v>
      </c>
      <c r="AY209" s="201" t="s">
        <v>142</v>
      </c>
      <c r="BK209" s="203">
        <f>SUM(BK210:BK220)</f>
        <v>0</v>
      </c>
    </row>
    <row r="210" s="2" customFormat="1" ht="16.5" customHeight="1">
      <c r="A210" s="40"/>
      <c r="B210" s="41"/>
      <c r="C210" s="206" t="s">
        <v>381</v>
      </c>
      <c r="D210" s="206" t="s">
        <v>144</v>
      </c>
      <c r="E210" s="207" t="s">
        <v>1504</v>
      </c>
      <c r="F210" s="208" t="s">
        <v>1505</v>
      </c>
      <c r="G210" s="209" t="s">
        <v>147</v>
      </c>
      <c r="H210" s="210">
        <v>0.17499999999999999</v>
      </c>
      <c r="I210" s="211"/>
      <c r="J210" s="212">
        <f>ROUND(I210*H210,2)</f>
        <v>0</v>
      </c>
      <c r="K210" s="208" t="s">
        <v>148</v>
      </c>
      <c r="L210" s="46"/>
      <c r="M210" s="213" t="s">
        <v>19</v>
      </c>
      <c r="N210" s="214" t="s">
        <v>41</v>
      </c>
      <c r="O210" s="86"/>
      <c r="P210" s="215">
        <f>O210*H210</f>
        <v>0</v>
      </c>
      <c r="Q210" s="215">
        <v>0.23000000000000001</v>
      </c>
      <c r="R210" s="215">
        <f>Q210*H210</f>
        <v>0.040250000000000001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149</v>
      </c>
      <c r="AT210" s="217" t="s">
        <v>144</v>
      </c>
      <c r="AU210" s="217" t="s">
        <v>80</v>
      </c>
      <c r="AY210" s="19" t="s">
        <v>142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78</v>
      </c>
      <c r="BK210" s="218">
        <f>ROUND(I210*H210,2)</f>
        <v>0</v>
      </c>
      <c r="BL210" s="19" t="s">
        <v>149</v>
      </c>
      <c r="BM210" s="217" t="s">
        <v>1506</v>
      </c>
    </row>
    <row r="211" s="2" customFormat="1">
      <c r="A211" s="40"/>
      <c r="B211" s="41"/>
      <c r="C211" s="42"/>
      <c r="D211" s="219" t="s">
        <v>151</v>
      </c>
      <c r="E211" s="42"/>
      <c r="F211" s="220" t="s">
        <v>1507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151</v>
      </c>
      <c r="AU211" s="19" t="s">
        <v>80</v>
      </c>
    </row>
    <row r="212" s="2" customFormat="1">
      <c r="A212" s="40"/>
      <c r="B212" s="41"/>
      <c r="C212" s="42"/>
      <c r="D212" s="224" t="s">
        <v>153</v>
      </c>
      <c r="E212" s="42"/>
      <c r="F212" s="225" t="s">
        <v>1508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153</v>
      </c>
      <c r="AU212" s="19" t="s">
        <v>80</v>
      </c>
    </row>
    <row r="213" s="13" customFormat="1">
      <c r="A213" s="13"/>
      <c r="B213" s="226"/>
      <c r="C213" s="227"/>
      <c r="D213" s="219" t="s">
        <v>155</v>
      </c>
      <c r="E213" s="228" t="s">
        <v>19</v>
      </c>
      <c r="F213" s="229" t="s">
        <v>1509</v>
      </c>
      <c r="G213" s="227"/>
      <c r="H213" s="230">
        <v>0.17499999999999999</v>
      </c>
      <c r="I213" s="231"/>
      <c r="J213" s="227"/>
      <c r="K213" s="227"/>
      <c r="L213" s="232"/>
      <c r="M213" s="233"/>
      <c r="N213" s="234"/>
      <c r="O213" s="234"/>
      <c r="P213" s="234"/>
      <c r="Q213" s="234"/>
      <c r="R213" s="234"/>
      <c r="S213" s="234"/>
      <c r="T213" s="23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6" t="s">
        <v>155</v>
      </c>
      <c r="AU213" s="236" t="s">
        <v>80</v>
      </c>
      <c r="AV213" s="13" t="s">
        <v>80</v>
      </c>
      <c r="AW213" s="13" t="s">
        <v>32</v>
      </c>
      <c r="AX213" s="13" t="s">
        <v>78</v>
      </c>
      <c r="AY213" s="236" t="s">
        <v>142</v>
      </c>
    </row>
    <row r="214" s="2" customFormat="1" ht="21.75" customHeight="1">
      <c r="A214" s="40"/>
      <c r="B214" s="41"/>
      <c r="C214" s="206" t="s">
        <v>387</v>
      </c>
      <c r="D214" s="206" t="s">
        <v>144</v>
      </c>
      <c r="E214" s="207" t="s">
        <v>1510</v>
      </c>
      <c r="F214" s="208" t="s">
        <v>1511</v>
      </c>
      <c r="G214" s="209" t="s">
        <v>147</v>
      </c>
      <c r="H214" s="210">
        <v>27.199999999999999</v>
      </c>
      <c r="I214" s="211"/>
      <c r="J214" s="212">
        <f>ROUND(I214*H214,2)</f>
        <v>0</v>
      </c>
      <c r="K214" s="208" t="s">
        <v>148</v>
      </c>
      <c r="L214" s="46"/>
      <c r="M214" s="213" t="s">
        <v>19</v>
      </c>
      <c r="N214" s="214" t="s">
        <v>41</v>
      </c>
      <c r="O214" s="86"/>
      <c r="P214" s="215">
        <f>O214*H214</f>
        <v>0</v>
      </c>
      <c r="Q214" s="215">
        <v>0.14610000000000001</v>
      </c>
      <c r="R214" s="215">
        <f>Q214*H214</f>
        <v>3.9739200000000001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149</v>
      </c>
      <c r="AT214" s="217" t="s">
        <v>144</v>
      </c>
      <c r="AU214" s="217" t="s">
        <v>80</v>
      </c>
      <c r="AY214" s="19" t="s">
        <v>142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78</v>
      </c>
      <c r="BK214" s="218">
        <f>ROUND(I214*H214,2)</f>
        <v>0</v>
      </c>
      <c r="BL214" s="19" t="s">
        <v>149</v>
      </c>
      <c r="BM214" s="217" t="s">
        <v>1512</v>
      </c>
    </row>
    <row r="215" s="2" customFormat="1">
      <c r="A215" s="40"/>
      <c r="B215" s="41"/>
      <c r="C215" s="42"/>
      <c r="D215" s="219" t="s">
        <v>151</v>
      </c>
      <c r="E215" s="42"/>
      <c r="F215" s="220" t="s">
        <v>1513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151</v>
      </c>
      <c r="AU215" s="19" t="s">
        <v>80</v>
      </c>
    </row>
    <row r="216" s="2" customFormat="1">
      <c r="A216" s="40"/>
      <c r="B216" s="41"/>
      <c r="C216" s="42"/>
      <c r="D216" s="224" t="s">
        <v>153</v>
      </c>
      <c r="E216" s="42"/>
      <c r="F216" s="225" t="s">
        <v>1514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153</v>
      </c>
      <c r="AU216" s="19" t="s">
        <v>80</v>
      </c>
    </row>
    <row r="217" s="13" customFormat="1">
      <c r="A217" s="13"/>
      <c r="B217" s="226"/>
      <c r="C217" s="227"/>
      <c r="D217" s="219" t="s">
        <v>155</v>
      </c>
      <c r="E217" s="228" t="s">
        <v>19</v>
      </c>
      <c r="F217" s="229" t="s">
        <v>1515</v>
      </c>
      <c r="G217" s="227"/>
      <c r="H217" s="230">
        <v>27.199999999999999</v>
      </c>
      <c r="I217" s="231"/>
      <c r="J217" s="227"/>
      <c r="K217" s="227"/>
      <c r="L217" s="232"/>
      <c r="M217" s="233"/>
      <c r="N217" s="234"/>
      <c r="O217" s="234"/>
      <c r="P217" s="234"/>
      <c r="Q217" s="234"/>
      <c r="R217" s="234"/>
      <c r="S217" s="234"/>
      <c r="T217" s="23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6" t="s">
        <v>155</v>
      </c>
      <c r="AU217" s="236" t="s">
        <v>80</v>
      </c>
      <c r="AV217" s="13" t="s">
        <v>80</v>
      </c>
      <c r="AW217" s="13" t="s">
        <v>32</v>
      </c>
      <c r="AX217" s="13" t="s">
        <v>78</v>
      </c>
      <c r="AY217" s="236" t="s">
        <v>142</v>
      </c>
    </row>
    <row r="218" s="2" customFormat="1" ht="16.5" customHeight="1">
      <c r="A218" s="40"/>
      <c r="B218" s="41"/>
      <c r="C218" s="248" t="s">
        <v>394</v>
      </c>
      <c r="D218" s="248" t="s">
        <v>237</v>
      </c>
      <c r="E218" s="249" t="s">
        <v>1516</v>
      </c>
      <c r="F218" s="250" t="s">
        <v>1517</v>
      </c>
      <c r="G218" s="251" t="s">
        <v>147</v>
      </c>
      <c r="H218" s="252">
        <v>28.015999999999998</v>
      </c>
      <c r="I218" s="253"/>
      <c r="J218" s="254">
        <f>ROUND(I218*H218,2)</f>
        <v>0</v>
      </c>
      <c r="K218" s="250" t="s">
        <v>148</v>
      </c>
      <c r="L218" s="255"/>
      <c r="M218" s="256" t="s">
        <v>19</v>
      </c>
      <c r="N218" s="257" t="s">
        <v>41</v>
      </c>
      <c r="O218" s="86"/>
      <c r="P218" s="215">
        <f>O218*H218</f>
        <v>0</v>
      </c>
      <c r="Q218" s="215">
        <v>0.11500000000000001</v>
      </c>
      <c r="R218" s="215">
        <f>Q218*H218</f>
        <v>3.2218399999999998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206</v>
      </c>
      <c r="AT218" s="217" t="s">
        <v>237</v>
      </c>
      <c r="AU218" s="217" t="s">
        <v>80</v>
      </c>
      <c r="AY218" s="19" t="s">
        <v>142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78</v>
      </c>
      <c r="BK218" s="218">
        <f>ROUND(I218*H218,2)</f>
        <v>0</v>
      </c>
      <c r="BL218" s="19" t="s">
        <v>149</v>
      </c>
      <c r="BM218" s="217" t="s">
        <v>1518</v>
      </c>
    </row>
    <row r="219" s="2" customFormat="1">
      <c r="A219" s="40"/>
      <c r="B219" s="41"/>
      <c r="C219" s="42"/>
      <c r="D219" s="219" t="s">
        <v>151</v>
      </c>
      <c r="E219" s="42"/>
      <c r="F219" s="220" t="s">
        <v>1517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151</v>
      </c>
      <c r="AU219" s="19" t="s">
        <v>80</v>
      </c>
    </row>
    <row r="220" s="13" customFormat="1">
      <c r="A220" s="13"/>
      <c r="B220" s="226"/>
      <c r="C220" s="227"/>
      <c r="D220" s="219" t="s">
        <v>155</v>
      </c>
      <c r="E220" s="227"/>
      <c r="F220" s="229" t="s">
        <v>1519</v>
      </c>
      <c r="G220" s="227"/>
      <c r="H220" s="230">
        <v>28.015999999999998</v>
      </c>
      <c r="I220" s="231"/>
      <c r="J220" s="227"/>
      <c r="K220" s="227"/>
      <c r="L220" s="232"/>
      <c r="M220" s="233"/>
      <c r="N220" s="234"/>
      <c r="O220" s="234"/>
      <c r="P220" s="234"/>
      <c r="Q220" s="234"/>
      <c r="R220" s="234"/>
      <c r="S220" s="234"/>
      <c r="T220" s="23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6" t="s">
        <v>155</v>
      </c>
      <c r="AU220" s="236" t="s">
        <v>80</v>
      </c>
      <c r="AV220" s="13" t="s">
        <v>80</v>
      </c>
      <c r="AW220" s="13" t="s">
        <v>4</v>
      </c>
      <c r="AX220" s="13" t="s">
        <v>78</v>
      </c>
      <c r="AY220" s="236" t="s">
        <v>142</v>
      </c>
    </row>
    <row r="221" s="12" customFormat="1" ht="22.8" customHeight="1">
      <c r="A221" s="12"/>
      <c r="B221" s="190"/>
      <c r="C221" s="191"/>
      <c r="D221" s="192" t="s">
        <v>69</v>
      </c>
      <c r="E221" s="204" t="s">
        <v>190</v>
      </c>
      <c r="F221" s="204" t="s">
        <v>345</v>
      </c>
      <c r="G221" s="191"/>
      <c r="H221" s="191"/>
      <c r="I221" s="194"/>
      <c r="J221" s="205">
        <f>BK221</f>
        <v>0</v>
      </c>
      <c r="K221" s="191"/>
      <c r="L221" s="196"/>
      <c r="M221" s="197"/>
      <c r="N221" s="198"/>
      <c r="O221" s="198"/>
      <c r="P221" s="199">
        <f>SUM(P222:P225)</f>
        <v>0</v>
      </c>
      <c r="Q221" s="198"/>
      <c r="R221" s="199">
        <f>SUM(R222:R225)</f>
        <v>0.057960000000000005</v>
      </c>
      <c r="S221" s="198"/>
      <c r="T221" s="200">
        <f>SUM(T222:T225)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1" t="s">
        <v>78</v>
      </c>
      <c r="AT221" s="202" t="s">
        <v>69</v>
      </c>
      <c r="AU221" s="202" t="s">
        <v>78</v>
      </c>
      <c r="AY221" s="201" t="s">
        <v>142</v>
      </c>
      <c r="BK221" s="203">
        <f>SUM(BK222:BK225)</f>
        <v>0</v>
      </c>
    </row>
    <row r="222" s="2" customFormat="1" ht="16.5" customHeight="1">
      <c r="A222" s="40"/>
      <c r="B222" s="41"/>
      <c r="C222" s="206" t="s">
        <v>401</v>
      </c>
      <c r="D222" s="206" t="s">
        <v>144</v>
      </c>
      <c r="E222" s="207" t="s">
        <v>1520</v>
      </c>
      <c r="F222" s="208" t="s">
        <v>1521</v>
      </c>
      <c r="G222" s="209" t="s">
        <v>147</v>
      </c>
      <c r="H222" s="210">
        <v>0.92000000000000004</v>
      </c>
      <c r="I222" s="211"/>
      <c r="J222" s="212">
        <f>ROUND(I222*H222,2)</f>
        <v>0</v>
      </c>
      <c r="K222" s="208" t="s">
        <v>148</v>
      </c>
      <c r="L222" s="46"/>
      <c r="M222" s="213" t="s">
        <v>19</v>
      </c>
      <c r="N222" s="214" t="s">
        <v>41</v>
      </c>
      <c r="O222" s="86"/>
      <c r="P222" s="215">
        <f>O222*H222</f>
        <v>0</v>
      </c>
      <c r="Q222" s="215">
        <v>0.063</v>
      </c>
      <c r="R222" s="215">
        <f>Q222*H222</f>
        <v>0.057960000000000005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149</v>
      </c>
      <c r="AT222" s="217" t="s">
        <v>144</v>
      </c>
      <c r="AU222" s="217" t="s">
        <v>80</v>
      </c>
      <c r="AY222" s="19" t="s">
        <v>142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78</v>
      </c>
      <c r="BK222" s="218">
        <f>ROUND(I222*H222,2)</f>
        <v>0</v>
      </c>
      <c r="BL222" s="19" t="s">
        <v>149</v>
      </c>
      <c r="BM222" s="217" t="s">
        <v>1522</v>
      </c>
    </row>
    <row r="223" s="2" customFormat="1">
      <c r="A223" s="40"/>
      <c r="B223" s="41"/>
      <c r="C223" s="42"/>
      <c r="D223" s="219" t="s">
        <v>151</v>
      </c>
      <c r="E223" s="42"/>
      <c r="F223" s="220" t="s">
        <v>1523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151</v>
      </c>
      <c r="AU223" s="19" t="s">
        <v>80</v>
      </c>
    </row>
    <row r="224" s="2" customFormat="1">
      <c r="A224" s="40"/>
      <c r="B224" s="41"/>
      <c r="C224" s="42"/>
      <c r="D224" s="224" t="s">
        <v>153</v>
      </c>
      <c r="E224" s="42"/>
      <c r="F224" s="225" t="s">
        <v>1524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153</v>
      </c>
      <c r="AU224" s="19" t="s">
        <v>80</v>
      </c>
    </row>
    <row r="225" s="13" customFormat="1">
      <c r="A225" s="13"/>
      <c r="B225" s="226"/>
      <c r="C225" s="227"/>
      <c r="D225" s="219" t="s">
        <v>155</v>
      </c>
      <c r="E225" s="228" t="s">
        <v>19</v>
      </c>
      <c r="F225" s="229" t="s">
        <v>1525</v>
      </c>
      <c r="G225" s="227"/>
      <c r="H225" s="230">
        <v>0.92000000000000004</v>
      </c>
      <c r="I225" s="231"/>
      <c r="J225" s="227"/>
      <c r="K225" s="227"/>
      <c r="L225" s="232"/>
      <c r="M225" s="233"/>
      <c r="N225" s="234"/>
      <c r="O225" s="234"/>
      <c r="P225" s="234"/>
      <c r="Q225" s="234"/>
      <c r="R225" s="234"/>
      <c r="S225" s="234"/>
      <c r="T225" s="23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6" t="s">
        <v>155</v>
      </c>
      <c r="AU225" s="236" t="s">
        <v>80</v>
      </c>
      <c r="AV225" s="13" t="s">
        <v>80</v>
      </c>
      <c r="AW225" s="13" t="s">
        <v>32</v>
      </c>
      <c r="AX225" s="13" t="s">
        <v>78</v>
      </c>
      <c r="AY225" s="236" t="s">
        <v>142</v>
      </c>
    </row>
    <row r="226" s="12" customFormat="1" ht="22.8" customHeight="1">
      <c r="A226" s="12"/>
      <c r="B226" s="190"/>
      <c r="C226" s="191"/>
      <c r="D226" s="192" t="s">
        <v>69</v>
      </c>
      <c r="E226" s="204" t="s">
        <v>215</v>
      </c>
      <c r="F226" s="204" t="s">
        <v>550</v>
      </c>
      <c r="G226" s="191"/>
      <c r="H226" s="191"/>
      <c r="I226" s="194"/>
      <c r="J226" s="205">
        <f>BK226</f>
        <v>0</v>
      </c>
      <c r="K226" s="191"/>
      <c r="L226" s="196"/>
      <c r="M226" s="197"/>
      <c r="N226" s="198"/>
      <c r="O226" s="198"/>
      <c r="P226" s="199">
        <f>SUM(P227:P239)</f>
        <v>0</v>
      </c>
      <c r="Q226" s="198"/>
      <c r="R226" s="199">
        <f>SUM(R227:R239)</f>
        <v>0.036382999999999999</v>
      </c>
      <c r="S226" s="198"/>
      <c r="T226" s="200">
        <f>SUM(T227:T239)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1" t="s">
        <v>78</v>
      </c>
      <c r="AT226" s="202" t="s">
        <v>69</v>
      </c>
      <c r="AU226" s="202" t="s">
        <v>78</v>
      </c>
      <c r="AY226" s="201" t="s">
        <v>142</v>
      </c>
      <c r="BK226" s="203">
        <f>SUM(BK227:BK239)</f>
        <v>0</v>
      </c>
    </row>
    <row r="227" s="2" customFormat="1" ht="16.5" customHeight="1">
      <c r="A227" s="40"/>
      <c r="B227" s="41"/>
      <c r="C227" s="206" t="s">
        <v>406</v>
      </c>
      <c r="D227" s="206" t="s">
        <v>144</v>
      </c>
      <c r="E227" s="207" t="s">
        <v>1526</v>
      </c>
      <c r="F227" s="208" t="s">
        <v>1527</v>
      </c>
      <c r="G227" s="209" t="s">
        <v>240</v>
      </c>
      <c r="H227" s="210">
        <v>1</v>
      </c>
      <c r="I227" s="211"/>
      <c r="J227" s="212">
        <f>ROUND(I227*H227,2)</f>
        <v>0</v>
      </c>
      <c r="K227" s="208" t="s">
        <v>148</v>
      </c>
      <c r="L227" s="46"/>
      <c r="M227" s="213" t="s">
        <v>19</v>
      </c>
      <c r="N227" s="214" t="s">
        <v>41</v>
      </c>
      <c r="O227" s="86"/>
      <c r="P227" s="215">
        <f>O227*H227</f>
        <v>0</v>
      </c>
      <c r="Q227" s="215">
        <v>0.0045880000000000001</v>
      </c>
      <c r="R227" s="215">
        <f>Q227*H227</f>
        <v>0.0045880000000000001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149</v>
      </c>
      <c r="AT227" s="217" t="s">
        <v>144</v>
      </c>
      <c r="AU227" s="217" t="s">
        <v>80</v>
      </c>
      <c r="AY227" s="19" t="s">
        <v>142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78</v>
      </c>
      <c r="BK227" s="218">
        <f>ROUND(I227*H227,2)</f>
        <v>0</v>
      </c>
      <c r="BL227" s="19" t="s">
        <v>149</v>
      </c>
      <c r="BM227" s="217" t="s">
        <v>1528</v>
      </c>
    </row>
    <row r="228" s="2" customFormat="1">
      <c r="A228" s="40"/>
      <c r="B228" s="41"/>
      <c r="C228" s="42"/>
      <c r="D228" s="219" t="s">
        <v>151</v>
      </c>
      <c r="E228" s="42"/>
      <c r="F228" s="220" t="s">
        <v>1529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151</v>
      </c>
      <c r="AU228" s="19" t="s">
        <v>80</v>
      </c>
    </row>
    <row r="229" s="2" customFormat="1">
      <c r="A229" s="40"/>
      <c r="B229" s="41"/>
      <c r="C229" s="42"/>
      <c r="D229" s="224" t="s">
        <v>153</v>
      </c>
      <c r="E229" s="42"/>
      <c r="F229" s="225" t="s">
        <v>1530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153</v>
      </c>
      <c r="AU229" s="19" t="s">
        <v>80</v>
      </c>
    </row>
    <row r="230" s="2" customFormat="1">
      <c r="A230" s="40"/>
      <c r="B230" s="41"/>
      <c r="C230" s="42"/>
      <c r="D230" s="219" t="s">
        <v>342</v>
      </c>
      <c r="E230" s="42"/>
      <c r="F230" s="258" t="s">
        <v>1531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342</v>
      </c>
      <c r="AU230" s="19" t="s">
        <v>80</v>
      </c>
    </row>
    <row r="231" s="2" customFormat="1" ht="16.5" customHeight="1">
      <c r="A231" s="40"/>
      <c r="B231" s="41"/>
      <c r="C231" s="248" t="s">
        <v>414</v>
      </c>
      <c r="D231" s="248" t="s">
        <v>237</v>
      </c>
      <c r="E231" s="249" t="s">
        <v>1532</v>
      </c>
      <c r="F231" s="250" t="s">
        <v>1533</v>
      </c>
      <c r="G231" s="251" t="s">
        <v>19</v>
      </c>
      <c r="H231" s="252">
        <v>1</v>
      </c>
      <c r="I231" s="253"/>
      <c r="J231" s="254">
        <f>ROUND(I231*H231,2)</f>
        <v>0</v>
      </c>
      <c r="K231" s="250" t="s">
        <v>19</v>
      </c>
      <c r="L231" s="255"/>
      <c r="M231" s="256" t="s">
        <v>19</v>
      </c>
      <c r="N231" s="257" t="s">
        <v>41</v>
      </c>
      <c r="O231" s="86"/>
      <c r="P231" s="215">
        <f>O231*H231</f>
        <v>0</v>
      </c>
      <c r="Q231" s="215">
        <v>0.0025000000000000001</v>
      </c>
      <c r="R231" s="215">
        <f>Q231*H231</f>
        <v>0.0025000000000000001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206</v>
      </c>
      <c r="AT231" s="217" t="s">
        <v>237</v>
      </c>
      <c r="AU231" s="217" t="s">
        <v>80</v>
      </c>
      <c r="AY231" s="19" t="s">
        <v>142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9" t="s">
        <v>78</v>
      </c>
      <c r="BK231" s="218">
        <f>ROUND(I231*H231,2)</f>
        <v>0</v>
      </c>
      <c r="BL231" s="19" t="s">
        <v>149</v>
      </c>
      <c r="BM231" s="217" t="s">
        <v>1534</v>
      </c>
    </row>
    <row r="232" s="2" customFormat="1">
      <c r="A232" s="40"/>
      <c r="B232" s="41"/>
      <c r="C232" s="42"/>
      <c r="D232" s="219" t="s">
        <v>151</v>
      </c>
      <c r="E232" s="42"/>
      <c r="F232" s="220" t="s">
        <v>1533</v>
      </c>
      <c r="G232" s="42"/>
      <c r="H232" s="42"/>
      <c r="I232" s="221"/>
      <c r="J232" s="42"/>
      <c r="K232" s="42"/>
      <c r="L232" s="46"/>
      <c r="M232" s="222"/>
      <c r="N232" s="223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151</v>
      </c>
      <c r="AU232" s="19" t="s">
        <v>80</v>
      </c>
    </row>
    <row r="233" s="2" customFormat="1">
      <c r="A233" s="40"/>
      <c r="B233" s="41"/>
      <c r="C233" s="42"/>
      <c r="D233" s="219" t="s">
        <v>342</v>
      </c>
      <c r="E233" s="42"/>
      <c r="F233" s="258" t="s">
        <v>1535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342</v>
      </c>
      <c r="AU233" s="19" t="s">
        <v>80</v>
      </c>
    </row>
    <row r="234" s="13" customFormat="1">
      <c r="A234" s="13"/>
      <c r="B234" s="226"/>
      <c r="C234" s="227"/>
      <c r="D234" s="219" t="s">
        <v>155</v>
      </c>
      <c r="E234" s="228" t="s">
        <v>19</v>
      </c>
      <c r="F234" s="229" t="s">
        <v>78</v>
      </c>
      <c r="G234" s="227"/>
      <c r="H234" s="230">
        <v>1</v>
      </c>
      <c r="I234" s="231"/>
      <c r="J234" s="227"/>
      <c r="K234" s="227"/>
      <c r="L234" s="232"/>
      <c r="M234" s="233"/>
      <c r="N234" s="234"/>
      <c r="O234" s="234"/>
      <c r="P234" s="234"/>
      <c r="Q234" s="234"/>
      <c r="R234" s="234"/>
      <c r="S234" s="234"/>
      <c r="T234" s="23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6" t="s">
        <v>155</v>
      </c>
      <c r="AU234" s="236" t="s">
        <v>80</v>
      </c>
      <c r="AV234" s="13" t="s">
        <v>80</v>
      </c>
      <c r="AW234" s="13" t="s">
        <v>32</v>
      </c>
      <c r="AX234" s="13" t="s">
        <v>78</v>
      </c>
      <c r="AY234" s="236" t="s">
        <v>142</v>
      </c>
    </row>
    <row r="235" s="2" customFormat="1" ht="16.5" customHeight="1">
      <c r="A235" s="40"/>
      <c r="B235" s="41"/>
      <c r="C235" s="206" t="s">
        <v>420</v>
      </c>
      <c r="D235" s="206" t="s">
        <v>144</v>
      </c>
      <c r="E235" s="207" t="s">
        <v>1536</v>
      </c>
      <c r="F235" s="208" t="s">
        <v>1537</v>
      </c>
      <c r="G235" s="209" t="s">
        <v>269</v>
      </c>
      <c r="H235" s="210">
        <v>30</v>
      </c>
      <c r="I235" s="211"/>
      <c r="J235" s="212">
        <f>ROUND(I235*H235,2)</f>
        <v>0</v>
      </c>
      <c r="K235" s="208" t="s">
        <v>148</v>
      </c>
      <c r="L235" s="46"/>
      <c r="M235" s="213" t="s">
        <v>19</v>
      </c>
      <c r="N235" s="214" t="s">
        <v>41</v>
      </c>
      <c r="O235" s="86"/>
      <c r="P235" s="215">
        <f>O235*H235</f>
        <v>0</v>
      </c>
      <c r="Q235" s="215">
        <v>0.00097650000000000005</v>
      </c>
      <c r="R235" s="215">
        <f>Q235*H235</f>
        <v>0.029295000000000002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149</v>
      </c>
      <c r="AT235" s="217" t="s">
        <v>144</v>
      </c>
      <c r="AU235" s="217" t="s">
        <v>80</v>
      </c>
      <c r="AY235" s="19" t="s">
        <v>142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78</v>
      </c>
      <c r="BK235" s="218">
        <f>ROUND(I235*H235,2)</f>
        <v>0</v>
      </c>
      <c r="BL235" s="19" t="s">
        <v>149</v>
      </c>
      <c r="BM235" s="217" t="s">
        <v>1538</v>
      </c>
    </row>
    <row r="236" s="2" customFormat="1">
      <c r="A236" s="40"/>
      <c r="B236" s="41"/>
      <c r="C236" s="42"/>
      <c r="D236" s="219" t="s">
        <v>151</v>
      </c>
      <c r="E236" s="42"/>
      <c r="F236" s="220" t="s">
        <v>1539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151</v>
      </c>
      <c r="AU236" s="19" t="s">
        <v>80</v>
      </c>
    </row>
    <row r="237" s="2" customFormat="1">
      <c r="A237" s="40"/>
      <c r="B237" s="41"/>
      <c r="C237" s="42"/>
      <c r="D237" s="224" t="s">
        <v>153</v>
      </c>
      <c r="E237" s="42"/>
      <c r="F237" s="225" t="s">
        <v>1540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153</v>
      </c>
      <c r="AU237" s="19" t="s">
        <v>80</v>
      </c>
    </row>
    <row r="238" s="2" customFormat="1">
      <c r="A238" s="40"/>
      <c r="B238" s="41"/>
      <c r="C238" s="42"/>
      <c r="D238" s="219" t="s">
        <v>342</v>
      </c>
      <c r="E238" s="42"/>
      <c r="F238" s="258" t="s">
        <v>1541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342</v>
      </c>
      <c r="AU238" s="19" t="s">
        <v>80</v>
      </c>
    </row>
    <row r="239" s="13" customFormat="1">
      <c r="A239" s="13"/>
      <c r="B239" s="226"/>
      <c r="C239" s="227"/>
      <c r="D239" s="219" t="s">
        <v>155</v>
      </c>
      <c r="E239" s="228" t="s">
        <v>19</v>
      </c>
      <c r="F239" s="229" t="s">
        <v>381</v>
      </c>
      <c r="G239" s="227"/>
      <c r="H239" s="230">
        <v>30</v>
      </c>
      <c r="I239" s="231"/>
      <c r="J239" s="227"/>
      <c r="K239" s="227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155</v>
      </c>
      <c r="AU239" s="236" t="s">
        <v>80</v>
      </c>
      <c r="AV239" s="13" t="s">
        <v>80</v>
      </c>
      <c r="AW239" s="13" t="s">
        <v>32</v>
      </c>
      <c r="AX239" s="13" t="s">
        <v>78</v>
      </c>
      <c r="AY239" s="236" t="s">
        <v>142</v>
      </c>
    </row>
    <row r="240" s="12" customFormat="1" ht="22.8" customHeight="1">
      <c r="A240" s="12"/>
      <c r="B240" s="190"/>
      <c r="C240" s="191"/>
      <c r="D240" s="192" t="s">
        <v>69</v>
      </c>
      <c r="E240" s="204" t="s">
        <v>618</v>
      </c>
      <c r="F240" s="204" t="s">
        <v>619</v>
      </c>
      <c r="G240" s="191"/>
      <c r="H240" s="191"/>
      <c r="I240" s="194"/>
      <c r="J240" s="205">
        <f>BK240</f>
        <v>0</v>
      </c>
      <c r="K240" s="191"/>
      <c r="L240" s="196"/>
      <c r="M240" s="197"/>
      <c r="N240" s="198"/>
      <c r="O240" s="198"/>
      <c r="P240" s="199">
        <f>SUM(P241:P246)</f>
        <v>0</v>
      </c>
      <c r="Q240" s="198"/>
      <c r="R240" s="199">
        <f>SUM(R241:R246)</f>
        <v>0</v>
      </c>
      <c r="S240" s="198"/>
      <c r="T240" s="200">
        <f>SUM(T241:T246)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01" t="s">
        <v>78</v>
      </c>
      <c r="AT240" s="202" t="s">
        <v>69</v>
      </c>
      <c r="AU240" s="202" t="s">
        <v>78</v>
      </c>
      <c r="AY240" s="201" t="s">
        <v>142</v>
      </c>
      <c r="BK240" s="203">
        <f>SUM(BK241:BK246)</f>
        <v>0</v>
      </c>
    </row>
    <row r="241" s="2" customFormat="1" ht="16.5" customHeight="1">
      <c r="A241" s="40"/>
      <c r="B241" s="41"/>
      <c r="C241" s="206" t="s">
        <v>429</v>
      </c>
      <c r="D241" s="206" t="s">
        <v>144</v>
      </c>
      <c r="E241" s="207" t="s">
        <v>1542</v>
      </c>
      <c r="F241" s="208" t="s">
        <v>1543</v>
      </c>
      <c r="G241" s="209" t="s">
        <v>193</v>
      </c>
      <c r="H241" s="210">
        <v>218.696</v>
      </c>
      <c r="I241" s="211"/>
      <c r="J241" s="212">
        <f>ROUND(I241*H241,2)</f>
        <v>0</v>
      </c>
      <c r="K241" s="208" t="s">
        <v>148</v>
      </c>
      <c r="L241" s="46"/>
      <c r="M241" s="213" t="s">
        <v>19</v>
      </c>
      <c r="N241" s="214" t="s">
        <v>41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149</v>
      </c>
      <c r="AT241" s="217" t="s">
        <v>144</v>
      </c>
      <c r="AU241" s="217" t="s">
        <v>80</v>
      </c>
      <c r="AY241" s="19" t="s">
        <v>142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78</v>
      </c>
      <c r="BK241" s="218">
        <f>ROUND(I241*H241,2)</f>
        <v>0</v>
      </c>
      <c r="BL241" s="19" t="s">
        <v>149</v>
      </c>
      <c r="BM241" s="217" t="s">
        <v>1544</v>
      </c>
    </row>
    <row r="242" s="2" customFormat="1">
      <c r="A242" s="40"/>
      <c r="B242" s="41"/>
      <c r="C242" s="42"/>
      <c r="D242" s="219" t="s">
        <v>151</v>
      </c>
      <c r="E242" s="42"/>
      <c r="F242" s="220" t="s">
        <v>1545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151</v>
      </c>
      <c r="AU242" s="19" t="s">
        <v>80</v>
      </c>
    </row>
    <row r="243" s="2" customFormat="1">
      <c r="A243" s="40"/>
      <c r="B243" s="41"/>
      <c r="C243" s="42"/>
      <c r="D243" s="224" t="s">
        <v>153</v>
      </c>
      <c r="E243" s="42"/>
      <c r="F243" s="225" t="s">
        <v>1546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153</v>
      </c>
      <c r="AU243" s="19" t="s">
        <v>80</v>
      </c>
    </row>
    <row r="244" s="2" customFormat="1" ht="16.5" customHeight="1">
      <c r="A244" s="40"/>
      <c r="B244" s="41"/>
      <c r="C244" s="206" t="s">
        <v>434</v>
      </c>
      <c r="D244" s="206" t="s">
        <v>144</v>
      </c>
      <c r="E244" s="207" t="s">
        <v>1547</v>
      </c>
      <c r="F244" s="208" t="s">
        <v>1548</v>
      </c>
      <c r="G244" s="209" t="s">
        <v>193</v>
      </c>
      <c r="H244" s="210">
        <v>218.696</v>
      </c>
      <c r="I244" s="211"/>
      <c r="J244" s="212">
        <f>ROUND(I244*H244,2)</f>
        <v>0</v>
      </c>
      <c r="K244" s="208" t="s">
        <v>148</v>
      </c>
      <c r="L244" s="46"/>
      <c r="M244" s="213" t="s">
        <v>19</v>
      </c>
      <c r="N244" s="214" t="s">
        <v>41</v>
      </c>
      <c r="O244" s="86"/>
      <c r="P244" s="215">
        <f>O244*H244</f>
        <v>0</v>
      </c>
      <c r="Q244" s="215">
        <v>0</v>
      </c>
      <c r="R244" s="215">
        <f>Q244*H244</f>
        <v>0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149</v>
      </c>
      <c r="AT244" s="217" t="s">
        <v>144</v>
      </c>
      <c r="AU244" s="217" t="s">
        <v>80</v>
      </c>
      <c r="AY244" s="19" t="s">
        <v>142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9" t="s">
        <v>78</v>
      </c>
      <c r="BK244" s="218">
        <f>ROUND(I244*H244,2)</f>
        <v>0</v>
      </c>
      <c r="BL244" s="19" t="s">
        <v>149</v>
      </c>
      <c r="BM244" s="217" t="s">
        <v>1549</v>
      </c>
    </row>
    <row r="245" s="2" customFormat="1">
      <c r="A245" s="40"/>
      <c r="B245" s="41"/>
      <c r="C245" s="42"/>
      <c r="D245" s="219" t="s">
        <v>151</v>
      </c>
      <c r="E245" s="42"/>
      <c r="F245" s="220" t="s">
        <v>1550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151</v>
      </c>
      <c r="AU245" s="19" t="s">
        <v>80</v>
      </c>
    </row>
    <row r="246" s="2" customFormat="1">
      <c r="A246" s="40"/>
      <c r="B246" s="41"/>
      <c r="C246" s="42"/>
      <c r="D246" s="224" t="s">
        <v>153</v>
      </c>
      <c r="E246" s="42"/>
      <c r="F246" s="225" t="s">
        <v>1551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153</v>
      </c>
      <c r="AU246" s="19" t="s">
        <v>80</v>
      </c>
    </row>
    <row r="247" s="12" customFormat="1" ht="25.92" customHeight="1">
      <c r="A247" s="12"/>
      <c r="B247" s="190"/>
      <c r="C247" s="191"/>
      <c r="D247" s="192" t="s">
        <v>69</v>
      </c>
      <c r="E247" s="193" t="s">
        <v>626</v>
      </c>
      <c r="F247" s="193" t="s">
        <v>627</v>
      </c>
      <c r="G247" s="191"/>
      <c r="H247" s="191"/>
      <c r="I247" s="194"/>
      <c r="J247" s="195">
        <f>BK247</f>
        <v>0</v>
      </c>
      <c r="K247" s="191"/>
      <c r="L247" s="196"/>
      <c r="M247" s="197"/>
      <c r="N247" s="198"/>
      <c r="O247" s="198"/>
      <c r="P247" s="199">
        <f>P248+P261+P277</f>
        <v>0</v>
      </c>
      <c r="Q247" s="198"/>
      <c r="R247" s="199">
        <f>R248+R261+R277</f>
        <v>1.85177517</v>
      </c>
      <c r="S247" s="198"/>
      <c r="T247" s="200">
        <f>T248+T261+T277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1" t="s">
        <v>80</v>
      </c>
      <c r="AT247" s="202" t="s">
        <v>69</v>
      </c>
      <c r="AU247" s="202" t="s">
        <v>70</v>
      </c>
      <c r="AY247" s="201" t="s">
        <v>142</v>
      </c>
      <c r="BK247" s="203">
        <f>BK248+BK261+BK277</f>
        <v>0</v>
      </c>
    </row>
    <row r="248" s="12" customFormat="1" ht="22.8" customHeight="1">
      <c r="A248" s="12"/>
      <c r="B248" s="190"/>
      <c r="C248" s="191"/>
      <c r="D248" s="192" t="s">
        <v>69</v>
      </c>
      <c r="E248" s="204" t="s">
        <v>1552</v>
      </c>
      <c r="F248" s="204" t="s">
        <v>1553</v>
      </c>
      <c r="G248" s="191"/>
      <c r="H248" s="191"/>
      <c r="I248" s="194"/>
      <c r="J248" s="205">
        <f>BK248</f>
        <v>0</v>
      </c>
      <c r="K248" s="191"/>
      <c r="L248" s="196"/>
      <c r="M248" s="197"/>
      <c r="N248" s="198"/>
      <c r="O248" s="198"/>
      <c r="P248" s="199">
        <f>SUM(P249:P260)</f>
        <v>0</v>
      </c>
      <c r="Q248" s="198"/>
      <c r="R248" s="199">
        <f>SUM(R249:R260)</f>
        <v>0.035629569999999999</v>
      </c>
      <c r="S248" s="198"/>
      <c r="T248" s="200">
        <f>SUM(T249:T260)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1" t="s">
        <v>80</v>
      </c>
      <c r="AT248" s="202" t="s">
        <v>69</v>
      </c>
      <c r="AU248" s="202" t="s">
        <v>78</v>
      </c>
      <c r="AY248" s="201" t="s">
        <v>142</v>
      </c>
      <c r="BK248" s="203">
        <f>SUM(BK249:BK260)</f>
        <v>0</v>
      </c>
    </row>
    <row r="249" s="2" customFormat="1" ht="21.75" customHeight="1">
      <c r="A249" s="40"/>
      <c r="B249" s="41"/>
      <c r="C249" s="206" t="s">
        <v>441</v>
      </c>
      <c r="D249" s="206" t="s">
        <v>144</v>
      </c>
      <c r="E249" s="207" t="s">
        <v>1554</v>
      </c>
      <c r="F249" s="208" t="s">
        <v>1555</v>
      </c>
      <c r="G249" s="209" t="s">
        <v>240</v>
      </c>
      <c r="H249" s="210">
        <v>1</v>
      </c>
      <c r="I249" s="211"/>
      <c r="J249" s="212">
        <f>ROUND(I249*H249,2)</f>
        <v>0</v>
      </c>
      <c r="K249" s="208" t="s">
        <v>148</v>
      </c>
      <c r="L249" s="46"/>
      <c r="M249" s="213" t="s">
        <v>19</v>
      </c>
      <c r="N249" s="214" t="s">
        <v>41</v>
      </c>
      <c r="O249" s="86"/>
      <c r="P249" s="215">
        <f>O249*H249</f>
        <v>0</v>
      </c>
      <c r="Q249" s="215">
        <v>2.957E-05</v>
      </c>
      <c r="R249" s="215">
        <f>Q249*H249</f>
        <v>2.957E-05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266</v>
      </c>
      <c r="AT249" s="217" t="s">
        <v>144</v>
      </c>
      <c r="AU249" s="217" t="s">
        <v>80</v>
      </c>
      <c r="AY249" s="19" t="s">
        <v>142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78</v>
      </c>
      <c r="BK249" s="218">
        <f>ROUND(I249*H249,2)</f>
        <v>0</v>
      </c>
      <c r="BL249" s="19" t="s">
        <v>266</v>
      </c>
      <c r="BM249" s="217" t="s">
        <v>1556</v>
      </c>
    </row>
    <row r="250" s="2" customFormat="1">
      <c r="A250" s="40"/>
      <c r="B250" s="41"/>
      <c r="C250" s="42"/>
      <c r="D250" s="219" t="s">
        <v>151</v>
      </c>
      <c r="E250" s="42"/>
      <c r="F250" s="220" t="s">
        <v>1557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151</v>
      </c>
      <c r="AU250" s="19" t="s">
        <v>80</v>
      </c>
    </row>
    <row r="251" s="2" customFormat="1">
      <c r="A251" s="40"/>
      <c r="B251" s="41"/>
      <c r="C251" s="42"/>
      <c r="D251" s="224" t="s">
        <v>153</v>
      </c>
      <c r="E251" s="42"/>
      <c r="F251" s="225" t="s">
        <v>1558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153</v>
      </c>
      <c r="AU251" s="19" t="s">
        <v>80</v>
      </c>
    </row>
    <row r="252" s="2" customFormat="1" ht="16.5" customHeight="1">
      <c r="A252" s="40"/>
      <c r="B252" s="41"/>
      <c r="C252" s="248" t="s">
        <v>446</v>
      </c>
      <c r="D252" s="248" t="s">
        <v>237</v>
      </c>
      <c r="E252" s="249" t="s">
        <v>1559</v>
      </c>
      <c r="F252" s="250" t="s">
        <v>1560</v>
      </c>
      <c r="G252" s="251" t="s">
        <v>240</v>
      </c>
      <c r="H252" s="252">
        <v>1</v>
      </c>
      <c r="I252" s="253"/>
      <c r="J252" s="254">
        <f>ROUND(I252*H252,2)</f>
        <v>0</v>
      </c>
      <c r="K252" s="250" t="s">
        <v>148</v>
      </c>
      <c r="L252" s="255"/>
      <c r="M252" s="256" t="s">
        <v>19</v>
      </c>
      <c r="N252" s="257" t="s">
        <v>41</v>
      </c>
      <c r="O252" s="86"/>
      <c r="P252" s="215">
        <f>O252*H252</f>
        <v>0</v>
      </c>
      <c r="Q252" s="215">
        <v>0.032000000000000001</v>
      </c>
      <c r="R252" s="215">
        <f>Q252*H252</f>
        <v>0.032000000000000001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394</v>
      </c>
      <c r="AT252" s="217" t="s">
        <v>237</v>
      </c>
      <c r="AU252" s="217" t="s">
        <v>80</v>
      </c>
      <c r="AY252" s="19" t="s">
        <v>142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78</v>
      </c>
      <c r="BK252" s="218">
        <f>ROUND(I252*H252,2)</f>
        <v>0</v>
      </c>
      <c r="BL252" s="19" t="s">
        <v>266</v>
      </c>
      <c r="BM252" s="217" t="s">
        <v>1561</v>
      </c>
    </row>
    <row r="253" s="2" customFormat="1">
      <c r="A253" s="40"/>
      <c r="B253" s="41"/>
      <c r="C253" s="42"/>
      <c r="D253" s="219" t="s">
        <v>151</v>
      </c>
      <c r="E253" s="42"/>
      <c r="F253" s="220" t="s">
        <v>1560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151</v>
      </c>
      <c r="AU253" s="19" t="s">
        <v>80</v>
      </c>
    </row>
    <row r="254" s="13" customFormat="1">
      <c r="A254" s="13"/>
      <c r="B254" s="226"/>
      <c r="C254" s="227"/>
      <c r="D254" s="219" t="s">
        <v>155</v>
      </c>
      <c r="E254" s="228" t="s">
        <v>19</v>
      </c>
      <c r="F254" s="229" t="s">
        <v>1562</v>
      </c>
      <c r="G254" s="227"/>
      <c r="H254" s="230">
        <v>1</v>
      </c>
      <c r="I254" s="231"/>
      <c r="J254" s="227"/>
      <c r="K254" s="227"/>
      <c r="L254" s="232"/>
      <c r="M254" s="233"/>
      <c r="N254" s="234"/>
      <c r="O254" s="234"/>
      <c r="P254" s="234"/>
      <c r="Q254" s="234"/>
      <c r="R254" s="234"/>
      <c r="S254" s="234"/>
      <c r="T254" s="23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6" t="s">
        <v>155</v>
      </c>
      <c r="AU254" s="236" t="s">
        <v>80</v>
      </c>
      <c r="AV254" s="13" t="s">
        <v>80</v>
      </c>
      <c r="AW254" s="13" t="s">
        <v>32</v>
      </c>
      <c r="AX254" s="13" t="s">
        <v>78</v>
      </c>
      <c r="AY254" s="236" t="s">
        <v>142</v>
      </c>
    </row>
    <row r="255" s="2" customFormat="1" ht="16.5" customHeight="1">
      <c r="A255" s="40"/>
      <c r="B255" s="41"/>
      <c r="C255" s="206" t="s">
        <v>451</v>
      </c>
      <c r="D255" s="206" t="s">
        <v>144</v>
      </c>
      <c r="E255" s="207" t="s">
        <v>1563</v>
      </c>
      <c r="F255" s="208" t="s">
        <v>1564</v>
      </c>
      <c r="G255" s="209" t="s">
        <v>1565</v>
      </c>
      <c r="H255" s="210">
        <v>1</v>
      </c>
      <c r="I255" s="211"/>
      <c r="J255" s="212">
        <f>ROUND(I255*H255,2)</f>
        <v>0</v>
      </c>
      <c r="K255" s="208" t="s">
        <v>148</v>
      </c>
      <c r="L255" s="46"/>
      <c r="M255" s="213" t="s">
        <v>19</v>
      </c>
      <c r="N255" s="214" t="s">
        <v>41</v>
      </c>
      <c r="O255" s="86"/>
      <c r="P255" s="215">
        <f>O255*H255</f>
        <v>0</v>
      </c>
      <c r="Q255" s="215">
        <v>0.0035999999999999999</v>
      </c>
      <c r="R255" s="215">
        <f>Q255*H255</f>
        <v>0.0035999999999999999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266</v>
      </c>
      <c r="AT255" s="217" t="s">
        <v>144</v>
      </c>
      <c r="AU255" s="217" t="s">
        <v>80</v>
      </c>
      <c r="AY255" s="19" t="s">
        <v>142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78</v>
      </c>
      <c r="BK255" s="218">
        <f>ROUND(I255*H255,2)</f>
        <v>0</v>
      </c>
      <c r="BL255" s="19" t="s">
        <v>266</v>
      </c>
      <c r="BM255" s="217" t="s">
        <v>1566</v>
      </c>
    </row>
    <row r="256" s="2" customFormat="1">
      <c r="A256" s="40"/>
      <c r="B256" s="41"/>
      <c r="C256" s="42"/>
      <c r="D256" s="219" t="s">
        <v>151</v>
      </c>
      <c r="E256" s="42"/>
      <c r="F256" s="220" t="s">
        <v>1567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151</v>
      </c>
      <c r="AU256" s="19" t="s">
        <v>80</v>
      </c>
    </row>
    <row r="257" s="2" customFormat="1">
      <c r="A257" s="40"/>
      <c r="B257" s="41"/>
      <c r="C257" s="42"/>
      <c r="D257" s="224" t="s">
        <v>153</v>
      </c>
      <c r="E257" s="42"/>
      <c r="F257" s="225" t="s">
        <v>1568</v>
      </c>
      <c r="G257" s="42"/>
      <c r="H257" s="42"/>
      <c r="I257" s="221"/>
      <c r="J257" s="42"/>
      <c r="K257" s="42"/>
      <c r="L257" s="46"/>
      <c r="M257" s="222"/>
      <c r="N257" s="223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153</v>
      </c>
      <c r="AU257" s="19" t="s">
        <v>80</v>
      </c>
    </row>
    <row r="258" s="2" customFormat="1" ht="16.5" customHeight="1">
      <c r="A258" s="40"/>
      <c r="B258" s="41"/>
      <c r="C258" s="206" t="s">
        <v>461</v>
      </c>
      <c r="D258" s="206" t="s">
        <v>144</v>
      </c>
      <c r="E258" s="207" t="s">
        <v>1569</v>
      </c>
      <c r="F258" s="208" t="s">
        <v>1570</v>
      </c>
      <c r="G258" s="209" t="s">
        <v>193</v>
      </c>
      <c r="H258" s="210">
        <v>0.035999999999999997</v>
      </c>
      <c r="I258" s="211"/>
      <c r="J258" s="212">
        <f>ROUND(I258*H258,2)</f>
        <v>0</v>
      </c>
      <c r="K258" s="208" t="s">
        <v>148</v>
      </c>
      <c r="L258" s="46"/>
      <c r="M258" s="213" t="s">
        <v>19</v>
      </c>
      <c r="N258" s="214" t="s">
        <v>41</v>
      </c>
      <c r="O258" s="86"/>
      <c r="P258" s="215">
        <f>O258*H258</f>
        <v>0</v>
      </c>
      <c r="Q258" s="215">
        <v>0</v>
      </c>
      <c r="R258" s="215">
        <f>Q258*H258</f>
        <v>0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266</v>
      </c>
      <c r="AT258" s="217" t="s">
        <v>144</v>
      </c>
      <c r="AU258" s="217" t="s">
        <v>80</v>
      </c>
      <c r="AY258" s="19" t="s">
        <v>142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78</v>
      </c>
      <c r="BK258" s="218">
        <f>ROUND(I258*H258,2)</f>
        <v>0</v>
      </c>
      <c r="BL258" s="19" t="s">
        <v>266</v>
      </c>
      <c r="BM258" s="217" t="s">
        <v>1571</v>
      </c>
    </row>
    <row r="259" s="2" customFormat="1">
      <c r="A259" s="40"/>
      <c r="B259" s="41"/>
      <c r="C259" s="42"/>
      <c r="D259" s="219" t="s">
        <v>151</v>
      </c>
      <c r="E259" s="42"/>
      <c r="F259" s="220" t="s">
        <v>1572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151</v>
      </c>
      <c r="AU259" s="19" t="s">
        <v>80</v>
      </c>
    </row>
    <row r="260" s="2" customFormat="1">
      <c r="A260" s="40"/>
      <c r="B260" s="41"/>
      <c r="C260" s="42"/>
      <c r="D260" s="224" t="s">
        <v>153</v>
      </c>
      <c r="E260" s="42"/>
      <c r="F260" s="225" t="s">
        <v>1573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153</v>
      </c>
      <c r="AU260" s="19" t="s">
        <v>80</v>
      </c>
    </row>
    <row r="261" s="12" customFormat="1" ht="22.8" customHeight="1">
      <c r="A261" s="12"/>
      <c r="B261" s="190"/>
      <c r="C261" s="191"/>
      <c r="D261" s="192" t="s">
        <v>69</v>
      </c>
      <c r="E261" s="204" t="s">
        <v>1574</v>
      </c>
      <c r="F261" s="204" t="s">
        <v>1575</v>
      </c>
      <c r="G261" s="191"/>
      <c r="H261" s="191"/>
      <c r="I261" s="194"/>
      <c r="J261" s="205">
        <f>BK261</f>
        <v>0</v>
      </c>
      <c r="K261" s="191"/>
      <c r="L261" s="196"/>
      <c r="M261" s="197"/>
      <c r="N261" s="198"/>
      <c r="O261" s="198"/>
      <c r="P261" s="199">
        <f>SUM(P262:P276)</f>
        <v>0</v>
      </c>
      <c r="Q261" s="198"/>
      <c r="R261" s="199">
        <f>SUM(R262:R276)</f>
        <v>0.14114559999999998</v>
      </c>
      <c r="S261" s="198"/>
      <c r="T261" s="200">
        <f>SUM(T262:T276)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01" t="s">
        <v>80</v>
      </c>
      <c r="AT261" s="202" t="s">
        <v>69</v>
      </c>
      <c r="AU261" s="202" t="s">
        <v>78</v>
      </c>
      <c r="AY261" s="201" t="s">
        <v>142</v>
      </c>
      <c r="BK261" s="203">
        <f>SUM(BK262:BK276)</f>
        <v>0</v>
      </c>
    </row>
    <row r="262" s="2" customFormat="1" ht="16.5" customHeight="1">
      <c r="A262" s="40"/>
      <c r="B262" s="41"/>
      <c r="C262" s="206" t="s">
        <v>467</v>
      </c>
      <c r="D262" s="206" t="s">
        <v>144</v>
      </c>
      <c r="E262" s="207" t="s">
        <v>1576</v>
      </c>
      <c r="F262" s="208" t="s">
        <v>1577</v>
      </c>
      <c r="G262" s="209" t="s">
        <v>269</v>
      </c>
      <c r="H262" s="210">
        <v>4</v>
      </c>
      <c r="I262" s="211"/>
      <c r="J262" s="212">
        <f>ROUND(I262*H262,2)</f>
        <v>0</v>
      </c>
      <c r="K262" s="208" t="s">
        <v>730</v>
      </c>
      <c r="L262" s="46"/>
      <c r="M262" s="213" t="s">
        <v>19</v>
      </c>
      <c r="N262" s="214" t="s">
        <v>41</v>
      </c>
      <c r="O262" s="86"/>
      <c r="P262" s="215">
        <f>O262*H262</f>
        <v>0</v>
      </c>
      <c r="Q262" s="215">
        <v>0.00048640000000000001</v>
      </c>
      <c r="R262" s="215">
        <f>Q262*H262</f>
        <v>0.0019456</v>
      </c>
      <c r="S262" s="215">
        <v>0</v>
      </c>
      <c r="T262" s="216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266</v>
      </c>
      <c r="AT262" s="217" t="s">
        <v>144</v>
      </c>
      <c r="AU262" s="217" t="s">
        <v>80</v>
      </c>
      <c r="AY262" s="19" t="s">
        <v>142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78</v>
      </c>
      <c r="BK262" s="218">
        <f>ROUND(I262*H262,2)</f>
        <v>0</v>
      </c>
      <c r="BL262" s="19" t="s">
        <v>266</v>
      </c>
      <c r="BM262" s="217" t="s">
        <v>1578</v>
      </c>
    </row>
    <row r="263" s="2" customFormat="1">
      <c r="A263" s="40"/>
      <c r="B263" s="41"/>
      <c r="C263" s="42"/>
      <c r="D263" s="219" t="s">
        <v>151</v>
      </c>
      <c r="E263" s="42"/>
      <c r="F263" s="220" t="s">
        <v>1579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151</v>
      </c>
      <c r="AU263" s="19" t="s">
        <v>80</v>
      </c>
    </row>
    <row r="264" s="2" customFormat="1">
      <c r="A264" s="40"/>
      <c r="B264" s="41"/>
      <c r="C264" s="42"/>
      <c r="D264" s="224" t="s">
        <v>153</v>
      </c>
      <c r="E264" s="42"/>
      <c r="F264" s="225" t="s">
        <v>1580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153</v>
      </c>
      <c r="AU264" s="19" t="s">
        <v>80</v>
      </c>
    </row>
    <row r="265" s="13" customFormat="1">
      <c r="A265" s="13"/>
      <c r="B265" s="226"/>
      <c r="C265" s="227"/>
      <c r="D265" s="219" t="s">
        <v>155</v>
      </c>
      <c r="E265" s="228" t="s">
        <v>19</v>
      </c>
      <c r="F265" s="229" t="s">
        <v>1581</v>
      </c>
      <c r="G265" s="227"/>
      <c r="H265" s="230">
        <v>4</v>
      </c>
      <c r="I265" s="231"/>
      <c r="J265" s="227"/>
      <c r="K265" s="227"/>
      <c r="L265" s="232"/>
      <c r="M265" s="233"/>
      <c r="N265" s="234"/>
      <c r="O265" s="234"/>
      <c r="P265" s="234"/>
      <c r="Q265" s="234"/>
      <c r="R265" s="234"/>
      <c r="S265" s="234"/>
      <c r="T265" s="23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6" t="s">
        <v>155</v>
      </c>
      <c r="AU265" s="236" t="s">
        <v>80</v>
      </c>
      <c r="AV265" s="13" t="s">
        <v>80</v>
      </c>
      <c r="AW265" s="13" t="s">
        <v>32</v>
      </c>
      <c r="AX265" s="13" t="s">
        <v>78</v>
      </c>
      <c r="AY265" s="236" t="s">
        <v>142</v>
      </c>
    </row>
    <row r="266" s="2" customFormat="1" ht="16.5" customHeight="1">
      <c r="A266" s="40"/>
      <c r="B266" s="41"/>
      <c r="C266" s="248" t="s">
        <v>473</v>
      </c>
      <c r="D266" s="248" t="s">
        <v>237</v>
      </c>
      <c r="E266" s="249" t="s">
        <v>1582</v>
      </c>
      <c r="F266" s="250" t="s">
        <v>1583</v>
      </c>
      <c r="G266" s="251" t="s">
        <v>269</v>
      </c>
      <c r="H266" s="252">
        <v>4</v>
      </c>
      <c r="I266" s="253"/>
      <c r="J266" s="254">
        <f>ROUND(I266*H266,2)</f>
        <v>0</v>
      </c>
      <c r="K266" s="250" t="s">
        <v>148</v>
      </c>
      <c r="L266" s="255"/>
      <c r="M266" s="256" t="s">
        <v>19</v>
      </c>
      <c r="N266" s="257" t="s">
        <v>41</v>
      </c>
      <c r="O266" s="86"/>
      <c r="P266" s="215">
        <f>O266*H266</f>
        <v>0</v>
      </c>
      <c r="Q266" s="215">
        <v>0.029999999999999999</v>
      </c>
      <c r="R266" s="215">
        <f>Q266*H266</f>
        <v>0.12</v>
      </c>
      <c r="S266" s="215">
        <v>0</v>
      </c>
      <c r="T266" s="216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394</v>
      </c>
      <c r="AT266" s="217" t="s">
        <v>237</v>
      </c>
      <c r="AU266" s="217" t="s">
        <v>80</v>
      </c>
      <c r="AY266" s="19" t="s">
        <v>142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78</v>
      </c>
      <c r="BK266" s="218">
        <f>ROUND(I266*H266,2)</f>
        <v>0</v>
      </c>
      <c r="BL266" s="19" t="s">
        <v>266</v>
      </c>
      <c r="BM266" s="217" t="s">
        <v>1584</v>
      </c>
    </row>
    <row r="267" s="2" customFormat="1">
      <c r="A267" s="40"/>
      <c r="B267" s="41"/>
      <c r="C267" s="42"/>
      <c r="D267" s="219" t="s">
        <v>151</v>
      </c>
      <c r="E267" s="42"/>
      <c r="F267" s="220" t="s">
        <v>1583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151</v>
      </c>
      <c r="AU267" s="19" t="s">
        <v>80</v>
      </c>
    </row>
    <row r="268" s="2" customFormat="1" ht="16.5" customHeight="1">
      <c r="A268" s="40"/>
      <c r="B268" s="41"/>
      <c r="C268" s="206" t="s">
        <v>479</v>
      </c>
      <c r="D268" s="206" t="s">
        <v>144</v>
      </c>
      <c r="E268" s="207" t="s">
        <v>1585</v>
      </c>
      <c r="F268" s="208" t="s">
        <v>1586</v>
      </c>
      <c r="G268" s="209" t="s">
        <v>240</v>
      </c>
      <c r="H268" s="210">
        <v>1</v>
      </c>
      <c r="I268" s="211"/>
      <c r="J268" s="212">
        <f>ROUND(I268*H268,2)</f>
        <v>0</v>
      </c>
      <c r="K268" s="208" t="s">
        <v>730</v>
      </c>
      <c r="L268" s="46"/>
      <c r="M268" s="213" t="s">
        <v>19</v>
      </c>
      <c r="N268" s="214" t="s">
        <v>41</v>
      </c>
      <c r="O268" s="86"/>
      <c r="P268" s="215">
        <f>O268*H268</f>
        <v>0</v>
      </c>
      <c r="Q268" s="215">
        <v>0</v>
      </c>
      <c r="R268" s="215">
        <f>Q268*H268</f>
        <v>0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266</v>
      </c>
      <c r="AT268" s="217" t="s">
        <v>144</v>
      </c>
      <c r="AU268" s="217" t="s">
        <v>80</v>
      </c>
      <c r="AY268" s="19" t="s">
        <v>142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9" t="s">
        <v>78</v>
      </c>
      <c r="BK268" s="218">
        <f>ROUND(I268*H268,2)</f>
        <v>0</v>
      </c>
      <c r="BL268" s="19" t="s">
        <v>266</v>
      </c>
      <c r="BM268" s="217" t="s">
        <v>1587</v>
      </c>
    </row>
    <row r="269" s="2" customFormat="1">
      <c r="A269" s="40"/>
      <c r="B269" s="41"/>
      <c r="C269" s="42"/>
      <c r="D269" s="219" t="s">
        <v>151</v>
      </c>
      <c r="E269" s="42"/>
      <c r="F269" s="220" t="s">
        <v>1588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151</v>
      </c>
      <c r="AU269" s="19" t="s">
        <v>80</v>
      </c>
    </row>
    <row r="270" s="2" customFormat="1">
      <c r="A270" s="40"/>
      <c r="B270" s="41"/>
      <c r="C270" s="42"/>
      <c r="D270" s="224" t="s">
        <v>153</v>
      </c>
      <c r="E270" s="42"/>
      <c r="F270" s="225" t="s">
        <v>1589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153</v>
      </c>
      <c r="AU270" s="19" t="s">
        <v>80</v>
      </c>
    </row>
    <row r="271" s="13" customFormat="1">
      <c r="A271" s="13"/>
      <c r="B271" s="226"/>
      <c r="C271" s="227"/>
      <c r="D271" s="219" t="s">
        <v>155</v>
      </c>
      <c r="E271" s="228" t="s">
        <v>19</v>
      </c>
      <c r="F271" s="229" t="s">
        <v>1590</v>
      </c>
      <c r="G271" s="227"/>
      <c r="H271" s="230">
        <v>1</v>
      </c>
      <c r="I271" s="231"/>
      <c r="J271" s="227"/>
      <c r="K271" s="227"/>
      <c r="L271" s="232"/>
      <c r="M271" s="233"/>
      <c r="N271" s="234"/>
      <c r="O271" s="234"/>
      <c r="P271" s="234"/>
      <c r="Q271" s="234"/>
      <c r="R271" s="234"/>
      <c r="S271" s="234"/>
      <c r="T271" s="23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6" t="s">
        <v>155</v>
      </c>
      <c r="AU271" s="236" t="s">
        <v>80</v>
      </c>
      <c r="AV271" s="13" t="s">
        <v>80</v>
      </c>
      <c r="AW271" s="13" t="s">
        <v>32</v>
      </c>
      <c r="AX271" s="13" t="s">
        <v>78</v>
      </c>
      <c r="AY271" s="236" t="s">
        <v>142</v>
      </c>
    </row>
    <row r="272" s="2" customFormat="1" ht="16.5" customHeight="1">
      <c r="A272" s="40"/>
      <c r="B272" s="41"/>
      <c r="C272" s="248" t="s">
        <v>486</v>
      </c>
      <c r="D272" s="248" t="s">
        <v>237</v>
      </c>
      <c r="E272" s="249" t="s">
        <v>1591</v>
      </c>
      <c r="F272" s="250" t="s">
        <v>1592</v>
      </c>
      <c r="G272" s="251" t="s">
        <v>240</v>
      </c>
      <c r="H272" s="252">
        <v>1</v>
      </c>
      <c r="I272" s="253"/>
      <c r="J272" s="254">
        <f>ROUND(I272*H272,2)</f>
        <v>0</v>
      </c>
      <c r="K272" s="250" t="s">
        <v>148</v>
      </c>
      <c r="L272" s="255"/>
      <c r="M272" s="256" t="s">
        <v>19</v>
      </c>
      <c r="N272" s="257" t="s">
        <v>41</v>
      </c>
      <c r="O272" s="86"/>
      <c r="P272" s="215">
        <f>O272*H272</f>
        <v>0</v>
      </c>
      <c r="Q272" s="215">
        <v>0.019199999999999998</v>
      </c>
      <c r="R272" s="215">
        <f>Q272*H272</f>
        <v>0.019199999999999998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394</v>
      </c>
      <c r="AT272" s="217" t="s">
        <v>237</v>
      </c>
      <c r="AU272" s="217" t="s">
        <v>80</v>
      </c>
      <c r="AY272" s="19" t="s">
        <v>142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9" t="s">
        <v>78</v>
      </c>
      <c r="BK272" s="218">
        <f>ROUND(I272*H272,2)</f>
        <v>0</v>
      </c>
      <c r="BL272" s="19" t="s">
        <v>266</v>
      </c>
      <c r="BM272" s="217" t="s">
        <v>1593</v>
      </c>
    </row>
    <row r="273" s="2" customFormat="1">
      <c r="A273" s="40"/>
      <c r="B273" s="41"/>
      <c r="C273" s="42"/>
      <c r="D273" s="219" t="s">
        <v>151</v>
      </c>
      <c r="E273" s="42"/>
      <c r="F273" s="220" t="s">
        <v>1592</v>
      </c>
      <c r="G273" s="42"/>
      <c r="H273" s="42"/>
      <c r="I273" s="221"/>
      <c r="J273" s="42"/>
      <c r="K273" s="42"/>
      <c r="L273" s="46"/>
      <c r="M273" s="222"/>
      <c r="N273" s="223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151</v>
      </c>
      <c r="AU273" s="19" t="s">
        <v>80</v>
      </c>
    </row>
    <row r="274" s="2" customFormat="1" ht="16.5" customHeight="1">
      <c r="A274" s="40"/>
      <c r="B274" s="41"/>
      <c r="C274" s="206" t="s">
        <v>492</v>
      </c>
      <c r="D274" s="206" t="s">
        <v>144</v>
      </c>
      <c r="E274" s="207" t="s">
        <v>1594</v>
      </c>
      <c r="F274" s="208" t="s">
        <v>1595</v>
      </c>
      <c r="G274" s="209" t="s">
        <v>193</v>
      </c>
      <c r="H274" s="210">
        <v>0.14099999999999999</v>
      </c>
      <c r="I274" s="211"/>
      <c r="J274" s="212">
        <f>ROUND(I274*H274,2)</f>
        <v>0</v>
      </c>
      <c r="K274" s="208" t="s">
        <v>148</v>
      </c>
      <c r="L274" s="46"/>
      <c r="M274" s="213" t="s">
        <v>19</v>
      </c>
      <c r="N274" s="214" t="s">
        <v>41</v>
      </c>
      <c r="O274" s="86"/>
      <c r="P274" s="215">
        <f>O274*H274</f>
        <v>0</v>
      </c>
      <c r="Q274" s="215">
        <v>0</v>
      </c>
      <c r="R274" s="215">
        <f>Q274*H274</f>
        <v>0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266</v>
      </c>
      <c r="AT274" s="217" t="s">
        <v>144</v>
      </c>
      <c r="AU274" s="217" t="s">
        <v>80</v>
      </c>
      <c r="AY274" s="19" t="s">
        <v>142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78</v>
      </c>
      <c r="BK274" s="218">
        <f>ROUND(I274*H274,2)</f>
        <v>0</v>
      </c>
      <c r="BL274" s="19" t="s">
        <v>266</v>
      </c>
      <c r="BM274" s="217" t="s">
        <v>1596</v>
      </c>
    </row>
    <row r="275" s="2" customFormat="1">
      <c r="A275" s="40"/>
      <c r="B275" s="41"/>
      <c r="C275" s="42"/>
      <c r="D275" s="219" t="s">
        <v>151</v>
      </c>
      <c r="E275" s="42"/>
      <c r="F275" s="220" t="s">
        <v>1597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151</v>
      </c>
      <c r="AU275" s="19" t="s">
        <v>80</v>
      </c>
    </row>
    <row r="276" s="2" customFormat="1">
      <c r="A276" s="40"/>
      <c r="B276" s="41"/>
      <c r="C276" s="42"/>
      <c r="D276" s="224" t="s">
        <v>153</v>
      </c>
      <c r="E276" s="42"/>
      <c r="F276" s="225" t="s">
        <v>1598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153</v>
      </c>
      <c r="AU276" s="19" t="s">
        <v>80</v>
      </c>
    </row>
    <row r="277" s="12" customFormat="1" ht="22.8" customHeight="1">
      <c r="A277" s="12"/>
      <c r="B277" s="190"/>
      <c r="C277" s="191"/>
      <c r="D277" s="192" t="s">
        <v>69</v>
      </c>
      <c r="E277" s="204" t="s">
        <v>1025</v>
      </c>
      <c r="F277" s="204" t="s">
        <v>1026</v>
      </c>
      <c r="G277" s="191"/>
      <c r="H277" s="191"/>
      <c r="I277" s="194"/>
      <c r="J277" s="205">
        <f>BK277</f>
        <v>0</v>
      </c>
      <c r="K277" s="191"/>
      <c r="L277" s="196"/>
      <c r="M277" s="197"/>
      <c r="N277" s="198"/>
      <c r="O277" s="198"/>
      <c r="P277" s="199">
        <f>SUM(P278:P289)</f>
        <v>0</v>
      </c>
      <c r="Q277" s="198"/>
      <c r="R277" s="199">
        <f>SUM(R278:R289)</f>
        <v>1.675</v>
      </c>
      <c r="S277" s="198"/>
      <c r="T277" s="200">
        <f>SUM(T278:T289)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01" t="s">
        <v>80</v>
      </c>
      <c r="AT277" s="202" t="s">
        <v>69</v>
      </c>
      <c r="AU277" s="202" t="s">
        <v>78</v>
      </c>
      <c r="AY277" s="201" t="s">
        <v>142</v>
      </c>
      <c r="BK277" s="203">
        <f>SUM(BK278:BK289)</f>
        <v>0</v>
      </c>
    </row>
    <row r="278" s="2" customFormat="1" ht="16.5" customHeight="1">
      <c r="A278" s="40"/>
      <c r="B278" s="41"/>
      <c r="C278" s="206" t="s">
        <v>498</v>
      </c>
      <c r="D278" s="206" t="s">
        <v>144</v>
      </c>
      <c r="E278" s="207" t="s">
        <v>1599</v>
      </c>
      <c r="F278" s="208" t="s">
        <v>1600</v>
      </c>
      <c r="G278" s="209" t="s">
        <v>240</v>
      </c>
      <c r="H278" s="210">
        <v>25</v>
      </c>
      <c r="I278" s="211"/>
      <c r="J278" s="212">
        <f>ROUND(I278*H278,2)</f>
        <v>0</v>
      </c>
      <c r="K278" s="208" t="s">
        <v>148</v>
      </c>
      <c r="L278" s="46"/>
      <c r="M278" s="213" t="s">
        <v>19</v>
      </c>
      <c r="N278" s="214" t="s">
        <v>41</v>
      </c>
      <c r="O278" s="86"/>
      <c r="P278" s="215">
        <f>O278*H278</f>
        <v>0</v>
      </c>
      <c r="Q278" s="215">
        <v>0</v>
      </c>
      <c r="R278" s="215">
        <f>Q278*H278</f>
        <v>0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266</v>
      </c>
      <c r="AT278" s="217" t="s">
        <v>144</v>
      </c>
      <c r="AU278" s="217" t="s">
        <v>80</v>
      </c>
      <c r="AY278" s="19" t="s">
        <v>142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78</v>
      </c>
      <c r="BK278" s="218">
        <f>ROUND(I278*H278,2)</f>
        <v>0</v>
      </c>
      <c r="BL278" s="19" t="s">
        <v>266</v>
      </c>
      <c r="BM278" s="217" t="s">
        <v>1601</v>
      </c>
    </row>
    <row r="279" s="2" customFormat="1">
      <c r="A279" s="40"/>
      <c r="B279" s="41"/>
      <c r="C279" s="42"/>
      <c r="D279" s="219" t="s">
        <v>151</v>
      </c>
      <c r="E279" s="42"/>
      <c r="F279" s="220" t="s">
        <v>1602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151</v>
      </c>
      <c r="AU279" s="19" t="s">
        <v>80</v>
      </c>
    </row>
    <row r="280" s="2" customFormat="1">
      <c r="A280" s="40"/>
      <c r="B280" s="41"/>
      <c r="C280" s="42"/>
      <c r="D280" s="224" t="s">
        <v>153</v>
      </c>
      <c r="E280" s="42"/>
      <c r="F280" s="225" t="s">
        <v>1603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153</v>
      </c>
      <c r="AU280" s="19" t="s">
        <v>80</v>
      </c>
    </row>
    <row r="281" s="2" customFormat="1" ht="16.5" customHeight="1">
      <c r="A281" s="40"/>
      <c r="B281" s="41"/>
      <c r="C281" s="248" t="s">
        <v>503</v>
      </c>
      <c r="D281" s="248" t="s">
        <v>237</v>
      </c>
      <c r="E281" s="249" t="s">
        <v>1604</v>
      </c>
      <c r="F281" s="250" t="s">
        <v>1605</v>
      </c>
      <c r="G281" s="251" t="s">
        <v>240</v>
      </c>
      <c r="H281" s="252">
        <v>25</v>
      </c>
      <c r="I281" s="253"/>
      <c r="J281" s="254">
        <f>ROUND(I281*H281,2)</f>
        <v>0</v>
      </c>
      <c r="K281" s="250" t="s">
        <v>19</v>
      </c>
      <c r="L281" s="255"/>
      <c r="M281" s="256" t="s">
        <v>19</v>
      </c>
      <c r="N281" s="257" t="s">
        <v>41</v>
      </c>
      <c r="O281" s="86"/>
      <c r="P281" s="215">
        <f>O281*H281</f>
        <v>0</v>
      </c>
      <c r="Q281" s="215">
        <v>0.067000000000000004</v>
      </c>
      <c r="R281" s="215">
        <f>Q281*H281</f>
        <v>1.675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394</v>
      </c>
      <c r="AT281" s="217" t="s">
        <v>237</v>
      </c>
      <c r="AU281" s="217" t="s">
        <v>80</v>
      </c>
      <c r="AY281" s="19" t="s">
        <v>142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9" t="s">
        <v>78</v>
      </c>
      <c r="BK281" s="218">
        <f>ROUND(I281*H281,2)</f>
        <v>0</v>
      </c>
      <c r="BL281" s="19" t="s">
        <v>266</v>
      </c>
      <c r="BM281" s="217" t="s">
        <v>1606</v>
      </c>
    </row>
    <row r="282" s="2" customFormat="1">
      <c r="A282" s="40"/>
      <c r="B282" s="41"/>
      <c r="C282" s="42"/>
      <c r="D282" s="219" t="s">
        <v>151</v>
      </c>
      <c r="E282" s="42"/>
      <c r="F282" s="220" t="s">
        <v>1605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151</v>
      </c>
      <c r="AU282" s="19" t="s">
        <v>80</v>
      </c>
    </row>
    <row r="283" s="13" customFormat="1">
      <c r="A283" s="13"/>
      <c r="B283" s="226"/>
      <c r="C283" s="227"/>
      <c r="D283" s="219" t="s">
        <v>155</v>
      </c>
      <c r="E283" s="228" t="s">
        <v>19</v>
      </c>
      <c r="F283" s="229" t="s">
        <v>332</v>
      </c>
      <c r="G283" s="227"/>
      <c r="H283" s="230">
        <v>25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6" t="s">
        <v>155</v>
      </c>
      <c r="AU283" s="236" t="s">
        <v>80</v>
      </c>
      <c r="AV283" s="13" t="s">
        <v>80</v>
      </c>
      <c r="AW283" s="13" t="s">
        <v>32</v>
      </c>
      <c r="AX283" s="13" t="s">
        <v>78</v>
      </c>
      <c r="AY283" s="236" t="s">
        <v>142</v>
      </c>
    </row>
    <row r="284" s="2" customFormat="1" ht="16.5" customHeight="1">
      <c r="A284" s="40"/>
      <c r="B284" s="41"/>
      <c r="C284" s="206" t="s">
        <v>510</v>
      </c>
      <c r="D284" s="206" t="s">
        <v>144</v>
      </c>
      <c r="E284" s="207" t="s">
        <v>1076</v>
      </c>
      <c r="F284" s="208" t="s">
        <v>1077</v>
      </c>
      <c r="G284" s="209" t="s">
        <v>193</v>
      </c>
      <c r="H284" s="210">
        <v>1.675</v>
      </c>
      <c r="I284" s="211"/>
      <c r="J284" s="212">
        <f>ROUND(I284*H284,2)</f>
        <v>0</v>
      </c>
      <c r="K284" s="208" t="s">
        <v>148</v>
      </c>
      <c r="L284" s="46"/>
      <c r="M284" s="213" t="s">
        <v>19</v>
      </c>
      <c r="N284" s="214" t="s">
        <v>41</v>
      </c>
      <c r="O284" s="86"/>
      <c r="P284" s="215">
        <f>O284*H284</f>
        <v>0</v>
      </c>
      <c r="Q284" s="215">
        <v>0</v>
      </c>
      <c r="R284" s="215">
        <f>Q284*H284</f>
        <v>0</v>
      </c>
      <c r="S284" s="215">
        <v>0</v>
      </c>
      <c r="T284" s="21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7" t="s">
        <v>266</v>
      </c>
      <c r="AT284" s="217" t="s">
        <v>144</v>
      </c>
      <c r="AU284" s="217" t="s">
        <v>80</v>
      </c>
      <c r="AY284" s="19" t="s">
        <v>142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9" t="s">
        <v>78</v>
      </c>
      <c r="BK284" s="218">
        <f>ROUND(I284*H284,2)</f>
        <v>0</v>
      </c>
      <c r="BL284" s="19" t="s">
        <v>266</v>
      </c>
      <c r="BM284" s="217" t="s">
        <v>1607</v>
      </c>
    </row>
    <row r="285" s="2" customFormat="1">
      <c r="A285" s="40"/>
      <c r="B285" s="41"/>
      <c r="C285" s="42"/>
      <c r="D285" s="219" t="s">
        <v>151</v>
      </c>
      <c r="E285" s="42"/>
      <c r="F285" s="220" t="s">
        <v>1079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151</v>
      </c>
      <c r="AU285" s="19" t="s">
        <v>80</v>
      </c>
    </row>
    <row r="286" s="2" customFormat="1">
      <c r="A286" s="40"/>
      <c r="B286" s="41"/>
      <c r="C286" s="42"/>
      <c r="D286" s="224" t="s">
        <v>153</v>
      </c>
      <c r="E286" s="42"/>
      <c r="F286" s="225" t="s">
        <v>1080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153</v>
      </c>
      <c r="AU286" s="19" t="s">
        <v>80</v>
      </c>
    </row>
    <row r="287" s="2" customFormat="1" ht="16.5" customHeight="1">
      <c r="A287" s="40"/>
      <c r="B287" s="41"/>
      <c r="C287" s="206" t="s">
        <v>515</v>
      </c>
      <c r="D287" s="206" t="s">
        <v>144</v>
      </c>
      <c r="E287" s="207" t="s">
        <v>1608</v>
      </c>
      <c r="F287" s="208" t="s">
        <v>1609</v>
      </c>
      <c r="G287" s="209" t="s">
        <v>193</v>
      </c>
      <c r="H287" s="210">
        <v>1.675</v>
      </c>
      <c r="I287" s="211"/>
      <c r="J287" s="212">
        <f>ROUND(I287*H287,2)</f>
        <v>0</v>
      </c>
      <c r="K287" s="208" t="s">
        <v>730</v>
      </c>
      <c r="L287" s="46"/>
      <c r="M287" s="213" t="s">
        <v>19</v>
      </c>
      <c r="N287" s="214" t="s">
        <v>41</v>
      </c>
      <c r="O287" s="86"/>
      <c r="P287" s="215">
        <f>O287*H287</f>
        <v>0</v>
      </c>
      <c r="Q287" s="215">
        <v>0</v>
      </c>
      <c r="R287" s="215">
        <f>Q287*H287</f>
        <v>0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266</v>
      </c>
      <c r="AT287" s="217" t="s">
        <v>144</v>
      </c>
      <c r="AU287" s="217" t="s">
        <v>80</v>
      </c>
      <c r="AY287" s="19" t="s">
        <v>142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78</v>
      </c>
      <c r="BK287" s="218">
        <f>ROUND(I287*H287,2)</f>
        <v>0</v>
      </c>
      <c r="BL287" s="19" t="s">
        <v>266</v>
      </c>
      <c r="BM287" s="217" t="s">
        <v>1610</v>
      </c>
    </row>
    <row r="288" s="2" customFormat="1">
      <c r="A288" s="40"/>
      <c r="B288" s="41"/>
      <c r="C288" s="42"/>
      <c r="D288" s="219" t="s">
        <v>151</v>
      </c>
      <c r="E288" s="42"/>
      <c r="F288" s="220" t="s">
        <v>1611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151</v>
      </c>
      <c r="AU288" s="19" t="s">
        <v>80</v>
      </c>
    </row>
    <row r="289" s="2" customFormat="1">
      <c r="A289" s="40"/>
      <c r="B289" s="41"/>
      <c r="C289" s="42"/>
      <c r="D289" s="224" t="s">
        <v>153</v>
      </c>
      <c r="E289" s="42"/>
      <c r="F289" s="225" t="s">
        <v>1612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153</v>
      </c>
      <c r="AU289" s="19" t="s">
        <v>80</v>
      </c>
    </row>
    <row r="290" s="12" customFormat="1" ht="25.92" customHeight="1">
      <c r="A290" s="12"/>
      <c r="B290" s="190"/>
      <c r="C290" s="191"/>
      <c r="D290" s="192" t="s">
        <v>69</v>
      </c>
      <c r="E290" s="193" t="s">
        <v>237</v>
      </c>
      <c r="F290" s="193" t="s">
        <v>1349</v>
      </c>
      <c r="G290" s="191"/>
      <c r="H290" s="191"/>
      <c r="I290" s="194"/>
      <c r="J290" s="195">
        <f>BK290</f>
        <v>0</v>
      </c>
      <c r="K290" s="191"/>
      <c r="L290" s="196"/>
      <c r="M290" s="197"/>
      <c r="N290" s="198"/>
      <c r="O290" s="198"/>
      <c r="P290" s="199">
        <f>P291</f>
        <v>0</v>
      </c>
      <c r="Q290" s="198"/>
      <c r="R290" s="199">
        <f>R291</f>
        <v>0.055117550000000001</v>
      </c>
      <c r="S290" s="198"/>
      <c r="T290" s="200">
        <f>T291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01" t="s">
        <v>164</v>
      </c>
      <c r="AT290" s="202" t="s">
        <v>69</v>
      </c>
      <c r="AU290" s="202" t="s">
        <v>70</v>
      </c>
      <c r="AY290" s="201" t="s">
        <v>142</v>
      </c>
      <c r="BK290" s="203">
        <f>BK291</f>
        <v>0</v>
      </c>
    </row>
    <row r="291" s="12" customFormat="1" ht="22.8" customHeight="1">
      <c r="A291" s="12"/>
      <c r="B291" s="190"/>
      <c r="C291" s="191"/>
      <c r="D291" s="192" t="s">
        <v>69</v>
      </c>
      <c r="E291" s="204" t="s">
        <v>1613</v>
      </c>
      <c r="F291" s="204" t="s">
        <v>1614</v>
      </c>
      <c r="G291" s="191"/>
      <c r="H291" s="191"/>
      <c r="I291" s="194"/>
      <c r="J291" s="205">
        <f>BK291</f>
        <v>0</v>
      </c>
      <c r="K291" s="191"/>
      <c r="L291" s="196"/>
      <c r="M291" s="197"/>
      <c r="N291" s="198"/>
      <c r="O291" s="198"/>
      <c r="P291" s="199">
        <f>SUM(P292:P310)</f>
        <v>0</v>
      </c>
      <c r="Q291" s="198"/>
      <c r="R291" s="199">
        <f>SUM(R292:R310)</f>
        <v>0.055117550000000001</v>
      </c>
      <c r="S291" s="198"/>
      <c r="T291" s="200">
        <f>SUM(T292:T310)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1" t="s">
        <v>164</v>
      </c>
      <c r="AT291" s="202" t="s">
        <v>69</v>
      </c>
      <c r="AU291" s="202" t="s">
        <v>78</v>
      </c>
      <c r="AY291" s="201" t="s">
        <v>142</v>
      </c>
      <c r="BK291" s="203">
        <f>SUM(BK292:BK310)</f>
        <v>0</v>
      </c>
    </row>
    <row r="292" s="2" customFormat="1" ht="16.5" customHeight="1">
      <c r="A292" s="40"/>
      <c r="B292" s="41"/>
      <c r="C292" s="206" t="s">
        <v>521</v>
      </c>
      <c r="D292" s="206" t="s">
        <v>144</v>
      </c>
      <c r="E292" s="207" t="s">
        <v>1615</v>
      </c>
      <c r="F292" s="208" t="s">
        <v>1616</v>
      </c>
      <c r="G292" s="209" t="s">
        <v>269</v>
      </c>
      <c r="H292" s="210">
        <v>15</v>
      </c>
      <c r="I292" s="211"/>
      <c r="J292" s="212">
        <f>ROUND(I292*H292,2)</f>
        <v>0</v>
      </c>
      <c r="K292" s="208" t="s">
        <v>148</v>
      </c>
      <c r="L292" s="46"/>
      <c r="M292" s="213" t="s">
        <v>19</v>
      </c>
      <c r="N292" s="214" t="s">
        <v>41</v>
      </c>
      <c r="O292" s="86"/>
      <c r="P292" s="215">
        <f>O292*H292</f>
        <v>0</v>
      </c>
      <c r="Q292" s="215">
        <v>1.17E-06</v>
      </c>
      <c r="R292" s="215">
        <f>Q292*H292</f>
        <v>1.755E-05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579</v>
      </c>
      <c r="AT292" s="217" t="s">
        <v>144</v>
      </c>
      <c r="AU292" s="217" t="s">
        <v>80</v>
      </c>
      <c r="AY292" s="19" t="s">
        <v>142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78</v>
      </c>
      <c r="BK292" s="218">
        <f>ROUND(I292*H292,2)</f>
        <v>0</v>
      </c>
      <c r="BL292" s="19" t="s">
        <v>579</v>
      </c>
      <c r="BM292" s="217" t="s">
        <v>1617</v>
      </c>
    </row>
    <row r="293" s="2" customFormat="1">
      <c r="A293" s="40"/>
      <c r="B293" s="41"/>
      <c r="C293" s="42"/>
      <c r="D293" s="219" t="s">
        <v>151</v>
      </c>
      <c r="E293" s="42"/>
      <c r="F293" s="220" t="s">
        <v>1618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151</v>
      </c>
      <c r="AU293" s="19" t="s">
        <v>80</v>
      </c>
    </row>
    <row r="294" s="2" customFormat="1">
      <c r="A294" s="40"/>
      <c r="B294" s="41"/>
      <c r="C294" s="42"/>
      <c r="D294" s="224" t="s">
        <v>153</v>
      </c>
      <c r="E294" s="42"/>
      <c r="F294" s="225" t="s">
        <v>1619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153</v>
      </c>
      <c r="AU294" s="19" t="s">
        <v>80</v>
      </c>
    </row>
    <row r="295" s="13" customFormat="1">
      <c r="A295" s="13"/>
      <c r="B295" s="226"/>
      <c r="C295" s="227"/>
      <c r="D295" s="219" t="s">
        <v>155</v>
      </c>
      <c r="E295" s="228" t="s">
        <v>19</v>
      </c>
      <c r="F295" s="229" t="s">
        <v>1620</v>
      </c>
      <c r="G295" s="227"/>
      <c r="H295" s="230">
        <v>15</v>
      </c>
      <c r="I295" s="231"/>
      <c r="J295" s="227"/>
      <c r="K295" s="227"/>
      <c r="L295" s="232"/>
      <c r="M295" s="233"/>
      <c r="N295" s="234"/>
      <c r="O295" s="234"/>
      <c r="P295" s="234"/>
      <c r="Q295" s="234"/>
      <c r="R295" s="234"/>
      <c r="S295" s="234"/>
      <c r="T295" s="23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6" t="s">
        <v>155</v>
      </c>
      <c r="AU295" s="236" t="s">
        <v>80</v>
      </c>
      <c r="AV295" s="13" t="s">
        <v>80</v>
      </c>
      <c r="AW295" s="13" t="s">
        <v>32</v>
      </c>
      <c r="AX295" s="13" t="s">
        <v>78</v>
      </c>
      <c r="AY295" s="236" t="s">
        <v>142</v>
      </c>
    </row>
    <row r="296" s="2" customFormat="1" ht="16.5" customHeight="1">
      <c r="A296" s="40"/>
      <c r="B296" s="41"/>
      <c r="C296" s="248" t="s">
        <v>525</v>
      </c>
      <c r="D296" s="248" t="s">
        <v>237</v>
      </c>
      <c r="E296" s="249" t="s">
        <v>1621</v>
      </c>
      <c r="F296" s="250" t="s">
        <v>1622</v>
      </c>
      <c r="G296" s="251" t="s">
        <v>269</v>
      </c>
      <c r="H296" s="252">
        <v>15</v>
      </c>
      <c r="I296" s="253"/>
      <c r="J296" s="254">
        <f>ROUND(I296*H296,2)</f>
        <v>0</v>
      </c>
      <c r="K296" s="250" t="s">
        <v>19</v>
      </c>
      <c r="L296" s="255"/>
      <c r="M296" s="256" t="s">
        <v>19</v>
      </c>
      <c r="N296" s="257" t="s">
        <v>41</v>
      </c>
      <c r="O296" s="86"/>
      <c r="P296" s="215">
        <f>O296*H296</f>
        <v>0</v>
      </c>
      <c r="Q296" s="215">
        <v>0.0020999999999999999</v>
      </c>
      <c r="R296" s="215">
        <f>Q296*H296</f>
        <v>0.0315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989</v>
      </c>
      <c r="AT296" s="217" t="s">
        <v>237</v>
      </c>
      <c r="AU296" s="217" t="s">
        <v>80</v>
      </c>
      <c r="AY296" s="19" t="s">
        <v>142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78</v>
      </c>
      <c r="BK296" s="218">
        <f>ROUND(I296*H296,2)</f>
        <v>0</v>
      </c>
      <c r="BL296" s="19" t="s">
        <v>989</v>
      </c>
      <c r="BM296" s="217" t="s">
        <v>1623</v>
      </c>
    </row>
    <row r="297" s="2" customFormat="1">
      <c r="A297" s="40"/>
      <c r="B297" s="41"/>
      <c r="C297" s="42"/>
      <c r="D297" s="219" t="s">
        <v>151</v>
      </c>
      <c r="E297" s="42"/>
      <c r="F297" s="220" t="s">
        <v>1624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151</v>
      </c>
      <c r="AU297" s="19" t="s">
        <v>80</v>
      </c>
    </row>
    <row r="298" s="2" customFormat="1" ht="16.5" customHeight="1">
      <c r="A298" s="40"/>
      <c r="B298" s="41"/>
      <c r="C298" s="206" t="s">
        <v>530</v>
      </c>
      <c r="D298" s="206" t="s">
        <v>144</v>
      </c>
      <c r="E298" s="207" t="s">
        <v>1625</v>
      </c>
      <c r="F298" s="208" t="s">
        <v>1626</v>
      </c>
      <c r="G298" s="209" t="s">
        <v>269</v>
      </c>
      <c r="H298" s="210">
        <v>1</v>
      </c>
      <c r="I298" s="211"/>
      <c r="J298" s="212">
        <f>ROUND(I298*H298,2)</f>
        <v>0</v>
      </c>
      <c r="K298" s="208" t="s">
        <v>148</v>
      </c>
      <c r="L298" s="46"/>
      <c r="M298" s="213" t="s">
        <v>19</v>
      </c>
      <c r="N298" s="214" t="s">
        <v>41</v>
      </c>
      <c r="O298" s="86"/>
      <c r="P298" s="215">
        <f>O298*H298</f>
        <v>0</v>
      </c>
      <c r="Q298" s="215">
        <v>0</v>
      </c>
      <c r="R298" s="215">
        <f>Q298*H298</f>
        <v>0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579</v>
      </c>
      <c r="AT298" s="217" t="s">
        <v>144</v>
      </c>
      <c r="AU298" s="217" t="s">
        <v>80</v>
      </c>
      <c r="AY298" s="19" t="s">
        <v>142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78</v>
      </c>
      <c r="BK298" s="218">
        <f>ROUND(I298*H298,2)</f>
        <v>0</v>
      </c>
      <c r="BL298" s="19" t="s">
        <v>579</v>
      </c>
      <c r="BM298" s="217" t="s">
        <v>1627</v>
      </c>
    </row>
    <row r="299" s="2" customFormat="1">
      <c r="A299" s="40"/>
      <c r="B299" s="41"/>
      <c r="C299" s="42"/>
      <c r="D299" s="219" t="s">
        <v>151</v>
      </c>
      <c r="E299" s="42"/>
      <c r="F299" s="220" t="s">
        <v>1628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151</v>
      </c>
      <c r="AU299" s="19" t="s">
        <v>80</v>
      </c>
    </row>
    <row r="300" s="2" customFormat="1">
      <c r="A300" s="40"/>
      <c r="B300" s="41"/>
      <c r="C300" s="42"/>
      <c r="D300" s="224" t="s">
        <v>153</v>
      </c>
      <c r="E300" s="42"/>
      <c r="F300" s="225" t="s">
        <v>1629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153</v>
      </c>
      <c r="AU300" s="19" t="s">
        <v>80</v>
      </c>
    </row>
    <row r="301" s="2" customFormat="1" ht="16.5" customHeight="1">
      <c r="A301" s="40"/>
      <c r="B301" s="41"/>
      <c r="C301" s="248" t="s">
        <v>534</v>
      </c>
      <c r="D301" s="248" t="s">
        <v>237</v>
      </c>
      <c r="E301" s="249" t="s">
        <v>1630</v>
      </c>
      <c r="F301" s="250" t="s">
        <v>1631</v>
      </c>
      <c r="G301" s="251" t="s">
        <v>240</v>
      </c>
      <c r="H301" s="252">
        <v>1</v>
      </c>
      <c r="I301" s="253"/>
      <c r="J301" s="254">
        <f>ROUND(I301*H301,2)</f>
        <v>0</v>
      </c>
      <c r="K301" s="250" t="s">
        <v>148</v>
      </c>
      <c r="L301" s="255"/>
      <c r="M301" s="256" t="s">
        <v>19</v>
      </c>
      <c r="N301" s="257" t="s">
        <v>41</v>
      </c>
      <c r="O301" s="86"/>
      <c r="P301" s="215">
        <f>O301*H301</f>
        <v>0</v>
      </c>
      <c r="Q301" s="215">
        <v>0.0032000000000000002</v>
      </c>
      <c r="R301" s="215">
        <f>Q301*H301</f>
        <v>0.0032000000000000002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989</v>
      </c>
      <c r="AT301" s="217" t="s">
        <v>237</v>
      </c>
      <c r="AU301" s="217" t="s">
        <v>80</v>
      </c>
      <c r="AY301" s="19" t="s">
        <v>142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78</v>
      </c>
      <c r="BK301" s="218">
        <f>ROUND(I301*H301,2)</f>
        <v>0</v>
      </c>
      <c r="BL301" s="19" t="s">
        <v>989</v>
      </c>
      <c r="BM301" s="217" t="s">
        <v>1632</v>
      </c>
    </row>
    <row r="302" s="2" customFormat="1">
      <c r="A302" s="40"/>
      <c r="B302" s="41"/>
      <c r="C302" s="42"/>
      <c r="D302" s="219" t="s">
        <v>151</v>
      </c>
      <c r="E302" s="42"/>
      <c r="F302" s="220" t="s">
        <v>1631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151</v>
      </c>
      <c r="AU302" s="19" t="s">
        <v>80</v>
      </c>
    </row>
    <row r="303" s="2" customFormat="1" ht="16.5" customHeight="1">
      <c r="A303" s="40"/>
      <c r="B303" s="41"/>
      <c r="C303" s="248" t="s">
        <v>538</v>
      </c>
      <c r="D303" s="248" t="s">
        <v>237</v>
      </c>
      <c r="E303" s="249" t="s">
        <v>1633</v>
      </c>
      <c r="F303" s="250" t="s">
        <v>1634</v>
      </c>
      <c r="G303" s="251" t="s">
        <v>240</v>
      </c>
      <c r="H303" s="252">
        <v>1</v>
      </c>
      <c r="I303" s="253"/>
      <c r="J303" s="254">
        <f>ROUND(I303*H303,2)</f>
        <v>0</v>
      </c>
      <c r="K303" s="250" t="s">
        <v>148</v>
      </c>
      <c r="L303" s="255"/>
      <c r="M303" s="256" t="s">
        <v>19</v>
      </c>
      <c r="N303" s="257" t="s">
        <v>41</v>
      </c>
      <c r="O303" s="86"/>
      <c r="P303" s="215">
        <f>O303*H303</f>
        <v>0</v>
      </c>
      <c r="Q303" s="215">
        <v>0.00069999999999999999</v>
      </c>
      <c r="R303" s="215">
        <f>Q303*H303</f>
        <v>0.00069999999999999999</v>
      </c>
      <c r="S303" s="215">
        <v>0</v>
      </c>
      <c r="T303" s="216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7" t="s">
        <v>989</v>
      </c>
      <c r="AT303" s="217" t="s">
        <v>237</v>
      </c>
      <c r="AU303" s="217" t="s">
        <v>80</v>
      </c>
      <c r="AY303" s="19" t="s">
        <v>142</v>
      </c>
      <c r="BE303" s="218">
        <f>IF(N303="základní",J303,0)</f>
        <v>0</v>
      </c>
      <c r="BF303" s="218">
        <f>IF(N303="snížená",J303,0)</f>
        <v>0</v>
      </c>
      <c r="BG303" s="218">
        <f>IF(N303="zákl. přenesená",J303,0)</f>
        <v>0</v>
      </c>
      <c r="BH303" s="218">
        <f>IF(N303="sníž. přenesená",J303,0)</f>
        <v>0</v>
      </c>
      <c r="BI303" s="218">
        <f>IF(N303="nulová",J303,0)</f>
        <v>0</v>
      </c>
      <c r="BJ303" s="19" t="s">
        <v>78</v>
      </c>
      <c r="BK303" s="218">
        <f>ROUND(I303*H303,2)</f>
        <v>0</v>
      </c>
      <c r="BL303" s="19" t="s">
        <v>989</v>
      </c>
      <c r="BM303" s="217" t="s">
        <v>1635</v>
      </c>
    </row>
    <row r="304" s="2" customFormat="1">
      <c r="A304" s="40"/>
      <c r="B304" s="41"/>
      <c r="C304" s="42"/>
      <c r="D304" s="219" t="s">
        <v>151</v>
      </c>
      <c r="E304" s="42"/>
      <c r="F304" s="220" t="s">
        <v>1634</v>
      </c>
      <c r="G304" s="42"/>
      <c r="H304" s="42"/>
      <c r="I304" s="221"/>
      <c r="J304" s="42"/>
      <c r="K304" s="42"/>
      <c r="L304" s="46"/>
      <c r="M304" s="222"/>
      <c r="N304" s="223"/>
      <c r="O304" s="86"/>
      <c r="P304" s="86"/>
      <c r="Q304" s="86"/>
      <c r="R304" s="86"/>
      <c r="S304" s="86"/>
      <c r="T304" s="87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19" t="s">
        <v>151</v>
      </c>
      <c r="AU304" s="19" t="s">
        <v>80</v>
      </c>
    </row>
    <row r="305" s="2" customFormat="1" ht="24.15" customHeight="1">
      <c r="A305" s="40"/>
      <c r="B305" s="41"/>
      <c r="C305" s="248" t="s">
        <v>542</v>
      </c>
      <c r="D305" s="248" t="s">
        <v>237</v>
      </c>
      <c r="E305" s="249" t="s">
        <v>1636</v>
      </c>
      <c r="F305" s="250" t="s">
        <v>1637</v>
      </c>
      <c r="G305" s="251" t="s">
        <v>1638</v>
      </c>
      <c r="H305" s="252">
        <v>1</v>
      </c>
      <c r="I305" s="253"/>
      <c r="J305" s="254">
        <f>ROUND(I305*H305,2)</f>
        <v>0</v>
      </c>
      <c r="K305" s="250" t="s">
        <v>19</v>
      </c>
      <c r="L305" s="255"/>
      <c r="M305" s="256" t="s">
        <v>19</v>
      </c>
      <c r="N305" s="257" t="s">
        <v>41</v>
      </c>
      <c r="O305" s="86"/>
      <c r="P305" s="215">
        <f>O305*H305</f>
        <v>0</v>
      </c>
      <c r="Q305" s="215">
        <v>0</v>
      </c>
      <c r="R305" s="215">
        <f>Q305*H305</f>
        <v>0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989</v>
      </c>
      <c r="AT305" s="217" t="s">
        <v>237</v>
      </c>
      <c r="AU305" s="217" t="s">
        <v>80</v>
      </c>
      <c r="AY305" s="19" t="s">
        <v>142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78</v>
      </c>
      <c r="BK305" s="218">
        <f>ROUND(I305*H305,2)</f>
        <v>0</v>
      </c>
      <c r="BL305" s="19" t="s">
        <v>989</v>
      </c>
      <c r="BM305" s="217" t="s">
        <v>1639</v>
      </c>
    </row>
    <row r="306" s="2" customFormat="1">
      <c r="A306" s="40"/>
      <c r="B306" s="41"/>
      <c r="C306" s="42"/>
      <c r="D306" s="219" t="s">
        <v>151</v>
      </c>
      <c r="E306" s="42"/>
      <c r="F306" s="220" t="s">
        <v>1637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151</v>
      </c>
      <c r="AU306" s="19" t="s">
        <v>80</v>
      </c>
    </row>
    <row r="307" s="2" customFormat="1" ht="16.5" customHeight="1">
      <c r="A307" s="40"/>
      <c r="B307" s="41"/>
      <c r="C307" s="248" t="s">
        <v>546</v>
      </c>
      <c r="D307" s="248" t="s">
        <v>237</v>
      </c>
      <c r="E307" s="249" t="s">
        <v>1640</v>
      </c>
      <c r="F307" s="250" t="s">
        <v>1641</v>
      </c>
      <c r="G307" s="251" t="s">
        <v>240</v>
      </c>
      <c r="H307" s="252">
        <v>1</v>
      </c>
      <c r="I307" s="253"/>
      <c r="J307" s="254">
        <f>ROUND(I307*H307,2)</f>
        <v>0</v>
      </c>
      <c r="K307" s="250" t="s">
        <v>148</v>
      </c>
      <c r="L307" s="255"/>
      <c r="M307" s="256" t="s">
        <v>19</v>
      </c>
      <c r="N307" s="257" t="s">
        <v>41</v>
      </c>
      <c r="O307" s="86"/>
      <c r="P307" s="215">
        <f>O307*H307</f>
        <v>0</v>
      </c>
      <c r="Q307" s="215">
        <v>0.00050000000000000001</v>
      </c>
      <c r="R307" s="215">
        <f>Q307*H307</f>
        <v>0.00050000000000000001</v>
      </c>
      <c r="S307" s="215">
        <v>0</v>
      </c>
      <c r="T307" s="216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7" t="s">
        <v>989</v>
      </c>
      <c r="AT307" s="217" t="s">
        <v>237</v>
      </c>
      <c r="AU307" s="217" t="s">
        <v>80</v>
      </c>
      <c r="AY307" s="19" t="s">
        <v>142</v>
      </c>
      <c r="BE307" s="218">
        <f>IF(N307="základní",J307,0)</f>
        <v>0</v>
      </c>
      <c r="BF307" s="218">
        <f>IF(N307="snížená",J307,0)</f>
        <v>0</v>
      </c>
      <c r="BG307" s="218">
        <f>IF(N307="zákl. přenesená",J307,0)</f>
        <v>0</v>
      </c>
      <c r="BH307" s="218">
        <f>IF(N307="sníž. přenesená",J307,0)</f>
        <v>0</v>
      </c>
      <c r="BI307" s="218">
        <f>IF(N307="nulová",J307,0)</f>
        <v>0</v>
      </c>
      <c r="BJ307" s="19" t="s">
        <v>78</v>
      </c>
      <c r="BK307" s="218">
        <f>ROUND(I307*H307,2)</f>
        <v>0</v>
      </c>
      <c r="BL307" s="19" t="s">
        <v>989</v>
      </c>
      <c r="BM307" s="217" t="s">
        <v>1642</v>
      </c>
    </row>
    <row r="308" s="2" customFormat="1">
      <c r="A308" s="40"/>
      <c r="B308" s="41"/>
      <c r="C308" s="42"/>
      <c r="D308" s="219" t="s">
        <v>151</v>
      </c>
      <c r="E308" s="42"/>
      <c r="F308" s="220" t="s">
        <v>1641</v>
      </c>
      <c r="G308" s="42"/>
      <c r="H308" s="42"/>
      <c r="I308" s="221"/>
      <c r="J308" s="42"/>
      <c r="K308" s="42"/>
      <c r="L308" s="46"/>
      <c r="M308" s="222"/>
      <c r="N308" s="223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151</v>
      </c>
      <c r="AU308" s="19" t="s">
        <v>80</v>
      </c>
    </row>
    <row r="309" s="2" customFormat="1" ht="16.5" customHeight="1">
      <c r="A309" s="40"/>
      <c r="B309" s="41"/>
      <c r="C309" s="248" t="s">
        <v>551</v>
      </c>
      <c r="D309" s="248" t="s">
        <v>237</v>
      </c>
      <c r="E309" s="249" t="s">
        <v>1591</v>
      </c>
      <c r="F309" s="250" t="s">
        <v>1592</v>
      </c>
      <c r="G309" s="251" t="s">
        <v>240</v>
      </c>
      <c r="H309" s="252">
        <v>1</v>
      </c>
      <c r="I309" s="253"/>
      <c r="J309" s="254">
        <f>ROUND(I309*H309,2)</f>
        <v>0</v>
      </c>
      <c r="K309" s="250" t="s">
        <v>148</v>
      </c>
      <c r="L309" s="255"/>
      <c r="M309" s="256" t="s">
        <v>19</v>
      </c>
      <c r="N309" s="257" t="s">
        <v>41</v>
      </c>
      <c r="O309" s="86"/>
      <c r="P309" s="215">
        <f>O309*H309</f>
        <v>0</v>
      </c>
      <c r="Q309" s="215">
        <v>0.019199999999999998</v>
      </c>
      <c r="R309" s="215">
        <f>Q309*H309</f>
        <v>0.019199999999999998</v>
      </c>
      <c r="S309" s="215">
        <v>0</v>
      </c>
      <c r="T309" s="216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7" t="s">
        <v>989</v>
      </c>
      <c r="AT309" s="217" t="s">
        <v>237</v>
      </c>
      <c r="AU309" s="217" t="s">
        <v>80</v>
      </c>
      <c r="AY309" s="19" t="s">
        <v>142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9" t="s">
        <v>78</v>
      </c>
      <c r="BK309" s="218">
        <f>ROUND(I309*H309,2)</f>
        <v>0</v>
      </c>
      <c r="BL309" s="19" t="s">
        <v>989</v>
      </c>
      <c r="BM309" s="217" t="s">
        <v>1643</v>
      </c>
    </row>
    <row r="310" s="2" customFormat="1">
      <c r="A310" s="40"/>
      <c r="B310" s="41"/>
      <c r="C310" s="42"/>
      <c r="D310" s="219" t="s">
        <v>151</v>
      </c>
      <c r="E310" s="42"/>
      <c r="F310" s="220" t="s">
        <v>1592</v>
      </c>
      <c r="G310" s="42"/>
      <c r="H310" s="42"/>
      <c r="I310" s="221"/>
      <c r="J310" s="42"/>
      <c r="K310" s="42"/>
      <c r="L310" s="46"/>
      <c r="M310" s="272"/>
      <c r="N310" s="273"/>
      <c r="O310" s="274"/>
      <c r="P310" s="274"/>
      <c r="Q310" s="274"/>
      <c r="R310" s="274"/>
      <c r="S310" s="274"/>
      <c r="T310" s="275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151</v>
      </c>
      <c r="AU310" s="19" t="s">
        <v>80</v>
      </c>
    </row>
    <row r="311" s="2" customFormat="1" ht="6.96" customHeight="1">
      <c r="A311" s="40"/>
      <c r="B311" s="61"/>
      <c r="C311" s="62"/>
      <c r="D311" s="62"/>
      <c r="E311" s="62"/>
      <c r="F311" s="62"/>
      <c r="G311" s="62"/>
      <c r="H311" s="62"/>
      <c r="I311" s="62"/>
      <c r="J311" s="62"/>
      <c r="K311" s="62"/>
      <c r="L311" s="46"/>
      <c r="M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</row>
  </sheetData>
  <sheetProtection sheet="1" autoFilter="0" formatColumns="0" formatRows="0" objects="1" scenarios="1" spinCount="100000" saltValue="y+g94a7kY2Q3NKcCmmdm/bYW42QNsnMu9Ov0l8zlwH8EMzFZR4bBLyTYskTzS9iFaoSbpgYrBI0pGtRFkSdj5Q==" hashValue="6BW7CMrPJ8XTvYj67c/c9j4kqIPgj9mOve6Th6ZUKf4/qKf9H0g1kJwPlHRC7wGO8XDn/SHHTj9Cb0bgzy8LWA==" algorithmName="SHA-512" password="CC35"/>
  <autoFilter ref="C92:K310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8" r:id="rId1" display="https://podminky.urs.cz/item/CS_URS_2025_02/121151105"/>
    <hyperlink ref="F102" r:id="rId2" display="https://podminky.urs.cz/item/CS_URS_2025_02/131251100"/>
    <hyperlink ref="F106" r:id="rId3" display="https://podminky.urs.cz/item/CS_URS_2025_02/134702202"/>
    <hyperlink ref="F110" r:id="rId4" display="https://podminky.urs.cz/item/CS_URS_2025_02/171151103"/>
    <hyperlink ref="F114" r:id="rId5" display="https://podminky.urs.cz/item/CS_URS_2025_02/181411122"/>
    <hyperlink ref="F121" r:id="rId6" display="https://podminky.urs.cz/item/CS_URS_2025_02/181912112"/>
    <hyperlink ref="F127" r:id="rId7" display="https://podminky.urs.cz/item/CS_URS_2025_02/182351123"/>
    <hyperlink ref="F132" r:id="rId8" display="https://podminky.urs.cz/item/CS_URS_2025_02/225511114"/>
    <hyperlink ref="F136" r:id="rId9" display="https://podminky.urs.cz/item/CS_URS_2025_02/242111113"/>
    <hyperlink ref="F143" r:id="rId10" display="https://podminky.urs.cz/item/CS_URS_2025_02/242811162"/>
    <hyperlink ref="F154" r:id="rId11" display="https://podminky.urs.cz/item/CS_URS_2025_02/242811162"/>
    <hyperlink ref="F158" r:id="rId12" display="https://podminky.urs.cz/item/CS_URS_2025_02/245111111"/>
    <hyperlink ref="F163" r:id="rId13" display="https://podminky.urs.cz/item/CS_URS_2025_02/247571113"/>
    <hyperlink ref="F170" r:id="rId14" display="https://podminky.urs.cz/item/CS_URS_2025_02/247571113"/>
    <hyperlink ref="F180" r:id="rId15" display="https://podminky.urs.cz/item/CS_URS_2025_02/247681114"/>
    <hyperlink ref="F186" r:id="rId16" display="https://podminky.urs.cz/item/CS_URS_2025_02/271562211"/>
    <hyperlink ref="F190" r:id="rId17" display="https://podminky.urs.cz/item/CS_URS_2025_02/273313711"/>
    <hyperlink ref="F196" r:id="rId18" display="https://podminky.urs.cz/item/CS_URS_2025_02/274361412"/>
    <hyperlink ref="F204" r:id="rId19" display="https://podminky.urs.cz/item/CS_URS_2025_02/435121011"/>
    <hyperlink ref="F212" r:id="rId20" display="https://podminky.urs.cz/item/CS_URS_2025_02/564231111"/>
    <hyperlink ref="F216" r:id="rId21" display="https://podminky.urs.cz/item/CS_URS_2025_02/596841120"/>
    <hyperlink ref="F224" r:id="rId22" display="https://podminky.urs.cz/item/CS_URS_2025_02/632450132"/>
    <hyperlink ref="F229" r:id="rId23" display="https://podminky.urs.cz/item/CS_URS_2025_02/953171001"/>
    <hyperlink ref="F237" r:id="rId24" display="https://podminky.urs.cz/item/CS_URS_2025_02/953334118"/>
    <hyperlink ref="F243" r:id="rId25" display="https://podminky.urs.cz/item/CS_URS_2025_02/998254011"/>
    <hyperlink ref="F246" r:id="rId26" display="https://podminky.urs.cz/item/CS_URS_2025_02/998254093"/>
    <hyperlink ref="F251" r:id="rId27" display="https://podminky.urs.cz/item/CS_URS_2025_02/724149102"/>
    <hyperlink ref="F257" r:id="rId28" display="https://podminky.urs.cz/item/CS_URS_2025_02/724231127"/>
    <hyperlink ref="F260" r:id="rId29" display="https://podminky.urs.cz/item/CS_URS_2025_02/998724101"/>
    <hyperlink ref="F264" r:id="rId30" display="https://podminky.urs.cz/item/CS_URS_2023_01/767163221"/>
    <hyperlink ref="F270" r:id="rId31" display="https://podminky.urs.cz/item/CS_URS_2023_01/767861011"/>
    <hyperlink ref="F276" r:id="rId32" display="https://podminky.urs.cz/item/CS_URS_2025_02/998767101"/>
    <hyperlink ref="F280" r:id="rId33" display="https://podminky.urs.cz/item/CS_URS_2025_02/771591481"/>
    <hyperlink ref="F286" r:id="rId34" display="https://podminky.urs.cz/item/CS_URS_2025_02/998771101"/>
    <hyperlink ref="F289" r:id="rId35" display="https://podminky.urs.cz/item/CS_URS_2023_01/998771181"/>
    <hyperlink ref="F294" r:id="rId36" display="https://podminky.urs.cz/item/CS_URS_2025_02/230140037"/>
    <hyperlink ref="F300" r:id="rId37" display="https://podminky.urs.cz/item/CS_URS_2025_02/23032012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8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VH uzel Vnorovy - křížení Baťova kanálu s Moravou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1644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ROUND((SUM(BE86:BE277)),  2)</f>
        <v>0</v>
      </c>
      <c r="G33" s="40"/>
      <c r="H33" s="40"/>
      <c r="I33" s="150">
        <v>0.20999999999999999</v>
      </c>
      <c r="J33" s="149">
        <f>ROUND(((SUM(BE86:BE277))*I33),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ROUND((SUM(BF86:BF277)),  2)</f>
        <v>0</v>
      </c>
      <c r="G34" s="40"/>
      <c r="H34" s="40"/>
      <c r="I34" s="150">
        <v>0.14999999999999999</v>
      </c>
      <c r="J34" s="149">
        <f>ROUND(((SUM(BF86:BF277))*I34),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ROUND((SUM(BG86:BG277)),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ROUND((SUM(BH86:BH277)),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ROUND((SUM(BI86:BI277)),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VH uzel Vnorovy - křížení Baťova kanálu s Moravou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004 - Hráz řeky Moravy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Vnorovy</v>
      </c>
      <c r="G52" s="42"/>
      <c r="H52" s="42"/>
      <c r="I52" s="34" t="s">
        <v>23</v>
      </c>
      <c r="J52" s="74" t="str">
        <f>IF(J12="","",J12)</f>
        <v>21. 8. 2025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106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107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108</v>
      </c>
      <c r="E62" s="176"/>
      <c r="F62" s="176"/>
      <c r="G62" s="176"/>
      <c r="H62" s="176"/>
      <c r="I62" s="176"/>
      <c r="J62" s="177">
        <f>J235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111</v>
      </c>
      <c r="E63" s="176"/>
      <c r="F63" s="176"/>
      <c r="G63" s="176"/>
      <c r="H63" s="176"/>
      <c r="I63" s="176"/>
      <c r="J63" s="177">
        <f>J256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114</v>
      </c>
      <c r="E64" s="176"/>
      <c r="F64" s="176"/>
      <c r="G64" s="176"/>
      <c r="H64" s="176"/>
      <c r="I64" s="176"/>
      <c r="J64" s="177">
        <f>J264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1219</v>
      </c>
      <c r="E65" s="170"/>
      <c r="F65" s="170"/>
      <c r="G65" s="170"/>
      <c r="H65" s="170"/>
      <c r="I65" s="170"/>
      <c r="J65" s="171">
        <f>J268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1220</v>
      </c>
      <c r="E66" s="176"/>
      <c r="F66" s="176"/>
      <c r="G66" s="176"/>
      <c r="H66" s="176"/>
      <c r="I66" s="176"/>
      <c r="J66" s="177">
        <f>J269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127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2" t="str">
        <f>E7</f>
        <v>VH uzel Vnorovy - křížení Baťova kanálu s Moravou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100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004 - Hráz řeky Moravy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Vnorovy</v>
      </c>
      <c r="G80" s="42"/>
      <c r="H80" s="42"/>
      <c r="I80" s="34" t="s">
        <v>23</v>
      </c>
      <c r="J80" s="74" t="str">
        <f>IF(J12="","",J12)</f>
        <v>21. 8. 2025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 xml:space="preserve"> </v>
      </c>
      <c r="G82" s="42"/>
      <c r="H82" s="42"/>
      <c r="I82" s="34" t="s">
        <v>31</v>
      </c>
      <c r="J82" s="38" t="str">
        <f>E21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33</v>
      </c>
      <c r="J83" s="38" t="str">
        <f>E24</f>
        <v xml:space="preserve">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128</v>
      </c>
      <c r="D85" s="182" t="s">
        <v>55</v>
      </c>
      <c r="E85" s="182" t="s">
        <v>51</v>
      </c>
      <c r="F85" s="182" t="s">
        <v>52</v>
      </c>
      <c r="G85" s="182" t="s">
        <v>129</v>
      </c>
      <c r="H85" s="182" t="s">
        <v>130</v>
      </c>
      <c r="I85" s="182" t="s">
        <v>131</v>
      </c>
      <c r="J85" s="182" t="s">
        <v>104</v>
      </c>
      <c r="K85" s="183" t="s">
        <v>132</v>
      </c>
      <c r="L85" s="184"/>
      <c r="M85" s="94" t="s">
        <v>19</v>
      </c>
      <c r="N85" s="95" t="s">
        <v>40</v>
      </c>
      <c r="O85" s="95" t="s">
        <v>133</v>
      </c>
      <c r="P85" s="95" t="s">
        <v>134</v>
      </c>
      <c r="Q85" s="95" t="s">
        <v>135</v>
      </c>
      <c r="R85" s="95" t="s">
        <v>136</v>
      </c>
      <c r="S85" s="95" t="s">
        <v>137</v>
      </c>
      <c r="T85" s="96" t="s">
        <v>138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139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P87+P268</f>
        <v>0</v>
      </c>
      <c r="Q86" s="98"/>
      <c r="R86" s="187">
        <f>R87+R268</f>
        <v>734.22804795000002</v>
      </c>
      <c r="S86" s="98"/>
      <c r="T86" s="188">
        <f>T87+T268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69</v>
      </c>
      <c r="AU86" s="19" t="s">
        <v>105</v>
      </c>
      <c r="BK86" s="189">
        <f>BK87+BK268</f>
        <v>0</v>
      </c>
    </row>
    <row r="87" s="12" customFormat="1" ht="25.92" customHeight="1">
      <c r="A87" s="12"/>
      <c r="B87" s="190"/>
      <c r="C87" s="191"/>
      <c r="D87" s="192" t="s">
        <v>69</v>
      </c>
      <c r="E87" s="193" t="s">
        <v>140</v>
      </c>
      <c r="F87" s="193" t="s">
        <v>141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P88+P235+P256+P264</f>
        <v>0</v>
      </c>
      <c r="Q87" s="198"/>
      <c r="R87" s="199">
        <f>R88+R235+R256+R264</f>
        <v>556.86104795000006</v>
      </c>
      <c r="S87" s="198"/>
      <c r="T87" s="200">
        <f>T88+T235+T256+T264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78</v>
      </c>
      <c r="AT87" s="202" t="s">
        <v>69</v>
      </c>
      <c r="AU87" s="202" t="s">
        <v>70</v>
      </c>
      <c r="AY87" s="201" t="s">
        <v>142</v>
      </c>
      <c r="BK87" s="203">
        <f>BK88+BK235+BK256+BK264</f>
        <v>0</v>
      </c>
    </row>
    <row r="88" s="12" customFormat="1" ht="22.8" customHeight="1">
      <c r="A88" s="12"/>
      <c r="B88" s="190"/>
      <c r="C88" s="191"/>
      <c r="D88" s="192" t="s">
        <v>69</v>
      </c>
      <c r="E88" s="204" t="s">
        <v>78</v>
      </c>
      <c r="F88" s="204" t="s">
        <v>143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SUM(P89:P234)</f>
        <v>0</v>
      </c>
      <c r="Q88" s="198"/>
      <c r="R88" s="199">
        <f>SUM(R89:R234)</f>
        <v>0.9558040000000001</v>
      </c>
      <c r="S88" s="198"/>
      <c r="T88" s="200">
        <f>SUM(T89:T234)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78</v>
      </c>
      <c r="AT88" s="202" t="s">
        <v>69</v>
      </c>
      <c r="AU88" s="202" t="s">
        <v>78</v>
      </c>
      <c r="AY88" s="201" t="s">
        <v>142</v>
      </c>
      <c r="BK88" s="203">
        <f>SUM(BK89:BK234)</f>
        <v>0</v>
      </c>
    </row>
    <row r="89" s="2" customFormat="1" ht="24.15" customHeight="1">
      <c r="A89" s="40"/>
      <c r="B89" s="41"/>
      <c r="C89" s="206" t="s">
        <v>78</v>
      </c>
      <c r="D89" s="206" t="s">
        <v>144</v>
      </c>
      <c r="E89" s="207" t="s">
        <v>1645</v>
      </c>
      <c r="F89" s="208" t="s">
        <v>1646</v>
      </c>
      <c r="G89" s="209" t="s">
        <v>147</v>
      </c>
      <c r="H89" s="210">
        <v>3200</v>
      </c>
      <c r="I89" s="211"/>
      <c r="J89" s="212">
        <f>ROUND(I89*H89,2)</f>
        <v>0</v>
      </c>
      <c r="K89" s="208" t="s">
        <v>148</v>
      </c>
      <c r="L89" s="46"/>
      <c r="M89" s="213" t="s">
        <v>19</v>
      </c>
      <c r="N89" s="214" t="s">
        <v>41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149</v>
      </c>
      <c r="AT89" s="217" t="s">
        <v>144</v>
      </c>
      <c r="AU89" s="217" t="s">
        <v>80</v>
      </c>
      <c r="AY89" s="19" t="s">
        <v>142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78</v>
      </c>
      <c r="BK89" s="218">
        <f>ROUND(I89*H89,2)</f>
        <v>0</v>
      </c>
      <c r="BL89" s="19" t="s">
        <v>149</v>
      </c>
      <c r="BM89" s="217" t="s">
        <v>1647</v>
      </c>
    </row>
    <row r="90" s="2" customFormat="1">
      <c r="A90" s="40"/>
      <c r="B90" s="41"/>
      <c r="C90" s="42"/>
      <c r="D90" s="219" t="s">
        <v>151</v>
      </c>
      <c r="E90" s="42"/>
      <c r="F90" s="220" t="s">
        <v>1648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151</v>
      </c>
      <c r="AU90" s="19" t="s">
        <v>80</v>
      </c>
    </row>
    <row r="91" s="2" customFormat="1">
      <c r="A91" s="40"/>
      <c r="B91" s="41"/>
      <c r="C91" s="42"/>
      <c r="D91" s="224" t="s">
        <v>153</v>
      </c>
      <c r="E91" s="42"/>
      <c r="F91" s="225" t="s">
        <v>1649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153</v>
      </c>
      <c r="AU91" s="19" t="s">
        <v>80</v>
      </c>
    </row>
    <row r="92" s="13" customFormat="1">
      <c r="A92" s="13"/>
      <c r="B92" s="226"/>
      <c r="C92" s="227"/>
      <c r="D92" s="219" t="s">
        <v>155</v>
      </c>
      <c r="E92" s="228" t="s">
        <v>19</v>
      </c>
      <c r="F92" s="229" t="s">
        <v>1650</v>
      </c>
      <c r="G92" s="227"/>
      <c r="H92" s="230">
        <v>3200</v>
      </c>
      <c r="I92" s="231"/>
      <c r="J92" s="227"/>
      <c r="K92" s="227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155</v>
      </c>
      <c r="AU92" s="236" t="s">
        <v>80</v>
      </c>
      <c r="AV92" s="13" t="s">
        <v>80</v>
      </c>
      <c r="AW92" s="13" t="s">
        <v>32</v>
      </c>
      <c r="AX92" s="13" t="s">
        <v>78</v>
      </c>
      <c r="AY92" s="236" t="s">
        <v>142</v>
      </c>
    </row>
    <row r="93" s="2" customFormat="1" ht="16.5" customHeight="1">
      <c r="A93" s="40"/>
      <c r="B93" s="41"/>
      <c r="C93" s="206" t="s">
        <v>80</v>
      </c>
      <c r="D93" s="206" t="s">
        <v>144</v>
      </c>
      <c r="E93" s="207" t="s">
        <v>1651</v>
      </c>
      <c r="F93" s="208" t="s">
        <v>1652</v>
      </c>
      <c r="G93" s="209" t="s">
        <v>240</v>
      </c>
      <c r="H93" s="210">
        <v>33</v>
      </c>
      <c r="I93" s="211"/>
      <c r="J93" s="212">
        <f>ROUND(I93*H93,2)</f>
        <v>0</v>
      </c>
      <c r="K93" s="208" t="s">
        <v>148</v>
      </c>
      <c r="L93" s="46"/>
      <c r="M93" s="213" t="s">
        <v>19</v>
      </c>
      <c r="N93" s="214" t="s">
        <v>41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149</v>
      </c>
      <c r="AT93" s="217" t="s">
        <v>144</v>
      </c>
      <c r="AU93" s="217" t="s">
        <v>80</v>
      </c>
      <c r="AY93" s="19" t="s">
        <v>142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78</v>
      </c>
      <c r="BK93" s="218">
        <f>ROUND(I93*H93,2)</f>
        <v>0</v>
      </c>
      <c r="BL93" s="19" t="s">
        <v>149</v>
      </c>
      <c r="BM93" s="217" t="s">
        <v>1653</v>
      </c>
    </row>
    <row r="94" s="2" customFormat="1">
      <c r="A94" s="40"/>
      <c r="B94" s="41"/>
      <c r="C94" s="42"/>
      <c r="D94" s="219" t="s">
        <v>151</v>
      </c>
      <c r="E94" s="42"/>
      <c r="F94" s="220" t="s">
        <v>1654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151</v>
      </c>
      <c r="AU94" s="19" t="s">
        <v>80</v>
      </c>
    </row>
    <row r="95" s="2" customFormat="1">
      <c r="A95" s="40"/>
      <c r="B95" s="41"/>
      <c r="C95" s="42"/>
      <c r="D95" s="224" t="s">
        <v>153</v>
      </c>
      <c r="E95" s="42"/>
      <c r="F95" s="225" t="s">
        <v>1655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153</v>
      </c>
      <c r="AU95" s="19" t="s">
        <v>80</v>
      </c>
    </row>
    <row r="96" s="13" customFormat="1">
      <c r="A96" s="13"/>
      <c r="B96" s="226"/>
      <c r="C96" s="227"/>
      <c r="D96" s="219" t="s">
        <v>155</v>
      </c>
      <c r="E96" s="228" t="s">
        <v>19</v>
      </c>
      <c r="F96" s="229" t="s">
        <v>401</v>
      </c>
      <c r="G96" s="227"/>
      <c r="H96" s="230">
        <v>33</v>
      </c>
      <c r="I96" s="231"/>
      <c r="J96" s="227"/>
      <c r="K96" s="227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155</v>
      </c>
      <c r="AU96" s="236" t="s">
        <v>80</v>
      </c>
      <c r="AV96" s="13" t="s">
        <v>80</v>
      </c>
      <c r="AW96" s="13" t="s">
        <v>32</v>
      </c>
      <c r="AX96" s="13" t="s">
        <v>78</v>
      </c>
      <c r="AY96" s="236" t="s">
        <v>142</v>
      </c>
    </row>
    <row r="97" s="2" customFormat="1" ht="16.5" customHeight="1">
      <c r="A97" s="40"/>
      <c r="B97" s="41"/>
      <c r="C97" s="206" t="s">
        <v>164</v>
      </c>
      <c r="D97" s="206" t="s">
        <v>144</v>
      </c>
      <c r="E97" s="207" t="s">
        <v>1656</v>
      </c>
      <c r="F97" s="208" t="s">
        <v>1657</v>
      </c>
      <c r="G97" s="209" t="s">
        <v>240</v>
      </c>
      <c r="H97" s="210">
        <v>33</v>
      </c>
      <c r="I97" s="211"/>
      <c r="J97" s="212">
        <f>ROUND(I97*H97,2)</f>
        <v>0</v>
      </c>
      <c r="K97" s="208" t="s">
        <v>148</v>
      </c>
      <c r="L97" s="46"/>
      <c r="M97" s="213" t="s">
        <v>19</v>
      </c>
      <c r="N97" s="214" t="s">
        <v>41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149</v>
      </c>
      <c r="AT97" s="217" t="s">
        <v>144</v>
      </c>
      <c r="AU97" s="217" t="s">
        <v>80</v>
      </c>
      <c r="AY97" s="19" t="s">
        <v>142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78</v>
      </c>
      <c r="BK97" s="218">
        <f>ROUND(I97*H97,2)</f>
        <v>0</v>
      </c>
      <c r="BL97" s="19" t="s">
        <v>149</v>
      </c>
      <c r="BM97" s="217" t="s">
        <v>1658</v>
      </c>
    </row>
    <row r="98" s="2" customFormat="1">
      <c r="A98" s="40"/>
      <c r="B98" s="41"/>
      <c r="C98" s="42"/>
      <c r="D98" s="219" t="s">
        <v>151</v>
      </c>
      <c r="E98" s="42"/>
      <c r="F98" s="220" t="s">
        <v>1659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151</v>
      </c>
      <c r="AU98" s="19" t="s">
        <v>80</v>
      </c>
    </row>
    <row r="99" s="2" customFormat="1">
      <c r="A99" s="40"/>
      <c r="B99" s="41"/>
      <c r="C99" s="42"/>
      <c r="D99" s="224" t="s">
        <v>153</v>
      </c>
      <c r="E99" s="42"/>
      <c r="F99" s="225" t="s">
        <v>1660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153</v>
      </c>
      <c r="AU99" s="19" t="s">
        <v>80</v>
      </c>
    </row>
    <row r="100" s="13" customFormat="1">
      <c r="A100" s="13"/>
      <c r="B100" s="226"/>
      <c r="C100" s="227"/>
      <c r="D100" s="219" t="s">
        <v>155</v>
      </c>
      <c r="E100" s="228" t="s">
        <v>19</v>
      </c>
      <c r="F100" s="229" t="s">
        <v>401</v>
      </c>
      <c r="G100" s="227"/>
      <c r="H100" s="230">
        <v>33</v>
      </c>
      <c r="I100" s="231"/>
      <c r="J100" s="227"/>
      <c r="K100" s="227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155</v>
      </c>
      <c r="AU100" s="236" t="s">
        <v>80</v>
      </c>
      <c r="AV100" s="13" t="s">
        <v>80</v>
      </c>
      <c r="AW100" s="13" t="s">
        <v>32</v>
      </c>
      <c r="AX100" s="13" t="s">
        <v>78</v>
      </c>
      <c r="AY100" s="236" t="s">
        <v>142</v>
      </c>
    </row>
    <row r="101" s="2" customFormat="1" ht="16.5" customHeight="1">
      <c r="A101" s="40"/>
      <c r="B101" s="41"/>
      <c r="C101" s="206" t="s">
        <v>534</v>
      </c>
      <c r="D101" s="206" t="s">
        <v>144</v>
      </c>
      <c r="E101" s="207" t="s">
        <v>1661</v>
      </c>
      <c r="F101" s="208" t="s">
        <v>1662</v>
      </c>
      <c r="G101" s="209" t="s">
        <v>147</v>
      </c>
      <c r="H101" s="210">
        <v>2602</v>
      </c>
      <c r="I101" s="211"/>
      <c r="J101" s="212">
        <f>ROUND(I101*H101,2)</f>
        <v>0</v>
      </c>
      <c r="K101" s="208" t="s">
        <v>148</v>
      </c>
      <c r="L101" s="46"/>
      <c r="M101" s="213" t="s">
        <v>19</v>
      </c>
      <c r="N101" s="214" t="s">
        <v>41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149</v>
      </c>
      <c r="AT101" s="217" t="s">
        <v>144</v>
      </c>
      <c r="AU101" s="217" t="s">
        <v>80</v>
      </c>
      <c r="AY101" s="19" t="s">
        <v>142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78</v>
      </c>
      <c r="BK101" s="218">
        <f>ROUND(I101*H101,2)</f>
        <v>0</v>
      </c>
      <c r="BL101" s="19" t="s">
        <v>149</v>
      </c>
      <c r="BM101" s="217" t="s">
        <v>1663</v>
      </c>
    </row>
    <row r="102" s="2" customFormat="1">
      <c r="A102" s="40"/>
      <c r="B102" s="41"/>
      <c r="C102" s="42"/>
      <c r="D102" s="219" t="s">
        <v>151</v>
      </c>
      <c r="E102" s="42"/>
      <c r="F102" s="220" t="s">
        <v>1664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151</v>
      </c>
      <c r="AU102" s="19" t="s">
        <v>80</v>
      </c>
    </row>
    <row r="103" s="2" customFormat="1">
      <c r="A103" s="40"/>
      <c r="B103" s="41"/>
      <c r="C103" s="42"/>
      <c r="D103" s="224" t="s">
        <v>153</v>
      </c>
      <c r="E103" s="42"/>
      <c r="F103" s="225" t="s">
        <v>1665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153</v>
      </c>
      <c r="AU103" s="19" t="s">
        <v>80</v>
      </c>
    </row>
    <row r="104" s="13" customFormat="1">
      <c r="A104" s="13"/>
      <c r="B104" s="226"/>
      <c r="C104" s="227"/>
      <c r="D104" s="219" t="s">
        <v>155</v>
      </c>
      <c r="E104" s="228" t="s">
        <v>19</v>
      </c>
      <c r="F104" s="229" t="s">
        <v>1666</v>
      </c>
      <c r="G104" s="227"/>
      <c r="H104" s="230">
        <v>2602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155</v>
      </c>
      <c r="AU104" s="236" t="s">
        <v>80</v>
      </c>
      <c r="AV104" s="13" t="s">
        <v>80</v>
      </c>
      <c r="AW104" s="13" t="s">
        <v>32</v>
      </c>
      <c r="AX104" s="13" t="s">
        <v>78</v>
      </c>
      <c r="AY104" s="236" t="s">
        <v>142</v>
      </c>
    </row>
    <row r="105" s="2" customFormat="1" ht="21.75" customHeight="1">
      <c r="A105" s="40"/>
      <c r="B105" s="41"/>
      <c r="C105" s="206" t="s">
        <v>190</v>
      </c>
      <c r="D105" s="206" t="s">
        <v>144</v>
      </c>
      <c r="E105" s="207" t="s">
        <v>1667</v>
      </c>
      <c r="F105" s="208" t="s">
        <v>1668</v>
      </c>
      <c r="G105" s="209" t="s">
        <v>159</v>
      </c>
      <c r="H105" s="210">
        <v>420.10000000000002</v>
      </c>
      <c r="I105" s="211"/>
      <c r="J105" s="212">
        <f>ROUND(I105*H105,2)</f>
        <v>0</v>
      </c>
      <c r="K105" s="208" t="s">
        <v>148</v>
      </c>
      <c r="L105" s="46"/>
      <c r="M105" s="213" t="s">
        <v>19</v>
      </c>
      <c r="N105" s="214" t="s">
        <v>41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149</v>
      </c>
      <c r="AT105" s="217" t="s">
        <v>144</v>
      </c>
      <c r="AU105" s="217" t="s">
        <v>80</v>
      </c>
      <c r="AY105" s="19" t="s">
        <v>142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78</v>
      </c>
      <c r="BK105" s="218">
        <f>ROUND(I105*H105,2)</f>
        <v>0</v>
      </c>
      <c r="BL105" s="19" t="s">
        <v>149</v>
      </c>
      <c r="BM105" s="217" t="s">
        <v>1669</v>
      </c>
    </row>
    <row r="106" s="2" customFormat="1">
      <c r="A106" s="40"/>
      <c r="B106" s="41"/>
      <c r="C106" s="42"/>
      <c r="D106" s="219" t="s">
        <v>151</v>
      </c>
      <c r="E106" s="42"/>
      <c r="F106" s="220" t="s">
        <v>1670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151</v>
      </c>
      <c r="AU106" s="19" t="s">
        <v>80</v>
      </c>
    </row>
    <row r="107" s="2" customFormat="1">
      <c r="A107" s="40"/>
      <c r="B107" s="41"/>
      <c r="C107" s="42"/>
      <c r="D107" s="224" t="s">
        <v>153</v>
      </c>
      <c r="E107" s="42"/>
      <c r="F107" s="225" t="s">
        <v>1671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153</v>
      </c>
      <c r="AU107" s="19" t="s">
        <v>80</v>
      </c>
    </row>
    <row r="108" s="13" customFormat="1">
      <c r="A108" s="13"/>
      <c r="B108" s="226"/>
      <c r="C108" s="227"/>
      <c r="D108" s="219" t="s">
        <v>155</v>
      </c>
      <c r="E108" s="228" t="s">
        <v>19</v>
      </c>
      <c r="F108" s="229" t="s">
        <v>1672</v>
      </c>
      <c r="G108" s="227"/>
      <c r="H108" s="230">
        <v>220.5</v>
      </c>
      <c r="I108" s="231"/>
      <c r="J108" s="227"/>
      <c r="K108" s="227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155</v>
      </c>
      <c r="AU108" s="236" t="s">
        <v>80</v>
      </c>
      <c r="AV108" s="13" t="s">
        <v>80</v>
      </c>
      <c r="AW108" s="13" t="s">
        <v>32</v>
      </c>
      <c r="AX108" s="13" t="s">
        <v>70</v>
      </c>
      <c r="AY108" s="236" t="s">
        <v>142</v>
      </c>
    </row>
    <row r="109" s="13" customFormat="1">
      <c r="A109" s="13"/>
      <c r="B109" s="226"/>
      <c r="C109" s="227"/>
      <c r="D109" s="219" t="s">
        <v>155</v>
      </c>
      <c r="E109" s="228" t="s">
        <v>19</v>
      </c>
      <c r="F109" s="229" t="s">
        <v>1673</v>
      </c>
      <c r="G109" s="227"/>
      <c r="H109" s="230">
        <v>199.59999999999999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155</v>
      </c>
      <c r="AU109" s="236" t="s">
        <v>80</v>
      </c>
      <c r="AV109" s="13" t="s">
        <v>80</v>
      </c>
      <c r="AW109" s="13" t="s">
        <v>32</v>
      </c>
      <c r="AX109" s="13" t="s">
        <v>70</v>
      </c>
      <c r="AY109" s="236" t="s">
        <v>142</v>
      </c>
    </row>
    <row r="110" s="14" customFormat="1">
      <c r="A110" s="14"/>
      <c r="B110" s="237"/>
      <c r="C110" s="238"/>
      <c r="D110" s="219" t="s">
        <v>155</v>
      </c>
      <c r="E110" s="239" t="s">
        <v>19</v>
      </c>
      <c r="F110" s="240" t="s">
        <v>173</v>
      </c>
      <c r="G110" s="238"/>
      <c r="H110" s="241">
        <v>420.10000000000002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7" t="s">
        <v>155</v>
      </c>
      <c r="AU110" s="247" t="s">
        <v>80</v>
      </c>
      <c r="AV110" s="14" t="s">
        <v>149</v>
      </c>
      <c r="AW110" s="14" t="s">
        <v>32</v>
      </c>
      <c r="AX110" s="14" t="s">
        <v>78</v>
      </c>
      <c r="AY110" s="247" t="s">
        <v>142</v>
      </c>
    </row>
    <row r="111" s="2" customFormat="1" ht="16.5" customHeight="1">
      <c r="A111" s="40"/>
      <c r="B111" s="41"/>
      <c r="C111" s="206" t="s">
        <v>198</v>
      </c>
      <c r="D111" s="206" t="s">
        <v>144</v>
      </c>
      <c r="E111" s="207" t="s">
        <v>1674</v>
      </c>
      <c r="F111" s="208" t="s">
        <v>1675</v>
      </c>
      <c r="G111" s="209" t="s">
        <v>240</v>
      </c>
      <c r="H111" s="210">
        <v>33</v>
      </c>
      <c r="I111" s="211"/>
      <c r="J111" s="212">
        <f>ROUND(I111*H111,2)</f>
        <v>0</v>
      </c>
      <c r="K111" s="208" t="s">
        <v>148</v>
      </c>
      <c r="L111" s="46"/>
      <c r="M111" s="213" t="s">
        <v>19</v>
      </c>
      <c r="N111" s="214" t="s">
        <v>41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149</v>
      </c>
      <c r="AT111" s="217" t="s">
        <v>144</v>
      </c>
      <c r="AU111" s="217" t="s">
        <v>80</v>
      </c>
      <c r="AY111" s="19" t="s">
        <v>142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78</v>
      </c>
      <c r="BK111" s="218">
        <f>ROUND(I111*H111,2)</f>
        <v>0</v>
      </c>
      <c r="BL111" s="19" t="s">
        <v>149</v>
      </c>
      <c r="BM111" s="217" t="s">
        <v>1676</v>
      </c>
    </row>
    <row r="112" s="2" customFormat="1">
      <c r="A112" s="40"/>
      <c r="B112" s="41"/>
      <c r="C112" s="42"/>
      <c r="D112" s="219" t="s">
        <v>151</v>
      </c>
      <c r="E112" s="42"/>
      <c r="F112" s="220" t="s">
        <v>1677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151</v>
      </c>
      <c r="AU112" s="19" t="s">
        <v>80</v>
      </c>
    </row>
    <row r="113" s="2" customFormat="1">
      <c r="A113" s="40"/>
      <c r="B113" s="41"/>
      <c r="C113" s="42"/>
      <c r="D113" s="224" t="s">
        <v>153</v>
      </c>
      <c r="E113" s="42"/>
      <c r="F113" s="225" t="s">
        <v>1678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153</v>
      </c>
      <c r="AU113" s="19" t="s">
        <v>80</v>
      </c>
    </row>
    <row r="114" s="13" customFormat="1">
      <c r="A114" s="13"/>
      <c r="B114" s="226"/>
      <c r="C114" s="227"/>
      <c r="D114" s="219" t="s">
        <v>155</v>
      </c>
      <c r="E114" s="228" t="s">
        <v>19</v>
      </c>
      <c r="F114" s="229" t="s">
        <v>401</v>
      </c>
      <c r="G114" s="227"/>
      <c r="H114" s="230">
        <v>33</v>
      </c>
      <c r="I114" s="231"/>
      <c r="J114" s="227"/>
      <c r="K114" s="227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155</v>
      </c>
      <c r="AU114" s="236" t="s">
        <v>80</v>
      </c>
      <c r="AV114" s="13" t="s">
        <v>80</v>
      </c>
      <c r="AW114" s="13" t="s">
        <v>32</v>
      </c>
      <c r="AX114" s="13" t="s">
        <v>78</v>
      </c>
      <c r="AY114" s="236" t="s">
        <v>142</v>
      </c>
    </row>
    <row r="115" s="2" customFormat="1" ht="21.75" customHeight="1">
      <c r="A115" s="40"/>
      <c r="B115" s="41"/>
      <c r="C115" s="206" t="s">
        <v>206</v>
      </c>
      <c r="D115" s="206" t="s">
        <v>144</v>
      </c>
      <c r="E115" s="207" t="s">
        <v>1679</v>
      </c>
      <c r="F115" s="208" t="s">
        <v>1680</v>
      </c>
      <c r="G115" s="209" t="s">
        <v>159</v>
      </c>
      <c r="H115" s="210">
        <v>1136.4000000000001</v>
      </c>
      <c r="I115" s="211"/>
      <c r="J115" s="212">
        <f>ROUND(I115*H115,2)</f>
        <v>0</v>
      </c>
      <c r="K115" s="208" t="s">
        <v>148</v>
      </c>
      <c r="L115" s="46"/>
      <c r="M115" s="213" t="s">
        <v>19</v>
      </c>
      <c r="N115" s="214" t="s">
        <v>41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149</v>
      </c>
      <c r="AT115" s="217" t="s">
        <v>144</v>
      </c>
      <c r="AU115" s="217" t="s">
        <v>80</v>
      </c>
      <c r="AY115" s="19" t="s">
        <v>142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78</v>
      </c>
      <c r="BK115" s="218">
        <f>ROUND(I115*H115,2)</f>
        <v>0</v>
      </c>
      <c r="BL115" s="19" t="s">
        <v>149</v>
      </c>
      <c r="BM115" s="217" t="s">
        <v>1681</v>
      </c>
    </row>
    <row r="116" s="2" customFormat="1">
      <c r="A116" s="40"/>
      <c r="B116" s="41"/>
      <c r="C116" s="42"/>
      <c r="D116" s="219" t="s">
        <v>151</v>
      </c>
      <c r="E116" s="42"/>
      <c r="F116" s="220" t="s">
        <v>1682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151</v>
      </c>
      <c r="AU116" s="19" t="s">
        <v>80</v>
      </c>
    </row>
    <row r="117" s="2" customFormat="1">
      <c r="A117" s="40"/>
      <c r="B117" s="41"/>
      <c r="C117" s="42"/>
      <c r="D117" s="224" t="s">
        <v>153</v>
      </c>
      <c r="E117" s="42"/>
      <c r="F117" s="225" t="s">
        <v>1683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153</v>
      </c>
      <c r="AU117" s="19" t="s">
        <v>80</v>
      </c>
    </row>
    <row r="118" s="13" customFormat="1">
      <c r="A118" s="13"/>
      <c r="B118" s="226"/>
      <c r="C118" s="227"/>
      <c r="D118" s="219" t="s">
        <v>155</v>
      </c>
      <c r="E118" s="228" t="s">
        <v>19</v>
      </c>
      <c r="F118" s="229" t="s">
        <v>1684</v>
      </c>
      <c r="G118" s="227"/>
      <c r="H118" s="230">
        <v>199.59999999999999</v>
      </c>
      <c r="I118" s="231"/>
      <c r="J118" s="227"/>
      <c r="K118" s="227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155</v>
      </c>
      <c r="AU118" s="236" t="s">
        <v>80</v>
      </c>
      <c r="AV118" s="13" t="s">
        <v>80</v>
      </c>
      <c r="AW118" s="13" t="s">
        <v>32</v>
      </c>
      <c r="AX118" s="13" t="s">
        <v>70</v>
      </c>
      <c r="AY118" s="236" t="s">
        <v>142</v>
      </c>
    </row>
    <row r="119" s="13" customFormat="1">
      <c r="A119" s="13"/>
      <c r="B119" s="226"/>
      <c r="C119" s="227"/>
      <c r="D119" s="219" t="s">
        <v>155</v>
      </c>
      <c r="E119" s="228" t="s">
        <v>19</v>
      </c>
      <c r="F119" s="229" t="s">
        <v>1685</v>
      </c>
      <c r="G119" s="227"/>
      <c r="H119" s="230">
        <v>716.29999999999995</v>
      </c>
      <c r="I119" s="231"/>
      <c r="J119" s="227"/>
      <c r="K119" s="227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155</v>
      </c>
      <c r="AU119" s="236" t="s">
        <v>80</v>
      </c>
      <c r="AV119" s="13" t="s">
        <v>80</v>
      </c>
      <c r="AW119" s="13" t="s">
        <v>32</v>
      </c>
      <c r="AX119" s="13" t="s">
        <v>70</v>
      </c>
      <c r="AY119" s="236" t="s">
        <v>142</v>
      </c>
    </row>
    <row r="120" s="13" customFormat="1">
      <c r="A120" s="13"/>
      <c r="B120" s="226"/>
      <c r="C120" s="227"/>
      <c r="D120" s="219" t="s">
        <v>155</v>
      </c>
      <c r="E120" s="228" t="s">
        <v>19</v>
      </c>
      <c r="F120" s="229" t="s">
        <v>1672</v>
      </c>
      <c r="G120" s="227"/>
      <c r="H120" s="230">
        <v>220.5</v>
      </c>
      <c r="I120" s="231"/>
      <c r="J120" s="227"/>
      <c r="K120" s="227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155</v>
      </c>
      <c r="AU120" s="236" t="s">
        <v>80</v>
      </c>
      <c r="AV120" s="13" t="s">
        <v>80</v>
      </c>
      <c r="AW120" s="13" t="s">
        <v>32</v>
      </c>
      <c r="AX120" s="13" t="s">
        <v>70</v>
      </c>
      <c r="AY120" s="236" t="s">
        <v>142</v>
      </c>
    </row>
    <row r="121" s="14" customFormat="1">
      <c r="A121" s="14"/>
      <c r="B121" s="237"/>
      <c r="C121" s="238"/>
      <c r="D121" s="219" t="s">
        <v>155</v>
      </c>
      <c r="E121" s="239" t="s">
        <v>19</v>
      </c>
      <c r="F121" s="240" t="s">
        <v>173</v>
      </c>
      <c r="G121" s="238"/>
      <c r="H121" s="241">
        <v>1136.4000000000001</v>
      </c>
      <c r="I121" s="242"/>
      <c r="J121" s="238"/>
      <c r="K121" s="238"/>
      <c r="L121" s="243"/>
      <c r="M121" s="244"/>
      <c r="N121" s="245"/>
      <c r="O121" s="245"/>
      <c r="P121" s="245"/>
      <c r="Q121" s="245"/>
      <c r="R121" s="245"/>
      <c r="S121" s="245"/>
      <c r="T121" s="246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7" t="s">
        <v>155</v>
      </c>
      <c r="AU121" s="247" t="s">
        <v>80</v>
      </c>
      <c r="AV121" s="14" t="s">
        <v>149</v>
      </c>
      <c r="AW121" s="14" t="s">
        <v>32</v>
      </c>
      <c r="AX121" s="14" t="s">
        <v>78</v>
      </c>
      <c r="AY121" s="247" t="s">
        <v>142</v>
      </c>
    </row>
    <row r="122" s="2" customFormat="1" ht="21.75" customHeight="1">
      <c r="A122" s="40"/>
      <c r="B122" s="41"/>
      <c r="C122" s="206" t="s">
        <v>530</v>
      </c>
      <c r="D122" s="206" t="s">
        <v>144</v>
      </c>
      <c r="E122" s="207" t="s">
        <v>1686</v>
      </c>
      <c r="F122" s="208" t="s">
        <v>1687</v>
      </c>
      <c r="G122" s="209" t="s">
        <v>159</v>
      </c>
      <c r="H122" s="210">
        <v>369.69999999999999</v>
      </c>
      <c r="I122" s="211"/>
      <c r="J122" s="212">
        <f>ROUND(I122*H122,2)</f>
        <v>0</v>
      </c>
      <c r="K122" s="208" t="s">
        <v>148</v>
      </c>
      <c r="L122" s="46"/>
      <c r="M122" s="213" t="s">
        <v>19</v>
      </c>
      <c r="N122" s="214" t="s">
        <v>41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149</v>
      </c>
      <c r="AT122" s="217" t="s">
        <v>144</v>
      </c>
      <c r="AU122" s="217" t="s">
        <v>80</v>
      </c>
      <c r="AY122" s="19" t="s">
        <v>142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78</v>
      </c>
      <c r="BK122" s="218">
        <f>ROUND(I122*H122,2)</f>
        <v>0</v>
      </c>
      <c r="BL122" s="19" t="s">
        <v>149</v>
      </c>
      <c r="BM122" s="217" t="s">
        <v>1688</v>
      </c>
    </row>
    <row r="123" s="2" customFormat="1">
      <c r="A123" s="40"/>
      <c r="B123" s="41"/>
      <c r="C123" s="42"/>
      <c r="D123" s="219" t="s">
        <v>151</v>
      </c>
      <c r="E123" s="42"/>
      <c r="F123" s="220" t="s">
        <v>1689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151</v>
      </c>
      <c r="AU123" s="19" t="s">
        <v>80</v>
      </c>
    </row>
    <row r="124" s="2" customFormat="1">
      <c r="A124" s="40"/>
      <c r="B124" s="41"/>
      <c r="C124" s="42"/>
      <c r="D124" s="224" t="s">
        <v>153</v>
      </c>
      <c r="E124" s="42"/>
      <c r="F124" s="225" t="s">
        <v>1690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153</v>
      </c>
      <c r="AU124" s="19" t="s">
        <v>80</v>
      </c>
    </row>
    <row r="125" s="13" customFormat="1">
      <c r="A125" s="13"/>
      <c r="B125" s="226"/>
      <c r="C125" s="227"/>
      <c r="D125" s="219" t="s">
        <v>155</v>
      </c>
      <c r="E125" s="228" t="s">
        <v>19</v>
      </c>
      <c r="F125" s="229" t="s">
        <v>1691</v>
      </c>
      <c r="G125" s="227"/>
      <c r="H125" s="230">
        <v>516.70000000000005</v>
      </c>
      <c r="I125" s="231"/>
      <c r="J125" s="227"/>
      <c r="K125" s="227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155</v>
      </c>
      <c r="AU125" s="236" t="s">
        <v>80</v>
      </c>
      <c r="AV125" s="13" t="s">
        <v>80</v>
      </c>
      <c r="AW125" s="13" t="s">
        <v>32</v>
      </c>
      <c r="AX125" s="13" t="s">
        <v>70</v>
      </c>
      <c r="AY125" s="236" t="s">
        <v>142</v>
      </c>
    </row>
    <row r="126" s="13" customFormat="1">
      <c r="A126" s="13"/>
      <c r="B126" s="226"/>
      <c r="C126" s="227"/>
      <c r="D126" s="219" t="s">
        <v>155</v>
      </c>
      <c r="E126" s="228" t="s">
        <v>19</v>
      </c>
      <c r="F126" s="229" t="s">
        <v>1692</v>
      </c>
      <c r="G126" s="227"/>
      <c r="H126" s="230">
        <v>-147</v>
      </c>
      <c r="I126" s="231"/>
      <c r="J126" s="227"/>
      <c r="K126" s="227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155</v>
      </c>
      <c r="AU126" s="236" t="s">
        <v>80</v>
      </c>
      <c r="AV126" s="13" t="s">
        <v>80</v>
      </c>
      <c r="AW126" s="13" t="s">
        <v>32</v>
      </c>
      <c r="AX126" s="13" t="s">
        <v>70</v>
      </c>
      <c r="AY126" s="236" t="s">
        <v>142</v>
      </c>
    </row>
    <row r="127" s="14" customFormat="1">
      <c r="A127" s="14"/>
      <c r="B127" s="237"/>
      <c r="C127" s="238"/>
      <c r="D127" s="219" t="s">
        <v>155</v>
      </c>
      <c r="E127" s="239" t="s">
        <v>19</v>
      </c>
      <c r="F127" s="240" t="s">
        <v>173</v>
      </c>
      <c r="G127" s="238"/>
      <c r="H127" s="241">
        <v>369.70000000000005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155</v>
      </c>
      <c r="AU127" s="247" t="s">
        <v>80</v>
      </c>
      <c r="AV127" s="14" t="s">
        <v>149</v>
      </c>
      <c r="AW127" s="14" t="s">
        <v>32</v>
      </c>
      <c r="AX127" s="14" t="s">
        <v>78</v>
      </c>
      <c r="AY127" s="247" t="s">
        <v>142</v>
      </c>
    </row>
    <row r="128" s="2" customFormat="1" ht="16.5" customHeight="1">
      <c r="A128" s="40"/>
      <c r="B128" s="41"/>
      <c r="C128" s="206" t="s">
        <v>221</v>
      </c>
      <c r="D128" s="206" t="s">
        <v>144</v>
      </c>
      <c r="E128" s="207" t="s">
        <v>1693</v>
      </c>
      <c r="F128" s="208" t="s">
        <v>1694</v>
      </c>
      <c r="G128" s="209" t="s">
        <v>159</v>
      </c>
      <c r="H128" s="210">
        <v>1657.5</v>
      </c>
      <c r="I128" s="211"/>
      <c r="J128" s="212">
        <f>ROUND(I128*H128,2)</f>
        <v>0</v>
      </c>
      <c r="K128" s="208" t="s">
        <v>148</v>
      </c>
      <c r="L128" s="46"/>
      <c r="M128" s="213" t="s">
        <v>19</v>
      </c>
      <c r="N128" s="214" t="s">
        <v>41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149</v>
      </c>
      <c r="AT128" s="217" t="s">
        <v>144</v>
      </c>
      <c r="AU128" s="217" t="s">
        <v>80</v>
      </c>
      <c r="AY128" s="19" t="s">
        <v>142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78</v>
      </c>
      <c r="BK128" s="218">
        <f>ROUND(I128*H128,2)</f>
        <v>0</v>
      </c>
      <c r="BL128" s="19" t="s">
        <v>149</v>
      </c>
      <c r="BM128" s="217" t="s">
        <v>1695</v>
      </c>
    </row>
    <row r="129" s="2" customFormat="1">
      <c r="A129" s="40"/>
      <c r="B129" s="41"/>
      <c r="C129" s="42"/>
      <c r="D129" s="219" t="s">
        <v>151</v>
      </c>
      <c r="E129" s="42"/>
      <c r="F129" s="220" t="s">
        <v>1696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151</v>
      </c>
      <c r="AU129" s="19" t="s">
        <v>80</v>
      </c>
    </row>
    <row r="130" s="2" customFormat="1">
      <c r="A130" s="40"/>
      <c r="B130" s="41"/>
      <c r="C130" s="42"/>
      <c r="D130" s="224" t="s">
        <v>153</v>
      </c>
      <c r="E130" s="42"/>
      <c r="F130" s="225" t="s">
        <v>1697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153</v>
      </c>
      <c r="AU130" s="19" t="s">
        <v>80</v>
      </c>
    </row>
    <row r="131" s="13" customFormat="1">
      <c r="A131" s="13"/>
      <c r="B131" s="226"/>
      <c r="C131" s="227"/>
      <c r="D131" s="219" t="s">
        <v>155</v>
      </c>
      <c r="E131" s="228" t="s">
        <v>19</v>
      </c>
      <c r="F131" s="229" t="s">
        <v>1698</v>
      </c>
      <c r="G131" s="227"/>
      <c r="H131" s="230">
        <v>270.60000000000002</v>
      </c>
      <c r="I131" s="231"/>
      <c r="J131" s="227"/>
      <c r="K131" s="227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155</v>
      </c>
      <c r="AU131" s="236" t="s">
        <v>80</v>
      </c>
      <c r="AV131" s="13" t="s">
        <v>80</v>
      </c>
      <c r="AW131" s="13" t="s">
        <v>32</v>
      </c>
      <c r="AX131" s="13" t="s">
        <v>70</v>
      </c>
      <c r="AY131" s="236" t="s">
        <v>142</v>
      </c>
    </row>
    <row r="132" s="13" customFormat="1">
      <c r="A132" s="13"/>
      <c r="B132" s="226"/>
      <c r="C132" s="227"/>
      <c r="D132" s="219" t="s">
        <v>155</v>
      </c>
      <c r="E132" s="228" t="s">
        <v>19</v>
      </c>
      <c r="F132" s="229" t="s">
        <v>1699</v>
      </c>
      <c r="G132" s="227"/>
      <c r="H132" s="230">
        <v>11.199999999999999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155</v>
      </c>
      <c r="AU132" s="236" t="s">
        <v>80</v>
      </c>
      <c r="AV132" s="13" t="s">
        <v>80</v>
      </c>
      <c r="AW132" s="13" t="s">
        <v>32</v>
      </c>
      <c r="AX132" s="13" t="s">
        <v>70</v>
      </c>
      <c r="AY132" s="236" t="s">
        <v>142</v>
      </c>
    </row>
    <row r="133" s="13" customFormat="1">
      <c r="A133" s="13"/>
      <c r="B133" s="226"/>
      <c r="C133" s="227"/>
      <c r="D133" s="219" t="s">
        <v>155</v>
      </c>
      <c r="E133" s="228" t="s">
        <v>19</v>
      </c>
      <c r="F133" s="229" t="s">
        <v>1700</v>
      </c>
      <c r="G133" s="227"/>
      <c r="H133" s="230">
        <v>716.29999999999995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155</v>
      </c>
      <c r="AU133" s="236" t="s">
        <v>80</v>
      </c>
      <c r="AV133" s="13" t="s">
        <v>80</v>
      </c>
      <c r="AW133" s="13" t="s">
        <v>32</v>
      </c>
      <c r="AX133" s="13" t="s">
        <v>70</v>
      </c>
      <c r="AY133" s="236" t="s">
        <v>142</v>
      </c>
    </row>
    <row r="134" s="13" customFormat="1">
      <c r="A134" s="13"/>
      <c r="B134" s="226"/>
      <c r="C134" s="227"/>
      <c r="D134" s="219" t="s">
        <v>155</v>
      </c>
      <c r="E134" s="228" t="s">
        <v>19</v>
      </c>
      <c r="F134" s="229" t="s">
        <v>1701</v>
      </c>
      <c r="G134" s="227"/>
      <c r="H134" s="230">
        <v>186.69999999999999</v>
      </c>
      <c r="I134" s="231"/>
      <c r="J134" s="227"/>
      <c r="K134" s="227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155</v>
      </c>
      <c r="AU134" s="236" t="s">
        <v>80</v>
      </c>
      <c r="AV134" s="13" t="s">
        <v>80</v>
      </c>
      <c r="AW134" s="13" t="s">
        <v>32</v>
      </c>
      <c r="AX134" s="13" t="s">
        <v>70</v>
      </c>
      <c r="AY134" s="236" t="s">
        <v>142</v>
      </c>
    </row>
    <row r="135" s="13" customFormat="1">
      <c r="A135" s="13"/>
      <c r="B135" s="226"/>
      <c r="C135" s="227"/>
      <c r="D135" s="219" t="s">
        <v>155</v>
      </c>
      <c r="E135" s="228" t="s">
        <v>19</v>
      </c>
      <c r="F135" s="229" t="s">
        <v>1702</v>
      </c>
      <c r="G135" s="227"/>
      <c r="H135" s="230">
        <v>399.19999999999999</v>
      </c>
      <c r="I135" s="231"/>
      <c r="J135" s="227"/>
      <c r="K135" s="227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155</v>
      </c>
      <c r="AU135" s="236" t="s">
        <v>80</v>
      </c>
      <c r="AV135" s="13" t="s">
        <v>80</v>
      </c>
      <c r="AW135" s="13" t="s">
        <v>32</v>
      </c>
      <c r="AX135" s="13" t="s">
        <v>70</v>
      </c>
      <c r="AY135" s="236" t="s">
        <v>142</v>
      </c>
    </row>
    <row r="136" s="13" customFormat="1">
      <c r="A136" s="13"/>
      <c r="B136" s="226"/>
      <c r="C136" s="227"/>
      <c r="D136" s="219" t="s">
        <v>155</v>
      </c>
      <c r="E136" s="228" t="s">
        <v>19</v>
      </c>
      <c r="F136" s="229" t="s">
        <v>1703</v>
      </c>
      <c r="G136" s="227"/>
      <c r="H136" s="230">
        <v>73.5</v>
      </c>
      <c r="I136" s="231"/>
      <c r="J136" s="227"/>
      <c r="K136" s="227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155</v>
      </c>
      <c r="AU136" s="236" t="s">
        <v>80</v>
      </c>
      <c r="AV136" s="13" t="s">
        <v>80</v>
      </c>
      <c r="AW136" s="13" t="s">
        <v>32</v>
      </c>
      <c r="AX136" s="13" t="s">
        <v>70</v>
      </c>
      <c r="AY136" s="236" t="s">
        <v>142</v>
      </c>
    </row>
    <row r="137" s="14" customFormat="1">
      <c r="A137" s="14"/>
      <c r="B137" s="237"/>
      <c r="C137" s="238"/>
      <c r="D137" s="219" t="s">
        <v>155</v>
      </c>
      <c r="E137" s="239" t="s">
        <v>19</v>
      </c>
      <c r="F137" s="240" t="s">
        <v>173</v>
      </c>
      <c r="G137" s="238"/>
      <c r="H137" s="241">
        <v>1657.5</v>
      </c>
      <c r="I137" s="242"/>
      <c r="J137" s="238"/>
      <c r="K137" s="238"/>
      <c r="L137" s="243"/>
      <c r="M137" s="244"/>
      <c r="N137" s="245"/>
      <c r="O137" s="245"/>
      <c r="P137" s="245"/>
      <c r="Q137" s="245"/>
      <c r="R137" s="245"/>
      <c r="S137" s="245"/>
      <c r="T137" s="24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7" t="s">
        <v>155</v>
      </c>
      <c r="AU137" s="247" t="s">
        <v>80</v>
      </c>
      <c r="AV137" s="14" t="s">
        <v>149</v>
      </c>
      <c r="AW137" s="14" t="s">
        <v>32</v>
      </c>
      <c r="AX137" s="14" t="s">
        <v>78</v>
      </c>
      <c r="AY137" s="247" t="s">
        <v>142</v>
      </c>
    </row>
    <row r="138" s="2" customFormat="1" ht="16.5" customHeight="1">
      <c r="A138" s="40"/>
      <c r="B138" s="41"/>
      <c r="C138" s="206" t="s">
        <v>229</v>
      </c>
      <c r="D138" s="206" t="s">
        <v>144</v>
      </c>
      <c r="E138" s="207" t="s">
        <v>1380</v>
      </c>
      <c r="F138" s="208" t="s">
        <v>1381</v>
      </c>
      <c r="G138" s="209" t="s">
        <v>159</v>
      </c>
      <c r="H138" s="210">
        <v>874.5</v>
      </c>
      <c r="I138" s="211"/>
      <c r="J138" s="212">
        <f>ROUND(I138*H138,2)</f>
        <v>0</v>
      </c>
      <c r="K138" s="208" t="s">
        <v>148</v>
      </c>
      <c r="L138" s="46"/>
      <c r="M138" s="213" t="s">
        <v>19</v>
      </c>
      <c r="N138" s="214" t="s">
        <v>41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149</v>
      </c>
      <c r="AT138" s="217" t="s">
        <v>144</v>
      </c>
      <c r="AU138" s="217" t="s">
        <v>80</v>
      </c>
      <c r="AY138" s="19" t="s">
        <v>142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78</v>
      </c>
      <c r="BK138" s="218">
        <f>ROUND(I138*H138,2)</f>
        <v>0</v>
      </c>
      <c r="BL138" s="19" t="s">
        <v>149</v>
      </c>
      <c r="BM138" s="217" t="s">
        <v>1704</v>
      </c>
    </row>
    <row r="139" s="2" customFormat="1">
      <c r="A139" s="40"/>
      <c r="B139" s="41"/>
      <c r="C139" s="42"/>
      <c r="D139" s="219" t="s">
        <v>151</v>
      </c>
      <c r="E139" s="42"/>
      <c r="F139" s="220" t="s">
        <v>1383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151</v>
      </c>
      <c r="AU139" s="19" t="s">
        <v>80</v>
      </c>
    </row>
    <row r="140" s="2" customFormat="1">
      <c r="A140" s="40"/>
      <c r="B140" s="41"/>
      <c r="C140" s="42"/>
      <c r="D140" s="224" t="s">
        <v>153</v>
      </c>
      <c r="E140" s="42"/>
      <c r="F140" s="225" t="s">
        <v>1384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153</v>
      </c>
      <c r="AU140" s="19" t="s">
        <v>80</v>
      </c>
    </row>
    <row r="141" s="13" customFormat="1">
      <c r="A141" s="13"/>
      <c r="B141" s="226"/>
      <c r="C141" s="227"/>
      <c r="D141" s="219" t="s">
        <v>155</v>
      </c>
      <c r="E141" s="228" t="s">
        <v>19</v>
      </c>
      <c r="F141" s="229" t="s">
        <v>1699</v>
      </c>
      <c r="G141" s="227"/>
      <c r="H141" s="230">
        <v>11.199999999999999</v>
      </c>
      <c r="I141" s="231"/>
      <c r="J141" s="227"/>
      <c r="K141" s="227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155</v>
      </c>
      <c r="AU141" s="236" t="s">
        <v>80</v>
      </c>
      <c r="AV141" s="13" t="s">
        <v>80</v>
      </c>
      <c r="AW141" s="13" t="s">
        <v>32</v>
      </c>
      <c r="AX141" s="13" t="s">
        <v>70</v>
      </c>
      <c r="AY141" s="236" t="s">
        <v>142</v>
      </c>
    </row>
    <row r="142" s="13" customFormat="1">
      <c r="A142" s="13"/>
      <c r="B142" s="226"/>
      <c r="C142" s="227"/>
      <c r="D142" s="219" t="s">
        <v>155</v>
      </c>
      <c r="E142" s="228" t="s">
        <v>19</v>
      </c>
      <c r="F142" s="229" t="s">
        <v>1700</v>
      </c>
      <c r="G142" s="227"/>
      <c r="H142" s="230">
        <v>716.29999999999995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155</v>
      </c>
      <c r="AU142" s="236" t="s">
        <v>80</v>
      </c>
      <c r="AV142" s="13" t="s">
        <v>80</v>
      </c>
      <c r="AW142" s="13" t="s">
        <v>32</v>
      </c>
      <c r="AX142" s="13" t="s">
        <v>70</v>
      </c>
      <c r="AY142" s="236" t="s">
        <v>142</v>
      </c>
    </row>
    <row r="143" s="13" customFormat="1">
      <c r="A143" s="13"/>
      <c r="B143" s="226"/>
      <c r="C143" s="227"/>
      <c r="D143" s="219" t="s">
        <v>155</v>
      </c>
      <c r="E143" s="228" t="s">
        <v>19</v>
      </c>
      <c r="F143" s="229" t="s">
        <v>1705</v>
      </c>
      <c r="G143" s="227"/>
      <c r="H143" s="230">
        <v>147</v>
      </c>
      <c r="I143" s="231"/>
      <c r="J143" s="227"/>
      <c r="K143" s="227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155</v>
      </c>
      <c r="AU143" s="236" t="s">
        <v>80</v>
      </c>
      <c r="AV143" s="13" t="s">
        <v>80</v>
      </c>
      <c r="AW143" s="13" t="s">
        <v>32</v>
      </c>
      <c r="AX143" s="13" t="s">
        <v>70</v>
      </c>
      <c r="AY143" s="236" t="s">
        <v>142</v>
      </c>
    </row>
    <row r="144" s="14" customFormat="1">
      <c r="A144" s="14"/>
      <c r="B144" s="237"/>
      <c r="C144" s="238"/>
      <c r="D144" s="219" t="s">
        <v>155</v>
      </c>
      <c r="E144" s="239" t="s">
        <v>19</v>
      </c>
      <c r="F144" s="240" t="s">
        <v>173</v>
      </c>
      <c r="G144" s="238"/>
      <c r="H144" s="241">
        <v>874.5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7" t="s">
        <v>155</v>
      </c>
      <c r="AU144" s="247" t="s">
        <v>80</v>
      </c>
      <c r="AV144" s="14" t="s">
        <v>149</v>
      </c>
      <c r="AW144" s="14" t="s">
        <v>32</v>
      </c>
      <c r="AX144" s="14" t="s">
        <v>78</v>
      </c>
      <c r="AY144" s="247" t="s">
        <v>142</v>
      </c>
    </row>
    <row r="145" s="2" customFormat="1" ht="16.5" customHeight="1">
      <c r="A145" s="40"/>
      <c r="B145" s="41"/>
      <c r="C145" s="206" t="s">
        <v>538</v>
      </c>
      <c r="D145" s="206" t="s">
        <v>144</v>
      </c>
      <c r="E145" s="207" t="s">
        <v>1706</v>
      </c>
      <c r="F145" s="208" t="s">
        <v>1707</v>
      </c>
      <c r="G145" s="209" t="s">
        <v>147</v>
      </c>
      <c r="H145" s="210">
        <v>2602</v>
      </c>
      <c r="I145" s="211"/>
      <c r="J145" s="212">
        <f>ROUND(I145*H145,2)</f>
        <v>0</v>
      </c>
      <c r="K145" s="208" t="s">
        <v>148</v>
      </c>
      <c r="L145" s="46"/>
      <c r="M145" s="213" t="s">
        <v>19</v>
      </c>
      <c r="N145" s="214" t="s">
        <v>41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149</v>
      </c>
      <c r="AT145" s="217" t="s">
        <v>144</v>
      </c>
      <c r="AU145" s="217" t="s">
        <v>80</v>
      </c>
      <c r="AY145" s="19" t="s">
        <v>142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78</v>
      </c>
      <c r="BK145" s="218">
        <f>ROUND(I145*H145,2)</f>
        <v>0</v>
      </c>
      <c r="BL145" s="19" t="s">
        <v>149</v>
      </c>
      <c r="BM145" s="217" t="s">
        <v>1708</v>
      </c>
    </row>
    <row r="146" s="2" customFormat="1">
      <c r="A146" s="40"/>
      <c r="B146" s="41"/>
      <c r="C146" s="42"/>
      <c r="D146" s="219" t="s">
        <v>151</v>
      </c>
      <c r="E146" s="42"/>
      <c r="F146" s="220" t="s">
        <v>1709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151</v>
      </c>
      <c r="AU146" s="19" t="s">
        <v>80</v>
      </c>
    </row>
    <row r="147" s="2" customFormat="1">
      <c r="A147" s="40"/>
      <c r="B147" s="41"/>
      <c r="C147" s="42"/>
      <c r="D147" s="224" t="s">
        <v>153</v>
      </c>
      <c r="E147" s="42"/>
      <c r="F147" s="225" t="s">
        <v>1710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153</v>
      </c>
      <c r="AU147" s="19" t="s">
        <v>80</v>
      </c>
    </row>
    <row r="148" s="13" customFormat="1">
      <c r="A148" s="13"/>
      <c r="B148" s="226"/>
      <c r="C148" s="227"/>
      <c r="D148" s="219" t="s">
        <v>155</v>
      </c>
      <c r="E148" s="228" t="s">
        <v>19</v>
      </c>
      <c r="F148" s="229" t="s">
        <v>1711</v>
      </c>
      <c r="G148" s="227"/>
      <c r="H148" s="230">
        <v>1867</v>
      </c>
      <c r="I148" s="231"/>
      <c r="J148" s="227"/>
      <c r="K148" s="227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155</v>
      </c>
      <c r="AU148" s="236" t="s">
        <v>80</v>
      </c>
      <c r="AV148" s="13" t="s">
        <v>80</v>
      </c>
      <c r="AW148" s="13" t="s">
        <v>32</v>
      </c>
      <c r="AX148" s="13" t="s">
        <v>70</v>
      </c>
      <c r="AY148" s="236" t="s">
        <v>142</v>
      </c>
    </row>
    <row r="149" s="13" customFormat="1">
      <c r="A149" s="13"/>
      <c r="B149" s="226"/>
      <c r="C149" s="227"/>
      <c r="D149" s="219" t="s">
        <v>155</v>
      </c>
      <c r="E149" s="228" t="s">
        <v>19</v>
      </c>
      <c r="F149" s="229" t="s">
        <v>1712</v>
      </c>
      <c r="G149" s="227"/>
      <c r="H149" s="230">
        <v>735</v>
      </c>
      <c r="I149" s="231"/>
      <c r="J149" s="227"/>
      <c r="K149" s="227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155</v>
      </c>
      <c r="AU149" s="236" t="s">
        <v>80</v>
      </c>
      <c r="AV149" s="13" t="s">
        <v>80</v>
      </c>
      <c r="AW149" s="13" t="s">
        <v>32</v>
      </c>
      <c r="AX149" s="13" t="s">
        <v>70</v>
      </c>
      <c r="AY149" s="236" t="s">
        <v>142</v>
      </c>
    </row>
    <row r="150" s="14" customFormat="1">
      <c r="A150" s="14"/>
      <c r="B150" s="237"/>
      <c r="C150" s="238"/>
      <c r="D150" s="219" t="s">
        <v>155</v>
      </c>
      <c r="E150" s="239" t="s">
        <v>19</v>
      </c>
      <c r="F150" s="240" t="s">
        <v>173</v>
      </c>
      <c r="G150" s="238"/>
      <c r="H150" s="241">
        <v>2602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155</v>
      </c>
      <c r="AU150" s="247" t="s">
        <v>80</v>
      </c>
      <c r="AV150" s="14" t="s">
        <v>149</v>
      </c>
      <c r="AW150" s="14" t="s">
        <v>32</v>
      </c>
      <c r="AX150" s="14" t="s">
        <v>78</v>
      </c>
      <c r="AY150" s="247" t="s">
        <v>142</v>
      </c>
    </row>
    <row r="151" s="2" customFormat="1" ht="16.5" customHeight="1">
      <c r="A151" s="40"/>
      <c r="B151" s="41"/>
      <c r="C151" s="248" t="s">
        <v>242</v>
      </c>
      <c r="D151" s="248" t="s">
        <v>237</v>
      </c>
      <c r="E151" s="249" t="s">
        <v>1392</v>
      </c>
      <c r="F151" s="250" t="s">
        <v>1393</v>
      </c>
      <c r="G151" s="251" t="s">
        <v>652</v>
      </c>
      <c r="H151" s="252">
        <v>1.821</v>
      </c>
      <c r="I151" s="253"/>
      <c r="J151" s="254">
        <f>ROUND(I151*H151,2)</f>
        <v>0</v>
      </c>
      <c r="K151" s="250" t="s">
        <v>148</v>
      </c>
      <c r="L151" s="255"/>
      <c r="M151" s="256" t="s">
        <v>19</v>
      </c>
      <c r="N151" s="257" t="s">
        <v>41</v>
      </c>
      <c r="O151" s="86"/>
      <c r="P151" s="215">
        <f>O151*H151</f>
        <v>0</v>
      </c>
      <c r="Q151" s="215">
        <v>0.001</v>
      </c>
      <c r="R151" s="215">
        <f>Q151*H151</f>
        <v>0.0018209999999999999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206</v>
      </c>
      <c r="AT151" s="217" t="s">
        <v>237</v>
      </c>
      <c r="AU151" s="217" t="s">
        <v>80</v>
      </c>
      <c r="AY151" s="19" t="s">
        <v>142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78</v>
      </c>
      <c r="BK151" s="218">
        <f>ROUND(I151*H151,2)</f>
        <v>0</v>
      </c>
      <c r="BL151" s="19" t="s">
        <v>149</v>
      </c>
      <c r="BM151" s="217" t="s">
        <v>1713</v>
      </c>
    </row>
    <row r="152" s="2" customFormat="1">
      <c r="A152" s="40"/>
      <c r="B152" s="41"/>
      <c r="C152" s="42"/>
      <c r="D152" s="219" t="s">
        <v>151</v>
      </c>
      <c r="E152" s="42"/>
      <c r="F152" s="220" t="s">
        <v>1393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151</v>
      </c>
      <c r="AU152" s="19" t="s">
        <v>80</v>
      </c>
    </row>
    <row r="153" s="13" customFormat="1">
      <c r="A153" s="13"/>
      <c r="B153" s="226"/>
      <c r="C153" s="227"/>
      <c r="D153" s="219" t="s">
        <v>155</v>
      </c>
      <c r="E153" s="227"/>
      <c r="F153" s="229" t="s">
        <v>1714</v>
      </c>
      <c r="G153" s="227"/>
      <c r="H153" s="230">
        <v>1.821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155</v>
      </c>
      <c r="AU153" s="236" t="s">
        <v>80</v>
      </c>
      <c r="AV153" s="13" t="s">
        <v>80</v>
      </c>
      <c r="AW153" s="13" t="s">
        <v>4</v>
      </c>
      <c r="AX153" s="13" t="s">
        <v>78</v>
      </c>
      <c r="AY153" s="236" t="s">
        <v>142</v>
      </c>
    </row>
    <row r="154" s="2" customFormat="1" ht="16.5" customHeight="1">
      <c r="A154" s="40"/>
      <c r="B154" s="41"/>
      <c r="C154" s="248" t="s">
        <v>254</v>
      </c>
      <c r="D154" s="248" t="s">
        <v>237</v>
      </c>
      <c r="E154" s="249" t="s">
        <v>1715</v>
      </c>
      <c r="F154" s="250" t="s">
        <v>1716</v>
      </c>
      <c r="G154" s="251" t="s">
        <v>640</v>
      </c>
      <c r="H154" s="252">
        <v>2.5030000000000001</v>
      </c>
      <c r="I154" s="253"/>
      <c r="J154" s="254">
        <f>ROUND(I154*H154,2)</f>
        <v>0</v>
      </c>
      <c r="K154" s="250" t="s">
        <v>148</v>
      </c>
      <c r="L154" s="255"/>
      <c r="M154" s="256" t="s">
        <v>19</v>
      </c>
      <c r="N154" s="257" t="s">
        <v>41</v>
      </c>
      <c r="O154" s="86"/>
      <c r="P154" s="215">
        <f>O154*H154</f>
        <v>0</v>
      </c>
      <c r="Q154" s="215">
        <v>0.001</v>
      </c>
      <c r="R154" s="215">
        <f>Q154*H154</f>
        <v>0.002503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206</v>
      </c>
      <c r="AT154" s="217" t="s">
        <v>237</v>
      </c>
      <c r="AU154" s="217" t="s">
        <v>80</v>
      </c>
      <c r="AY154" s="19" t="s">
        <v>142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78</v>
      </c>
      <c r="BK154" s="218">
        <f>ROUND(I154*H154,2)</f>
        <v>0</v>
      </c>
      <c r="BL154" s="19" t="s">
        <v>149</v>
      </c>
      <c r="BM154" s="217" t="s">
        <v>1717</v>
      </c>
    </row>
    <row r="155" s="2" customFormat="1">
      <c r="A155" s="40"/>
      <c r="B155" s="41"/>
      <c r="C155" s="42"/>
      <c r="D155" s="219" t="s">
        <v>151</v>
      </c>
      <c r="E155" s="42"/>
      <c r="F155" s="220" t="s">
        <v>1716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151</v>
      </c>
      <c r="AU155" s="19" t="s">
        <v>80</v>
      </c>
    </row>
    <row r="156" s="2" customFormat="1" ht="16.5" customHeight="1">
      <c r="A156" s="40"/>
      <c r="B156" s="41"/>
      <c r="C156" s="206" t="s">
        <v>8</v>
      </c>
      <c r="D156" s="206" t="s">
        <v>144</v>
      </c>
      <c r="E156" s="207" t="s">
        <v>1718</v>
      </c>
      <c r="F156" s="208" t="s">
        <v>1719</v>
      </c>
      <c r="G156" s="209" t="s">
        <v>147</v>
      </c>
      <c r="H156" s="210">
        <v>922.70000000000005</v>
      </c>
      <c r="I156" s="211"/>
      <c r="J156" s="212">
        <f>ROUND(I156*H156,2)</f>
        <v>0</v>
      </c>
      <c r="K156" s="208" t="s">
        <v>148</v>
      </c>
      <c r="L156" s="46"/>
      <c r="M156" s="213" t="s">
        <v>19</v>
      </c>
      <c r="N156" s="214" t="s">
        <v>41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149</v>
      </c>
      <c r="AT156" s="217" t="s">
        <v>144</v>
      </c>
      <c r="AU156" s="217" t="s">
        <v>80</v>
      </c>
      <c r="AY156" s="19" t="s">
        <v>142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78</v>
      </c>
      <c r="BK156" s="218">
        <f>ROUND(I156*H156,2)</f>
        <v>0</v>
      </c>
      <c r="BL156" s="19" t="s">
        <v>149</v>
      </c>
      <c r="BM156" s="217" t="s">
        <v>1720</v>
      </c>
    </row>
    <row r="157" s="2" customFormat="1">
      <c r="A157" s="40"/>
      <c r="B157" s="41"/>
      <c r="C157" s="42"/>
      <c r="D157" s="219" t="s">
        <v>151</v>
      </c>
      <c r="E157" s="42"/>
      <c r="F157" s="220" t="s">
        <v>1721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151</v>
      </c>
      <c r="AU157" s="19" t="s">
        <v>80</v>
      </c>
    </row>
    <row r="158" s="2" customFormat="1">
      <c r="A158" s="40"/>
      <c r="B158" s="41"/>
      <c r="C158" s="42"/>
      <c r="D158" s="224" t="s">
        <v>153</v>
      </c>
      <c r="E158" s="42"/>
      <c r="F158" s="225" t="s">
        <v>1722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153</v>
      </c>
      <c r="AU158" s="19" t="s">
        <v>80</v>
      </c>
    </row>
    <row r="159" s="13" customFormat="1">
      <c r="A159" s="13"/>
      <c r="B159" s="226"/>
      <c r="C159" s="227"/>
      <c r="D159" s="219" t="s">
        <v>155</v>
      </c>
      <c r="E159" s="228" t="s">
        <v>19</v>
      </c>
      <c r="F159" s="229" t="s">
        <v>1723</v>
      </c>
      <c r="G159" s="227"/>
      <c r="H159" s="230">
        <v>922.70000000000005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155</v>
      </c>
      <c r="AU159" s="236" t="s">
        <v>80</v>
      </c>
      <c r="AV159" s="13" t="s">
        <v>80</v>
      </c>
      <c r="AW159" s="13" t="s">
        <v>32</v>
      </c>
      <c r="AX159" s="13" t="s">
        <v>78</v>
      </c>
      <c r="AY159" s="236" t="s">
        <v>142</v>
      </c>
    </row>
    <row r="160" s="2" customFormat="1" ht="16.5" customHeight="1">
      <c r="A160" s="40"/>
      <c r="B160" s="41"/>
      <c r="C160" s="206" t="s">
        <v>266</v>
      </c>
      <c r="D160" s="206" t="s">
        <v>144</v>
      </c>
      <c r="E160" s="207" t="s">
        <v>1398</v>
      </c>
      <c r="F160" s="208" t="s">
        <v>1399</v>
      </c>
      <c r="G160" s="209" t="s">
        <v>147</v>
      </c>
      <c r="H160" s="210">
        <v>2602</v>
      </c>
      <c r="I160" s="211"/>
      <c r="J160" s="212">
        <f>ROUND(I160*H160,2)</f>
        <v>0</v>
      </c>
      <c r="K160" s="208" t="s">
        <v>148</v>
      </c>
      <c r="L160" s="46"/>
      <c r="M160" s="213" t="s">
        <v>19</v>
      </c>
      <c r="N160" s="214" t="s">
        <v>41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149</v>
      </c>
      <c r="AT160" s="217" t="s">
        <v>144</v>
      </c>
      <c r="AU160" s="217" t="s">
        <v>80</v>
      </c>
      <c r="AY160" s="19" t="s">
        <v>142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78</v>
      </c>
      <c r="BK160" s="218">
        <f>ROUND(I160*H160,2)</f>
        <v>0</v>
      </c>
      <c r="BL160" s="19" t="s">
        <v>149</v>
      </c>
      <c r="BM160" s="217" t="s">
        <v>1724</v>
      </c>
    </row>
    <row r="161" s="2" customFormat="1">
      <c r="A161" s="40"/>
      <c r="B161" s="41"/>
      <c r="C161" s="42"/>
      <c r="D161" s="219" t="s">
        <v>151</v>
      </c>
      <c r="E161" s="42"/>
      <c r="F161" s="220" t="s">
        <v>1401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151</v>
      </c>
      <c r="AU161" s="19" t="s">
        <v>80</v>
      </c>
    </row>
    <row r="162" s="2" customFormat="1">
      <c r="A162" s="40"/>
      <c r="B162" s="41"/>
      <c r="C162" s="42"/>
      <c r="D162" s="224" t="s">
        <v>153</v>
      </c>
      <c r="E162" s="42"/>
      <c r="F162" s="225" t="s">
        <v>1402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153</v>
      </c>
      <c r="AU162" s="19" t="s">
        <v>80</v>
      </c>
    </row>
    <row r="163" s="13" customFormat="1">
      <c r="A163" s="13"/>
      <c r="B163" s="226"/>
      <c r="C163" s="227"/>
      <c r="D163" s="219" t="s">
        <v>155</v>
      </c>
      <c r="E163" s="228" t="s">
        <v>19</v>
      </c>
      <c r="F163" s="229" t="s">
        <v>1711</v>
      </c>
      <c r="G163" s="227"/>
      <c r="H163" s="230">
        <v>1867</v>
      </c>
      <c r="I163" s="231"/>
      <c r="J163" s="227"/>
      <c r="K163" s="227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155</v>
      </c>
      <c r="AU163" s="236" t="s">
        <v>80</v>
      </c>
      <c r="AV163" s="13" t="s">
        <v>80</v>
      </c>
      <c r="AW163" s="13" t="s">
        <v>32</v>
      </c>
      <c r="AX163" s="13" t="s">
        <v>70</v>
      </c>
      <c r="AY163" s="236" t="s">
        <v>142</v>
      </c>
    </row>
    <row r="164" s="13" customFormat="1">
      <c r="A164" s="13"/>
      <c r="B164" s="226"/>
      <c r="C164" s="227"/>
      <c r="D164" s="219" t="s">
        <v>155</v>
      </c>
      <c r="E164" s="228" t="s">
        <v>19</v>
      </c>
      <c r="F164" s="229" t="s">
        <v>1712</v>
      </c>
      <c r="G164" s="227"/>
      <c r="H164" s="230">
        <v>735</v>
      </c>
      <c r="I164" s="231"/>
      <c r="J164" s="227"/>
      <c r="K164" s="227"/>
      <c r="L164" s="232"/>
      <c r="M164" s="233"/>
      <c r="N164" s="234"/>
      <c r="O164" s="234"/>
      <c r="P164" s="234"/>
      <c r="Q164" s="234"/>
      <c r="R164" s="234"/>
      <c r="S164" s="234"/>
      <c r="T164" s="23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155</v>
      </c>
      <c r="AU164" s="236" t="s">
        <v>80</v>
      </c>
      <c r="AV164" s="13" t="s">
        <v>80</v>
      </c>
      <c r="AW164" s="13" t="s">
        <v>32</v>
      </c>
      <c r="AX164" s="13" t="s">
        <v>70</v>
      </c>
      <c r="AY164" s="236" t="s">
        <v>142</v>
      </c>
    </row>
    <row r="165" s="14" customFormat="1">
      <c r="A165" s="14"/>
      <c r="B165" s="237"/>
      <c r="C165" s="238"/>
      <c r="D165" s="219" t="s">
        <v>155</v>
      </c>
      <c r="E165" s="239" t="s">
        <v>19</v>
      </c>
      <c r="F165" s="240" t="s">
        <v>173</v>
      </c>
      <c r="G165" s="238"/>
      <c r="H165" s="241">
        <v>2602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155</v>
      </c>
      <c r="AU165" s="247" t="s">
        <v>80</v>
      </c>
      <c r="AV165" s="14" t="s">
        <v>149</v>
      </c>
      <c r="AW165" s="14" t="s">
        <v>32</v>
      </c>
      <c r="AX165" s="14" t="s">
        <v>78</v>
      </c>
      <c r="AY165" s="247" t="s">
        <v>142</v>
      </c>
    </row>
    <row r="166" s="2" customFormat="1" ht="21.75" customHeight="1">
      <c r="A166" s="40"/>
      <c r="B166" s="41"/>
      <c r="C166" s="206" t="s">
        <v>274</v>
      </c>
      <c r="D166" s="206" t="s">
        <v>144</v>
      </c>
      <c r="E166" s="207" t="s">
        <v>1725</v>
      </c>
      <c r="F166" s="208" t="s">
        <v>1726</v>
      </c>
      <c r="G166" s="209" t="s">
        <v>240</v>
      </c>
      <c r="H166" s="210">
        <v>44</v>
      </c>
      <c r="I166" s="211"/>
      <c r="J166" s="212">
        <f>ROUND(I166*H166,2)</f>
        <v>0</v>
      </c>
      <c r="K166" s="208" t="s">
        <v>148</v>
      </c>
      <c r="L166" s="46"/>
      <c r="M166" s="213" t="s">
        <v>19</v>
      </c>
      <c r="N166" s="214" t="s">
        <v>41</v>
      </c>
      <c r="O166" s="86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149</v>
      </c>
      <c r="AT166" s="217" t="s">
        <v>144</v>
      </c>
      <c r="AU166" s="217" t="s">
        <v>80</v>
      </c>
      <c r="AY166" s="19" t="s">
        <v>142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78</v>
      </c>
      <c r="BK166" s="218">
        <f>ROUND(I166*H166,2)</f>
        <v>0</v>
      </c>
      <c r="BL166" s="19" t="s">
        <v>149</v>
      </c>
      <c r="BM166" s="217" t="s">
        <v>1727</v>
      </c>
    </row>
    <row r="167" s="2" customFormat="1">
      <c r="A167" s="40"/>
      <c r="B167" s="41"/>
      <c r="C167" s="42"/>
      <c r="D167" s="219" t="s">
        <v>151</v>
      </c>
      <c r="E167" s="42"/>
      <c r="F167" s="220" t="s">
        <v>1728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151</v>
      </c>
      <c r="AU167" s="19" t="s">
        <v>80</v>
      </c>
    </row>
    <row r="168" s="2" customFormat="1">
      <c r="A168" s="40"/>
      <c r="B168" s="41"/>
      <c r="C168" s="42"/>
      <c r="D168" s="224" t="s">
        <v>153</v>
      </c>
      <c r="E168" s="42"/>
      <c r="F168" s="225" t="s">
        <v>1729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153</v>
      </c>
      <c r="AU168" s="19" t="s">
        <v>80</v>
      </c>
    </row>
    <row r="169" s="13" customFormat="1">
      <c r="A169" s="13"/>
      <c r="B169" s="226"/>
      <c r="C169" s="227"/>
      <c r="D169" s="219" t="s">
        <v>155</v>
      </c>
      <c r="E169" s="228" t="s">
        <v>19</v>
      </c>
      <c r="F169" s="229" t="s">
        <v>1730</v>
      </c>
      <c r="G169" s="227"/>
      <c r="H169" s="230">
        <v>44</v>
      </c>
      <c r="I169" s="231"/>
      <c r="J169" s="227"/>
      <c r="K169" s="227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155</v>
      </c>
      <c r="AU169" s="236" t="s">
        <v>80</v>
      </c>
      <c r="AV169" s="13" t="s">
        <v>80</v>
      </c>
      <c r="AW169" s="13" t="s">
        <v>32</v>
      </c>
      <c r="AX169" s="13" t="s">
        <v>78</v>
      </c>
      <c r="AY169" s="236" t="s">
        <v>142</v>
      </c>
    </row>
    <row r="170" s="2" customFormat="1" ht="16.5" customHeight="1">
      <c r="A170" s="40"/>
      <c r="B170" s="41"/>
      <c r="C170" s="206" t="s">
        <v>561</v>
      </c>
      <c r="D170" s="206" t="s">
        <v>144</v>
      </c>
      <c r="E170" s="207" t="s">
        <v>1731</v>
      </c>
      <c r="F170" s="208" t="s">
        <v>1732</v>
      </c>
      <c r="G170" s="209" t="s">
        <v>147</v>
      </c>
      <c r="H170" s="210">
        <v>2602</v>
      </c>
      <c r="I170" s="211"/>
      <c r="J170" s="212">
        <f>ROUND(I170*H170,2)</f>
        <v>0</v>
      </c>
      <c r="K170" s="208" t="s">
        <v>148</v>
      </c>
      <c r="L170" s="46"/>
      <c r="M170" s="213" t="s">
        <v>19</v>
      </c>
      <c r="N170" s="214" t="s">
        <v>41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149</v>
      </c>
      <c r="AT170" s="217" t="s">
        <v>144</v>
      </c>
      <c r="AU170" s="217" t="s">
        <v>80</v>
      </c>
      <c r="AY170" s="19" t="s">
        <v>142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78</v>
      </c>
      <c r="BK170" s="218">
        <f>ROUND(I170*H170,2)</f>
        <v>0</v>
      </c>
      <c r="BL170" s="19" t="s">
        <v>149</v>
      </c>
      <c r="BM170" s="217" t="s">
        <v>1733</v>
      </c>
    </row>
    <row r="171" s="2" customFormat="1">
      <c r="A171" s="40"/>
      <c r="B171" s="41"/>
      <c r="C171" s="42"/>
      <c r="D171" s="219" t="s">
        <v>151</v>
      </c>
      <c r="E171" s="42"/>
      <c r="F171" s="220" t="s">
        <v>1734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151</v>
      </c>
      <c r="AU171" s="19" t="s">
        <v>80</v>
      </c>
    </row>
    <row r="172" s="2" customFormat="1">
      <c r="A172" s="40"/>
      <c r="B172" s="41"/>
      <c r="C172" s="42"/>
      <c r="D172" s="224" t="s">
        <v>153</v>
      </c>
      <c r="E172" s="42"/>
      <c r="F172" s="225" t="s">
        <v>1735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153</v>
      </c>
      <c r="AU172" s="19" t="s">
        <v>80</v>
      </c>
    </row>
    <row r="173" s="13" customFormat="1">
      <c r="A173" s="13"/>
      <c r="B173" s="226"/>
      <c r="C173" s="227"/>
      <c r="D173" s="219" t="s">
        <v>155</v>
      </c>
      <c r="E173" s="228" t="s">
        <v>19</v>
      </c>
      <c r="F173" s="229" t="s">
        <v>1711</v>
      </c>
      <c r="G173" s="227"/>
      <c r="H173" s="230">
        <v>1867</v>
      </c>
      <c r="I173" s="231"/>
      <c r="J173" s="227"/>
      <c r="K173" s="227"/>
      <c r="L173" s="232"/>
      <c r="M173" s="233"/>
      <c r="N173" s="234"/>
      <c r="O173" s="234"/>
      <c r="P173" s="234"/>
      <c r="Q173" s="234"/>
      <c r="R173" s="234"/>
      <c r="S173" s="234"/>
      <c r="T173" s="23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6" t="s">
        <v>155</v>
      </c>
      <c r="AU173" s="236" t="s">
        <v>80</v>
      </c>
      <c r="AV173" s="13" t="s">
        <v>80</v>
      </c>
      <c r="AW173" s="13" t="s">
        <v>32</v>
      </c>
      <c r="AX173" s="13" t="s">
        <v>70</v>
      </c>
      <c r="AY173" s="236" t="s">
        <v>142</v>
      </c>
    </row>
    <row r="174" s="13" customFormat="1">
      <c r="A174" s="13"/>
      <c r="B174" s="226"/>
      <c r="C174" s="227"/>
      <c r="D174" s="219" t="s">
        <v>155</v>
      </c>
      <c r="E174" s="228" t="s">
        <v>19</v>
      </c>
      <c r="F174" s="229" t="s">
        <v>1712</v>
      </c>
      <c r="G174" s="227"/>
      <c r="H174" s="230">
        <v>735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155</v>
      </c>
      <c r="AU174" s="236" t="s">
        <v>80</v>
      </c>
      <c r="AV174" s="13" t="s">
        <v>80</v>
      </c>
      <c r="AW174" s="13" t="s">
        <v>32</v>
      </c>
      <c r="AX174" s="13" t="s">
        <v>70</v>
      </c>
      <c r="AY174" s="236" t="s">
        <v>142</v>
      </c>
    </row>
    <row r="175" s="14" customFormat="1">
      <c r="A175" s="14"/>
      <c r="B175" s="237"/>
      <c r="C175" s="238"/>
      <c r="D175" s="219" t="s">
        <v>155</v>
      </c>
      <c r="E175" s="239" t="s">
        <v>19</v>
      </c>
      <c r="F175" s="240" t="s">
        <v>173</v>
      </c>
      <c r="G175" s="238"/>
      <c r="H175" s="241">
        <v>2602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7" t="s">
        <v>155</v>
      </c>
      <c r="AU175" s="247" t="s">
        <v>80</v>
      </c>
      <c r="AV175" s="14" t="s">
        <v>149</v>
      </c>
      <c r="AW175" s="14" t="s">
        <v>32</v>
      </c>
      <c r="AX175" s="14" t="s">
        <v>78</v>
      </c>
      <c r="AY175" s="247" t="s">
        <v>142</v>
      </c>
    </row>
    <row r="176" s="2" customFormat="1" ht="21.75" customHeight="1">
      <c r="A176" s="40"/>
      <c r="B176" s="41"/>
      <c r="C176" s="206" t="s">
        <v>282</v>
      </c>
      <c r="D176" s="206" t="s">
        <v>144</v>
      </c>
      <c r="E176" s="207" t="s">
        <v>1736</v>
      </c>
      <c r="F176" s="208" t="s">
        <v>1737</v>
      </c>
      <c r="G176" s="209" t="s">
        <v>240</v>
      </c>
      <c r="H176" s="210">
        <v>44</v>
      </c>
      <c r="I176" s="211"/>
      <c r="J176" s="212">
        <f>ROUND(I176*H176,2)</f>
        <v>0</v>
      </c>
      <c r="K176" s="208" t="s">
        <v>148</v>
      </c>
      <c r="L176" s="46"/>
      <c r="M176" s="213" t="s">
        <v>19</v>
      </c>
      <c r="N176" s="214" t="s">
        <v>41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149</v>
      </c>
      <c r="AT176" s="217" t="s">
        <v>144</v>
      </c>
      <c r="AU176" s="217" t="s">
        <v>80</v>
      </c>
      <c r="AY176" s="19" t="s">
        <v>142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78</v>
      </c>
      <c r="BK176" s="218">
        <f>ROUND(I176*H176,2)</f>
        <v>0</v>
      </c>
      <c r="BL176" s="19" t="s">
        <v>149</v>
      </c>
      <c r="BM176" s="217" t="s">
        <v>1738</v>
      </c>
    </row>
    <row r="177" s="2" customFormat="1">
      <c r="A177" s="40"/>
      <c r="B177" s="41"/>
      <c r="C177" s="42"/>
      <c r="D177" s="219" t="s">
        <v>151</v>
      </c>
      <c r="E177" s="42"/>
      <c r="F177" s="220" t="s">
        <v>1739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151</v>
      </c>
      <c r="AU177" s="19" t="s">
        <v>80</v>
      </c>
    </row>
    <row r="178" s="2" customFormat="1">
      <c r="A178" s="40"/>
      <c r="B178" s="41"/>
      <c r="C178" s="42"/>
      <c r="D178" s="224" t="s">
        <v>153</v>
      </c>
      <c r="E178" s="42"/>
      <c r="F178" s="225" t="s">
        <v>1740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153</v>
      </c>
      <c r="AU178" s="19" t="s">
        <v>80</v>
      </c>
    </row>
    <row r="179" s="13" customFormat="1">
      <c r="A179" s="13"/>
      <c r="B179" s="226"/>
      <c r="C179" s="227"/>
      <c r="D179" s="219" t="s">
        <v>155</v>
      </c>
      <c r="E179" s="228" t="s">
        <v>19</v>
      </c>
      <c r="F179" s="229" t="s">
        <v>473</v>
      </c>
      <c r="G179" s="227"/>
      <c r="H179" s="230">
        <v>44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155</v>
      </c>
      <c r="AU179" s="236" t="s">
        <v>80</v>
      </c>
      <c r="AV179" s="13" t="s">
        <v>80</v>
      </c>
      <c r="AW179" s="13" t="s">
        <v>32</v>
      </c>
      <c r="AX179" s="13" t="s">
        <v>78</v>
      </c>
      <c r="AY179" s="236" t="s">
        <v>142</v>
      </c>
    </row>
    <row r="180" s="2" customFormat="1" ht="16.5" customHeight="1">
      <c r="A180" s="40"/>
      <c r="B180" s="41"/>
      <c r="C180" s="206" t="s">
        <v>289</v>
      </c>
      <c r="D180" s="206" t="s">
        <v>144</v>
      </c>
      <c r="E180" s="207" t="s">
        <v>1741</v>
      </c>
      <c r="F180" s="208" t="s">
        <v>1742</v>
      </c>
      <c r="G180" s="209" t="s">
        <v>240</v>
      </c>
      <c r="H180" s="210">
        <v>44</v>
      </c>
      <c r="I180" s="211"/>
      <c r="J180" s="212">
        <f>ROUND(I180*H180,2)</f>
        <v>0</v>
      </c>
      <c r="K180" s="208" t="s">
        <v>148</v>
      </c>
      <c r="L180" s="46"/>
      <c r="M180" s="213" t="s">
        <v>19</v>
      </c>
      <c r="N180" s="214" t="s">
        <v>41</v>
      </c>
      <c r="O180" s="86"/>
      <c r="P180" s="215">
        <f>O180*H180</f>
        <v>0</v>
      </c>
      <c r="Q180" s="215">
        <v>5.0000000000000002E-05</v>
      </c>
      <c r="R180" s="215">
        <f>Q180*H180</f>
        <v>0.0022000000000000001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149</v>
      </c>
      <c r="AT180" s="217" t="s">
        <v>144</v>
      </c>
      <c r="AU180" s="217" t="s">
        <v>80</v>
      </c>
      <c r="AY180" s="19" t="s">
        <v>142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78</v>
      </c>
      <c r="BK180" s="218">
        <f>ROUND(I180*H180,2)</f>
        <v>0</v>
      </c>
      <c r="BL180" s="19" t="s">
        <v>149</v>
      </c>
      <c r="BM180" s="217" t="s">
        <v>1743</v>
      </c>
    </row>
    <row r="181" s="2" customFormat="1">
      <c r="A181" s="40"/>
      <c r="B181" s="41"/>
      <c r="C181" s="42"/>
      <c r="D181" s="219" t="s">
        <v>151</v>
      </c>
      <c r="E181" s="42"/>
      <c r="F181" s="220" t="s">
        <v>1744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151</v>
      </c>
      <c r="AU181" s="19" t="s">
        <v>80</v>
      </c>
    </row>
    <row r="182" s="2" customFormat="1">
      <c r="A182" s="40"/>
      <c r="B182" s="41"/>
      <c r="C182" s="42"/>
      <c r="D182" s="224" t="s">
        <v>153</v>
      </c>
      <c r="E182" s="42"/>
      <c r="F182" s="225" t="s">
        <v>1745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153</v>
      </c>
      <c r="AU182" s="19" t="s">
        <v>80</v>
      </c>
    </row>
    <row r="183" s="13" customFormat="1">
      <c r="A183" s="13"/>
      <c r="B183" s="226"/>
      <c r="C183" s="227"/>
      <c r="D183" s="219" t="s">
        <v>155</v>
      </c>
      <c r="E183" s="228" t="s">
        <v>19</v>
      </c>
      <c r="F183" s="229" t="s">
        <v>473</v>
      </c>
      <c r="G183" s="227"/>
      <c r="H183" s="230">
        <v>44</v>
      </c>
      <c r="I183" s="231"/>
      <c r="J183" s="227"/>
      <c r="K183" s="227"/>
      <c r="L183" s="232"/>
      <c r="M183" s="233"/>
      <c r="N183" s="234"/>
      <c r="O183" s="234"/>
      <c r="P183" s="234"/>
      <c r="Q183" s="234"/>
      <c r="R183" s="234"/>
      <c r="S183" s="234"/>
      <c r="T183" s="23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6" t="s">
        <v>155</v>
      </c>
      <c r="AU183" s="236" t="s">
        <v>80</v>
      </c>
      <c r="AV183" s="13" t="s">
        <v>80</v>
      </c>
      <c r="AW183" s="13" t="s">
        <v>32</v>
      </c>
      <c r="AX183" s="13" t="s">
        <v>78</v>
      </c>
      <c r="AY183" s="236" t="s">
        <v>142</v>
      </c>
    </row>
    <row r="184" s="2" customFormat="1" ht="16.5" customHeight="1">
      <c r="A184" s="40"/>
      <c r="B184" s="41"/>
      <c r="C184" s="248" t="s">
        <v>296</v>
      </c>
      <c r="D184" s="248" t="s">
        <v>237</v>
      </c>
      <c r="E184" s="249" t="s">
        <v>1746</v>
      </c>
      <c r="F184" s="250" t="s">
        <v>1747</v>
      </c>
      <c r="G184" s="251" t="s">
        <v>240</v>
      </c>
      <c r="H184" s="252">
        <v>44</v>
      </c>
      <c r="I184" s="253"/>
      <c r="J184" s="254">
        <f>ROUND(I184*H184,2)</f>
        <v>0</v>
      </c>
      <c r="K184" s="250" t="s">
        <v>148</v>
      </c>
      <c r="L184" s="255"/>
      <c r="M184" s="256" t="s">
        <v>19</v>
      </c>
      <c r="N184" s="257" t="s">
        <v>41</v>
      </c>
      <c r="O184" s="86"/>
      <c r="P184" s="215">
        <f>O184*H184</f>
        <v>0</v>
      </c>
      <c r="Q184" s="215">
        <v>0.0047200000000000002</v>
      </c>
      <c r="R184" s="215">
        <f>Q184*H184</f>
        <v>0.20768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206</v>
      </c>
      <c r="AT184" s="217" t="s">
        <v>237</v>
      </c>
      <c r="AU184" s="217" t="s">
        <v>80</v>
      </c>
      <c r="AY184" s="19" t="s">
        <v>142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78</v>
      </c>
      <c r="BK184" s="218">
        <f>ROUND(I184*H184,2)</f>
        <v>0</v>
      </c>
      <c r="BL184" s="19" t="s">
        <v>149</v>
      </c>
      <c r="BM184" s="217" t="s">
        <v>1748</v>
      </c>
    </row>
    <row r="185" s="2" customFormat="1">
      <c r="A185" s="40"/>
      <c r="B185" s="41"/>
      <c r="C185" s="42"/>
      <c r="D185" s="219" t="s">
        <v>151</v>
      </c>
      <c r="E185" s="42"/>
      <c r="F185" s="220" t="s">
        <v>1747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151</v>
      </c>
      <c r="AU185" s="19" t="s">
        <v>80</v>
      </c>
    </row>
    <row r="186" s="2" customFormat="1" ht="21.75" customHeight="1">
      <c r="A186" s="40"/>
      <c r="B186" s="41"/>
      <c r="C186" s="206" t="s">
        <v>7</v>
      </c>
      <c r="D186" s="206" t="s">
        <v>144</v>
      </c>
      <c r="E186" s="207" t="s">
        <v>1749</v>
      </c>
      <c r="F186" s="208" t="s">
        <v>1750</v>
      </c>
      <c r="G186" s="209" t="s">
        <v>147</v>
      </c>
      <c r="H186" s="210">
        <v>534.39999999999998</v>
      </c>
      <c r="I186" s="211"/>
      <c r="J186" s="212">
        <f>ROUND(I186*H186,2)</f>
        <v>0</v>
      </c>
      <c r="K186" s="208" t="s">
        <v>513</v>
      </c>
      <c r="L186" s="46"/>
      <c r="M186" s="213" t="s">
        <v>19</v>
      </c>
      <c r="N186" s="214" t="s">
        <v>41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149</v>
      </c>
      <c r="AT186" s="217" t="s">
        <v>144</v>
      </c>
      <c r="AU186" s="217" t="s">
        <v>80</v>
      </c>
      <c r="AY186" s="19" t="s">
        <v>142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78</v>
      </c>
      <c r="BK186" s="218">
        <f>ROUND(I186*H186,2)</f>
        <v>0</v>
      </c>
      <c r="BL186" s="19" t="s">
        <v>149</v>
      </c>
      <c r="BM186" s="217" t="s">
        <v>1751</v>
      </c>
    </row>
    <row r="187" s="2" customFormat="1">
      <c r="A187" s="40"/>
      <c r="B187" s="41"/>
      <c r="C187" s="42"/>
      <c r="D187" s="219" t="s">
        <v>151</v>
      </c>
      <c r="E187" s="42"/>
      <c r="F187" s="220" t="s">
        <v>1752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151</v>
      </c>
      <c r="AU187" s="19" t="s">
        <v>80</v>
      </c>
    </row>
    <row r="188" s="2" customFormat="1">
      <c r="A188" s="40"/>
      <c r="B188" s="41"/>
      <c r="C188" s="42"/>
      <c r="D188" s="224" t="s">
        <v>153</v>
      </c>
      <c r="E188" s="42"/>
      <c r="F188" s="225" t="s">
        <v>1753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153</v>
      </c>
      <c r="AU188" s="19" t="s">
        <v>80</v>
      </c>
    </row>
    <row r="189" s="13" customFormat="1">
      <c r="A189" s="13"/>
      <c r="B189" s="226"/>
      <c r="C189" s="227"/>
      <c r="D189" s="219" t="s">
        <v>155</v>
      </c>
      <c r="E189" s="228" t="s">
        <v>19</v>
      </c>
      <c r="F189" s="229" t="s">
        <v>1754</v>
      </c>
      <c r="G189" s="227"/>
      <c r="H189" s="230">
        <v>534.39999999999998</v>
      </c>
      <c r="I189" s="231"/>
      <c r="J189" s="227"/>
      <c r="K189" s="227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155</v>
      </c>
      <c r="AU189" s="236" t="s">
        <v>80</v>
      </c>
      <c r="AV189" s="13" t="s">
        <v>80</v>
      </c>
      <c r="AW189" s="13" t="s">
        <v>32</v>
      </c>
      <c r="AX189" s="13" t="s">
        <v>78</v>
      </c>
      <c r="AY189" s="236" t="s">
        <v>142</v>
      </c>
    </row>
    <row r="190" s="2" customFormat="1" ht="16.5" customHeight="1">
      <c r="A190" s="40"/>
      <c r="B190" s="41"/>
      <c r="C190" s="206" t="s">
        <v>309</v>
      </c>
      <c r="D190" s="206" t="s">
        <v>144</v>
      </c>
      <c r="E190" s="207" t="s">
        <v>1755</v>
      </c>
      <c r="F190" s="208" t="s">
        <v>1756</v>
      </c>
      <c r="G190" s="209" t="s">
        <v>147</v>
      </c>
      <c r="H190" s="210">
        <v>2003</v>
      </c>
      <c r="I190" s="211"/>
      <c r="J190" s="212">
        <f>ROUND(I190*H190,2)</f>
        <v>0</v>
      </c>
      <c r="K190" s="208" t="s">
        <v>513</v>
      </c>
      <c r="L190" s="46"/>
      <c r="M190" s="213" t="s">
        <v>19</v>
      </c>
      <c r="N190" s="214" t="s">
        <v>41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149</v>
      </c>
      <c r="AT190" s="217" t="s">
        <v>144</v>
      </c>
      <c r="AU190" s="217" t="s">
        <v>80</v>
      </c>
      <c r="AY190" s="19" t="s">
        <v>142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78</v>
      </c>
      <c r="BK190" s="218">
        <f>ROUND(I190*H190,2)</f>
        <v>0</v>
      </c>
      <c r="BL190" s="19" t="s">
        <v>149</v>
      </c>
      <c r="BM190" s="217" t="s">
        <v>1757</v>
      </c>
    </row>
    <row r="191" s="2" customFormat="1">
      <c r="A191" s="40"/>
      <c r="B191" s="41"/>
      <c r="C191" s="42"/>
      <c r="D191" s="219" t="s">
        <v>151</v>
      </c>
      <c r="E191" s="42"/>
      <c r="F191" s="220" t="s">
        <v>1758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151</v>
      </c>
      <c r="AU191" s="19" t="s">
        <v>80</v>
      </c>
    </row>
    <row r="192" s="2" customFormat="1">
      <c r="A192" s="40"/>
      <c r="B192" s="41"/>
      <c r="C192" s="42"/>
      <c r="D192" s="224" t="s">
        <v>153</v>
      </c>
      <c r="E192" s="42"/>
      <c r="F192" s="225" t="s">
        <v>1759</v>
      </c>
      <c r="G192" s="42"/>
      <c r="H192" s="42"/>
      <c r="I192" s="221"/>
      <c r="J192" s="42"/>
      <c r="K192" s="42"/>
      <c r="L192" s="46"/>
      <c r="M192" s="222"/>
      <c r="N192" s="223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153</v>
      </c>
      <c r="AU192" s="19" t="s">
        <v>80</v>
      </c>
    </row>
    <row r="193" s="13" customFormat="1">
      <c r="A193" s="13"/>
      <c r="B193" s="226"/>
      <c r="C193" s="227"/>
      <c r="D193" s="219" t="s">
        <v>155</v>
      </c>
      <c r="E193" s="228" t="s">
        <v>19</v>
      </c>
      <c r="F193" s="229" t="s">
        <v>1760</v>
      </c>
      <c r="G193" s="227"/>
      <c r="H193" s="230">
        <v>2003</v>
      </c>
      <c r="I193" s="231"/>
      <c r="J193" s="227"/>
      <c r="K193" s="227"/>
      <c r="L193" s="232"/>
      <c r="M193" s="233"/>
      <c r="N193" s="234"/>
      <c r="O193" s="234"/>
      <c r="P193" s="234"/>
      <c r="Q193" s="234"/>
      <c r="R193" s="234"/>
      <c r="S193" s="234"/>
      <c r="T193" s="23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6" t="s">
        <v>155</v>
      </c>
      <c r="AU193" s="236" t="s">
        <v>80</v>
      </c>
      <c r="AV193" s="13" t="s">
        <v>80</v>
      </c>
      <c r="AW193" s="13" t="s">
        <v>32</v>
      </c>
      <c r="AX193" s="13" t="s">
        <v>78</v>
      </c>
      <c r="AY193" s="236" t="s">
        <v>142</v>
      </c>
    </row>
    <row r="194" s="2" customFormat="1" ht="16.5" customHeight="1">
      <c r="A194" s="40"/>
      <c r="B194" s="41"/>
      <c r="C194" s="206" t="s">
        <v>316</v>
      </c>
      <c r="D194" s="206" t="s">
        <v>144</v>
      </c>
      <c r="E194" s="207" t="s">
        <v>1761</v>
      </c>
      <c r="F194" s="208" t="s">
        <v>1762</v>
      </c>
      <c r="G194" s="209" t="s">
        <v>240</v>
      </c>
      <c r="H194" s="210">
        <v>44</v>
      </c>
      <c r="I194" s="211"/>
      <c r="J194" s="212">
        <f>ROUND(I194*H194,2)</f>
        <v>0</v>
      </c>
      <c r="K194" s="208" t="s">
        <v>148</v>
      </c>
      <c r="L194" s="46"/>
      <c r="M194" s="213" t="s">
        <v>19</v>
      </c>
      <c r="N194" s="214" t="s">
        <v>41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149</v>
      </c>
      <c r="AT194" s="217" t="s">
        <v>144</v>
      </c>
      <c r="AU194" s="217" t="s">
        <v>80</v>
      </c>
      <c r="AY194" s="19" t="s">
        <v>142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78</v>
      </c>
      <c r="BK194" s="218">
        <f>ROUND(I194*H194,2)</f>
        <v>0</v>
      </c>
      <c r="BL194" s="19" t="s">
        <v>149</v>
      </c>
      <c r="BM194" s="217" t="s">
        <v>1763</v>
      </c>
    </row>
    <row r="195" s="2" customFormat="1">
      <c r="A195" s="40"/>
      <c r="B195" s="41"/>
      <c r="C195" s="42"/>
      <c r="D195" s="219" t="s">
        <v>151</v>
      </c>
      <c r="E195" s="42"/>
      <c r="F195" s="220" t="s">
        <v>1764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151</v>
      </c>
      <c r="AU195" s="19" t="s">
        <v>80</v>
      </c>
    </row>
    <row r="196" s="2" customFormat="1">
      <c r="A196" s="40"/>
      <c r="B196" s="41"/>
      <c r="C196" s="42"/>
      <c r="D196" s="224" t="s">
        <v>153</v>
      </c>
      <c r="E196" s="42"/>
      <c r="F196" s="225" t="s">
        <v>1765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153</v>
      </c>
      <c r="AU196" s="19" t="s">
        <v>80</v>
      </c>
    </row>
    <row r="197" s="13" customFormat="1">
      <c r="A197" s="13"/>
      <c r="B197" s="226"/>
      <c r="C197" s="227"/>
      <c r="D197" s="219" t="s">
        <v>155</v>
      </c>
      <c r="E197" s="228" t="s">
        <v>19</v>
      </c>
      <c r="F197" s="229" t="s">
        <v>473</v>
      </c>
      <c r="G197" s="227"/>
      <c r="H197" s="230">
        <v>44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155</v>
      </c>
      <c r="AU197" s="236" t="s">
        <v>80</v>
      </c>
      <c r="AV197" s="13" t="s">
        <v>80</v>
      </c>
      <c r="AW197" s="13" t="s">
        <v>32</v>
      </c>
      <c r="AX197" s="13" t="s">
        <v>78</v>
      </c>
      <c r="AY197" s="236" t="s">
        <v>142</v>
      </c>
    </row>
    <row r="198" s="2" customFormat="1" ht="16.5" customHeight="1">
      <c r="A198" s="40"/>
      <c r="B198" s="41"/>
      <c r="C198" s="206" t="s">
        <v>323</v>
      </c>
      <c r="D198" s="206" t="s">
        <v>144</v>
      </c>
      <c r="E198" s="207" t="s">
        <v>1766</v>
      </c>
      <c r="F198" s="208" t="s">
        <v>1767</v>
      </c>
      <c r="G198" s="209" t="s">
        <v>240</v>
      </c>
      <c r="H198" s="210">
        <v>44</v>
      </c>
      <c r="I198" s="211"/>
      <c r="J198" s="212">
        <f>ROUND(I198*H198,2)</f>
        <v>0</v>
      </c>
      <c r="K198" s="208" t="s">
        <v>148</v>
      </c>
      <c r="L198" s="46"/>
      <c r="M198" s="213" t="s">
        <v>19</v>
      </c>
      <c r="N198" s="214" t="s">
        <v>41</v>
      </c>
      <c r="O198" s="86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149</v>
      </c>
      <c r="AT198" s="217" t="s">
        <v>144</v>
      </c>
      <c r="AU198" s="217" t="s">
        <v>80</v>
      </c>
      <c r="AY198" s="19" t="s">
        <v>142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78</v>
      </c>
      <c r="BK198" s="218">
        <f>ROUND(I198*H198,2)</f>
        <v>0</v>
      </c>
      <c r="BL198" s="19" t="s">
        <v>149</v>
      </c>
      <c r="BM198" s="217" t="s">
        <v>1768</v>
      </c>
    </row>
    <row r="199" s="2" customFormat="1">
      <c r="A199" s="40"/>
      <c r="B199" s="41"/>
      <c r="C199" s="42"/>
      <c r="D199" s="219" t="s">
        <v>151</v>
      </c>
      <c r="E199" s="42"/>
      <c r="F199" s="220" t="s">
        <v>1769</v>
      </c>
      <c r="G199" s="42"/>
      <c r="H199" s="42"/>
      <c r="I199" s="221"/>
      <c r="J199" s="42"/>
      <c r="K199" s="42"/>
      <c r="L199" s="46"/>
      <c r="M199" s="222"/>
      <c r="N199" s="223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151</v>
      </c>
      <c r="AU199" s="19" t="s">
        <v>80</v>
      </c>
    </row>
    <row r="200" s="2" customFormat="1">
      <c r="A200" s="40"/>
      <c r="B200" s="41"/>
      <c r="C200" s="42"/>
      <c r="D200" s="224" t="s">
        <v>153</v>
      </c>
      <c r="E200" s="42"/>
      <c r="F200" s="225" t="s">
        <v>1770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153</v>
      </c>
      <c r="AU200" s="19" t="s">
        <v>80</v>
      </c>
    </row>
    <row r="201" s="13" customFormat="1">
      <c r="A201" s="13"/>
      <c r="B201" s="226"/>
      <c r="C201" s="227"/>
      <c r="D201" s="219" t="s">
        <v>155</v>
      </c>
      <c r="E201" s="228" t="s">
        <v>19</v>
      </c>
      <c r="F201" s="229" t="s">
        <v>473</v>
      </c>
      <c r="G201" s="227"/>
      <c r="H201" s="230">
        <v>44</v>
      </c>
      <c r="I201" s="231"/>
      <c r="J201" s="227"/>
      <c r="K201" s="227"/>
      <c r="L201" s="232"/>
      <c r="M201" s="233"/>
      <c r="N201" s="234"/>
      <c r="O201" s="234"/>
      <c r="P201" s="234"/>
      <c r="Q201" s="234"/>
      <c r="R201" s="234"/>
      <c r="S201" s="234"/>
      <c r="T201" s="23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6" t="s">
        <v>155</v>
      </c>
      <c r="AU201" s="236" t="s">
        <v>80</v>
      </c>
      <c r="AV201" s="13" t="s">
        <v>80</v>
      </c>
      <c r="AW201" s="13" t="s">
        <v>32</v>
      </c>
      <c r="AX201" s="13" t="s">
        <v>78</v>
      </c>
      <c r="AY201" s="236" t="s">
        <v>142</v>
      </c>
    </row>
    <row r="202" s="2" customFormat="1" ht="16.5" customHeight="1">
      <c r="A202" s="40"/>
      <c r="B202" s="41"/>
      <c r="C202" s="248" t="s">
        <v>332</v>
      </c>
      <c r="D202" s="248" t="s">
        <v>237</v>
      </c>
      <c r="E202" s="249" t="s">
        <v>1771</v>
      </c>
      <c r="F202" s="250" t="s">
        <v>1772</v>
      </c>
      <c r="G202" s="251" t="s">
        <v>269</v>
      </c>
      <c r="H202" s="252">
        <v>44</v>
      </c>
      <c r="I202" s="253"/>
      <c r="J202" s="254">
        <f>ROUND(I202*H202,2)</f>
        <v>0</v>
      </c>
      <c r="K202" s="250" t="s">
        <v>148</v>
      </c>
      <c r="L202" s="255"/>
      <c r="M202" s="256" t="s">
        <v>19</v>
      </c>
      <c r="N202" s="257" t="s">
        <v>41</v>
      </c>
      <c r="O202" s="86"/>
      <c r="P202" s="215">
        <f>O202*H202</f>
        <v>0</v>
      </c>
      <c r="Q202" s="215">
        <v>0.0014</v>
      </c>
      <c r="R202" s="215">
        <f>Q202*H202</f>
        <v>0.061600000000000002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206</v>
      </c>
      <c r="AT202" s="217" t="s">
        <v>237</v>
      </c>
      <c r="AU202" s="217" t="s">
        <v>80</v>
      </c>
      <c r="AY202" s="19" t="s">
        <v>142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78</v>
      </c>
      <c r="BK202" s="218">
        <f>ROUND(I202*H202,2)</f>
        <v>0</v>
      </c>
      <c r="BL202" s="19" t="s">
        <v>149</v>
      </c>
      <c r="BM202" s="217" t="s">
        <v>1773</v>
      </c>
    </row>
    <row r="203" s="2" customFormat="1">
      <c r="A203" s="40"/>
      <c r="B203" s="41"/>
      <c r="C203" s="42"/>
      <c r="D203" s="219" t="s">
        <v>151</v>
      </c>
      <c r="E203" s="42"/>
      <c r="F203" s="220" t="s">
        <v>1772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151</v>
      </c>
      <c r="AU203" s="19" t="s">
        <v>80</v>
      </c>
    </row>
    <row r="204" s="2" customFormat="1" ht="16.5" customHeight="1">
      <c r="A204" s="40"/>
      <c r="B204" s="41"/>
      <c r="C204" s="206" t="s">
        <v>579</v>
      </c>
      <c r="D204" s="206" t="s">
        <v>144</v>
      </c>
      <c r="E204" s="207" t="s">
        <v>1774</v>
      </c>
      <c r="F204" s="208" t="s">
        <v>1775</v>
      </c>
      <c r="G204" s="209" t="s">
        <v>193</v>
      </c>
      <c r="H204" s="210">
        <v>0.68000000000000005</v>
      </c>
      <c r="I204" s="211"/>
      <c r="J204" s="212">
        <f>ROUND(I204*H204,2)</f>
        <v>0</v>
      </c>
      <c r="K204" s="208" t="s">
        <v>148</v>
      </c>
      <c r="L204" s="46"/>
      <c r="M204" s="213" t="s">
        <v>19</v>
      </c>
      <c r="N204" s="214" t="s">
        <v>41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149</v>
      </c>
      <c r="AT204" s="217" t="s">
        <v>144</v>
      </c>
      <c r="AU204" s="217" t="s">
        <v>80</v>
      </c>
      <c r="AY204" s="19" t="s">
        <v>142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78</v>
      </c>
      <c r="BK204" s="218">
        <f>ROUND(I204*H204,2)</f>
        <v>0</v>
      </c>
      <c r="BL204" s="19" t="s">
        <v>149</v>
      </c>
      <c r="BM204" s="217" t="s">
        <v>1776</v>
      </c>
    </row>
    <row r="205" s="2" customFormat="1">
      <c r="A205" s="40"/>
      <c r="B205" s="41"/>
      <c r="C205" s="42"/>
      <c r="D205" s="219" t="s">
        <v>151</v>
      </c>
      <c r="E205" s="42"/>
      <c r="F205" s="220" t="s">
        <v>1777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151</v>
      </c>
      <c r="AU205" s="19" t="s">
        <v>80</v>
      </c>
    </row>
    <row r="206" s="2" customFormat="1">
      <c r="A206" s="40"/>
      <c r="B206" s="41"/>
      <c r="C206" s="42"/>
      <c r="D206" s="224" t="s">
        <v>153</v>
      </c>
      <c r="E206" s="42"/>
      <c r="F206" s="225" t="s">
        <v>1778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153</v>
      </c>
      <c r="AU206" s="19" t="s">
        <v>80</v>
      </c>
    </row>
    <row r="207" s="13" customFormat="1">
      <c r="A207" s="13"/>
      <c r="B207" s="226"/>
      <c r="C207" s="227"/>
      <c r="D207" s="219" t="s">
        <v>155</v>
      </c>
      <c r="E207" s="228" t="s">
        <v>19</v>
      </c>
      <c r="F207" s="229" t="s">
        <v>1779</v>
      </c>
      <c r="G207" s="227"/>
      <c r="H207" s="230">
        <v>0.68000000000000005</v>
      </c>
      <c r="I207" s="231"/>
      <c r="J207" s="227"/>
      <c r="K207" s="227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155</v>
      </c>
      <c r="AU207" s="236" t="s">
        <v>80</v>
      </c>
      <c r="AV207" s="13" t="s">
        <v>80</v>
      </c>
      <c r="AW207" s="13" t="s">
        <v>32</v>
      </c>
      <c r="AX207" s="13" t="s">
        <v>78</v>
      </c>
      <c r="AY207" s="236" t="s">
        <v>142</v>
      </c>
    </row>
    <row r="208" s="2" customFormat="1" ht="16.5" customHeight="1">
      <c r="A208" s="40"/>
      <c r="B208" s="41"/>
      <c r="C208" s="248" t="s">
        <v>573</v>
      </c>
      <c r="D208" s="248" t="s">
        <v>237</v>
      </c>
      <c r="E208" s="249" t="s">
        <v>1780</v>
      </c>
      <c r="F208" s="250" t="s">
        <v>1781</v>
      </c>
      <c r="G208" s="251" t="s">
        <v>652</v>
      </c>
      <c r="H208" s="252">
        <v>680</v>
      </c>
      <c r="I208" s="253"/>
      <c r="J208" s="254">
        <f>ROUND(I208*H208,2)</f>
        <v>0</v>
      </c>
      <c r="K208" s="250" t="s">
        <v>1782</v>
      </c>
      <c r="L208" s="255"/>
      <c r="M208" s="256" t="s">
        <v>19</v>
      </c>
      <c r="N208" s="257" t="s">
        <v>41</v>
      </c>
      <c r="O208" s="86"/>
      <c r="P208" s="215">
        <f>O208*H208</f>
        <v>0</v>
      </c>
      <c r="Q208" s="215">
        <v>0.001</v>
      </c>
      <c r="R208" s="215">
        <f>Q208*H208</f>
        <v>0.68000000000000005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206</v>
      </c>
      <c r="AT208" s="217" t="s">
        <v>237</v>
      </c>
      <c r="AU208" s="217" t="s">
        <v>80</v>
      </c>
      <c r="AY208" s="19" t="s">
        <v>142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78</v>
      </c>
      <c r="BK208" s="218">
        <f>ROUND(I208*H208,2)</f>
        <v>0</v>
      </c>
      <c r="BL208" s="19" t="s">
        <v>149</v>
      </c>
      <c r="BM208" s="217" t="s">
        <v>1783</v>
      </c>
    </row>
    <row r="209" s="2" customFormat="1">
      <c r="A209" s="40"/>
      <c r="B209" s="41"/>
      <c r="C209" s="42"/>
      <c r="D209" s="219" t="s">
        <v>151</v>
      </c>
      <c r="E209" s="42"/>
      <c r="F209" s="220" t="s">
        <v>1781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151</v>
      </c>
      <c r="AU209" s="19" t="s">
        <v>80</v>
      </c>
    </row>
    <row r="210" s="2" customFormat="1" ht="16.5" customHeight="1">
      <c r="A210" s="40"/>
      <c r="B210" s="41"/>
      <c r="C210" s="206" t="s">
        <v>338</v>
      </c>
      <c r="D210" s="206" t="s">
        <v>144</v>
      </c>
      <c r="E210" s="207" t="s">
        <v>1784</v>
      </c>
      <c r="F210" s="208" t="s">
        <v>1785</v>
      </c>
      <c r="G210" s="209" t="s">
        <v>159</v>
      </c>
      <c r="H210" s="210">
        <v>3</v>
      </c>
      <c r="I210" s="211"/>
      <c r="J210" s="212">
        <f>ROUND(I210*H210,2)</f>
        <v>0</v>
      </c>
      <c r="K210" s="208" t="s">
        <v>148</v>
      </c>
      <c r="L210" s="46"/>
      <c r="M210" s="213" t="s">
        <v>19</v>
      </c>
      <c r="N210" s="214" t="s">
        <v>41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149</v>
      </c>
      <c r="AT210" s="217" t="s">
        <v>144</v>
      </c>
      <c r="AU210" s="217" t="s">
        <v>80</v>
      </c>
      <c r="AY210" s="19" t="s">
        <v>142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78</v>
      </c>
      <c r="BK210" s="218">
        <f>ROUND(I210*H210,2)</f>
        <v>0</v>
      </c>
      <c r="BL210" s="19" t="s">
        <v>149</v>
      </c>
      <c r="BM210" s="217" t="s">
        <v>1786</v>
      </c>
    </row>
    <row r="211" s="2" customFormat="1">
      <c r="A211" s="40"/>
      <c r="B211" s="41"/>
      <c r="C211" s="42"/>
      <c r="D211" s="219" t="s">
        <v>151</v>
      </c>
      <c r="E211" s="42"/>
      <c r="F211" s="220" t="s">
        <v>1787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151</v>
      </c>
      <c r="AU211" s="19" t="s">
        <v>80</v>
      </c>
    </row>
    <row r="212" s="2" customFormat="1">
      <c r="A212" s="40"/>
      <c r="B212" s="41"/>
      <c r="C212" s="42"/>
      <c r="D212" s="224" t="s">
        <v>153</v>
      </c>
      <c r="E212" s="42"/>
      <c r="F212" s="225" t="s">
        <v>1788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153</v>
      </c>
      <c r="AU212" s="19" t="s">
        <v>80</v>
      </c>
    </row>
    <row r="213" s="13" customFormat="1">
      <c r="A213" s="13"/>
      <c r="B213" s="226"/>
      <c r="C213" s="227"/>
      <c r="D213" s="219" t="s">
        <v>155</v>
      </c>
      <c r="E213" s="228" t="s">
        <v>19</v>
      </c>
      <c r="F213" s="229" t="s">
        <v>164</v>
      </c>
      <c r="G213" s="227"/>
      <c r="H213" s="230">
        <v>3</v>
      </c>
      <c r="I213" s="231"/>
      <c r="J213" s="227"/>
      <c r="K213" s="227"/>
      <c r="L213" s="232"/>
      <c r="M213" s="233"/>
      <c r="N213" s="234"/>
      <c r="O213" s="234"/>
      <c r="P213" s="234"/>
      <c r="Q213" s="234"/>
      <c r="R213" s="234"/>
      <c r="S213" s="234"/>
      <c r="T213" s="23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6" t="s">
        <v>155</v>
      </c>
      <c r="AU213" s="236" t="s">
        <v>80</v>
      </c>
      <c r="AV213" s="13" t="s">
        <v>80</v>
      </c>
      <c r="AW213" s="13" t="s">
        <v>32</v>
      </c>
      <c r="AX213" s="13" t="s">
        <v>78</v>
      </c>
      <c r="AY213" s="236" t="s">
        <v>142</v>
      </c>
    </row>
    <row r="214" s="2" customFormat="1" ht="16.5" customHeight="1">
      <c r="A214" s="40"/>
      <c r="B214" s="41"/>
      <c r="C214" s="248" t="s">
        <v>346</v>
      </c>
      <c r="D214" s="248" t="s">
        <v>237</v>
      </c>
      <c r="E214" s="249" t="s">
        <v>1789</v>
      </c>
      <c r="F214" s="250" t="s">
        <v>1790</v>
      </c>
      <c r="G214" s="251" t="s">
        <v>437</v>
      </c>
      <c r="H214" s="252">
        <v>11</v>
      </c>
      <c r="I214" s="253"/>
      <c r="J214" s="254">
        <f>ROUND(I214*H214,2)</f>
        <v>0</v>
      </c>
      <c r="K214" s="250" t="s">
        <v>19</v>
      </c>
      <c r="L214" s="255"/>
      <c r="M214" s="256" t="s">
        <v>19</v>
      </c>
      <c r="N214" s="257" t="s">
        <v>41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206</v>
      </c>
      <c r="AT214" s="217" t="s">
        <v>237</v>
      </c>
      <c r="AU214" s="217" t="s">
        <v>80</v>
      </c>
      <c r="AY214" s="19" t="s">
        <v>142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78</v>
      </c>
      <c r="BK214" s="218">
        <f>ROUND(I214*H214,2)</f>
        <v>0</v>
      </c>
      <c r="BL214" s="19" t="s">
        <v>149</v>
      </c>
      <c r="BM214" s="217" t="s">
        <v>1791</v>
      </c>
    </row>
    <row r="215" s="2" customFormat="1">
      <c r="A215" s="40"/>
      <c r="B215" s="41"/>
      <c r="C215" s="42"/>
      <c r="D215" s="219" t="s">
        <v>151</v>
      </c>
      <c r="E215" s="42"/>
      <c r="F215" s="220" t="s">
        <v>1790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151</v>
      </c>
      <c r="AU215" s="19" t="s">
        <v>80</v>
      </c>
    </row>
    <row r="216" s="13" customFormat="1">
      <c r="A216" s="13"/>
      <c r="B216" s="226"/>
      <c r="C216" s="227"/>
      <c r="D216" s="219" t="s">
        <v>155</v>
      </c>
      <c r="E216" s="228" t="s">
        <v>19</v>
      </c>
      <c r="F216" s="229" t="s">
        <v>229</v>
      </c>
      <c r="G216" s="227"/>
      <c r="H216" s="230">
        <v>11</v>
      </c>
      <c r="I216" s="231"/>
      <c r="J216" s="227"/>
      <c r="K216" s="227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155</v>
      </c>
      <c r="AU216" s="236" t="s">
        <v>80</v>
      </c>
      <c r="AV216" s="13" t="s">
        <v>80</v>
      </c>
      <c r="AW216" s="13" t="s">
        <v>32</v>
      </c>
      <c r="AX216" s="13" t="s">
        <v>78</v>
      </c>
      <c r="AY216" s="236" t="s">
        <v>142</v>
      </c>
    </row>
    <row r="217" s="2" customFormat="1" ht="16.5" customHeight="1">
      <c r="A217" s="40"/>
      <c r="B217" s="41"/>
      <c r="C217" s="248" t="s">
        <v>356</v>
      </c>
      <c r="D217" s="248" t="s">
        <v>237</v>
      </c>
      <c r="E217" s="249" t="s">
        <v>1792</v>
      </c>
      <c r="F217" s="250" t="s">
        <v>1793</v>
      </c>
      <c r="G217" s="251" t="s">
        <v>437</v>
      </c>
      <c r="H217" s="252">
        <v>11</v>
      </c>
      <c r="I217" s="253"/>
      <c r="J217" s="254">
        <f>ROUND(I217*H217,2)</f>
        <v>0</v>
      </c>
      <c r="K217" s="250" t="s">
        <v>19</v>
      </c>
      <c r="L217" s="255"/>
      <c r="M217" s="256" t="s">
        <v>19</v>
      </c>
      <c r="N217" s="257" t="s">
        <v>41</v>
      </c>
      <c r="O217" s="86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206</v>
      </c>
      <c r="AT217" s="217" t="s">
        <v>237</v>
      </c>
      <c r="AU217" s="217" t="s">
        <v>80</v>
      </c>
      <c r="AY217" s="19" t="s">
        <v>142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78</v>
      </c>
      <c r="BK217" s="218">
        <f>ROUND(I217*H217,2)</f>
        <v>0</v>
      </c>
      <c r="BL217" s="19" t="s">
        <v>149</v>
      </c>
      <c r="BM217" s="217" t="s">
        <v>1794</v>
      </c>
    </row>
    <row r="218" s="2" customFormat="1">
      <c r="A218" s="40"/>
      <c r="B218" s="41"/>
      <c r="C218" s="42"/>
      <c r="D218" s="219" t="s">
        <v>151</v>
      </c>
      <c r="E218" s="42"/>
      <c r="F218" s="220" t="s">
        <v>1793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151</v>
      </c>
      <c r="AU218" s="19" t="s">
        <v>80</v>
      </c>
    </row>
    <row r="219" s="2" customFormat="1" ht="16.5" customHeight="1">
      <c r="A219" s="40"/>
      <c r="B219" s="41"/>
      <c r="C219" s="248" t="s">
        <v>364</v>
      </c>
      <c r="D219" s="248" t="s">
        <v>237</v>
      </c>
      <c r="E219" s="249" t="s">
        <v>1795</v>
      </c>
      <c r="F219" s="250" t="s">
        <v>1796</v>
      </c>
      <c r="G219" s="251" t="s">
        <v>437</v>
      </c>
      <c r="H219" s="252">
        <v>11</v>
      </c>
      <c r="I219" s="253"/>
      <c r="J219" s="254">
        <f>ROUND(I219*H219,2)</f>
        <v>0</v>
      </c>
      <c r="K219" s="250" t="s">
        <v>19</v>
      </c>
      <c r="L219" s="255"/>
      <c r="M219" s="256" t="s">
        <v>19</v>
      </c>
      <c r="N219" s="257" t="s">
        <v>41</v>
      </c>
      <c r="O219" s="86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206</v>
      </c>
      <c r="AT219" s="217" t="s">
        <v>237</v>
      </c>
      <c r="AU219" s="217" t="s">
        <v>80</v>
      </c>
      <c r="AY219" s="19" t="s">
        <v>142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78</v>
      </c>
      <c r="BK219" s="218">
        <f>ROUND(I219*H219,2)</f>
        <v>0</v>
      </c>
      <c r="BL219" s="19" t="s">
        <v>149</v>
      </c>
      <c r="BM219" s="217" t="s">
        <v>1797</v>
      </c>
    </row>
    <row r="220" s="2" customFormat="1">
      <c r="A220" s="40"/>
      <c r="B220" s="41"/>
      <c r="C220" s="42"/>
      <c r="D220" s="219" t="s">
        <v>151</v>
      </c>
      <c r="E220" s="42"/>
      <c r="F220" s="220" t="s">
        <v>1796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151</v>
      </c>
      <c r="AU220" s="19" t="s">
        <v>80</v>
      </c>
    </row>
    <row r="221" s="13" customFormat="1">
      <c r="A221" s="13"/>
      <c r="B221" s="226"/>
      <c r="C221" s="227"/>
      <c r="D221" s="219" t="s">
        <v>155</v>
      </c>
      <c r="E221" s="228" t="s">
        <v>19</v>
      </c>
      <c r="F221" s="229" t="s">
        <v>229</v>
      </c>
      <c r="G221" s="227"/>
      <c r="H221" s="230">
        <v>11</v>
      </c>
      <c r="I221" s="231"/>
      <c r="J221" s="227"/>
      <c r="K221" s="227"/>
      <c r="L221" s="232"/>
      <c r="M221" s="233"/>
      <c r="N221" s="234"/>
      <c r="O221" s="234"/>
      <c r="P221" s="234"/>
      <c r="Q221" s="234"/>
      <c r="R221" s="234"/>
      <c r="S221" s="234"/>
      <c r="T221" s="23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6" t="s">
        <v>155</v>
      </c>
      <c r="AU221" s="236" t="s">
        <v>80</v>
      </c>
      <c r="AV221" s="13" t="s">
        <v>80</v>
      </c>
      <c r="AW221" s="13" t="s">
        <v>32</v>
      </c>
      <c r="AX221" s="13" t="s">
        <v>78</v>
      </c>
      <c r="AY221" s="236" t="s">
        <v>142</v>
      </c>
    </row>
    <row r="222" s="2" customFormat="1" ht="16.5" customHeight="1">
      <c r="A222" s="40"/>
      <c r="B222" s="41"/>
      <c r="C222" s="248" t="s">
        <v>381</v>
      </c>
      <c r="D222" s="248" t="s">
        <v>237</v>
      </c>
      <c r="E222" s="249" t="s">
        <v>1426</v>
      </c>
      <c r="F222" s="250" t="s">
        <v>1798</v>
      </c>
      <c r="G222" s="251" t="s">
        <v>437</v>
      </c>
      <c r="H222" s="252">
        <v>11</v>
      </c>
      <c r="I222" s="253"/>
      <c r="J222" s="254">
        <f>ROUND(I222*H222,2)</f>
        <v>0</v>
      </c>
      <c r="K222" s="250" t="s">
        <v>19</v>
      </c>
      <c r="L222" s="255"/>
      <c r="M222" s="256" t="s">
        <v>19</v>
      </c>
      <c r="N222" s="257" t="s">
        <v>41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206</v>
      </c>
      <c r="AT222" s="217" t="s">
        <v>237</v>
      </c>
      <c r="AU222" s="217" t="s">
        <v>80</v>
      </c>
      <c r="AY222" s="19" t="s">
        <v>142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78</v>
      </c>
      <c r="BK222" s="218">
        <f>ROUND(I222*H222,2)</f>
        <v>0</v>
      </c>
      <c r="BL222" s="19" t="s">
        <v>149</v>
      </c>
      <c r="BM222" s="217" t="s">
        <v>1799</v>
      </c>
    </row>
    <row r="223" s="2" customFormat="1">
      <c r="A223" s="40"/>
      <c r="B223" s="41"/>
      <c r="C223" s="42"/>
      <c r="D223" s="219" t="s">
        <v>151</v>
      </c>
      <c r="E223" s="42"/>
      <c r="F223" s="220" t="s">
        <v>1798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151</v>
      </c>
      <c r="AU223" s="19" t="s">
        <v>80</v>
      </c>
    </row>
    <row r="224" s="2" customFormat="1" ht="16.5" customHeight="1">
      <c r="A224" s="40"/>
      <c r="B224" s="41"/>
      <c r="C224" s="206" t="s">
        <v>387</v>
      </c>
      <c r="D224" s="206" t="s">
        <v>144</v>
      </c>
      <c r="E224" s="207" t="s">
        <v>1800</v>
      </c>
      <c r="F224" s="208" t="s">
        <v>1801</v>
      </c>
      <c r="G224" s="209" t="s">
        <v>159</v>
      </c>
      <c r="H224" s="210">
        <v>3</v>
      </c>
      <c r="I224" s="211"/>
      <c r="J224" s="212">
        <f>ROUND(I224*H224,2)</f>
        <v>0</v>
      </c>
      <c r="K224" s="208" t="s">
        <v>148</v>
      </c>
      <c r="L224" s="46"/>
      <c r="M224" s="213" t="s">
        <v>19</v>
      </c>
      <c r="N224" s="214" t="s">
        <v>41</v>
      </c>
      <c r="O224" s="86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149</v>
      </c>
      <c r="AT224" s="217" t="s">
        <v>144</v>
      </c>
      <c r="AU224" s="217" t="s">
        <v>80</v>
      </c>
      <c r="AY224" s="19" t="s">
        <v>142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78</v>
      </c>
      <c r="BK224" s="218">
        <f>ROUND(I224*H224,2)</f>
        <v>0</v>
      </c>
      <c r="BL224" s="19" t="s">
        <v>149</v>
      </c>
      <c r="BM224" s="217" t="s">
        <v>1802</v>
      </c>
    </row>
    <row r="225" s="2" customFormat="1">
      <c r="A225" s="40"/>
      <c r="B225" s="41"/>
      <c r="C225" s="42"/>
      <c r="D225" s="219" t="s">
        <v>151</v>
      </c>
      <c r="E225" s="42"/>
      <c r="F225" s="220" t="s">
        <v>1803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151</v>
      </c>
      <c r="AU225" s="19" t="s">
        <v>80</v>
      </c>
    </row>
    <row r="226" s="2" customFormat="1">
      <c r="A226" s="40"/>
      <c r="B226" s="41"/>
      <c r="C226" s="42"/>
      <c r="D226" s="224" t="s">
        <v>153</v>
      </c>
      <c r="E226" s="42"/>
      <c r="F226" s="225" t="s">
        <v>1804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153</v>
      </c>
      <c r="AU226" s="19" t="s">
        <v>80</v>
      </c>
    </row>
    <row r="227" s="2" customFormat="1">
      <c r="A227" s="40"/>
      <c r="B227" s="41"/>
      <c r="C227" s="42"/>
      <c r="D227" s="219" t="s">
        <v>342</v>
      </c>
      <c r="E227" s="42"/>
      <c r="F227" s="258" t="s">
        <v>1805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342</v>
      </c>
      <c r="AU227" s="19" t="s">
        <v>80</v>
      </c>
    </row>
    <row r="228" s="13" customFormat="1">
      <c r="A228" s="13"/>
      <c r="B228" s="226"/>
      <c r="C228" s="227"/>
      <c r="D228" s="219" t="s">
        <v>155</v>
      </c>
      <c r="E228" s="228" t="s">
        <v>19</v>
      </c>
      <c r="F228" s="229" t="s">
        <v>164</v>
      </c>
      <c r="G228" s="227"/>
      <c r="H228" s="230">
        <v>3</v>
      </c>
      <c r="I228" s="231"/>
      <c r="J228" s="227"/>
      <c r="K228" s="227"/>
      <c r="L228" s="232"/>
      <c r="M228" s="233"/>
      <c r="N228" s="234"/>
      <c r="O228" s="234"/>
      <c r="P228" s="234"/>
      <c r="Q228" s="234"/>
      <c r="R228" s="234"/>
      <c r="S228" s="234"/>
      <c r="T228" s="23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6" t="s">
        <v>155</v>
      </c>
      <c r="AU228" s="236" t="s">
        <v>80</v>
      </c>
      <c r="AV228" s="13" t="s">
        <v>80</v>
      </c>
      <c r="AW228" s="13" t="s">
        <v>32</v>
      </c>
      <c r="AX228" s="13" t="s">
        <v>78</v>
      </c>
      <c r="AY228" s="236" t="s">
        <v>142</v>
      </c>
    </row>
    <row r="229" s="2" customFormat="1" ht="16.5" customHeight="1">
      <c r="A229" s="40"/>
      <c r="B229" s="41"/>
      <c r="C229" s="206" t="s">
        <v>525</v>
      </c>
      <c r="D229" s="206" t="s">
        <v>144</v>
      </c>
      <c r="E229" s="207" t="s">
        <v>1806</v>
      </c>
      <c r="F229" s="208" t="s">
        <v>1807</v>
      </c>
      <c r="G229" s="209" t="s">
        <v>159</v>
      </c>
      <c r="H229" s="210">
        <v>296.89999999999998</v>
      </c>
      <c r="I229" s="211"/>
      <c r="J229" s="212">
        <f>ROUND(I229*H229,2)</f>
        <v>0</v>
      </c>
      <c r="K229" s="208" t="s">
        <v>19</v>
      </c>
      <c r="L229" s="46"/>
      <c r="M229" s="213" t="s">
        <v>19</v>
      </c>
      <c r="N229" s="214" t="s">
        <v>41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149</v>
      </c>
      <c r="AT229" s="217" t="s">
        <v>144</v>
      </c>
      <c r="AU229" s="217" t="s">
        <v>80</v>
      </c>
      <c r="AY229" s="19" t="s">
        <v>142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78</v>
      </c>
      <c r="BK229" s="218">
        <f>ROUND(I229*H229,2)</f>
        <v>0</v>
      </c>
      <c r="BL229" s="19" t="s">
        <v>149</v>
      </c>
      <c r="BM229" s="217" t="s">
        <v>1808</v>
      </c>
    </row>
    <row r="230" s="2" customFormat="1">
      <c r="A230" s="40"/>
      <c r="B230" s="41"/>
      <c r="C230" s="42"/>
      <c r="D230" s="219" t="s">
        <v>151</v>
      </c>
      <c r="E230" s="42"/>
      <c r="F230" s="220" t="s">
        <v>1807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151</v>
      </c>
      <c r="AU230" s="19" t="s">
        <v>80</v>
      </c>
    </row>
    <row r="231" s="2" customFormat="1">
      <c r="A231" s="40"/>
      <c r="B231" s="41"/>
      <c r="C231" s="42"/>
      <c r="D231" s="219" t="s">
        <v>342</v>
      </c>
      <c r="E231" s="42"/>
      <c r="F231" s="258" t="s">
        <v>1809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342</v>
      </c>
      <c r="AU231" s="19" t="s">
        <v>80</v>
      </c>
    </row>
    <row r="232" s="13" customFormat="1">
      <c r="A232" s="13"/>
      <c r="B232" s="226"/>
      <c r="C232" s="227"/>
      <c r="D232" s="219" t="s">
        <v>155</v>
      </c>
      <c r="E232" s="228" t="s">
        <v>19</v>
      </c>
      <c r="F232" s="229" t="s">
        <v>1810</v>
      </c>
      <c r="G232" s="227"/>
      <c r="H232" s="230">
        <v>186.69999999999999</v>
      </c>
      <c r="I232" s="231"/>
      <c r="J232" s="227"/>
      <c r="K232" s="227"/>
      <c r="L232" s="232"/>
      <c r="M232" s="233"/>
      <c r="N232" s="234"/>
      <c r="O232" s="234"/>
      <c r="P232" s="234"/>
      <c r="Q232" s="234"/>
      <c r="R232" s="234"/>
      <c r="S232" s="234"/>
      <c r="T232" s="23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6" t="s">
        <v>155</v>
      </c>
      <c r="AU232" s="236" t="s">
        <v>80</v>
      </c>
      <c r="AV232" s="13" t="s">
        <v>80</v>
      </c>
      <c r="AW232" s="13" t="s">
        <v>32</v>
      </c>
      <c r="AX232" s="13" t="s">
        <v>70</v>
      </c>
      <c r="AY232" s="236" t="s">
        <v>142</v>
      </c>
    </row>
    <row r="233" s="13" customFormat="1">
      <c r="A233" s="13"/>
      <c r="B233" s="226"/>
      <c r="C233" s="227"/>
      <c r="D233" s="219" t="s">
        <v>155</v>
      </c>
      <c r="E233" s="228" t="s">
        <v>19</v>
      </c>
      <c r="F233" s="229" t="s">
        <v>1811</v>
      </c>
      <c r="G233" s="227"/>
      <c r="H233" s="230">
        <v>110.2</v>
      </c>
      <c r="I233" s="231"/>
      <c r="J233" s="227"/>
      <c r="K233" s="227"/>
      <c r="L233" s="232"/>
      <c r="M233" s="233"/>
      <c r="N233" s="234"/>
      <c r="O233" s="234"/>
      <c r="P233" s="234"/>
      <c r="Q233" s="234"/>
      <c r="R233" s="234"/>
      <c r="S233" s="234"/>
      <c r="T233" s="23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6" t="s">
        <v>155</v>
      </c>
      <c r="AU233" s="236" t="s">
        <v>80</v>
      </c>
      <c r="AV233" s="13" t="s">
        <v>80</v>
      </c>
      <c r="AW233" s="13" t="s">
        <v>32</v>
      </c>
      <c r="AX233" s="13" t="s">
        <v>70</v>
      </c>
      <c r="AY233" s="236" t="s">
        <v>142</v>
      </c>
    </row>
    <row r="234" s="14" customFormat="1">
      <c r="A234" s="14"/>
      <c r="B234" s="237"/>
      <c r="C234" s="238"/>
      <c r="D234" s="219" t="s">
        <v>155</v>
      </c>
      <c r="E234" s="239" t="s">
        <v>19</v>
      </c>
      <c r="F234" s="240" t="s">
        <v>173</v>
      </c>
      <c r="G234" s="238"/>
      <c r="H234" s="241">
        <v>296.89999999999998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7" t="s">
        <v>155</v>
      </c>
      <c r="AU234" s="247" t="s">
        <v>80</v>
      </c>
      <c r="AV234" s="14" t="s">
        <v>149</v>
      </c>
      <c r="AW234" s="14" t="s">
        <v>32</v>
      </c>
      <c r="AX234" s="14" t="s">
        <v>78</v>
      </c>
      <c r="AY234" s="247" t="s">
        <v>142</v>
      </c>
    </row>
    <row r="235" s="12" customFormat="1" ht="22.8" customHeight="1">
      <c r="A235" s="12"/>
      <c r="B235" s="190"/>
      <c r="C235" s="191"/>
      <c r="D235" s="192" t="s">
        <v>69</v>
      </c>
      <c r="E235" s="204" t="s">
        <v>80</v>
      </c>
      <c r="F235" s="204" t="s">
        <v>180</v>
      </c>
      <c r="G235" s="191"/>
      <c r="H235" s="191"/>
      <c r="I235" s="194"/>
      <c r="J235" s="205">
        <f>BK235</f>
        <v>0</v>
      </c>
      <c r="K235" s="191"/>
      <c r="L235" s="196"/>
      <c r="M235" s="197"/>
      <c r="N235" s="198"/>
      <c r="O235" s="198"/>
      <c r="P235" s="199">
        <f>SUM(P236:P255)</f>
        <v>0</v>
      </c>
      <c r="Q235" s="198"/>
      <c r="R235" s="199">
        <f>SUM(R236:R255)</f>
        <v>285.93994394999999</v>
      </c>
      <c r="S235" s="198"/>
      <c r="T235" s="200">
        <f>SUM(T236:T255)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1" t="s">
        <v>78</v>
      </c>
      <c r="AT235" s="202" t="s">
        <v>69</v>
      </c>
      <c r="AU235" s="202" t="s">
        <v>78</v>
      </c>
      <c r="AY235" s="201" t="s">
        <v>142</v>
      </c>
      <c r="BK235" s="203">
        <f>SUM(BK236:BK255)</f>
        <v>0</v>
      </c>
    </row>
    <row r="236" s="2" customFormat="1" ht="16.5" customHeight="1">
      <c r="A236" s="40"/>
      <c r="B236" s="41"/>
      <c r="C236" s="206" t="s">
        <v>394</v>
      </c>
      <c r="D236" s="206" t="s">
        <v>144</v>
      </c>
      <c r="E236" s="207" t="s">
        <v>1812</v>
      </c>
      <c r="F236" s="208" t="s">
        <v>1813</v>
      </c>
      <c r="G236" s="209" t="s">
        <v>147</v>
      </c>
      <c r="H236" s="210">
        <v>668.41099999999994</v>
      </c>
      <c r="I236" s="211"/>
      <c r="J236" s="212">
        <f>ROUND(I236*H236,2)</f>
        <v>0</v>
      </c>
      <c r="K236" s="208" t="s">
        <v>148</v>
      </c>
      <c r="L236" s="46"/>
      <c r="M236" s="213" t="s">
        <v>19</v>
      </c>
      <c r="N236" s="214" t="s">
        <v>41</v>
      </c>
      <c r="O236" s="86"/>
      <c r="P236" s="215">
        <f>O236*H236</f>
        <v>0</v>
      </c>
      <c r="Q236" s="215">
        <v>0.00044000000000000002</v>
      </c>
      <c r="R236" s="215">
        <f>Q236*H236</f>
        <v>0.29410083999999997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149</v>
      </c>
      <c r="AT236" s="217" t="s">
        <v>144</v>
      </c>
      <c r="AU236" s="217" t="s">
        <v>80</v>
      </c>
      <c r="AY236" s="19" t="s">
        <v>142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78</v>
      </c>
      <c r="BK236" s="218">
        <f>ROUND(I236*H236,2)</f>
        <v>0</v>
      </c>
      <c r="BL236" s="19" t="s">
        <v>149</v>
      </c>
      <c r="BM236" s="217" t="s">
        <v>1814</v>
      </c>
    </row>
    <row r="237" s="2" customFormat="1">
      <c r="A237" s="40"/>
      <c r="B237" s="41"/>
      <c r="C237" s="42"/>
      <c r="D237" s="219" t="s">
        <v>151</v>
      </c>
      <c r="E237" s="42"/>
      <c r="F237" s="220" t="s">
        <v>1815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151</v>
      </c>
      <c r="AU237" s="19" t="s">
        <v>80</v>
      </c>
    </row>
    <row r="238" s="2" customFormat="1">
      <c r="A238" s="40"/>
      <c r="B238" s="41"/>
      <c r="C238" s="42"/>
      <c r="D238" s="224" t="s">
        <v>153</v>
      </c>
      <c r="E238" s="42"/>
      <c r="F238" s="225" t="s">
        <v>1816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153</v>
      </c>
      <c r="AU238" s="19" t="s">
        <v>80</v>
      </c>
    </row>
    <row r="239" s="13" customFormat="1">
      <c r="A239" s="13"/>
      <c r="B239" s="226"/>
      <c r="C239" s="227"/>
      <c r="D239" s="219" t="s">
        <v>155</v>
      </c>
      <c r="E239" s="228" t="s">
        <v>19</v>
      </c>
      <c r="F239" s="229" t="s">
        <v>1817</v>
      </c>
      <c r="G239" s="227"/>
      <c r="H239" s="230">
        <v>668.41099999999994</v>
      </c>
      <c r="I239" s="231"/>
      <c r="J239" s="227"/>
      <c r="K239" s="227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155</v>
      </c>
      <c r="AU239" s="236" t="s">
        <v>80</v>
      </c>
      <c r="AV239" s="13" t="s">
        <v>80</v>
      </c>
      <c r="AW239" s="13" t="s">
        <v>32</v>
      </c>
      <c r="AX239" s="13" t="s">
        <v>78</v>
      </c>
      <c r="AY239" s="236" t="s">
        <v>142</v>
      </c>
    </row>
    <row r="240" s="2" customFormat="1" ht="16.5" customHeight="1">
      <c r="A240" s="40"/>
      <c r="B240" s="41"/>
      <c r="C240" s="248" t="s">
        <v>401</v>
      </c>
      <c r="D240" s="248" t="s">
        <v>237</v>
      </c>
      <c r="E240" s="249" t="s">
        <v>1818</v>
      </c>
      <c r="F240" s="250" t="s">
        <v>1819</v>
      </c>
      <c r="G240" s="251" t="s">
        <v>147</v>
      </c>
      <c r="H240" s="252">
        <v>735.25199999999995</v>
      </c>
      <c r="I240" s="253"/>
      <c r="J240" s="254">
        <f>ROUND(I240*H240,2)</f>
        <v>0</v>
      </c>
      <c r="K240" s="250" t="s">
        <v>148</v>
      </c>
      <c r="L240" s="255"/>
      <c r="M240" s="256" t="s">
        <v>19</v>
      </c>
      <c r="N240" s="257" t="s">
        <v>41</v>
      </c>
      <c r="O240" s="86"/>
      <c r="P240" s="215">
        <f>O240*H240</f>
        <v>0</v>
      </c>
      <c r="Q240" s="215">
        <v>0.0031800000000000001</v>
      </c>
      <c r="R240" s="215">
        <f>Q240*H240</f>
        <v>2.33810136</v>
      </c>
      <c r="S240" s="215">
        <v>0</v>
      </c>
      <c r="T240" s="21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7" t="s">
        <v>206</v>
      </c>
      <c r="AT240" s="217" t="s">
        <v>237</v>
      </c>
      <c r="AU240" s="217" t="s">
        <v>80</v>
      </c>
      <c r="AY240" s="19" t="s">
        <v>142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9" t="s">
        <v>78</v>
      </c>
      <c r="BK240" s="218">
        <f>ROUND(I240*H240,2)</f>
        <v>0</v>
      </c>
      <c r="BL240" s="19" t="s">
        <v>149</v>
      </c>
      <c r="BM240" s="217" t="s">
        <v>1820</v>
      </c>
    </row>
    <row r="241" s="2" customFormat="1">
      <c r="A241" s="40"/>
      <c r="B241" s="41"/>
      <c r="C241" s="42"/>
      <c r="D241" s="219" t="s">
        <v>151</v>
      </c>
      <c r="E241" s="42"/>
      <c r="F241" s="220" t="s">
        <v>1819</v>
      </c>
      <c r="G241" s="42"/>
      <c r="H241" s="42"/>
      <c r="I241" s="221"/>
      <c r="J241" s="42"/>
      <c r="K241" s="42"/>
      <c r="L241" s="46"/>
      <c r="M241" s="222"/>
      <c r="N241" s="223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151</v>
      </c>
      <c r="AU241" s="19" t="s">
        <v>80</v>
      </c>
    </row>
    <row r="242" s="13" customFormat="1">
      <c r="A242" s="13"/>
      <c r="B242" s="226"/>
      <c r="C242" s="227"/>
      <c r="D242" s="219" t="s">
        <v>155</v>
      </c>
      <c r="E242" s="227"/>
      <c r="F242" s="229" t="s">
        <v>1821</v>
      </c>
      <c r="G242" s="227"/>
      <c r="H242" s="230">
        <v>735.25199999999995</v>
      </c>
      <c r="I242" s="231"/>
      <c r="J242" s="227"/>
      <c r="K242" s="227"/>
      <c r="L242" s="232"/>
      <c r="M242" s="233"/>
      <c r="N242" s="234"/>
      <c r="O242" s="234"/>
      <c r="P242" s="234"/>
      <c r="Q242" s="234"/>
      <c r="R242" s="234"/>
      <c r="S242" s="234"/>
      <c r="T242" s="23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6" t="s">
        <v>155</v>
      </c>
      <c r="AU242" s="236" t="s">
        <v>80</v>
      </c>
      <c r="AV242" s="13" t="s">
        <v>80</v>
      </c>
      <c r="AW242" s="13" t="s">
        <v>4</v>
      </c>
      <c r="AX242" s="13" t="s">
        <v>78</v>
      </c>
      <c r="AY242" s="236" t="s">
        <v>142</v>
      </c>
    </row>
    <row r="243" s="2" customFormat="1" ht="16.5" customHeight="1">
      <c r="A243" s="40"/>
      <c r="B243" s="41"/>
      <c r="C243" s="206" t="s">
        <v>406</v>
      </c>
      <c r="D243" s="206" t="s">
        <v>144</v>
      </c>
      <c r="E243" s="207" t="s">
        <v>1822</v>
      </c>
      <c r="F243" s="208" t="s">
        <v>1823</v>
      </c>
      <c r="G243" s="209" t="s">
        <v>147</v>
      </c>
      <c r="H243" s="210">
        <v>668.41099999999994</v>
      </c>
      <c r="I243" s="211"/>
      <c r="J243" s="212">
        <f>ROUND(I243*H243,2)</f>
        <v>0</v>
      </c>
      <c r="K243" s="208" t="s">
        <v>148</v>
      </c>
      <c r="L243" s="46"/>
      <c r="M243" s="213" t="s">
        <v>19</v>
      </c>
      <c r="N243" s="214" t="s">
        <v>41</v>
      </c>
      <c r="O243" s="86"/>
      <c r="P243" s="215">
        <f>O243*H243</f>
        <v>0</v>
      </c>
      <c r="Q243" s="215">
        <v>0</v>
      </c>
      <c r="R243" s="215">
        <f>Q243*H243</f>
        <v>0</v>
      </c>
      <c r="S243" s="215">
        <v>0</v>
      </c>
      <c r="T243" s="21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149</v>
      </c>
      <c r="AT243" s="217" t="s">
        <v>144</v>
      </c>
      <c r="AU243" s="217" t="s">
        <v>80</v>
      </c>
      <c r="AY243" s="19" t="s">
        <v>142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9" t="s">
        <v>78</v>
      </c>
      <c r="BK243" s="218">
        <f>ROUND(I243*H243,2)</f>
        <v>0</v>
      </c>
      <c r="BL243" s="19" t="s">
        <v>149</v>
      </c>
      <c r="BM243" s="217" t="s">
        <v>1824</v>
      </c>
    </row>
    <row r="244" s="2" customFormat="1">
      <c r="A244" s="40"/>
      <c r="B244" s="41"/>
      <c r="C244" s="42"/>
      <c r="D244" s="219" t="s">
        <v>151</v>
      </c>
      <c r="E244" s="42"/>
      <c r="F244" s="220" t="s">
        <v>1825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151</v>
      </c>
      <c r="AU244" s="19" t="s">
        <v>80</v>
      </c>
    </row>
    <row r="245" s="2" customFormat="1">
      <c r="A245" s="40"/>
      <c r="B245" s="41"/>
      <c r="C245" s="42"/>
      <c r="D245" s="224" t="s">
        <v>153</v>
      </c>
      <c r="E245" s="42"/>
      <c r="F245" s="225" t="s">
        <v>1826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153</v>
      </c>
      <c r="AU245" s="19" t="s">
        <v>80</v>
      </c>
    </row>
    <row r="246" s="13" customFormat="1">
      <c r="A246" s="13"/>
      <c r="B246" s="226"/>
      <c r="C246" s="227"/>
      <c r="D246" s="219" t="s">
        <v>155</v>
      </c>
      <c r="E246" s="228" t="s">
        <v>19</v>
      </c>
      <c r="F246" s="229" t="s">
        <v>1827</v>
      </c>
      <c r="G246" s="227"/>
      <c r="H246" s="230">
        <v>668.41099999999994</v>
      </c>
      <c r="I246" s="231"/>
      <c r="J246" s="227"/>
      <c r="K246" s="227"/>
      <c r="L246" s="232"/>
      <c r="M246" s="233"/>
      <c r="N246" s="234"/>
      <c r="O246" s="234"/>
      <c r="P246" s="234"/>
      <c r="Q246" s="234"/>
      <c r="R246" s="234"/>
      <c r="S246" s="234"/>
      <c r="T246" s="23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6" t="s">
        <v>155</v>
      </c>
      <c r="AU246" s="236" t="s">
        <v>80</v>
      </c>
      <c r="AV246" s="13" t="s">
        <v>80</v>
      </c>
      <c r="AW246" s="13" t="s">
        <v>32</v>
      </c>
      <c r="AX246" s="13" t="s">
        <v>78</v>
      </c>
      <c r="AY246" s="236" t="s">
        <v>142</v>
      </c>
    </row>
    <row r="247" s="2" customFormat="1" ht="16.5" customHeight="1">
      <c r="A247" s="40"/>
      <c r="B247" s="41"/>
      <c r="C247" s="248" t="s">
        <v>414</v>
      </c>
      <c r="D247" s="248" t="s">
        <v>237</v>
      </c>
      <c r="E247" s="249" t="s">
        <v>1828</v>
      </c>
      <c r="F247" s="250" t="s">
        <v>1829</v>
      </c>
      <c r="G247" s="251" t="s">
        <v>193</v>
      </c>
      <c r="H247" s="252">
        <v>280.94999999999999</v>
      </c>
      <c r="I247" s="253"/>
      <c r="J247" s="254">
        <f>ROUND(I247*H247,2)</f>
        <v>0</v>
      </c>
      <c r="K247" s="250" t="s">
        <v>148</v>
      </c>
      <c r="L247" s="255"/>
      <c r="M247" s="256" t="s">
        <v>19</v>
      </c>
      <c r="N247" s="257" t="s">
        <v>41</v>
      </c>
      <c r="O247" s="86"/>
      <c r="P247" s="215">
        <f>O247*H247</f>
        <v>0</v>
      </c>
      <c r="Q247" s="215">
        <v>1</v>
      </c>
      <c r="R247" s="215">
        <f>Q247*H247</f>
        <v>280.94999999999999</v>
      </c>
      <c r="S247" s="215">
        <v>0</v>
      </c>
      <c r="T247" s="216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7" t="s">
        <v>206</v>
      </c>
      <c r="AT247" s="217" t="s">
        <v>237</v>
      </c>
      <c r="AU247" s="217" t="s">
        <v>80</v>
      </c>
      <c r="AY247" s="19" t="s">
        <v>142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9" t="s">
        <v>78</v>
      </c>
      <c r="BK247" s="218">
        <f>ROUND(I247*H247,2)</f>
        <v>0</v>
      </c>
      <c r="BL247" s="19" t="s">
        <v>149</v>
      </c>
      <c r="BM247" s="217" t="s">
        <v>1830</v>
      </c>
    </row>
    <row r="248" s="2" customFormat="1">
      <c r="A248" s="40"/>
      <c r="B248" s="41"/>
      <c r="C248" s="42"/>
      <c r="D248" s="219" t="s">
        <v>151</v>
      </c>
      <c r="E248" s="42"/>
      <c r="F248" s="220" t="s">
        <v>1829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151</v>
      </c>
      <c r="AU248" s="19" t="s">
        <v>80</v>
      </c>
    </row>
    <row r="249" s="2" customFormat="1" ht="16.5" customHeight="1">
      <c r="A249" s="40"/>
      <c r="B249" s="41"/>
      <c r="C249" s="206" t="s">
        <v>420</v>
      </c>
      <c r="D249" s="206" t="s">
        <v>144</v>
      </c>
      <c r="E249" s="207" t="s">
        <v>1831</v>
      </c>
      <c r="F249" s="208" t="s">
        <v>1832</v>
      </c>
      <c r="G249" s="209" t="s">
        <v>147</v>
      </c>
      <c r="H249" s="210">
        <v>2779.6999999999998</v>
      </c>
      <c r="I249" s="211"/>
      <c r="J249" s="212">
        <f>ROUND(I249*H249,2)</f>
        <v>0</v>
      </c>
      <c r="K249" s="208" t="s">
        <v>148</v>
      </c>
      <c r="L249" s="46"/>
      <c r="M249" s="213" t="s">
        <v>19</v>
      </c>
      <c r="N249" s="214" t="s">
        <v>41</v>
      </c>
      <c r="O249" s="86"/>
      <c r="P249" s="215">
        <f>O249*H249</f>
        <v>0</v>
      </c>
      <c r="Q249" s="215">
        <v>0.00013750000000000001</v>
      </c>
      <c r="R249" s="215">
        <f>Q249*H249</f>
        <v>0.38220874999999999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149</v>
      </c>
      <c r="AT249" s="217" t="s">
        <v>144</v>
      </c>
      <c r="AU249" s="217" t="s">
        <v>80</v>
      </c>
      <c r="AY249" s="19" t="s">
        <v>142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78</v>
      </c>
      <c r="BK249" s="218">
        <f>ROUND(I249*H249,2)</f>
        <v>0</v>
      </c>
      <c r="BL249" s="19" t="s">
        <v>149</v>
      </c>
      <c r="BM249" s="217" t="s">
        <v>1833</v>
      </c>
    </row>
    <row r="250" s="2" customFormat="1">
      <c r="A250" s="40"/>
      <c r="B250" s="41"/>
      <c r="C250" s="42"/>
      <c r="D250" s="219" t="s">
        <v>151</v>
      </c>
      <c r="E250" s="42"/>
      <c r="F250" s="220" t="s">
        <v>1834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151</v>
      </c>
      <c r="AU250" s="19" t="s">
        <v>80</v>
      </c>
    </row>
    <row r="251" s="2" customFormat="1">
      <c r="A251" s="40"/>
      <c r="B251" s="41"/>
      <c r="C251" s="42"/>
      <c r="D251" s="224" t="s">
        <v>153</v>
      </c>
      <c r="E251" s="42"/>
      <c r="F251" s="225" t="s">
        <v>1835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153</v>
      </c>
      <c r="AU251" s="19" t="s">
        <v>80</v>
      </c>
    </row>
    <row r="252" s="13" customFormat="1">
      <c r="A252" s="13"/>
      <c r="B252" s="226"/>
      <c r="C252" s="227"/>
      <c r="D252" s="219" t="s">
        <v>155</v>
      </c>
      <c r="E252" s="228" t="s">
        <v>19</v>
      </c>
      <c r="F252" s="229" t="s">
        <v>1836</v>
      </c>
      <c r="G252" s="227"/>
      <c r="H252" s="230">
        <v>2779.6999999999998</v>
      </c>
      <c r="I252" s="231"/>
      <c r="J252" s="227"/>
      <c r="K252" s="227"/>
      <c r="L252" s="232"/>
      <c r="M252" s="233"/>
      <c r="N252" s="234"/>
      <c r="O252" s="234"/>
      <c r="P252" s="234"/>
      <c r="Q252" s="234"/>
      <c r="R252" s="234"/>
      <c r="S252" s="234"/>
      <c r="T252" s="23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6" t="s">
        <v>155</v>
      </c>
      <c r="AU252" s="236" t="s">
        <v>80</v>
      </c>
      <c r="AV252" s="13" t="s">
        <v>80</v>
      </c>
      <c r="AW252" s="13" t="s">
        <v>32</v>
      </c>
      <c r="AX252" s="13" t="s">
        <v>78</v>
      </c>
      <c r="AY252" s="236" t="s">
        <v>142</v>
      </c>
    </row>
    <row r="253" s="2" customFormat="1" ht="16.5" customHeight="1">
      <c r="A253" s="40"/>
      <c r="B253" s="41"/>
      <c r="C253" s="248" t="s">
        <v>434</v>
      </c>
      <c r="D253" s="248" t="s">
        <v>237</v>
      </c>
      <c r="E253" s="249" t="s">
        <v>1837</v>
      </c>
      <c r="F253" s="250" t="s">
        <v>1838</v>
      </c>
      <c r="G253" s="251" t="s">
        <v>147</v>
      </c>
      <c r="H253" s="252">
        <v>3292.5549999999998</v>
      </c>
      <c r="I253" s="253"/>
      <c r="J253" s="254">
        <f>ROUND(I253*H253,2)</f>
        <v>0</v>
      </c>
      <c r="K253" s="250" t="s">
        <v>148</v>
      </c>
      <c r="L253" s="255"/>
      <c r="M253" s="256" t="s">
        <v>19</v>
      </c>
      <c r="N253" s="257" t="s">
        <v>41</v>
      </c>
      <c r="O253" s="86"/>
      <c r="P253" s="215">
        <f>O253*H253</f>
        <v>0</v>
      </c>
      <c r="Q253" s="215">
        <v>0.00059999999999999995</v>
      </c>
      <c r="R253" s="215">
        <f>Q253*H253</f>
        <v>1.9755329999999998</v>
      </c>
      <c r="S253" s="215">
        <v>0</v>
      </c>
      <c r="T253" s="216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7" t="s">
        <v>206</v>
      </c>
      <c r="AT253" s="217" t="s">
        <v>237</v>
      </c>
      <c r="AU253" s="217" t="s">
        <v>80</v>
      </c>
      <c r="AY253" s="19" t="s">
        <v>142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9" t="s">
        <v>78</v>
      </c>
      <c r="BK253" s="218">
        <f>ROUND(I253*H253,2)</f>
        <v>0</v>
      </c>
      <c r="BL253" s="19" t="s">
        <v>149</v>
      </c>
      <c r="BM253" s="217" t="s">
        <v>1839</v>
      </c>
    </row>
    <row r="254" s="2" customFormat="1">
      <c r="A254" s="40"/>
      <c r="B254" s="41"/>
      <c r="C254" s="42"/>
      <c r="D254" s="219" t="s">
        <v>151</v>
      </c>
      <c r="E254" s="42"/>
      <c r="F254" s="220" t="s">
        <v>1838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151</v>
      </c>
      <c r="AU254" s="19" t="s">
        <v>80</v>
      </c>
    </row>
    <row r="255" s="13" customFormat="1">
      <c r="A255" s="13"/>
      <c r="B255" s="226"/>
      <c r="C255" s="227"/>
      <c r="D255" s="219" t="s">
        <v>155</v>
      </c>
      <c r="E255" s="227"/>
      <c r="F255" s="229" t="s">
        <v>1840</v>
      </c>
      <c r="G255" s="227"/>
      <c r="H255" s="230">
        <v>3292.5549999999998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155</v>
      </c>
      <c r="AU255" s="236" t="s">
        <v>80</v>
      </c>
      <c r="AV255" s="13" t="s">
        <v>80</v>
      </c>
      <c r="AW255" s="13" t="s">
        <v>4</v>
      </c>
      <c r="AX255" s="13" t="s">
        <v>78</v>
      </c>
      <c r="AY255" s="236" t="s">
        <v>142</v>
      </c>
    </row>
    <row r="256" s="12" customFormat="1" ht="22.8" customHeight="1">
      <c r="A256" s="12"/>
      <c r="B256" s="190"/>
      <c r="C256" s="191"/>
      <c r="D256" s="192" t="s">
        <v>69</v>
      </c>
      <c r="E256" s="204" t="s">
        <v>181</v>
      </c>
      <c r="F256" s="204" t="s">
        <v>331</v>
      </c>
      <c r="G256" s="191"/>
      <c r="H256" s="191"/>
      <c r="I256" s="194"/>
      <c r="J256" s="205">
        <f>BK256</f>
        <v>0</v>
      </c>
      <c r="K256" s="191"/>
      <c r="L256" s="196"/>
      <c r="M256" s="197"/>
      <c r="N256" s="198"/>
      <c r="O256" s="198"/>
      <c r="P256" s="199">
        <f>SUM(P257:P263)</f>
        <v>0</v>
      </c>
      <c r="Q256" s="198"/>
      <c r="R256" s="199">
        <f>SUM(R257:R263)</f>
        <v>269.96530000000001</v>
      </c>
      <c r="S256" s="198"/>
      <c r="T256" s="200">
        <f>SUM(T257:T263)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1" t="s">
        <v>78</v>
      </c>
      <c r="AT256" s="202" t="s">
        <v>69</v>
      </c>
      <c r="AU256" s="202" t="s">
        <v>78</v>
      </c>
      <c r="AY256" s="201" t="s">
        <v>142</v>
      </c>
      <c r="BK256" s="203">
        <f>SUM(BK257:BK263)</f>
        <v>0</v>
      </c>
    </row>
    <row r="257" s="2" customFormat="1" ht="16.5" customHeight="1">
      <c r="A257" s="40"/>
      <c r="B257" s="41"/>
      <c r="C257" s="206" t="s">
        <v>498</v>
      </c>
      <c r="D257" s="206" t="s">
        <v>144</v>
      </c>
      <c r="E257" s="207" t="s">
        <v>1841</v>
      </c>
      <c r="F257" s="208" t="s">
        <v>1842</v>
      </c>
      <c r="G257" s="209" t="s">
        <v>147</v>
      </c>
      <c r="H257" s="210">
        <v>1230</v>
      </c>
      <c r="I257" s="211"/>
      <c r="J257" s="212">
        <f>ROUND(I257*H257,2)</f>
        <v>0</v>
      </c>
      <c r="K257" s="208" t="s">
        <v>148</v>
      </c>
      <c r="L257" s="46"/>
      <c r="M257" s="213" t="s">
        <v>19</v>
      </c>
      <c r="N257" s="214" t="s">
        <v>41</v>
      </c>
      <c r="O257" s="86"/>
      <c r="P257" s="215">
        <f>O257*H257</f>
        <v>0</v>
      </c>
      <c r="Q257" s="215">
        <v>0.02111</v>
      </c>
      <c r="R257" s="215">
        <f>Q257*H257</f>
        <v>25.965299999999999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149</v>
      </c>
      <c r="AT257" s="217" t="s">
        <v>144</v>
      </c>
      <c r="AU257" s="217" t="s">
        <v>80</v>
      </c>
      <c r="AY257" s="19" t="s">
        <v>142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78</v>
      </c>
      <c r="BK257" s="218">
        <f>ROUND(I257*H257,2)</f>
        <v>0</v>
      </c>
      <c r="BL257" s="19" t="s">
        <v>149</v>
      </c>
      <c r="BM257" s="217" t="s">
        <v>1843</v>
      </c>
    </row>
    <row r="258" s="2" customFormat="1">
      <c r="A258" s="40"/>
      <c r="B258" s="41"/>
      <c r="C258" s="42"/>
      <c r="D258" s="219" t="s">
        <v>151</v>
      </c>
      <c r="E258" s="42"/>
      <c r="F258" s="220" t="s">
        <v>1844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151</v>
      </c>
      <c r="AU258" s="19" t="s">
        <v>80</v>
      </c>
    </row>
    <row r="259" s="2" customFormat="1">
      <c r="A259" s="40"/>
      <c r="B259" s="41"/>
      <c r="C259" s="42"/>
      <c r="D259" s="224" t="s">
        <v>153</v>
      </c>
      <c r="E259" s="42"/>
      <c r="F259" s="225" t="s">
        <v>1845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153</v>
      </c>
      <c r="AU259" s="19" t="s">
        <v>80</v>
      </c>
    </row>
    <row r="260" s="13" customFormat="1">
      <c r="A260" s="13"/>
      <c r="B260" s="226"/>
      <c r="C260" s="227"/>
      <c r="D260" s="219" t="s">
        <v>155</v>
      </c>
      <c r="E260" s="228" t="s">
        <v>19</v>
      </c>
      <c r="F260" s="229" t="s">
        <v>1846</v>
      </c>
      <c r="G260" s="227"/>
      <c r="H260" s="230">
        <v>1230</v>
      </c>
      <c r="I260" s="231"/>
      <c r="J260" s="227"/>
      <c r="K260" s="227"/>
      <c r="L260" s="232"/>
      <c r="M260" s="233"/>
      <c r="N260" s="234"/>
      <c r="O260" s="234"/>
      <c r="P260" s="234"/>
      <c r="Q260" s="234"/>
      <c r="R260" s="234"/>
      <c r="S260" s="234"/>
      <c r="T260" s="23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6" t="s">
        <v>155</v>
      </c>
      <c r="AU260" s="236" t="s">
        <v>80</v>
      </c>
      <c r="AV260" s="13" t="s">
        <v>80</v>
      </c>
      <c r="AW260" s="13" t="s">
        <v>32</v>
      </c>
      <c r="AX260" s="13" t="s">
        <v>78</v>
      </c>
      <c r="AY260" s="236" t="s">
        <v>142</v>
      </c>
    </row>
    <row r="261" s="2" customFormat="1" ht="16.5" customHeight="1">
      <c r="A261" s="40"/>
      <c r="B261" s="41"/>
      <c r="C261" s="248" t="s">
        <v>503</v>
      </c>
      <c r="D261" s="248" t="s">
        <v>237</v>
      </c>
      <c r="E261" s="249" t="s">
        <v>1847</v>
      </c>
      <c r="F261" s="250" t="s">
        <v>1848</v>
      </c>
      <c r="G261" s="251" t="s">
        <v>193</v>
      </c>
      <c r="H261" s="252">
        <v>244</v>
      </c>
      <c r="I261" s="253"/>
      <c r="J261" s="254">
        <f>ROUND(I261*H261,2)</f>
        <v>0</v>
      </c>
      <c r="K261" s="250" t="s">
        <v>148</v>
      </c>
      <c r="L261" s="255"/>
      <c r="M261" s="256" t="s">
        <v>19</v>
      </c>
      <c r="N261" s="257" t="s">
        <v>41</v>
      </c>
      <c r="O261" s="86"/>
      <c r="P261" s="215">
        <f>O261*H261</f>
        <v>0</v>
      </c>
      <c r="Q261" s="215">
        <v>1</v>
      </c>
      <c r="R261" s="215">
        <f>Q261*H261</f>
        <v>244</v>
      </c>
      <c r="S261" s="215">
        <v>0</v>
      </c>
      <c r="T261" s="216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206</v>
      </c>
      <c r="AT261" s="217" t="s">
        <v>237</v>
      </c>
      <c r="AU261" s="217" t="s">
        <v>80</v>
      </c>
      <c r="AY261" s="19" t="s">
        <v>142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78</v>
      </c>
      <c r="BK261" s="218">
        <f>ROUND(I261*H261,2)</f>
        <v>0</v>
      </c>
      <c r="BL261" s="19" t="s">
        <v>149</v>
      </c>
      <c r="BM261" s="217" t="s">
        <v>1849</v>
      </c>
    </row>
    <row r="262" s="2" customFormat="1">
      <c r="A262" s="40"/>
      <c r="B262" s="41"/>
      <c r="C262" s="42"/>
      <c r="D262" s="219" t="s">
        <v>151</v>
      </c>
      <c r="E262" s="42"/>
      <c r="F262" s="220" t="s">
        <v>1848</v>
      </c>
      <c r="G262" s="42"/>
      <c r="H262" s="42"/>
      <c r="I262" s="221"/>
      <c r="J262" s="42"/>
      <c r="K262" s="42"/>
      <c r="L262" s="46"/>
      <c r="M262" s="222"/>
      <c r="N262" s="223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151</v>
      </c>
      <c r="AU262" s="19" t="s">
        <v>80</v>
      </c>
    </row>
    <row r="263" s="13" customFormat="1">
      <c r="A263" s="13"/>
      <c r="B263" s="226"/>
      <c r="C263" s="227"/>
      <c r="D263" s="219" t="s">
        <v>155</v>
      </c>
      <c r="E263" s="228" t="s">
        <v>19</v>
      </c>
      <c r="F263" s="229" t="s">
        <v>1850</v>
      </c>
      <c r="G263" s="227"/>
      <c r="H263" s="230">
        <v>244</v>
      </c>
      <c r="I263" s="231"/>
      <c r="J263" s="227"/>
      <c r="K263" s="227"/>
      <c r="L263" s="232"/>
      <c r="M263" s="233"/>
      <c r="N263" s="234"/>
      <c r="O263" s="234"/>
      <c r="P263" s="234"/>
      <c r="Q263" s="234"/>
      <c r="R263" s="234"/>
      <c r="S263" s="234"/>
      <c r="T263" s="23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6" t="s">
        <v>155</v>
      </c>
      <c r="AU263" s="236" t="s">
        <v>80</v>
      </c>
      <c r="AV263" s="13" t="s">
        <v>80</v>
      </c>
      <c r="AW263" s="13" t="s">
        <v>32</v>
      </c>
      <c r="AX263" s="13" t="s">
        <v>78</v>
      </c>
      <c r="AY263" s="236" t="s">
        <v>142</v>
      </c>
    </row>
    <row r="264" s="12" customFormat="1" ht="22.8" customHeight="1">
      <c r="A264" s="12"/>
      <c r="B264" s="190"/>
      <c r="C264" s="191"/>
      <c r="D264" s="192" t="s">
        <v>69</v>
      </c>
      <c r="E264" s="204" t="s">
        <v>618</v>
      </c>
      <c r="F264" s="204" t="s">
        <v>619</v>
      </c>
      <c r="G264" s="191"/>
      <c r="H264" s="191"/>
      <c r="I264" s="194"/>
      <c r="J264" s="205">
        <f>BK264</f>
        <v>0</v>
      </c>
      <c r="K264" s="191"/>
      <c r="L264" s="196"/>
      <c r="M264" s="197"/>
      <c r="N264" s="198"/>
      <c r="O264" s="198"/>
      <c r="P264" s="199">
        <f>SUM(P265:P267)</f>
        <v>0</v>
      </c>
      <c r="Q264" s="198"/>
      <c r="R264" s="199">
        <f>SUM(R265:R267)</f>
        <v>0</v>
      </c>
      <c r="S264" s="198"/>
      <c r="T264" s="200">
        <f>SUM(T265:T267)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1" t="s">
        <v>78</v>
      </c>
      <c r="AT264" s="202" t="s">
        <v>69</v>
      </c>
      <c r="AU264" s="202" t="s">
        <v>78</v>
      </c>
      <c r="AY264" s="201" t="s">
        <v>142</v>
      </c>
      <c r="BK264" s="203">
        <f>SUM(BK265:BK267)</f>
        <v>0</v>
      </c>
    </row>
    <row r="265" s="2" customFormat="1" ht="16.5" customHeight="1">
      <c r="A265" s="40"/>
      <c r="B265" s="41"/>
      <c r="C265" s="206" t="s">
        <v>510</v>
      </c>
      <c r="D265" s="206" t="s">
        <v>144</v>
      </c>
      <c r="E265" s="207" t="s">
        <v>1851</v>
      </c>
      <c r="F265" s="208" t="s">
        <v>1852</v>
      </c>
      <c r="G265" s="209" t="s">
        <v>193</v>
      </c>
      <c r="H265" s="210">
        <v>556.86099999999999</v>
      </c>
      <c r="I265" s="211"/>
      <c r="J265" s="212">
        <f>ROUND(I265*H265,2)</f>
        <v>0</v>
      </c>
      <c r="K265" s="208" t="s">
        <v>148</v>
      </c>
      <c r="L265" s="46"/>
      <c r="M265" s="213" t="s">
        <v>19</v>
      </c>
      <c r="N265" s="214" t="s">
        <v>41</v>
      </c>
      <c r="O265" s="86"/>
      <c r="P265" s="215">
        <f>O265*H265</f>
        <v>0</v>
      </c>
      <c r="Q265" s="215">
        <v>0</v>
      </c>
      <c r="R265" s="215">
        <f>Q265*H265</f>
        <v>0</v>
      </c>
      <c r="S265" s="215">
        <v>0</v>
      </c>
      <c r="T265" s="21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149</v>
      </c>
      <c r="AT265" s="217" t="s">
        <v>144</v>
      </c>
      <c r="AU265" s="217" t="s">
        <v>80</v>
      </c>
      <c r="AY265" s="19" t="s">
        <v>142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9" t="s">
        <v>78</v>
      </c>
      <c r="BK265" s="218">
        <f>ROUND(I265*H265,2)</f>
        <v>0</v>
      </c>
      <c r="BL265" s="19" t="s">
        <v>149</v>
      </c>
      <c r="BM265" s="217" t="s">
        <v>1853</v>
      </c>
    </row>
    <row r="266" s="2" customFormat="1">
      <c r="A266" s="40"/>
      <c r="B266" s="41"/>
      <c r="C266" s="42"/>
      <c r="D266" s="219" t="s">
        <v>151</v>
      </c>
      <c r="E266" s="42"/>
      <c r="F266" s="220" t="s">
        <v>1854</v>
      </c>
      <c r="G266" s="42"/>
      <c r="H266" s="42"/>
      <c r="I266" s="221"/>
      <c r="J266" s="42"/>
      <c r="K266" s="42"/>
      <c r="L266" s="46"/>
      <c r="M266" s="222"/>
      <c r="N266" s="223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151</v>
      </c>
      <c r="AU266" s="19" t="s">
        <v>80</v>
      </c>
    </row>
    <row r="267" s="2" customFormat="1">
      <c r="A267" s="40"/>
      <c r="B267" s="41"/>
      <c r="C267" s="42"/>
      <c r="D267" s="224" t="s">
        <v>153</v>
      </c>
      <c r="E267" s="42"/>
      <c r="F267" s="225" t="s">
        <v>1855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153</v>
      </c>
      <c r="AU267" s="19" t="s">
        <v>80</v>
      </c>
    </row>
    <row r="268" s="12" customFormat="1" ht="25.92" customHeight="1">
      <c r="A268" s="12"/>
      <c r="B268" s="190"/>
      <c r="C268" s="191"/>
      <c r="D268" s="192" t="s">
        <v>69</v>
      </c>
      <c r="E268" s="193" t="s">
        <v>237</v>
      </c>
      <c r="F268" s="193" t="s">
        <v>1349</v>
      </c>
      <c r="G268" s="191"/>
      <c r="H268" s="191"/>
      <c r="I268" s="194"/>
      <c r="J268" s="195">
        <f>BK268</f>
        <v>0</v>
      </c>
      <c r="K268" s="191"/>
      <c r="L268" s="196"/>
      <c r="M268" s="197"/>
      <c r="N268" s="198"/>
      <c r="O268" s="198"/>
      <c r="P268" s="199">
        <f>P269</f>
        <v>0</v>
      </c>
      <c r="Q268" s="198"/>
      <c r="R268" s="199">
        <f>R269</f>
        <v>177.36699999999999</v>
      </c>
      <c r="S268" s="198"/>
      <c r="T268" s="200">
        <f>T269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1" t="s">
        <v>164</v>
      </c>
      <c r="AT268" s="202" t="s">
        <v>69</v>
      </c>
      <c r="AU268" s="202" t="s">
        <v>70</v>
      </c>
      <c r="AY268" s="201" t="s">
        <v>142</v>
      </c>
      <c r="BK268" s="203">
        <f>BK269</f>
        <v>0</v>
      </c>
    </row>
    <row r="269" s="12" customFormat="1" ht="22.8" customHeight="1">
      <c r="A269" s="12"/>
      <c r="B269" s="190"/>
      <c r="C269" s="191"/>
      <c r="D269" s="192" t="s">
        <v>69</v>
      </c>
      <c r="E269" s="204" t="s">
        <v>1350</v>
      </c>
      <c r="F269" s="204" t="s">
        <v>1351</v>
      </c>
      <c r="G269" s="191"/>
      <c r="H269" s="191"/>
      <c r="I269" s="194"/>
      <c r="J269" s="205">
        <f>BK269</f>
        <v>0</v>
      </c>
      <c r="K269" s="191"/>
      <c r="L269" s="196"/>
      <c r="M269" s="197"/>
      <c r="N269" s="198"/>
      <c r="O269" s="198"/>
      <c r="P269" s="199">
        <f>SUM(P270:P277)</f>
        <v>0</v>
      </c>
      <c r="Q269" s="198"/>
      <c r="R269" s="199">
        <f>SUM(R270:R277)</f>
        <v>177.36699999999999</v>
      </c>
      <c r="S269" s="198"/>
      <c r="T269" s="200">
        <f>SUM(T270:T277)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01" t="s">
        <v>164</v>
      </c>
      <c r="AT269" s="202" t="s">
        <v>69</v>
      </c>
      <c r="AU269" s="202" t="s">
        <v>78</v>
      </c>
      <c r="AY269" s="201" t="s">
        <v>142</v>
      </c>
      <c r="BK269" s="203">
        <f>SUM(BK270:BK277)</f>
        <v>0</v>
      </c>
    </row>
    <row r="270" s="2" customFormat="1" ht="21.75" customHeight="1">
      <c r="A270" s="40"/>
      <c r="B270" s="41"/>
      <c r="C270" s="206" t="s">
        <v>515</v>
      </c>
      <c r="D270" s="206" t="s">
        <v>144</v>
      </c>
      <c r="E270" s="207" t="s">
        <v>1856</v>
      </c>
      <c r="F270" s="208" t="s">
        <v>1857</v>
      </c>
      <c r="G270" s="209" t="s">
        <v>147</v>
      </c>
      <c r="H270" s="210">
        <v>642</v>
      </c>
      <c r="I270" s="211"/>
      <c r="J270" s="212">
        <f>ROUND(I270*H270,2)</f>
        <v>0</v>
      </c>
      <c r="K270" s="208" t="s">
        <v>148</v>
      </c>
      <c r="L270" s="46"/>
      <c r="M270" s="213" t="s">
        <v>19</v>
      </c>
      <c r="N270" s="214" t="s">
        <v>41</v>
      </c>
      <c r="O270" s="86"/>
      <c r="P270" s="215">
        <f>O270*H270</f>
        <v>0</v>
      </c>
      <c r="Q270" s="215">
        <v>0.083500000000000005</v>
      </c>
      <c r="R270" s="215">
        <f>Q270*H270</f>
        <v>53.607000000000006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579</v>
      </c>
      <c r="AT270" s="217" t="s">
        <v>144</v>
      </c>
      <c r="AU270" s="217" t="s">
        <v>80</v>
      </c>
      <c r="AY270" s="19" t="s">
        <v>142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78</v>
      </c>
      <c r="BK270" s="218">
        <f>ROUND(I270*H270,2)</f>
        <v>0</v>
      </c>
      <c r="BL270" s="19" t="s">
        <v>579</v>
      </c>
      <c r="BM270" s="217" t="s">
        <v>1858</v>
      </c>
    </row>
    <row r="271" s="2" customFormat="1">
      <c r="A271" s="40"/>
      <c r="B271" s="41"/>
      <c r="C271" s="42"/>
      <c r="D271" s="219" t="s">
        <v>151</v>
      </c>
      <c r="E271" s="42"/>
      <c r="F271" s="220" t="s">
        <v>1859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151</v>
      </c>
      <c r="AU271" s="19" t="s">
        <v>80</v>
      </c>
    </row>
    <row r="272" s="2" customFormat="1">
      <c r="A272" s="40"/>
      <c r="B272" s="41"/>
      <c r="C272" s="42"/>
      <c r="D272" s="224" t="s">
        <v>153</v>
      </c>
      <c r="E272" s="42"/>
      <c r="F272" s="225" t="s">
        <v>1860</v>
      </c>
      <c r="G272" s="42"/>
      <c r="H272" s="42"/>
      <c r="I272" s="221"/>
      <c r="J272" s="42"/>
      <c r="K272" s="42"/>
      <c r="L272" s="46"/>
      <c r="M272" s="222"/>
      <c r="N272" s="223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153</v>
      </c>
      <c r="AU272" s="19" t="s">
        <v>80</v>
      </c>
    </row>
    <row r="273" s="13" customFormat="1">
      <c r="A273" s="13"/>
      <c r="B273" s="226"/>
      <c r="C273" s="227"/>
      <c r="D273" s="219" t="s">
        <v>155</v>
      </c>
      <c r="E273" s="228" t="s">
        <v>19</v>
      </c>
      <c r="F273" s="229" t="s">
        <v>1861</v>
      </c>
      <c r="G273" s="227"/>
      <c r="H273" s="230">
        <v>642</v>
      </c>
      <c r="I273" s="231"/>
      <c r="J273" s="227"/>
      <c r="K273" s="227"/>
      <c r="L273" s="232"/>
      <c r="M273" s="233"/>
      <c r="N273" s="234"/>
      <c r="O273" s="234"/>
      <c r="P273" s="234"/>
      <c r="Q273" s="234"/>
      <c r="R273" s="234"/>
      <c r="S273" s="234"/>
      <c r="T273" s="23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6" t="s">
        <v>155</v>
      </c>
      <c r="AU273" s="236" t="s">
        <v>80</v>
      </c>
      <c r="AV273" s="13" t="s">
        <v>80</v>
      </c>
      <c r="AW273" s="13" t="s">
        <v>32</v>
      </c>
      <c r="AX273" s="13" t="s">
        <v>78</v>
      </c>
      <c r="AY273" s="236" t="s">
        <v>142</v>
      </c>
    </row>
    <row r="274" s="2" customFormat="1" ht="16.5" customHeight="1">
      <c r="A274" s="40"/>
      <c r="B274" s="41"/>
      <c r="C274" s="248" t="s">
        <v>521</v>
      </c>
      <c r="D274" s="248" t="s">
        <v>237</v>
      </c>
      <c r="E274" s="249" t="s">
        <v>1862</v>
      </c>
      <c r="F274" s="250" t="s">
        <v>1863</v>
      </c>
      <c r="G274" s="251" t="s">
        <v>240</v>
      </c>
      <c r="H274" s="252">
        <v>40</v>
      </c>
      <c r="I274" s="253"/>
      <c r="J274" s="254">
        <f>ROUND(I274*H274,2)</f>
        <v>0</v>
      </c>
      <c r="K274" s="250" t="s">
        <v>148</v>
      </c>
      <c r="L274" s="255"/>
      <c r="M274" s="256" t="s">
        <v>19</v>
      </c>
      <c r="N274" s="257" t="s">
        <v>41</v>
      </c>
      <c r="O274" s="86"/>
      <c r="P274" s="215">
        <f>O274*H274</f>
        <v>0</v>
      </c>
      <c r="Q274" s="215">
        <v>3.0939999999999999</v>
      </c>
      <c r="R274" s="215">
        <f>Q274*H274</f>
        <v>123.75999999999999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989</v>
      </c>
      <c r="AT274" s="217" t="s">
        <v>237</v>
      </c>
      <c r="AU274" s="217" t="s">
        <v>80</v>
      </c>
      <c r="AY274" s="19" t="s">
        <v>142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78</v>
      </c>
      <c r="BK274" s="218">
        <f>ROUND(I274*H274,2)</f>
        <v>0</v>
      </c>
      <c r="BL274" s="19" t="s">
        <v>989</v>
      </c>
      <c r="BM274" s="217" t="s">
        <v>1864</v>
      </c>
    </row>
    <row r="275" s="2" customFormat="1">
      <c r="A275" s="40"/>
      <c r="B275" s="41"/>
      <c r="C275" s="42"/>
      <c r="D275" s="219" t="s">
        <v>151</v>
      </c>
      <c r="E275" s="42"/>
      <c r="F275" s="220" t="s">
        <v>1863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151</v>
      </c>
      <c r="AU275" s="19" t="s">
        <v>80</v>
      </c>
    </row>
    <row r="276" s="13" customFormat="1">
      <c r="A276" s="13"/>
      <c r="B276" s="226"/>
      <c r="C276" s="227"/>
      <c r="D276" s="219" t="s">
        <v>155</v>
      </c>
      <c r="E276" s="228" t="s">
        <v>19</v>
      </c>
      <c r="F276" s="229" t="s">
        <v>685</v>
      </c>
      <c r="G276" s="227"/>
      <c r="H276" s="230">
        <v>80</v>
      </c>
      <c r="I276" s="231"/>
      <c r="J276" s="227"/>
      <c r="K276" s="227"/>
      <c r="L276" s="232"/>
      <c r="M276" s="233"/>
      <c r="N276" s="234"/>
      <c r="O276" s="234"/>
      <c r="P276" s="234"/>
      <c r="Q276" s="234"/>
      <c r="R276" s="234"/>
      <c r="S276" s="234"/>
      <c r="T276" s="23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6" t="s">
        <v>155</v>
      </c>
      <c r="AU276" s="236" t="s">
        <v>80</v>
      </c>
      <c r="AV276" s="13" t="s">
        <v>80</v>
      </c>
      <c r="AW276" s="13" t="s">
        <v>32</v>
      </c>
      <c r="AX276" s="13" t="s">
        <v>78</v>
      </c>
      <c r="AY276" s="236" t="s">
        <v>142</v>
      </c>
    </row>
    <row r="277" s="13" customFormat="1">
      <c r="A277" s="13"/>
      <c r="B277" s="226"/>
      <c r="C277" s="227"/>
      <c r="D277" s="219" t="s">
        <v>155</v>
      </c>
      <c r="E277" s="227"/>
      <c r="F277" s="229" t="s">
        <v>1865</v>
      </c>
      <c r="G277" s="227"/>
      <c r="H277" s="230">
        <v>40</v>
      </c>
      <c r="I277" s="231"/>
      <c r="J277" s="227"/>
      <c r="K277" s="227"/>
      <c r="L277" s="232"/>
      <c r="M277" s="276"/>
      <c r="N277" s="277"/>
      <c r="O277" s="277"/>
      <c r="P277" s="277"/>
      <c r="Q277" s="277"/>
      <c r="R277" s="277"/>
      <c r="S277" s="277"/>
      <c r="T277" s="27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6" t="s">
        <v>155</v>
      </c>
      <c r="AU277" s="236" t="s">
        <v>80</v>
      </c>
      <c r="AV277" s="13" t="s">
        <v>80</v>
      </c>
      <c r="AW277" s="13" t="s">
        <v>4</v>
      </c>
      <c r="AX277" s="13" t="s">
        <v>78</v>
      </c>
      <c r="AY277" s="236" t="s">
        <v>142</v>
      </c>
    </row>
    <row r="278" s="2" customFormat="1" ht="6.96" customHeight="1">
      <c r="A278" s="40"/>
      <c r="B278" s="61"/>
      <c r="C278" s="62"/>
      <c r="D278" s="62"/>
      <c r="E278" s="62"/>
      <c r="F278" s="62"/>
      <c r="G278" s="62"/>
      <c r="H278" s="62"/>
      <c r="I278" s="62"/>
      <c r="J278" s="62"/>
      <c r="K278" s="62"/>
      <c r="L278" s="46"/>
      <c r="M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</row>
  </sheetData>
  <sheetProtection sheet="1" autoFilter="0" formatColumns="0" formatRows="0" objects="1" scenarios="1" spinCount="100000" saltValue="hoKjvaGjGPs3eBS3SuzeWdeECZLy6vYWPZUbdP6L3DMhCAn96zyVkVrRd4MuBxu3If0kMnt3+jLKP8Qxq68KQA==" hashValue="FsMK2jofaCbeXN7kRB5nAjGVEfNoDxJsu23yOjJ5Z98LDFCx9/8W3nTgZFpNjdaiENKLHJzF55gFYBpJDqnodw==" algorithmName="SHA-512" password="CC35"/>
  <autoFilter ref="C85:K277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5_02/111251102"/>
    <hyperlink ref="F95" r:id="rId2" display="https://podminky.urs.cz/item/CS_URS_2025_02/112101102"/>
    <hyperlink ref="F99" r:id="rId3" display="https://podminky.urs.cz/item/CS_URS_2025_02/112251102"/>
    <hyperlink ref="F103" r:id="rId4" display="https://podminky.urs.cz/item/CS_URS_2025_02/121151123"/>
    <hyperlink ref="F107" r:id="rId5" display="https://podminky.urs.cz/item/CS_URS_2025_02/122251104"/>
    <hyperlink ref="F113" r:id="rId6" display="https://podminky.urs.cz/item/CS_URS_2025_02/162201402"/>
    <hyperlink ref="F117" r:id="rId7" display="https://podminky.urs.cz/item/CS_URS_2025_02/162351103"/>
    <hyperlink ref="F124" r:id="rId8" display="https://podminky.urs.cz/item/CS_URS_2025_02/162751115"/>
    <hyperlink ref="F130" r:id="rId9" display="https://podminky.urs.cz/item/CS_URS_2025_02/167151111"/>
    <hyperlink ref="F140" r:id="rId10" display="https://podminky.urs.cz/item/CS_URS_2025_02/171151103"/>
    <hyperlink ref="F147" r:id="rId11" display="https://podminky.urs.cz/item/CS_URS_2025_02/181451122"/>
    <hyperlink ref="F158" r:id="rId12" display="https://podminky.urs.cz/item/CS_URS_2025_02/181951112"/>
    <hyperlink ref="F162" r:id="rId13" display="https://podminky.urs.cz/item/CS_URS_2025_02/182351123"/>
    <hyperlink ref="F168" r:id="rId14" display="https://podminky.urs.cz/item/CS_URS_2025_02/183101114"/>
    <hyperlink ref="F172" r:id="rId15" display="https://podminky.urs.cz/item/CS_URS_2025_02/183403261"/>
    <hyperlink ref="F178" r:id="rId16" display="https://podminky.urs.cz/item/CS_URS_2025_02/184004614"/>
    <hyperlink ref="F182" r:id="rId17" display="https://podminky.urs.cz/item/CS_URS_2025_02/184215131"/>
    <hyperlink ref="F188" r:id="rId18" display="https://podminky.urs.cz/item/CS_URS_2021_01/184802111"/>
    <hyperlink ref="F192" r:id="rId19" display="https://podminky.urs.cz/item/CS_URS_2021_01/184802211"/>
    <hyperlink ref="F196" r:id="rId20" display="https://podminky.urs.cz/item/CS_URS_2025_02/184813112"/>
    <hyperlink ref="F200" r:id="rId21" display="https://podminky.urs.cz/item/CS_URS_2025_02/184813125"/>
    <hyperlink ref="F206" r:id="rId22" display="https://podminky.urs.cz/item/CS_URS_2025_02/185802123"/>
    <hyperlink ref="F212" r:id="rId23" display="https://podminky.urs.cz/item/CS_URS_2025_02/185804312"/>
    <hyperlink ref="F226" r:id="rId24" display="https://podminky.urs.cz/item/CS_URS_2025_02/185851121"/>
    <hyperlink ref="F238" r:id="rId25" display="https://podminky.urs.cz/item/CS_URS_2025_02/213131111"/>
    <hyperlink ref="F245" r:id="rId26" display="https://podminky.urs.cz/item/CS_URS_2025_02/213131712"/>
    <hyperlink ref="F251" r:id="rId27" display="https://podminky.urs.cz/item/CS_URS_2025_02/213141112"/>
    <hyperlink ref="F259" r:id="rId28" display="https://podminky.urs.cz/item/CS_URS_2025_02/571904111"/>
    <hyperlink ref="F267" r:id="rId29" display="https://podminky.urs.cz/item/CS_URS_2025_02/998332011"/>
    <hyperlink ref="F272" r:id="rId30" display="https://podminky.urs.cz/item/CS_URS_2025_02/4608814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VH uzel Vnorovy - křížení Baťova kanálu s Moravou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1866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ROUND(J79,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ROUND((SUM(BE79:BE198)),  2)</f>
        <v>0</v>
      </c>
      <c r="G33" s="40"/>
      <c r="H33" s="40"/>
      <c r="I33" s="150">
        <v>0.20999999999999999</v>
      </c>
      <c r="J33" s="149">
        <f>ROUND(((SUM(BE79:BE198))*I33),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ROUND((SUM(BF79:BF198)),  2)</f>
        <v>0</v>
      </c>
      <c r="G34" s="40"/>
      <c r="H34" s="40"/>
      <c r="I34" s="150">
        <v>0.14999999999999999</v>
      </c>
      <c r="J34" s="149">
        <f>ROUND(((SUM(BF79:BF198))*I34),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ROUND((SUM(BG79:BG198)),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ROUND((SUM(BH79:BH198)),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ROUND((SUM(BI79:BI198)),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VH uzel Vnorovy - křížení Baťova kanálu s Moravou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002b - ZTI Zázemí, přípojky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Vnorovy</v>
      </c>
      <c r="G52" s="42"/>
      <c r="H52" s="42"/>
      <c r="I52" s="34" t="s">
        <v>23</v>
      </c>
      <c r="J52" s="74" t="str">
        <f>IF(J12="","",J12)</f>
        <v>21. 8. 2025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J79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2" customFormat="1" ht="21.84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3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5" s="2" customFormat="1" ht="6.96" customHeight="1">
      <c r="A65" s="40"/>
      <c r="B65" s="63"/>
      <c r="C65" s="64"/>
      <c r="D65" s="64"/>
      <c r="E65" s="64"/>
      <c r="F65" s="64"/>
      <c r="G65" s="64"/>
      <c r="H65" s="64"/>
      <c r="I65" s="64"/>
      <c r="J65" s="64"/>
      <c r="K65" s="64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24.96" customHeight="1">
      <c r="A66" s="40"/>
      <c r="B66" s="41"/>
      <c r="C66" s="25" t="s">
        <v>127</v>
      </c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12" customHeight="1">
      <c r="A68" s="40"/>
      <c r="B68" s="41"/>
      <c r="C68" s="34" t="s">
        <v>16</v>
      </c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6.5" customHeight="1">
      <c r="A69" s="40"/>
      <c r="B69" s="41"/>
      <c r="C69" s="42"/>
      <c r="D69" s="42"/>
      <c r="E69" s="162" t="str">
        <f>E7</f>
        <v>VH uzel Vnorovy - křížení Baťova kanálu s Moravou</v>
      </c>
      <c r="F69" s="34"/>
      <c r="G69" s="34"/>
      <c r="H69" s="34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100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71" t="str">
        <f>E9</f>
        <v>002b - ZTI Zázemí, přípojky</v>
      </c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21</v>
      </c>
      <c r="D73" s="42"/>
      <c r="E73" s="42"/>
      <c r="F73" s="29" t="str">
        <f>F12</f>
        <v>Vnorovy</v>
      </c>
      <c r="G73" s="42"/>
      <c r="H73" s="42"/>
      <c r="I73" s="34" t="s">
        <v>23</v>
      </c>
      <c r="J73" s="74" t="str">
        <f>IF(J12="","",J12)</f>
        <v>21. 8. 2025</v>
      </c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5.15" customHeight="1">
      <c r="A75" s="40"/>
      <c r="B75" s="41"/>
      <c r="C75" s="34" t="s">
        <v>25</v>
      </c>
      <c r="D75" s="42"/>
      <c r="E75" s="42"/>
      <c r="F75" s="29" t="str">
        <f>E15</f>
        <v xml:space="preserve"> </v>
      </c>
      <c r="G75" s="42"/>
      <c r="H75" s="42"/>
      <c r="I75" s="34" t="s">
        <v>31</v>
      </c>
      <c r="J75" s="38" t="str">
        <f>E21</f>
        <v xml:space="preserve"> </v>
      </c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29</v>
      </c>
      <c r="D76" s="42"/>
      <c r="E76" s="42"/>
      <c r="F76" s="29" t="str">
        <f>IF(E18="","",E18)</f>
        <v>Vyplň údaj</v>
      </c>
      <c r="G76" s="42"/>
      <c r="H76" s="42"/>
      <c r="I76" s="34" t="s">
        <v>33</v>
      </c>
      <c r="J76" s="38" t="str">
        <f>E24</f>
        <v xml:space="preserve"> 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0.32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1" customFormat="1" ht="29.28" customHeight="1">
      <c r="A78" s="179"/>
      <c r="B78" s="180"/>
      <c r="C78" s="181" t="s">
        <v>128</v>
      </c>
      <c r="D78" s="182" t="s">
        <v>55</v>
      </c>
      <c r="E78" s="182" t="s">
        <v>51</v>
      </c>
      <c r="F78" s="182" t="s">
        <v>52</v>
      </c>
      <c r="G78" s="182" t="s">
        <v>129</v>
      </c>
      <c r="H78" s="182" t="s">
        <v>130</v>
      </c>
      <c r="I78" s="182" t="s">
        <v>131</v>
      </c>
      <c r="J78" s="182" t="s">
        <v>104</v>
      </c>
      <c r="K78" s="183" t="s">
        <v>132</v>
      </c>
      <c r="L78" s="184"/>
      <c r="M78" s="94" t="s">
        <v>19</v>
      </c>
      <c r="N78" s="95" t="s">
        <v>40</v>
      </c>
      <c r="O78" s="95" t="s">
        <v>133</v>
      </c>
      <c r="P78" s="95" t="s">
        <v>134</v>
      </c>
      <c r="Q78" s="95" t="s">
        <v>135</v>
      </c>
      <c r="R78" s="95" t="s">
        <v>136</v>
      </c>
      <c r="S78" s="95" t="s">
        <v>137</v>
      </c>
      <c r="T78" s="96" t="s">
        <v>138</v>
      </c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</row>
    <row r="79" s="2" customFormat="1" ht="22.8" customHeight="1">
      <c r="A79" s="40"/>
      <c r="B79" s="41"/>
      <c r="C79" s="101" t="s">
        <v>139</v>
      </c>
      <c r="D79" s="42"/>
      <c r="E79" s="42"/>
      <c r="F79" s="42"/>
      <c r="G79" s="42"/>
      <c r="H79" s="42"/>
      <c r="I79" s="42"/>
      <c r="J79" s="185">
        <f>BK79</f>
        <v>0</v>
      </c>
      <c r="K79" s="42"/>
      <c r="L79" s="46"/>
      <c r="M79" s="97"/>
      <c r="N79" s="186"/>
      <c r="O79" s="98"/>
      <c r="P79" s="187">
        <f>SUM(P80:P198)</f>
        <v>0</v>
      </c>
      <c r="Q79" s="98"/>
      <c r="R79" s="187">
        <f>SUM(R80:R198)</f>
        <v>0</v>
      </c>
      <c r="S79" s="98"/>
      <c r="T79" s="188">
        <f>SUM(T80:T198)</f>
        <v>0</v>
      </c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T79" s="19" t="s">
        <v>69</v>
      </c>
      <c r="AU79" s="19" t="s">
        <v>105</v>
      </c>
      <c r="BK79" s="189">
        <f>SUM(BK80:BK198)</f>
        <v>0</v>
      </c>
    </row>
    <row r="80" s="2" customFormat="1" ht="21.75" customHeight="1">
      <c r="A80" s="40"/>
      <c r="B80" s="41"/>
      <c r="C80" s="206" t="s">
        <v>78</v>
      </c>
      <c r="D80" s="206" t="s">
        <v>144</v>
      </c>
      <c r="E80" s="207" t="s">
        <v>1867</v>
      </c>
      <c r="F80" s="208" t="s">
        <v>1868</v>
      </c>
      <c r="G80" s="209" t="s">
        <v>159</v>
      </c>
      <c r="H80" s="210">
        <v>20</v>
      </c>
      <c r="I80" s="211"/>
      <c r="J80" s="212">
        <f>ROUND(I80*H80,2)</f>
        <v>0</v>
      </c>
      <c r="K80" s="208" t="s">
        <v>19</v>
      </c>
      <c r="L80" s="46"/>
      <c r="M80" s="213" t="s">
        <v>19</v>
      </c>
      <c r="N80" s="214" t="s">
        <v>41</v>
      </c>
      <c r="O80" s="86"/>
      <c r="P80" s="215">
        <f>O80*H80</f>
        <v>0</v>
      </c>
      <c r="Q80" s="215">
        <v>0</v>
      </c>
      <c r="R80" s="215">
        <f>Q80*H80</f>
        <v>0</v>
      </c>
      <c r="S80" s="215">
        <v>0</v>
      </c>
      <c r="T80" s="216">
        <f>S80*H80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R80" s="217" t="s">
        <v>149</v>
      </c>
      <c r="AT80" s="217" t="s">
        <v>144</v>
      </c>
      <c r="AU80" s="217" t="s">
        <v>70</v>
      </c>
      <c r="AY80" s="19" t="s">
        <v>142</v>
      </c>
      <c r="BE80" s="218">
        <f>IF(N80="základní",J80,0)</f>
        <v>0</v>
      </c>
      <c r="BF80" s="218">
        <f>IF(N80="snížená",J80,0)</f>
        <v>0</v>
      </c>
      <c r="BG80" s="218">
        <f>IF(N80="zákl. přenesená",J80,0)</f>
        <v>0</v>
      </c>
      <c r="BH80" s="218">
        <f>IF(N80="sníž. přenesená",J80,0)</f>
        <v>0</v>
      </c>
      <c r="BI80" s="218">
        <f>IF(N80="nulová",J80,0)</f>
        <v>0</v>
      </c>
      <c r="BJ80" s="19" t="s">
        <v>78</v>
      </c>
      <c r="BK80" s="218">
        <f>ROUND(I80*H80,2)</f>
        <v>0</v>
      </c>
      <c r="BL80" s="19" t="s">
        <v>149</v>
      </c>
      <c r="BM80" s="217" t="s">
        <v>80</v>
      </c>
    </row>
    <row r="81" s="2" customFormat="1">
      <c r="A81" s="40"/>
      <c r="B81" s="41"/>
      <c r="C81" s="42"/>
      <c r="D81" s="219" t="s">
        <v>151</v>
      </c>
      <c r="E81" s="42"/>
      <c r="F81" s="220" t="s">
        <v>1868</v>
      </c>
      <c r="G81" s="42"/>
      <c r="H81" s="42"/>
      <c r="I81" s="221"/>
      <c r="J81" s="42"/>
      <c r="K81" s="42"/>
      <c r="L81" s="46"/>
      <c r="M81" s="222"/>
      <c r="N81" s="223"/>
      <c r="O81" s="86"/>
      <c r="P81" s="86"/>
      <c r="Q81" s="86"/>
      <c r="R81" s="86"/>
      <c r="S81" s="86"/>
      <c r="T81" s="87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151</v>
      </c>
      <c r="AU81" s="19" t="s">
        <v>70</v>
      </c>
    </row>
    <row r="82" s="2" customFormat="1" ht="16.5" customHeight="1">
      <c r="A82" s="40"/>
      <c r="B82" s="41"/>
      <c r="C82" s="206" t="s">
        <v>80</v>
      </c>
      <c r="D82" s="206" t="s">
        <v>144</v>
      </c>
      <c r="E82" s="207" t="s">
        <v>1869</v>
      </c>
      <c r="F82" s="208" t="s">
        <v>1870</v>
      </c>
      <c r="G82" s="209" t="s">
        <v>159</v>
      </c>
      <c r="H82" s="210">
        <v>5</v>
      </c>
      <c r="I82" s="211"/>
      <c r="J82" s="212">
        <f>ROUND(I82*H82,2)</f>
        <v>0</v>
      </c>
      <c r="K82" s="208" t="s">
        <v>19</v>
      </c>
      <c r="L82" s="46"/>
      <c r="M82" s="213" t="s">
        <v>19</v>
      </c>
      <c r="N82" s="214" t="s">
        <v>41</v>
      </c>
      <c r="O82" s="86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149</v>
      </c>
      <c r="AT82" s="217" t="s">
        <v>144</v>
      </c>
      <c r="AU82" s="217" t="s">
        <v>70</v>
      </c>
      <c r="AY82" s="19" t="s">
        <v>142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78</v>
      </c>
      <c r="BK82" s="218">
        <f>ROUND(I82*H82,2)</f>
        <v>0</v>
      </c>
      <c r="BL82" s="19" t="s">
        <v>149</v>
      </c>
      <c r="BM82" s="217" t="s">
        <v>149</v>
      </c>
    </row>
    <row r="83" s="2" customFormat="1">
      <c r="A83" s="40"/>
      <c r="B83" s="41"/>
      <c r="C83" s="42"/>
      <c r="D83" s="219" t="s">
        <v>151</v>
      </c>
      <c r="E83" s="42"/>
      <c r="F83" s="220" t="s">
        <v>1870</v>
      </c>
      <c r="G83" s="42"/>
      <c r="H83" s="42"/>
      <c r="I83" s="221"/>
      <c r="J83" s="42"/>
      <c r="K83" s="42"/>
      <c r="L83" s="46"/>
      <c r="M83" s="222"/>
      <c r="N83" s="223"/>
      <c r="O83" s="86"/>
      <c r="P83" s="86"/>
      <c r="Q83" s="86"/>
      <c r="R83" s="86"/>
      <c r="S83" s="86"/>
      <c r="T83" s="87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151</v>
      </c>
      <c r="AU83" s="19" t="s">
        <v>70</v>
      </c>
    </row>
    <row r="84" s="2" customFormat="1" ht="16.5" customHeight="1">
      <c r="A84" s="40"/>
      <c r="B84" s="41"/>
      <c r="C84" s="206" t="s">
        <v>164</v>
      </c>
      <c r="D84" s="206" t="s">
        <v>144</v>
      </c>
      <c r="E84" s="207" t="s">
        <v>1871</v>
      </c>
      <c r="F84" s="208" t="s">
        <v>1872</v>
      </c>
      <c r="G84" s="209" t="s">
        <v>269</v>
      </c>
      <c r="H84" s="210">
        <v>6</v>
      </c>
      <c r="I84" s="211"/>
      <c r="J84" s="212">
        <f>ROUND(I84*H84,2)</f>
        <v>0</v>
      </c>
      <c r="K84" s="208" t="s">
        <v>19</v>
      </c>
      <c r="L84" s="46"/>
      <c r="M84" s="213" t="s">
        <v>19</v>
      </c>
      <c r="N84" s="214" t="s">
        <v>41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149</v>
      </c>
      <c r="AT84" s="217" t="s">
        <v>144</v>
      </c>
      <c r="AU84" s="217" t="s">
        <v>70</v>
      </c>
      <c r="AY84" s="19" t="s">
        <v>142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78</v>
      </c>
      <c r="BK84" s="218">
        <f>ROUND(I84*H84,2)</f>
        <v>0</v>
      </c>
      <c r="BL84" s="19" t="s">
        <v>149</v>
      </c>
      <c r="BM84" s="217" t="s">
        <v>190</v>
      </c>
    </row>
    <row r="85" s="2" customFormat="1">
      <c r="A85" s="40"/>
      <c r="B85" s="41"/>
      <c r="C85" s="42"/>
      <c r="D85" s="219" t="s">
        <v>151</v>
      </c>
      <c r="E85" s="42"/>
      <c r="F85" s="220" t="s">
        <v>1872</v>
      </c>
      <c r="G85" s="42"/>
      <c r="H85" s="42"/>
      <c r="I85" s="221"/>
      <c r="J85" s="42"/>
      <c r="K85" s="42"/>
      <c r="L85" s="46"/>
      <c r="M85" s="222"/>
      <c r="N85" s="223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151</v>
      </c>
      <c r="AU85" s="19" t="s">
        <v>70</v>
      </c>
    </row>
    <row r="86" s="2" customFormat="1" ht="16.5" customHeight="1">
      <c r="A86" s="40"/>
      <c r="B86" s="41"/>
      <c r="C86" s="206" t="s">
        <v>149</v>
      </c>
      <c r="D86" s="206" t="s">
        <v>144</v>
      </c>
      <c r="E86" s="207" t="s">
        <v>1873</v>
      </c>
      <c r="F86" s="208" t="s">
        <v>1874</v>
      </c>
      <c r="G86" s="209" t="s">
        <v>269</v>
      </c>
      <c r="H86" s="210">
        <v>6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41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149</v>
      </c>
      <c r="AT86" s="217" t="s">
        <v>144</v>
      </c>
      <c r="AU86" s="217" t="s">
        <v>70</v>
      </c>
      <c r="AY86" s="19" t="s">
        <v>142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78</v>
      </c>
      <c r="BK86" s="218">
        <f>ROUND(I86*H86,2)</f>
        <v>0</v>
      </c>
      <c r="BL86" s="19" t="s">
        <v>149</v>
      </c>
      <c r="BM86" s="217" t="s">
        <v>206</v>
      </c>
    </row>
    <row r="87" s="2" customFormat="1">
      <c r="A87" s="40"/>
      <c r="B87" s="41"/>
      <c r="C87" s="42"/>
      <c r="D87" s="219" t="s">
        <v>151</v>
      </c>
      <c r="E87" s="42"/>
      <c r="F87" s="220" t="s">
        <v>1874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151</v>
      </c>
      <c r="AU87" s="19" t="s">
        <v>70</v>
      </c>
    </row>
    <row r="88" s="2" customFormat="1" ht="21.75" customHeight="1">
      <c r="A88" s="40"/>
      <c r="B88" s="41"/>
      <c r="C88" s="206" t="s">
        <v>181</v>
      </c>
      <c r="D88" s="206" t="s">
        <v>144</v>
      </c>
      <c r="E88" s="207" t="s">
        <v>1875</v>
      </c>
      <c r="F88" s="208" t="s">
        <v>1876</v>
      </c>
      <c r="G88" s="209" t="s">
        <v>240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41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149</v>
      </c>
      <c r="AT88" s="217" t="s">
        <v>144</v>
      </c>
      <c r="AU88" s="217" t="s">
        <v>70</v>
      </c>
      <c r="AY88" s="19" t="s">
        <v>142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78</v>
      </c>
      <c r="BK88" s="218">
        <f>ROUND(I88*H88,2)</f>
        <v>0</v>
      </c>
      <c r="BL88" s="19" t="s">
        <v>149</v>
      </c>
      <c r="BM88" s="217" t="s">
        <v>221</v>
      </c>
    </row>
    <row r="89" s="2" customFormat="1">
      <c r="A89" s="40"/>
      <c r="B89" s="41"/>
      <c r="C89" s="42"/>
      <c r="D89" s="219" t="s">
        <v>151</v>
      </c>
      <c r="E89" s="42"/>
      <c r="F89" s="220" t="s">
        <v>1876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151</v>
      </c>
      <c r="AU89" s="19" t="s">
        <v>70</v>
      </c>
    </row>
    <row r="90" s="2" customFormat="1" ht="16.5" customHeight="1">
      <c r="A90" s="40"/>
      <c r="B90" s="41"/>
      <c r="C90" s="206" t="s">
        <v>190</v>
      </c>
      <c r="D90" s="206" t="s">
        <v>144</v>
      </c>
      <c r="E90" s="207" t="s">
        <v>1877</v>
      </c>
      <c r="F90" s="208" t="s">
        <v>1878</v>
      </c>
      <c r="G90" s="209" t="s">
        <v>1879</v>
      </c>
      <c r="H90" s="210">
        <v>18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41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149</v>
      </c>
      <c r="AT90" s="217" t="s">
        <v>144</v>
      </c>
      <c r="AU90" s="217" t="s">
        <v>70</v>
      </c>
      <c r="AY90" s="19" t="s">
        <v>142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78</v>
      </c>
      <c r="BK90" s="218">
        <f>ROUND(I90*H90,2)</f>
        <v>0</v>
      </c>
      <c r="BL90" s="19" t="s">
        <v>149</v>
      </c>
      <c r="BM90" s="217" t="s">
        <v>236</v>
      </c>
    </row>
    <row r="91" s="2" customFormat="1">
      <c r="A91" s="40"/>
      <c r="B91" s="41"/>
      <c r="C91" s="42"/>
      <c r="D91" s="219" t="s">
        <v>151</v>
      </c>
      <c r="E91" s="42"/>
      <c r="F91" s="220" t="s">
        <v>1878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151</v>
      </c>
      <c r="AU91" s="19" t="s">
        <v>70</v>
      </c>
    </row>
    <row r="92" s="2" customFormat="1" ht="16.5" customHeight="1">
      <c r="A92" s="40"/>
      <c r="B92" s="41"/>
      <c r="C92" s="206" t="s">
        <v>198</v>
      </c>
      <c r="D92" s="206" t="s">
        <v>144</v>
      </c>
      <c r="E92" s="207" t="s">
        <v>1880</v>
      </c>
      <c r="F92" s="208" t="s">
        <v>1881</v>
      </c>
      <c r="G92" s="209" t="s">
        <v>269</v>
      </c>
      <c r="H92" s="210">
        <v>95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41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149</v>
      </c>
      <c r="AT92" s="217" t="s">
        <v>144</v>
      </c>
      <c r="AU92" s="217" t="s">
        <v>70</v>
      </c>
      <c r="AY92" s="19" t="s">
        <v>142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78</v>
      </c>
      <c r="BK92" s="218">
        <f>ROUND(I92*H92,2)</f>
        <v>0</v>
      </c>
      <c r="BL92" s="19" t="s">
        <v>149</v>
      </c>
      <c r="BM92" s="217" t="s">
        <v>254</v>
      </c>
    </row>
    <row r="93" s="2" customFormat="1">
      <c r="A93" s="40"/>
      <c r="B93" s="41"/>
      <c r="C93" s="42"/>
      <c r="D93" s="219" t="s">
        <v>151</v>
      </c>
      <c r="E93" s="42"/>
      <c r="F93" s="220" t="s">
        <v>1882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151</v>
      </c>
      <c r="AU93" s="19" t="s">
        <v>70</v>
      </c>
    </row>
    <row r="94" s="2" customFormat="1" ht="16.5" customHeight="1">
      <c r="A94" s="40"/>
      <c r="B94" s="41"/>
      <c r="C94" s="206" t="s">
        <v>206</v>
      </c>
      <c r="D94" s="206" t="s">
        <v>144</v>
      </c>
      <c r="E94" s="207" t="s">
        <v>1883</v>
      </c>
      <c r="F94" s="208" t="s">
        <v>1884</v>
      </c>
      <c r="G94" s="209" t="s">
        <v>269</v>
      </c>
      <c r="H94" s="210">
        <v>95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41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149</v>
      </c>
      <c r="AT94" s="217" t="s">
        <v>144</v>
      </c>
      <c r="AU94" s="217" t="s">
        <v>70</v>
      </c>
      <c r="AY94" s="19" t="s">
        <v>142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78</v>
      </c>
      <c r="BK94" s="218">
        <f>ROUND(I94*H94,2)</f>
        <v>0</v>
      </c>
      <c r="BL94" s="19" t="s">
        <v>149</v>
      </c>
      <c r="BM94" s="217" t="s">
        <v>266</v>
      </c>
    </row>
    <row r="95" s="2" customFormat="1">
      <c r="A95" s="40"/>
      <c r="B95" s="41"/>
      <c r="C95" s="42"/>
      <c r="D95" s="219" t="s">
        <v>151</v>
      </c>
      <c r="E95" s="42"/>
      <c r="F95" s="220" t="s">
        <v>1884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151</v>
      </c>
      <c r="AU95" s="19" t="s">
        <v>70</v>
      </c>
    </row>
    <row r="96" s="2" customFormat="1" ht="16.5" customHeight="1">
      <c r="A96" s="40"/>
      <c r="B96" s="41"/>
      <c r="C96" s="206" t="s">
        <v>215</v>
      </c>
      <c r="D96" s="206" t="s">
        <v>144</v>
      </c>
      <c r="E96" s="207" t="s">
        <v>1885</v>
      </c>
      <c r="F96" s="208" t="s">
        <v>1886</v>
      </c>
      <c r="G96" s="209" t="s">
        <v>269</v>
      </c>
      <c r="H96" s="210">
        <v>95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41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149</v>
      </c>
      <c r="AT96" s="217" t="s">
        <v>144</v>
      </c>
      <c r="AU96" s="217" t="s">
        <v>70</v>
      </c>
      <c r="AY96" s="19" t="s">
        <v>142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78</v>
      </c>
      <c r="BK96" s="218">
        <f>ROUND(I96*H96,2)</f>
        <v>0</v>
      </c>
      <c r="BL96" s="19" t="s">
        <v>149</v>
      </c>
      <c r="BM96" s="217" t="s">
        <v>282</v>
      </c>
    </row>
    <row r="97" s="2" customFormat="1">
      <c r="A97" s="40"/>
      <c r="B97" s="41"/>
      <c r="C97" s="42"/>
      <c r="D97" s="219" t="s">
        <v>151</v>
      </c>
      <c r="E97" s="42"/>
      <c r="F97" s="220" t="s">
        <v>1886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151</v>
      </c>
      <c r="AU97" s="19" t="s">
        <v>70</v>
      </c>
    </row>
    <row r="98" s="2" customFormat="1" ht="16.5" customHeight="1">
      <c r="A98" s="40"/>
      <c r="B98" s="41"/>
      <c r="C98" s="206" t="s">
        <v>221</v>
      </c>
      <c r="D98" s="206" t="s">
        <v>144</v>
      </c>
      <c r="E98" s="207" t="s">
        <v>1887</v>
      </c>
      <c r="F98" s="208" t="s">
        <v>1888</v>
      </c>
      <c r="G98" s="209" t="s">
        <v>193</v>
      </c>
      <c r="H98" s="210">
        <v>1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41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149</v>
      </c>
      <c r="AT98" s="217" t="s">
        <v>144</v>
      </c>
      <c r="AU98" s="217" t="s">
        <v>70</v>
      </c>
      <c r="AY98" s="19" t="s">
        <v>142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78</v>
      </c>
      <c r="BK98" s="218">
        <f>ROUND(I98*H98,2)</f>
        <v>0</v>
      </c>
      <c r="BL98" s="19" t="s">
        <v>149</v>
      </c>
      <c r="BM98" s="217" t="s">
        <v>296</v>
      </c>
    </row>
    <row r="99" s="2" customFormat="1">
      <c r="A99" s="40"/>
      <c r="B99" s="41"/>
      <c r="C99" s="42"/>
      <c r="D99" s="219" t="s">
        <v>151</v>
      </c>
      <c r="E99" s="42"/>
      <c r="F99" s="220" t="s">
        <v>1888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151</v>
      </c>
      <c r="AU99" s="19" t="s">
        <v>70</v>
      </c>
    </row>
    <row r="100" s="2" customFormat="1" ht="16.5" customHeight="1">
      <c r="A100" s="40"/>
      <c r="B100" s="41"/>
      <c r="C100" s="206" t="s">
        <v>229</v>
      </c>
      <c r="D100" s="206" t="s">
        <v>144</v>
      </c>
      <c r="E100" s="207" t="s">
        <v>1889</v>
      </c>
      <c r="F100" s="208" t="s">
        <v>1890</v>
      </c>
      <c r="G100" s="209" t="s">
        <v>269</v>
      </c>
      <c r="H100" s="210">
        <v>128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41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149</v>
      </c>
      <c r="AT100" s="217" t="s">
        <v>144</v>
      </c>
      <c r="AU100" s="217" t="s">
        <v>70</v>
      </c>
      <c r="AY100" s="19" t="s">
        <v>142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78</v>
      </c>
      <c r="BK100" s="218">
        <f>ROUND(I100*H100,2)</f>
        <v>0</v>
      </c>
      <c r="BL100" s="19" t="s">
        <v>149</v>
      </c>
      <c r="BM100" s="217" t="s">
        <v>309</v>
      </c>
    </row>
    <row r="101" s="2" customFormat="1">
      <c r="A101" s="40"/>
      <c r="B101" s="41"/>
      <c r="C101" s="42"/>
      <c r="D101" s="219" t="s">
        <v>151</v>
      </c>
      <c r="E101" s="42"/>
      <c r="F101" s="220" t="s">
        <v>1890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151</v>
      </c>
      <c r="AU101" s="19" t="s">
        <v>70</v>
      </c>
    </row>
    <row r="102" s="2" customFormat="1" ht="16.5" customHeight="1">
      <c r="A102" s="40"/>
      <c r="B102" s="41"/>
      <c r="C102" s="206" t="s">
        <v>236</v>
      </c>
      <c r="D102" s="206" t="s">
        <v>144</v>
      </c>
      <c r="E102" s="207" t="s">
        <v>1891</v>
      </c>
      <c r="F102" s="208" t="s">
        <v>1892</v>
      </c>
      <c r="G102" s="209" t="s">
        <v>269</v>
      </c>
      <c r="H102" s="210">
        <v>4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41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149</v>
      </c>
      <c r="AT102" s="217" t="s">
        <v>144</v>
      </c>
      <c r="AU102" s="217" t="s">
        <v>70</v>
      </c>
      <c r="AY102" s="19" t="s">
        <v>142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78</v>
      </c>
      <c r="BK102" s="218">
        <f>ROUND(I102*H102,2)</f>
        <v>0</v>
      </c>
      <c r="BL102" s="19" t="s">
        <v>149</v>
      </c>
      <c r="BM102" s="217" t="s">
        <v>323</v>
      </c>
    </row>
    <row r="103" s="2" customFormat="1">
      <c r="A103" s="40"/>
      <c r="B103" s="41"/>
      <c r="C103" s="42"/>
      <c r="D103" s="219" t="s">
        <v>151</v>
      </c>
      <c r="E103" s="42"/>
      <c r="F103" s="220" t="s">
        <v>1892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151</v>
      </c>
      <c r="AU103" s="19" t="s">
        <v>70</v>
      </c>
    </row>
    <row r="104" s="2" customFormat="1" ht="16.5" customHeight="1">
      <c r="A104" s="40"/>
      <c r="B104" s="41"/>
      <c r="C104" s="206" t="s">
        <v>242</v>
      </c>
      <c r="D104" s="206" t="s">
        <v>144</v>
      </c>
      <c r="E104" s="207" t="s">
        <v>1893</v>
      </c>
      <c r="F104" s="208" t="s">
        <v>1894</v>
      </c>
      <c r="G104" s="209" t="s">
        <v>269</v>
      </c>
      <c r="H104" s="210">
        <v>6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41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149</v>
      </c>
      <c r="AT104" s="217" t="s">
        <v>144</v>
      </c>
      <c r="AU104" s="217" t="s">
        <v>70</v>
      </c>
      <c r="AY104" s="19" t="s">
        <v>142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78</v>
      </c>
      <c r="BK104" s="218">
        <f>ROUND(I104*H104,2)</f>
        <v>0</v>
      </c>
      <c r="BL104" s="19" t="s">
        <v>149</v>
      </c>
      <c r="BM104" s="217" t="s">
        <v>338</v>
      </c>
    </row>
    <row r="105" s="2" customFormat="1">
      <c r="A105" s="40"/>
      <c r="B105" s="41"/>
      <c r="C105" s="42"/>
      <c r="D105" s="219" t="s">
        <v>151</v>
      </c>
      <c r="E105" s="42"/>
      <c r="F105" s="220" t="s">
        <v>1894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151</v>
      </c>
      <c r="AU105" s="19" t="s">
        <v>70</v>
      </c>
    </row>
    <row r="106" s="2" customFormat="1" ht="16.5" customHeight="1">
      <c r="A106" s="40"/>
      <c r="B106" s="41"/>
      <c r="C106" s="206" t="s">
        <v>254</v>
      </c>
      <c r="D106" s="206" t="s">
        <v>144</v>
      </c>
      <c r="E106" s="207" t="s">
        <v>1895</v>
      </c>
      <c r="F106" s="208" t="s">
        <v>1896</v>
      </c>
      <c r="G106" s="209" t="s">
        <v>269</v>
      </c>
      <c r="H106" s="210">
        <v>2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41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149</v>
      </c>
      <c r="AT106" s="217" t="s">
        <v>144</v>
      </c>
      <c r="AU106" s="217" t="s">
        <v>70</v>
      </c>
      <c r="AY106" s="19" t="s">
        <v>142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78</v>
      </c>
      <c r="BK106" s="218">
        <f>ROUND(I106*H106,2)</f>
        <v>0</v>
      </c>
      <c r="BL106" s="19" t="s">
        <v>149</v>
      </c>
      <c r="BM106" s="217" t="s">
        <v>356</v>
      </c>
    </row>
    <row r="107" s="2" customFormat="1">
      <c r="A107" s="40"/>
      <c r="B107" s="41"/>
      <c r="C107" s="42"/>
      <c r="D107" s="219" t="s">
        <v>151</v>
      </c>
      <c r="E107" s="42"/>
      <c r="F107" s="220" t="s">
        <v>1896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151</v>
      </c>
      <c r="AU107" s="19" t="s">
        <v>70</v>
      </c>
    </row>
    <row r="108" s="2" customFormat="1" ht="16.5" customHeight="1">
      <c r="A108" s="40"/>
      <c r="B108" s="41"/>
      <c r="C108" s="206" t="s">
        <v>8</v>
      </c>
      <c r="D108" s="206" t="s">
        <v>144</v>
      </c>
      <c r="E108" s="207" t="s">
        <v>1897</v>
      </c>
      <c r="F108" s="208" t="s">
        <v>1898</v>
      </c>
      <c r="G108" s="209" t="s">
        <v>269</v>
      </c>
      <c r="H108" s="210">
        <v>3</v>
      </c>
      <c r="I108" s="211"/>
      <c r="J108" s="212">
        <f>ROUND(I108*H108,2)</f>
        <v>0</v>
      </c>
      <c r="K108" s="208" t="s">
        <v>19</v>
      </c>
      <c r="L108" s="46"/>
      <c r="M108" s="213" t="s">
        <v>19</v>
      </c>
      <c r="N108" s="214" t="s">
        <v>41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149</v>
      </c>
      <c r="AT108" s="217" t="s">
        <v>144</v>
      </c>
      <c r="AU108" s="217" t="s">
        <v>70</v>
      </c>
      <c r="AY108" s="19" t="s">
        <v>142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78</v>
      </c>
      <c r="BK108" s="218">
        <f>ROUND(I108*H108,2)</f>
        <v>0</v>
      </c>
      <c r="BL108" s="19" t="s">
        <v>149</v>
      </c>
      <c r="BM108" s="217" t="s">
        <v>381</v>
      </c>
    </row>
    <row r="109" s="2" customFormat="1">
      <c r="A109" s="40"/>
      <c r="B109" s="41"/>
      <c r="C109" s="42"/>
      <c r="D109" s="219" t="s">
        <v>151</v>
      </c>
      <c r="E109" s="42"/>
      <c r="F109" s="220" t="s">
        <v>1898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151</v>
      </c>
      <c r="AU109" s="19" t="s">
        <v>70</v>
      </c>
    </row>
    <row r="110" s="2" customFormat="1" ht="16.5" customHeight="1">
      <c r="A110" s="40"/>
      <c r="B110" s="41"/>
      <c r="C110" s="206" t="s">
        <v>266</v>
      </c>
      <c r="D110" s="206" t="s">
        <v>144</v>
      </c>
      <c r="E110" s="207" t="s">
        <v>1899</v>
      </c>
      <c r="F110" s="208" t="s">
        <v>1900</v>
      </c>
      <c r="G110" s="209" t="s">
        <v>269</v>
      </c>
      <c r="H110" s="210">
        <v>4</v>
      </c>
      <c r="I110" s="211"/>
      <c r="J110" s="212">
        <f>ROUND(I110*H110,2)</f>
        <v>0</v>
      </c>
      <c r="K110" s="208" t="s">
        <v>19</v>
      </c>
      <c r="L110" s="46"/>
      <c r="M110" s="213" t="s">
        <v>19</v>
      </c>
      <c r="N110" s="214" t="s">
        <v>41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149</v>
      </c>
      <c r="AT110" s="217" t="s">
        <v>144</v>
      </c>
      <c r="AU110" s="217" t="s">
        <v>70</v>
      </c>
      <c r="AY110" s="19" t="s">
        <v>142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78</v>
      </c>
      <c r="BK110" s="218">
        <f>ROUND(I110*H110,2)</f>
        <v>0</v>
      </c>
      <c r="BL110" s="19" t="s">
        <v>149</v>
      </c>
      <c r="BM110" s="217" t="s">
        <v>394</v>
      </c>
    </row>
    <row r="111" s="2" customFormat="1">
      <c r="A111" s="40"/>
      <c r="B111" s="41"/>
      <c r="C111" s="42"/>
      <c r="D111" s="219" t="s">
        <v>151</v>
      </c>
      <c r="E111" s="42"/>
      <c r="F111" s="220" t="s">
        <v>1900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151</v>
      </c>
      <c r="AU111" s="19" t="s">
        <v>70</v>
      </c>
    </row>
    <row r="112" s="2" customFormat="1" ht="16.5" customHeight="1">
      <c r="A112" s="40"/>
      <c r="B112" s="41"/>
      <c r="C112" s="206" t="s">
        <v>274</v>
      </c>
      <c r="D112" s="206" t="s">
        <v>144</v>
      </c>
      <c r="E112" s="207" t="s">
        <v>1901</v>
      </c>
      <c r="F112" s="208" t="s">
        <v>1902</v>
      </c>
      <c r="G112" s="209" t="s">
        <v>269</v>
      </c>
      <c r="H112" s="210">
        <v>1</v>
      </c>
      <c r="I112" s="211"/>
      <c r="J112" s="212">
        <f>ROUND(I112*H112,2)</f>
        <v>0</v>
      </c>
      <c r="K112" s="208" t="s">
        <v>19</v>
      </c>
      <c r="L112" s="46"/>
      <c r="M112" s="213" t="s">
        <v>19</v>
      </c>
      <c r="N112" s="214" t="s">
        <v>41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149</v>
      </c>
      <c r="AT112" s="217" t="s">
        <v>144</v>
      </c>
      <c r="AU112" s="217" t="s">
        <v>70</v>
      </c>
      <c r="AY112" s="19" t="s">
        <v>142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78</v>
      </c>
      <c r="BK112" s="218">
        <f>ROUND(I112*H112,2)</f>
        <v>0</v>
      </c>
      <c r="BL112" s="19" t="s">
        <v>149</v>
      </c>
      <c r="BM112" s="217" t="s">
        <v>406</v>
      </c>
    </row>
    <row r="113" s="2" customFormat="1">
      <c r="A113" s="40"/>
      <c r="B113" s="41"/>
      <c r="C113" s="42"/>
      <c r="D113" s="219" t="s">
        <v>151</v>
      </c>
      <c r="E113" s="42"/>
      <c r="F113" s="220" t="s">
        <v>1902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151</v>
      </c>
      <c r="AU113" s="19" t="s">
        <v>70</v>
      </c>
    </row>
    <row r="114" s="2" customFormat="1" ht="16.5" customHeight="1">
      <c r="A114" s="40"/>
      <c r="B114" s="41"/>
      <c r="C114" s="206" t="s">
        <v>282</v>
      </c>
      <c r="D114" s="206" t="s">
        <v>144</v>
      </c>
      <c r="E114" s="207" t="s">
        <v>1903</v>
      </c>
      <c r="F114" s="208" t="s">
        <v>1904</v>
      </c>
      <c r="G114" s="209" t="s">
        <v>269</v>
      </c>
      <c r="H114" s="210">
        <v>13</v>
      </c>
      <c r="I114" s="211"/>
      <c r="J114" s="212">
        <f>ROUND(I114*H114,2)</f>
        <v>0</v>
      </c>
      <c r="K114" s="208" t="s">
        <v>19</v>
      </c>
      <c r="L114" s="46"/>
      <c r="M114" s="213" t="s">
        <v>19</v>
      </c>
      <c r="N114" s="214" t="s">
        <v>41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149</v>
      </c>
      <c r="AT114" s="217" t="s">
        <v>144</v>
      </c>
      <c r="AU114" s="217" t="s">
        <v>70</v>
      </c>
      <c r="AY114" s="19" t="s">
        <v>142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78</v>
      </c>
      <c r="BK114" s="218">
        <f>ROUND(I114*H114,2)</f>
        <v>0</v>
      </c>
      <c r="BL114" s="19" t="s">
        <v>149</v>
      </c>
      <c r="BM114" s="217" t="s">
        <v>420</v>
      </c>
    </row>
    <row r="115" s="2" customFormat="1">
      <c r="A115" s="40"/>
      <c r="B115" s="41"/>
      <c r="C115" s="42"/>
      <c r="D115" s="219" t="s">
        <v>151</v>
      </c>
      <c r="E115" s="42"/>
      <c r="F115" s="220" t="s">
        <v>1904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151</v>
      </c>
      <c r="AU115" s="19" t="s">
        <v>70</v>
      </c>
    </row>
    <row r="116" s="2" customFormat="1" ht="16.5" customHeight="1">
      <c r="A116" s="40"/>
      <c r="B116" s="41"/>
      <c r="C116" s="206" t="s">
        <v>289</v>
      </c>
      <c r="D116" s="206" t="s">
        <v>144</v>
      </c>
      <c r="E116" s="207" t="s">
        <v>1905</v>
      </c>
      <c r="F116" s="208" t="s">
        <v>1906</v>
      </c>
      <c r="G116" s="209" t="s">
        <v>269</v>
      </c>
      <c r="H116" s="210">
        <v>15</v>
      </c>
      <c r="I116" s="211"/>
      <c r="J116" s="212">
        <f>ROUND(I116*H116,2)</f>
        <v>0</v>
      </c>
      <c r="K116" s="208" t="s">
        <v>19</v>
      </c>
      <c r="L116" s="46"/>
      <c r="M116" s="213" t="s">
        <v>19</v>
      </c>
      <c r="N116" s="214" t="s">
        <v>41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149</v>
      </c>
      <c r="AT116" s="217" t="s">
        <v>144</v>
      </c>
      <c r="AU116" s="217" t="s">
        <v>70</v>
      </c>
      <c r="AY116" s="19" t="s">
        <v>142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78</v>
      </c>
      <c r="BK116" s="218">
        <f>ROUND(I116*H116,2)</f>
        <v>0</v>
      </c>
      <c r="BL116" s="19" t="s">
        <v>149</v>
      </c>
      <c r="BM116" s="217" t="s">
        <v>434</v>
      </c>
    </row>
    <row r="117" s="2" customFormat="1">
      <c r="A117" s="40"/>
      <c r="B117" s="41"/>
      <c r="C117" s="42"/>
      <c r="D117" s="219" t="s">
        <v>151</v>
      </c>
      <c r="E117" s="42"/>
      <c r="F117" s="220" t="s">
        <v>1906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151</v>
      </c>
      <c r="AU117" s="19" t="s">
        <v>70</v>
      </c>
    </row>
    <row r="118" s="2" customFormat="1" ht="16.5" customHeight="1">
      <c r="A118" s="40"/>
      <c r="B118" s="41"/>
      <c r="C118" s="206" t="s">
        <v>296</v>
      </c>
      <c r="D118" s="206" t="s">
        <v>144</v>
      </c>
      <c r="E118" s="207" t="s">
        <v>1907</v>
      </c>
      <c r="F118" s="208" t="s">
        <v>1908</v>
      </c>
      <c r="G118" s="209" t="s">
        <v>193</v>
      </c>
      <c r="H118" s="210">
        <v>1</v>
      </c>
      <c r="I118" s="211"/>
      <c r="J118" s="212">
        <f>ROUND(I118*H118,2)</f>
        <v>0</v>
      </c>
      <c r="K118" s="208" t="s">
        <v>19</v>
      </c>
      <c r="L118" s="46"/>
      <c r="M118" s="213" t="s">
        <v>19</v>
      </c>
      <c r="N118" s="214" t="s">
        <v>41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149</v>
      </c>
      <c r="AT118" s="217" t="s">
        <v>144</v>
      </c>
      <c r="AU118" s="217" t="s">
        <v>70</v>
      </c>
      <c r="AY118" s="19" t="s">
        <v>142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78</v>
      </c>
      <c r="BK118" s="218">
        <f>ROUND(I118*H118,2)</f>
        <v>0</v>
      </c>
      <c r="BL118" s="19" t="s">
        <v>149</v>
      </c>
      <c r="BM118" s="217" t="s">
        <v>446</v>
      </c>
    </row>
    <row r="119" s="2" customFormat="1">
      <c r="A119" s="40"/>
      <c r="B119" s="41"/>
      <c r="C119" s="42"/>
      <c r="D119" s="219" t="s">
        <v>151</v>
      </c>
      <c r="E119" s="42"/>
      <c r="F119" s="220" t="s">
        <v>1908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151</v>
      </c>
      <c r="AU119" s="19" t="s">
        <v>70</v>
      </c>
    </row>
    <row r="120" s="2" customFormat="1" ht="16.5" customHeight="1">
      <c r="A120" s="40"/>
      <c r="B120" s="41"/>
      <c r="C120" s="206" t="s">
        <v>7</v>
      </c>
      <c r="D120" s="206" t="s">
        <v>144</v>
      </c>
      <c r="E120" s="207" t="s">
        <v>1909</v>
      </c>
      <c r="F120" s="208" t="s">
        <v>1910</v>
      </c>
      <c r="G120" s="209" t="s">
        <v>269</v>
      </c>
      <c r="H120" s="210">
        <v>83</v>
      </c>
      <c r="I120" s="211"/>
      <c r="J120" s="212">
        <f>ROUND(I120*H120,2)</f>
        <v>0</v>
      </c>
      <c r="K120" s="208" t="s">
        <v>19</v>
      </c>
      <c r="L120" s="46"/>
      <c r="M120" s="213" t="s">
        <v>19</v>
      </c>
      <c r="N120" s="214" t="s">
        <v>41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149</v>
      </c>
      <c r="AT120" s="217" t="s">
        <v>144</v>
      </c>
      <c r="AU120" s="217" t="s">
        <v>70</v>
      </c>
      <c r="AY120" s="19" t="s">
        <v>142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78</v>
      </c>
      <c r="BK120" s="218">
        <f>ROUND(I120*H120,2)</f>
        <v>0</v>
      </c>
      <c r="BL120" s="19" t="s">
        <v>149</v>
      </c>
      <c r="BM120" s="217" t="s">
        <v>461</v>
      </c>
    </row>
    <row r="121" s="2" customFormat="1">
      <c r="A121" s="40"/>
      <c r="B121" s="41"/>
      <c r="C121" s="42"/>
      <c r="D121" s="219" t="s">
        <v>151</v>
      </c>
      <c r="E121" s="42"/>
      <c r="F121" s="220" t="s">
        <v>1910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151</v>
      </c>
      <c r="AU121" s="19" t="s">
        <v>70</v>
      </c>
    </row>
    <row r="122" s="2" customFormat="1" ht="16.5" customHeight="1">
      <c r="A122" s="40"/>
      <c r="B122" s="41"/>
      <c r="C122" s="206" t="s">
        <v>309</v>
      </c>
      <c r="D122" s="206" t="s">
        <v>144</v>
      </c>
      <c r="E122" s="207" t="s">
        <v>1911</v>
      </c>
      <c r="F122" s="208" t="s">
        <v>1912</v>
      </c>
      <c r="G122" s="209" t="s">
        <v>269</v>
      </c>
      <c r="H122" s="210">
        <v>83</v>
      </c>
      <c r="I122" s="211"/>
      <c r="J122" s="212">
        <f>ROUND(I122*H122,2)</f>
        <v>0</v>
      </c>
      <c r="K122" s="208" t="s">
        <v>19</v>
      </c>
      <c r="L122" s="46"/>
      <c r="M122" s="213" t="s">
        <v>19</v>
      </c>
      <c r="N122" s="214" t="s">
        <v>41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149</v>
      </c>
      <c r="AT122" s="217" t="s">
        <v>144</v>
      </c>
      <c r="AU122" s="217" t="s">
        <v>70</v>
      </c>
      <c r="AY122" s="19" t="s">
        <v>142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78</v>
      </c>
      <c r="BK122" s="218">
        <f>ROUND(I122*H122,2)</f>
        <v>0</v>
      </c>
      <c r="BL122" s="19" t="s">
        <v>149</v>
      </c>
      <c r="BM122" s="217" t="s">
        <v>473</v>
      </c>
    </row>
    <row r="123" s="2" customFormat="1">
      <c r="A123" s="40"/>
      <c r="B123" s="41"/>
      <c r="C123" s="42"/>
      <c r="D123" s="219" t="s">
        <v>151</v>
      </c>
      <c r="E123" s="42"/>
      <c r="F123" s="220" t="s">
        <v>1912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151</v>
      </c>
      <c r="AU123" s="19" t="s">
        <v>70</v>
      </c>
    </row>
    <row r="124" s="2" customFormat="1" ht="16.5" customHeight="1">
      <c r="A124" s="40"/>
      <c r="B124" s="41"/>
      <c r="C124" s="206" t="s">
        <v>316</v>
      </c>
      <c r="D124" s="206" t="s">
        <v>144</v>
      </c>
      <c r="E124" s="207" t="s">
        <v>1913</v>
      </c>
      <c r="F124" s="208" t="s">
        <v>1914</v>
      </c>
      <c r="G124" s="209" t="s">
        <v>240</v>
      </c>
      <c r="H124" s="210">
        <v>1</v>
      </c>
      <c r="I124" s="211"/>
      <c r="J124" s="212">
        <f>ROUND(I124*H124,2)</f>
        <v>0</v>
      </c>
      <c r="K124" s="208" t="s">
        <v>19</v>
      </c>
      <c r="L124" s="46"/>
      <c r="M124" s="213" t="s">
        <v>19</v>
      </c>
      <c r="N124" s="214" t="s">
        <v>41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149</v>
      </c>
      <c r="AT124" s="217" t="s">
        <v>144</v>
      </c>
      <c r="AU124" s="217" t="s">
        <v>70</v>
      </c>
      <c r="AY124" s="19" t="s">
        <v>142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78</v>
      </c>
      <c r="BK124" s="218">
        <f>ROUND(I124*H124,2)</f>
        <v>0</v>
      </c>
      <c r="BL124" s="19" t="s">
        <v>149</v>
      </c>
      <c r="BM124" s="217" t="s">
        <v>486</v>
      </c>
    </row>
    <row r="125" s="2" customFormat="1">
      <c r="A125" s="40"/>
      <c r="B125" s="41"/>
      <c r="C125" s="42"/>
      <c r="D125" s="219" t="s">
        <v>151</v>
      </c>
      <c r="E125" s="42"/>
      <c r="F125" s="220" t="s">
        <v>1914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151</v>
      </c>
      <c r="AU125" s="19" t="s">
        <v>70</v>
      </c>
    </row>
    <row r="126" s="2" customFormat="1" ht="16.5" customHeight="1">
      <c r="A126" s="40"/>
      <c r="B126" s="41"/>
      <c r="C126" s="206" t="s">
        <v>323</v>
      </c>
      <c r="D126" s="206" t="s">
        <v>144</v>
      </c>
      <c r="E126" s="207" t="s">
        <v>1915</v>
      </c>
      <c r="F126" s="208" t="s">
        <v>1916</v>
      </c>
      <c r="G126" s="209" t="s">
        <v>240</v>
      </c>
      <c r="H126" s="210">
        <v>8</v>
      </c>
      <c r="I126" s="211"/>
      <c r="J126" s="212">
        <f>ROUND(I126*H126,2)</f>
        <v>0</v>
      </c>
      <c r="K126" s="208" t="s">
        <v>19</v>
      </c>
      <c r="L126" s="46"/>
      <c r="M126" s="213" t="s">
        <v>19</v>
      </c>
      <c r="N126" s="214" t="s">
        <v>41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149</v>
      </c>
      <c r="AT126" s="217" t="s">
        <v>144</v>
      </c>
      <c r="AU126" s="217" t="s">
        <v>70</v>
      </c>
      <c r="AY126" s="19" t="s">
        <v>142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78</v>
      </c>
      <c r="BK126" s="218">
        <f>ROUND(I126*H126,2)</f>
        <v>0</v>
      </c>
      <c r="BL126" s="19" t="s">
        <v>149</v>
      </c>
      <c r="BM126" s="217" t="s">
        <v>498</v>
      </c>
    </row>
    <row r="127" s="2" customFormat="1">
      <c r="A127" s="40"/>
      <c r="B127" s="41"/>
      <c r="C127" s="42"/>
      <c r="D127" s="219" t="s">
        <v>151</v>
      </c>
      <c r="E127" s="42"/>
      <c r="F127" s="220" t="s">
        <v>1916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151</v>
      </c>
      <c r="AU127" s="19" t="s">
        <v>70</v>
      </c>
    </row>
    <row r="128" s="2" customFormat="1" ht="16.5" customHeight="1">
      <c r="A128" s="40"/>
      <c r="B128" s="41"/>
      <c r="C128" s="206" t="s">
        <v>332</v>
      </c>
      <c r="D128" s="206" t="s">
        <v>144</v>
      </c>
      <c r="E128" s="207" t="s">
        <v>1917</v>
      </c>
      <c r="F128" s="208" t="s">
        <v>1918</v>
      </c>
      <c r="G128" s="209" t="s">
        <v>240</v>
      </c>
      <c r="H128" s="210">
        <v>8</v>
      </c>
      <c r="I128" s="211"/>
      <c r="J128" s="212">
        <f>ROUND(I128*H128,2)</f>
        <v>0</v>
      </c>
      <c r="K128" s="208" t="s">
        <v>19</v>
      </c>
      <c r="L128" s="46"/>
      <c r="M128" s="213" t="s">
        <v>19</v>
      </c>
      <c r="N128" s="214" t="s">
        <v>41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149</v>
      </c>
      <c r="AT128" s="217" t="s">
        <v>144</v>
      </c>
      <c r="AU128" s="217" t="s">
        <v>70</v>
      </c>
      <c r="AY128" s="19" t="s">
        <v>142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78</v>
      </c>
      <c r="BK128" s="218">
        <f>ROUND(I128*H128,2)</f>
        <v>0</v>
      </c>
      <c r="BL128" s="19" t="s">
        <v>149</v>
      </c>
      <c r="BM128" s="217" t="s">
        <v>510</v>
      </c>
    </row>
    <row r="129" s="2" customFormat="1">
      <c r="A129" s="40"/>
      <c r="B129" s="41"/>
      <c r="C129" s="42"/>
      <c r="D129" s="219" t="s">
        <v>151</v>
      </c>
      <c r="E129" s="42"/>
      <c r="F129" s="220" t="s">
        <v>1918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151</v>
      </c>
      <c r="AU129" s="19" t="s">
        <v>70</v>
      </c>
    </row>
    <row r="130" s="2" customFormat="1" ht="16.5" customHeight="1">
      <c r="A130" s="40"/>
      <c r="B130" s="41"/>
      <c r="C130" s="206" t="s">
        <v>338</v>
      </c>
      <c r="D130" s="206" t="s">
        <v>144</v>
      </c>
      <c r="E130" s="207" t="s">
        <v>1919</v>
      </c>
      <c r="F130" s="208" t="s">
        <v>1920</v>
      </c>
      <c r="G130" s="209" t="s">
        <v>240</v>
      </c>
      <c r="H130" s="210">
        <v>4</v>
      </c>
      <c r="I130" s="211"/>
      <c r="J130" s="212">
        <f>ROUND(I130*H130,2)</f>
        <v>0</v>
      </c>
      <c r="K130" s="208" t="s">
        <v>19</v>
      </c>
      <c r="L130" s="46"/>
      <c r="M130" s="213" t="s">
        <v>19</v>
      </c>
      <c r="N130" s="214" t="s">
        <v>41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149</v>
      </c>
      <c r="AT130" s="217" t="s">
        <v>144</v>
      </c>
      <c r="AU130" s="217" t="s">
        <v>70</v>
      </c>
      <c r="AY130" s="19" t="s">
        <v>142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78</v>
      </c>
      <c r="BK130" s="218">
        <f>ROUND(I130*H130,2)</f>
        <v>0</v>
      </c>
      <c r="BL130" s="19" t="s">
        <v>149</v>
      </c>
      <c r="BM130" s="217" t="s">
        <v>521</v>
      </c>
    </row>
    <row r="131" s="2" customFormat="1">
      <c r="A131" s="40"/>
      <c r="B131" s="41"/>
      <c r="C131" s="42"/>
      <c r="D131" s="219" t="s">
        <v>151</v>
      </c>
      <c r="E131" s="42"/>
      <c r="F131" s="220" t="s">
        <v>1920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70</v>
      </c>
    </row>
    <row r="132" s="2" customFormat="1" ht="16.5" customHeight="1">
      <c r="A132" s="40"/>
      <c r="B132" s="41"/>
      <c r="C132" s="206" t="s">
        <v>346</v>
      </c>
      <c r="D132" s="206" t="s">
        <v>144</v>
      </c>
      <c r="E132" s="207" t="s">
        <v>1921</v>
      </c>
      <c r="F132" s="208" t="s">
        <v>1922</v>
      </c>
      <c r="G132" s="209" t="s">
        <v>240</v>
      </c>
      <c r="H132" s="210">
        <v>4</v>
      </c>
      <c r="I132" s="211"/>
      <c r="J132" s="212">
        <f>ROUND(I132*H132,2)</f>
        <v>0</v>
      </c>
      <c r="K132" s="208" t="s">
        <v>19</v>
      </c>
      <c r="L132" s="46"/>
      <c r="M132" s="213" t="s">
        <v>19</v>
      </c>
      <c r="N132" s="214" t="s">
        <v>41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149</v>
      </c>
      <c r="AT132" s="217" t="s">
        <v>144</v>
      </c>
      <c r="AU132" s="217" t="s">
        <v>70</v>
      </c>
      <c r="AY132" s="19" t="s">
        <v>142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78</v>
      </c>
      <c r="BK132" s="218">
        <f>ROUND(I132*H132,2)</f>
        <v>0</v>
      </c>
      <c r="BL132" s="19" t="s">
        <v>149</v>
      </c>
      <c r="BM132" s="217" t="s">
        <v>530</v>
      </c>
    </row>
    <row r="133" s="2" customFormat="1">
      <c r="A133" s="40"/>
      <c r="B133" s="41"/>
      <c r="C133" s="42"/>
      <c r="D133" s="219" t="s">
        <v>151</v>
      </c>
      <c r="E133" s="42"/>
      <c r="F133" s="220" t="s">
        <v>1922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151</v>
      </c>
      <c r="AU133" s="19" t="s">
        <v>70</v>
      </c>
    </row>
    <row r="134" s="2" customFormat="1" ht="16.5" customHeight="1">
      <c r="A134" s="40"/>
      <c r="B134" s="41"/>
      <c r="C134" s="206" t="s">
        <v>356</v>
      </c>
      <c r="D134" s="206" t="s">
        <v>144</v>
      </c>
      <c r="E134" s="207" t="s">
        <v>1923</v>
      </c>
      <c r="F134" s="208" t="s">
        <v>1924</v>
      </c>
      <c r="G134" s="209" t="s">
        <v>240</v>
      </c>
      <c r="H134" s="210">
        <v>1</v>
      </c>
      <c r="I134" s="211"/>
      <c r="J134" s="212">
        <f>ROUND(I134*H134,2)</f>
        <v>0</v>
      </c>
      <c r="K134" s="208" t="s">
        <v>19</v>
      </c>
      <c r="L134" s="46"/>
      <c r="M134" s="213" t="s">
        <v>19</v>
      </c>
      <c r="N134" s="214" t="s">
        <v>41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149</v>
      </c>
      <c r="AT134" s="217" t="s">
        <v>144</v>
      </c>
      <c r="AU134" s="217" t="s">
        <v>70</v>
      </c>
      <c r="AY134" s="19" t="s">
        <v>142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78</v>
      </c>
      <c r="BK134" s="218">
        <f>ROUND(I134*H134,2)</f>
        <v>0</v>
      </c>
      <c r="BL134" s="19" t="s">
        <v>149</v>
      </c>
      <c r="BM134" s="217" t="s">
        <v>538</v>
      </c>
    </row>
    <row r="135" s="2" customFormat="1">
      <c r="A135" s="40"/>
      <c r="B135" s="41"/>
      <c r="C135" s="42"/>
      <c r="D135" s="219" t="s">
        <v>151</v>
      </c>
      <c r="E135" s="42"/>
      <c r="F135" s="220" t="s">
        <v>1924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151</v>
      </c>
      <c r="AU135" s="19" t="s">
        <v>70</v>
      </c>
    </row>
    <row r="136" s="2" customFormat="1" ht="16.5" customHeight="1">
      <c r="A136" s="40"/>
      <c r="B136" s="41"/>
      <c r="C136" s="206" t="s">
        <v>364</v>
      </c>
      <c r="D136" s="206" t="s">
        <v>144</v>
      </c>
      <c r="E136" s="207" t="s">
        <v>1925</v>
      </c>
      <c r="F136" s="208" t="s">
        <v>1926</v>
      </c>
      <c r="G136" s="209" t="s">
        <v>269</v>
      </c>
      <c r="H136" s="210">
        <v>83</v>
      </c>
      <c r="I136" s="211"/>
      <c r="J136" s="212">
        <f>ROUND(I136*H136,2)</f>
        <v>0</v>
      </c>
      <c r="K136" s="208" t="s">
        <v>19</v>
      </c>
      <c r="L136" s="46"/>
      <c r="M136" s="213" t="s">
        <v>19</v>
      </c>
      <c r="N136" s="214" t="s">
        <v>41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149</v>
      </c>
      <c r="AT136" s="217" t="s">
        <v>144</v>
      </c>
      <c r="AU136" s="217" t="s">
        <v>70</v>
      </c>
      <c r="AY136" s="19" t="s">
        <v>142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78</v>
      </c>
      <c r="BK136" s="218">
        <f>ROUND(I136*H136,2)</f>
        <v>0</v>
      </c>
      <c r="BL136" s="19" t="s">
        <v>149</v>
      </c>
      <c r="BM136" s="217" t="s">
        <v>546</v>
      </c>
    </row>
    <row r="137" s="2" customFormat="1">
      <c r="A137" s="40"/>
      <c r="B137" s="41"/>
      <c r="C137" s="42"/>
      <c r="D137" s="219" t="s">
        <v>151</v>
      </c>
      <c r="E137" s="42"/>
      <c r="F137" s="220" t="s">
        <v>1926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151</v>
      </c>
      <c r="AU137" s="19" t="s">
        <v>70</v>
      </c>
    </row>
    <row r="138" s="2" customFormat="1" ht="16.5" customHeight="1">
      <c r="A138" s="40"/>
      <c r="B138" s="41"/>
      <c r="C138" s="206" t="s">
        <v>381</v>
      </c>
      <c r="D138" s="206" t="s">
        <v>144</v>
      </c>
      <c r="E138" s="207" t="s">
        <v>1927</v>
      </c>
      <c r="F138" s="208" t="s">
        <v>1928</v>
      </c>
      <c r="G138" s="209" t="s">
        <v>269</v>
      </c>
      <c r="H138" s="210">
        <v>20</v>
      </c>
      <c r="I138" s="211"/>
      <c r="J138" s="212">
        <f>ROUND(I138*H138,2)</f>
        <v>0</v>
      </c>
      <c r="K138" s="208" t="s">
        <v>19</v>
      </c>
      <c r="L138" s="46"/>
      <c r="M138" s="213" t="s">
        <v>19</v>
      </c>
      <c r="N138" s="214" t="s">
        <v>41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149</v>
      </c>
      <c r="AT138" s="217" t="s">
        <v>144</v>
      </c>
      <c r="AU138" s="217" t="s">
        <v>70</v>
      </c>
      <c r="AY138" s="19" t="s">
        <v>142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78</v>
      </c>
      <c r="BK138" s="218">
        <f>ROUND(I138*H138,2)</f>
        <v>0</v>
      </c>
      <c r="BL138" s="19" t="s">
        <v>149</v>
      </c>
      <c r="BM138" s="217" t="s">
        <v>557</v>
      </c>
    </row>
    <row r="139" s="2" customFormat="1">
      <c r="A139" s="40"/>
      <c r="B139" s="41"/>
      <c r="C139" s="42"/>
      <c r="D139" s="219" t="s">
        <v>151</v>
      </c>
      <c r="E139" s="42"/>
      <c r="F139" s="220" t="s">
        <v>1928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151</v>
      </c>
      <c r="AU139" s="19" t="s">
        <v>70</v>
      </c>
    </row>
    <row r="140" s="2" customFormat="1" ht="16.5" customHeight="1">
      <c r="A140" s="40"/>
      <c r="B140" s="41"/>
      <c r="C140" s="206" t="s">
        <v>387</v>
      </c>
      <c r="D140" s="206" t="s">
        <v>144</v>
      </c>
      <c r="E140" s="207" t="s">
        <v>1929</v>
      </c>
      <c r="F140" s="208" t="s">
        <v>1930</v>
      </c>
      <c r="G140" s="209" t="s">
        <v>269</v>
      </c>
      <c r="H140" s="210">
        <v>15</v>
      </c>
      <c r="I140" s="211"/>
      <c r="J140" s="212">
        <f>ROUND(I140*H140,2)</f>
        <v>0</v>
      </c>
      <c r="K140" s="208" t="s">
        <v>19</v>
      </c>
      <c r="L140" s="46"/>
      <c r="M140" s="213" t="s">
        <v>19</v>
      </c>
      <c r="N140" s="214" t="s">
        <v>41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149</v>
      </c>
      <c r="AT140" s="217" t="s">
        <v>144</v>
      </c>
      <c r="AU140" s="217" t="s">
        <v>70</v>
      </c>
      <c r="AY140" s="19" t="s">
        <v>142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78</v>
      </c>
      <c r="BK140" s="218">
        <f>ROUND(I140*H140,2)</f>
        <v>0</v>
      </c>
      <c r="BL140" s="19" t="s">
        <v>149</v>
      </c>
      <c r="BM140" s="217" t="s">
        <v>566</v>
      </c>
    </row>
    <row r="141" s="2" customFormat="1">
      <c r="A141" s="40"/>
      <c r="B141" s="41"/>
      <c r="C141" s="42"/>
      <c r="D141" s="219" t="s">
        <v>151</v>
      </c>
      <c r="E141" s="42"/>
      <c r="F141" s="220" t="s">
        <v>1930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151</v>
      </c>
      <c r="AU141" s="19" t="s">
        <v>70</v>
      </c>
    </row>
    <row r="142" s="2" customFormat="1" ht="16.5" customHeight="1">
      <c r="A142" s="40"/>
      <c r="B142" s="41"/>
      <c r="C142" s="206" t="s">
        <v>394</v>
      </c>
      <c r="D142" s="206" t="s">
        <v>144</v>
      </c>
      <c r="E142" s="207" t="s">
        <v>1931</v>
      </c>
      <c r="F142" s="208" t="s">
        <v>1932</v>
      </c>
      <c r="G142" s="209" t="s">
        <v>269</v>
      </c>
      <c r="H142" s="210">
        <v>48</v>
      </c>
      <c r="I142" s="211"/>
      <c r="J142" s="212">
        <f>ROUND(I142*H142,2)</f>
        <v>0</v>
      </c>
      <c r="K142" s="208" t="s">
        <v>19</v>
      </c>
      <c r="L142" s="46"/>
      <c r="M142" s="213" t="s">
        <v>19</v>
      </c>
      <c r="N142" s="214" t="s">
        <v>41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149</v>
      </c>
      <c r="AT142" s="217" t="s">
        <v>144</v>
      </c>
      <c r="AU142" s="217" t="s">
        <v>70</v>
      </c>
      <c r="AY142" s="19" t="s">
        <v>142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78</v>
      </c>
      <c r="BK142" s="218">
        <f>ROUND(I142*H142,2)</f>
        <v>0</v>
      </c>
      <c r="BL142" s="19" t="s">
        <v>149</v>
      </c>
      <c r="BM142" s="217" t="s">
        <v>579</v>
      </c>
    </row>
    <row r="143" s="2" customFormat="1">
      <c r="A143" s="40"/>
      <c r="B143" s="41"/>
      <c r="C143" s="42"/>
      <c r="D143" s="219" t="s">
        <v>151</v>
      </c>
      <c r="E143" s="42"/>
      <c r="F143" s="220" t="s">
        <v>1932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151</v>
      </c>
      <c r="AU143" s="19" t="s">
        <v>70</v>
      </c>
    </row>
    <row r="144" s="2" customFormat="1" ht="16.5" customHeight="1">
      <c r="A144" s="40"/>
      <c r="B144" s="41"/>
      <c r="C144" s="206" t="s">
        <v>401</v>
      </c>
      <c r="D144" s="206" t="s">
        <v>144</v>
      </c>
      <c r="E144" s="207" t="s">
        <v>1933</v>
      </c>
      <c r="F144" s="208" t="s">
        <v>1934</v>
      </c>
      <c r="G144" s="209" t="s">
        <v>269</v>
      </c>
      <c r="H144" s="210">
        <v>20</v>
      </c>
      <c r="I144" s="211"/>
      <c r="J144" s="212">
        <f>ROUND(I144*H144,2)</f>
        <v>0</v>
      </c>
      <c r="K144" s="208" t="s">
        <v>19</v>
      </c>
      <c r="L144" s="46"/>
      <c r="M144" s="213" t="s">
        <v>19</v>
      </c>
      <c r="N144" s="214" t="s">
        <v>41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149</v>
      </c>
      <c r="AT144" s="217" t="s">
        <v>144</v>
      </c>
      <c r="AU144" s="217" t="s">
        <v>70</v>
      </c>
      <c r="AY144" s="19" t="s">
        <v>142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78</v>
      </c>
      <c r="BK144" s="218">
        <f>ROUND(I144*H144,2)</f>
        <v>0</v>
      </c>
      <c r="BL144" s="19" t="s">
        <v>149</v>
      </c>
      <c r="BM144" s="217" t="s">
        <v>591</v>
      </c>
    </row>
    <row r="145" s="2" customFormat="1">
      <c r="A145" s="40"/>
      <c r="B145" s="41"/>
      <c r="C145" s="42"/>
      <c r="D145" s="219" t="s">
        <v>151</v>
      </c>
      <c r="E145" s="42"/>
      <c r="F145" s="220" t="s">
        <v>1934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151</v>
      </c>
      <c r="AU145" s="19" t="s">
        <v>70</v>
      </c>
    </row>
    <row r="146" s="2" customFormat="1" ht="16.5" customHeight="1">
      <c r="A146" s="40"/>
      <c r="B146" s="41"/>
      <c r="C146" s="206" t="s">
        <v>406</v>
      </c>
      <c r="D146" s="206" t="s">
        <v>144</v>
      </c>
      <c r="E146" s="207" t="s">
        <v>1935</v>
      </c>
      <c r="F146" s="208" t="s">
        <v>1936</v>
      </c>
      <c r="G146" s="209" t="s">
        <v>269</v>
      </c>
      <c r="H146" s="210">
        <v>15</v>
      </c>
      <c r="I146" s="211"/>
      <c r="J146" s="212">
        <f>ROUND(I146*H146,2)</f>
        <v>0</v>
      </c>
      <c r="K146" s="208" t="s">
        <v>19</v>
      </c>
      <c r="L146" s="46"/>
      <c r="M146" s="213" t="s">
        <v>19</v>
      </c>
      <c r="N146" s="214" t="s">
        <v>41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149</v>
      </c>
      <c r="AT146" s="217" t="s">
        <v>144</v>
      </c>
      <c r="AU146" s="217" t="s">
        <v>70</v>
      </c>
      <c r="AY146" s="19" t="s">
        <v>142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78</v>
      </c>
      <c r="BK146" s="218">
        <f>ROUND(I146*H146,2)</f>
        <v>0</v>
      </c>
      <c r="BL146" s="19" t="s">
        <v>149</v>
      </c>
      <c r="BM146" s="217" t="s">
        <v>605</v>
      </c>
    </row>
    <row r="147" s="2" customFormat="1">
      <c r="A147" s="40"/>
      <c r="B147" s="41"/>
      <c r="C147" s="42"/>
      <c r="D147" s="219" t="s">
        <v>151</v>
      </c>
      <c r="E147" s="42"/>
      <c r="F147" s="220" t="s">
        <v>1936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151</v>
      </c>
      <c r="AU147" s="19" t="s">
        <v>70</v>
      </c>
    </row>
    <row r="148" s="2" customFormat="1" ht="16.5" customHeight="1">
      <c r="A148" s="40"/>
      <c r="B148" s="41"/>
      <c r="C148" s="206" t="s">
        <v>414</v>
      </c>
      <c r="D148" s="206" t="s">
        <v>144</v>
      </c>
      <c r="E148" s="207" t="s">
        <v>1937</v>
      </c>
      <c r="F148" s="208" t="s">
        <v>1938</v>
      </c>
      <c r="G148" s="209" t="s">
        <v>269</v>
      </c>
      <c r="H148" s="210">
        <v>48</v>
      </c>
      <c r="I148" s="211"/>
      <c r="J148" s="212">
        <f>ROUND(I148*H148,2)</f>
        <v>0</v>
      </c>
      <c r="K148" s="208" t="s">
        <v>19</v>
      </c>
      <c r="L148" s="46"/>
      <c r="M148" s="213" t="s">
        <v>19</v>
      </c>
      <c r="N148" s="214" t="s">
        <v>41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149</v>
      </c>
      <c r="AT148" s="217" t="s">
        <v>144</v>
      </c>
      <c r="AU148" s="217" t="s">
        <v>70</v>
      </c>
      <c r="AY148" s="19" t="s">
        <v>142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78</v>
      </c>
      <c r="BK148" s="218">
        <f>ROUND(I148*H148,2)</f>
        <v>0</v>
      </c>
      <c r="BL148" s="19" t="s">
        <v>149</v>
      </c>
      <c r="BM148" s="217" t="s">
        <v>620</v>
      </c>
    </row>
    <row r="149" s="2" customFormat="1">
      <c r="A149" s="40"/>
      <c r="B149" s="41"/>
      <c r="C149" s="42"/>
      <c r="D149" s="219" t="s">
        <v>151</v>
      </c>
      <c r="E149" s="42"/>
      <c r="F149" s="220" t="s">
        <v>1938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151</v>
      </c>
      <c r="AU149" s="19" t="s">
        <v>70</v>
      </c>
    </row>
    <row r="150" s="2" customFormat="1" ht="16.5" customHeight="1">
      <c r="A150" s="40"/>
      <c r="B150" s="41"/>
      <c r="C150" s="206" t="s">
        <v>420</v>
      </c>
      <c r="D150" s="206" t="s">
        <v>144</v>
      </c>
      <c r="E150" s="207" t="s">
        <v>1939</v>
      </c>
      <c r="F150" s="208" t="s">
        <v>1940</v>
      </c>
      <c r="G150" s="209" t="s">
        <v>240</v>
      </c>
      <c r="H150" s="210">
        <v>1</v>
      </c>
      <c r="I150" s="211"/>
      <c r="J150" s="212">
        <f>ROUND(I150*H150,2)</f>
        <v>0</v>
      </c>
      <c r="K150" s="208" t="s">
        <v>19</v>
      </c>
      <c r="L150" s="46"/>
      <c r="M150" s="213" t="s">
        <v>19</v>
      </c>
      <c r="N150" s="214" t="s">
        <v>41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149</v>
      </c>
      <c r="AT150" s="217" t="s">
        <v>144</v>
      </c>
      <c r="AU150" s="217" t="s">
        <v>70</v>
      </c>
      <c r="AY150" s="19" t="s">
        <v>142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78</v>
      </c>
      <c r="BK150" s="218">
        <f>ROUND(I150*H150,2)</f>
        <v>0</v>
      </c>
      <c r="BL150" s="19" t="s">
        <v>149</v>
      </c>
      <c r="BM150" s="217" t="s">
        <v>637</v>
      </c>
    </row>
    <row r="151" s="2" customFormat="1">
      <c r="A151" s="40"/>
      <c r="B151" s="41"/>
      <c r="C151" s="42"/>
      <c r="D151" s="219" t="s">
        <v>151</v>
      </c>
      <c r="E151" s="42"/>
      <c r="F151" s="220" t="s">
        <v>1941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151</v>
      </c>
      <c r="AU151" s="19" t="s">
        <v>70</v>
      </c>
    </row>
    <row r="152" s="2" customFormat="1" ht="16.5" customHeight="1">
      <c r="A152" s="40"/>
      <c r="B152" s="41"/>
      <c r="C152" s="206" t="s">
        <v>429</v>
      </c>
      <c r="D152" s="206" t="s">
        <v>144</v>
      </c>
      <c r="E152" s="207" t="s">
        <v>1942</v>
      </c>
      <c r="F152" s="208" t="s">
        <v>1943</v>
      </c>
      <c r="G152" s="209" t="s">
        <v>240</v>
      </c>
      <c r="H152" s="210">
        <v>22</v>
      </c>
      <c r="I152" s="211"/>
      <c r="J152" s="212">
        <f>ROUND(I152*H152,2)</f>
        <v>0</v>
      </c>
      <c r="K152" s="208" t="s">
        <v>19</v>
      </c>
      <c r="L152" s="46"/>
      <c r="M152" s="213" t="s">
        <v>19</v>
      </c>
      <c r="N152" s="214" t="s">
        <v>41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149</v>
      </c>
      <c r="AT152" s="217" t="s">
        <v>144</v>
      </c>
      <c r="AU152" s="217" t="s">
        <v>70</v>
      </c>
      <c r="AY152" s="19" t="s">
        <v>142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78</v>
      </c>
      <c r="BK152" s="218">
        <f>ROUND(I152*H152,2)</f>
        <v>0</v>
      </c>
      <c r="BL152" s="19" t="s">
        <v>149</v>
      </c>
      <c r="BM152" s="217" t="s">
        <v>649</v>
      </c>
    </row>
    <row r="153" s="2" customFormat="1">
      <c r="A153" s="40"/>
      <c r="B153" s="41"/>
      <c r="C153" s="42"/>
      <c r="D153" s="219" t="s">
        <v>151</v>
      </c>
      <c r="E153" s="42"/>
      <c r="F153" s="220" t="s">
        <v>1943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151</v>
      </c>
      <c r="AU153" s="19" t="s">
        <v>70</v>
      </c>
    </row>
    <row r="154" s="2" customFormat="1" ht="16.5" customHeight="1">
      <c r="A154" s="40"/>
      <c r="B154" s="41"/>
      <c r="C154" s="206" t="s">
        <v>434</v>
      </c>
      <c r="D154" s="206" t="s">
        <v>144</v>
      </c>
      <c r="E154" s="207" t="s">
        <v>1944</v>
      </c>
      <c r="F154" s="208" t="s">
        <v>1945</v>
      </c>
      <c r="G154" s="209" t="s">
        <v>240</v>
      </c>
      <c r="H154" s="210">
        <v>1</v>
      </c>
      <c r="I154" s="211"/>
      <c r="J154" s="212">
        <f>ROUND(I154*H154,2)</f>
        <v>0</v>
      </c>
      <c r="K154" s="208" t="s">
        <v>19</v>
      </c>
      <c r="L154" s="46"/>
      <c r="M154" s="213" t="s">
        <v>19</v>
      </c>
      <c r="N154" s="214" t="s">
        <v>41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149</v>
      </c>
      <c r="AT154" s="217" t="s">
        <v>144</v>
      </c>
      <c r="AU154" s="217" t="s">
        <v>70</v>
      </c>
      <c r="AY154" s="19" t="s">
        <v>142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78</v>
      </c>
      <c r="BK154" s="218">
        <f>ROUND(I154*H154,2)</f>
        <v>0</v>
      </c>
      <c r="BL154" s="19" t="s">
        <v>149</v>
      </c>
      <c r="BM154" s="217" t="s">
        <v>665</v>
      </c>
    </row>
    <row r="155" s="2" customFormat="1">
      <c r="A155" s="40"/>
      <c r="B155" s="41"/>
      <c r="C155" s="42"/>
      <c r="D155" s="219" t="s">
        <v>151</v>
      </c>
      <c r="E155" s="42"/>
      <c r="F155" s="220" t="s">
        <v>1945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151</v>
      </c>
      <c r="AU155" s="19" t="s">
        <v>70</v>
      </c>
    </row>
    <row r="156" s="2" customFormat="1" ht="16.5" customHeight="1">
      <c r="A156" s="40"/>
      <c r="B156" s="41"/>
      <c r="C156" s="206" t="s">
        <v>441</v>
      </c>
      <c r="D156" s="206" t="s">
        <v>144</v>
      </c>
      <c r="E156" s="207" t="s">
        <v>1946</v>
      </c>
      <c r="F156" s="208" t="s">
        <v>1947</v>
      </c>
      <c r="G156" s="209" t="s">
        <v>240</v>
      </c>
      <c r="H156" s="210">
        <v>1</v>
      </c>
      <c r="I156" s="211"/>
      <c r="J156" s="212">
        <f>ROUND(I156*H156,2)</f>
        <v>0</v>
      </c>
      <c r="K156" s="208" t="s">
        <v>19</v>
      </c>
      <c r="L156" s="46"/>
      <c r="M156" s="213" t="s">
        <v>19</v>
      </c>
      <c r="N156" s="214" t="s">
        <v>41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149</v>
      </c>
      <c r="AT156" s="217" t="s">
        <v>144</v>
      </c>
      <c r="AU156" s="217" t="s">
        <v>70</v>
      </c>
      <c r="AY156" s="19" t="s">
        <v>142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78</v>
      </c>
      <c r="BK156" s="218">
        <f>ROUND(I156*H156,2)</f>
        <v>0</v>
      </c>
      <c r="BL156" s="19" t="s">
        <v>149</v>
      </c>
      <c r="BM156" s="217" t="s">
        <v>672</v>
      </c>
    </row>
    <row r="157" s="2" customFormat="1">
      <c r="A157" s="40"/>
      <c r="B157" s="41"/>
      <c r="C157" s="42"/>
      <c r="D157" s="219" t="s">
        <v>151</v>
      </c>
      <c r="E157" s="42"/>
      <c r="F157" s="220" t="s">
        <v>1947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151</v>
      </c>
      <c r="AU157" s="19" t="s">
        <v>70</v>
      </c>
    </row>
    <row r="158" s="2" customFormat="1" ht="16.5" customHeight="1">
      <c r="A158" s="40"/>
      <c r="B158" s="41"/>
      <c r="C158" s="206" t="s">
        <v>446</v>
      </c>
      <c r="D158" s="206" t="s">
        <v>144</v>
      </c>
      <c r="E158" s="207" t="s">
        <v>1948</v>
      </c>
      <c r="F158" s="208" t="s">
        <v>1949</v>
      </c>
      <c r="G158" s="209" t="s">
        <v>240</v>
      </c>
      <c r="H158" s="210">
        <v>1</v>
      </c>
      <c r="I158" s="211"/>
      <c r="J158" s="212">
        <f>ROUND(I158*H158,2)</f>
        <v>0</v>
      </c>
      <c r="K158" s="208" t="s">
        <v>19</v>
      </c>
      <c r="L158" s="46"/>
      <c r="M158" s="213" t="s">
        <v>19</v>
      </c>
      <c r="N158" s="214" t="s">
        <v>41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149</v>
      </c>
      <c r="AT158" s="217" t="s">
        <v>144</v>
      </c>
      <c r="AU158" s="217" t="s">
        <v>70</v>
      </c>
      <c r="AY158" s="19" t="s">
        <v>142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78</v>
      </c>
      <c r="BK158" s="218">
        <f>ROUND(I158*H158,2)</f>
        <v>0</v>
      </c>
      <c r="BL158" s="19" t="s">
        <v>149</v>
      </c>
      <c r="BM158" s="217" t="s">
        <v>685</v>
      </c>
    </row>
    <row r="159" s="2" customFormat="1">
      <c r="A159" s="40"/>
      <c r="B159" s="41"/>
      <c r="C159" s="42"/>
      <c r="D159" s="219" t="s">
        <v>151</v>
      </c>
      <c r="E159" s="42"/>
      <c r="F159" s="220" t="s">
        <v>1950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151</v>
      </c>
      <c r="AU159" s="19" t="s">
        <v>70</v>
      </c>
    </row>
    <row r="160" s="2" customFormat="1">
      <c r="A160" s="40"/>
      <c r="B160" s="41"/>
      <c r="C160" s="42"/>
      <c r="D160" s="219" t="s">
        <v>342</v>
      </c>
      <c r="E160" s="42"/>
      <c r="F160" s="258" t="s">
        <v>1951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342</v>
      </c>
      <c r="AU160" s="19" t="s">
        <v>70</v>
      </c>
    </row>
    <row r="161" s="2" customFormat="1" ht="16.5" customHeight="1">
      <c r="A161" s="40"/>
      <c r="B161" s="41"/>
      <c r="C161" s="206" t="s">
        <v>451</v>
      </c>
      <c r="D161" s="206" t="s">
        <v>144</v>
      </c>
      <c r="E161" s="207" t="s">
        <v>1952</v>
      </c>
      <c r="F161" s="208" t="s">
        <v>1953</v>
      </c>
      <c r="G161" s="209" t="s">
        <v>240</v>
      </c>
      <c r="H161" s="210">
        <v>1</v>
      </c>
      <c r="I161" s="211"/>
      <c r="J161" s="212">
        <f>ROUND(I161*H161,2)</f>
        <v>0</v>
      </c>
      <c r="K161" s="208" t="s">
        <v>19</v>
      </c>
      <c r="L161" s="46"/>
      <c r="M161" s="213" t="s">
        <v>19</v>
      </c>
      <c r="N161" s="214" t="s">
        <v>41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149</v>
      </c>
      <c r="AT161" s="217" t="s">
        <v>144</v>
      </c>
      <c r="AU161" s="217" t="s">
        <v>70</v>
      </c>
      <c r="AY161" s="19" t="s">
        <v>142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78</v>
      </c>
      <c r="BK161" s="218">
        <f>ROUND(I161*H161,2)</f>
        <v>0</v>
      </c>
      <c r="BL161" s="19" t="s">
        <v>149</v>
      </c>
      <c r="BM161" s="217" t="s">
        <v>697</v>
      </c>
    </row>
    <row r="162" s="2" customFormat="1">
      <c r="A162" s="40"/>
      <c r="B162" s="41"/>
      <c r="C162" s="42"/>
      <c r="D162" s="219" t="s">
        <v>151</v>
      </c>
      <c r="E162" s="42"/>
      <c r="F162" s="220" t="s">
        <v>1954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151</v>
      </c>
      <c r="AU162" s="19" t="s">
        <v>70</v>
      </c>
    </row>
    <row r="163" s="2" customFormat="1" ht="16.5" customHeight="1">
      <c r="A163" s="40"/>
      <c r="B163" s="41"/>
      <c r="C163" s="206" t="s">
        <v>461</v>
      </c>
      <c r="D163" s="206" t="s">
        <v>144</v>
      </c>
      <c r="E163" s="207" t="s">
        <v>1955</v>
      </c>
      <c r="F163" s="208" t="s">
        <v>1956</v>
      </c>
      <c r="G163" s="209" t="s">
        <v>193</v>
      </c>
      <c r="H163" s="210">
        <v>1</v>
      </c>
      <c r="I163" s="211"/>
      <c r="J163" s="212">
        <f>ROUND(I163*H163,2)</f>
        <v>0</v>
      </c>
      <c r="K163" s="208" t="s">
        <v>19</v>
      </c>
      <c r="L163" s="46"/>
      <c r="M163" s="213" t="s">
        <v>19</v>
      </c>
      <c r="N163" s="214" t="s">
        <v>41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149</v>
      </c>
      <c r="AT163" s="217" t="s">
        <v>144</v>
      </c>
      <c r="AU163" s="217" t="s">
        <v>70</v>
      </c>
      <c r="AY163" s="19" t="s">
        <v>142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78</v>
      </c>
      <c r="BK163" s="218">
        <f>ROUND(I163*H163,2)</f>
        <v>0</v>
      </c>
      <c r="BL163" s="19" t="s">
        <v>149</v>
      </c>
      <c r="BM163" s="217" t="s">
        <v>709</v>
      </c>
    </row>
    <row r="164" s="2" customFormat="1">
      <c r="A164" s="40"/>
      <c r="B164" s="41"/>
      <c r="C164" s="42"/>
      <c r="D164" s="219" t="s">
        <v>151</v>
      </c>
      <c r="E164" s="42"/>
      <c r="F164" s="220" t="s">
        <v>1956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151</v>
      </c>
      <c r="AU164" s="19" t="s">
        <v>70</v>
      </c>
    </row>
    <row r="165" s="2" customFormat="1" ht="16.5" customHeight="1">
      <c r="A165" s="40"/>
      <c r="B165" s="41"/>
      <c r="C165" s="206" t="s">
        <v>467</v>
      </c>
      <c r="D165" s="206" t="s">
        <v>144</v>
      </c>
      <c r="E165" s="207" t="s">
        <v>1957</v>
      </c>
      <c r="F165" s="208" t="s">
        <v>1958</v>
      </c>
      <c r="G165" s="209" t="s">
        <v>240</v>
      </c>
      <c r="H165" s="210">
        <v>6</v>
      </c>
      <c r="I165" s="211"/>
      <c r="J165" s="212">
        <f>ROUND(I165*H165,2)</f>
        <v>0</v>
      </c>
      <c r="K165" s="208" t="s">
        <v>19</v>
      </c>
      <c r="L165" s="46"/>
      <c r="M165" s="213" t="s">
        <v>19</v>
      </c>
      <c r="N165" s="214" t="s">
        <v>41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149</v>
      </c>
      <c r="AT165" s="217" t="s">
        <v>144</v>
      </c>
      <c r="AU165" s="217" t="s">
        <v>70</v>
      </c>
      <c r="AY165" s="19" t="s">
        <v>142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78</v>
      </c>
      <c r="BK165" s="218">
        <f>ROUND(I165*H165,2)</f>
        <v>0</v>
      </c>
      <c r="BL165" s="19" t="s">
        <v>149</v>
      </c>
      <c r="BM165" s="217" t="s">
        <v>722</v>
      </c>
    </row>
    <row r="166" s="2" customFormat="1">
      <c r="A166" s="40"/>
      <c r="B166" s="41"/>
      <c r="C166" s="42"/>
      <c r="D166" s="219" t="s">
        <v>151</v>
      </c>
      <c r="E166" s="42"/>
      <c r="F166" s="220" t="s">
        <v>1958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151</v>
      </c>
      <c r="AU166" s="19" t="s">
        <v>70</v>
      </c>
    </row>
    <row r="167" s="2" customFormat="1" ht="16.5" customHeight="1">
      <c r="A167" s="40"/>
      <c r="B167" s="41"/>
      <c r="C167" s="206" t="s">
        <v>473</v>
      </c>
      <c r="D167" s="206" t="s">
        <v>144</v>
      </c>
      <c r="E167" s="207" t="s">
        <v>1959</v>
      </c>
      <c r="F167" s="208" t="s">
        <v>1960</v>
      </c>
      <c r="G167" s="209" t="s">
        <v>240</v>
      </c>
      <c r="H167" s="210">
        <v>1</v>
      </c>
      <c r="I167" s="211"/>
      <c r="J167" s="212">
        <f>ROUND(I167*H167,2)</f>
        <v>0</v>
      </c>
      <c r="K167" s="208" t="s">
        <v>19</v>
      </c>
      <c r="L167" s="46"/>
      <c r="M167" s="213" t="s">
        <v>19</v>
      </c>
      <c r="N167" s="214" t="s">
        <v>41</v>
      </c>
      <c r="O167" s="86"/>
      <c r="P167" s="215">
        <f>O167*H167</f>
        <v>0</v>
      </c>
      <c r="Q167" s="215">
        <v>0</v>
      </c>
      <c r="R167" s="215">
        <f>Q167*H167</f>
        <v>0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149</v>
      </c>
      <c r="AT167" s="217" t="s">
        <v>144</v>
      </c>
      <c r="AU167" s="217" t="s">
        <v>70</v>
      </c>
      <c r="AY167" s="19" t="s">
        <v>142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78</v>
      </c>
      <c r="BK167" s="218">
        <f>ROUND(I167*H167,2)</f>
        <v>0</v>
      </c>
      <c r="BL167" s="19" t="s">
        <v>149</v>
      </c>
      <c r="BM167" s="217" t="s">
        <v>735</v>
      </c>
    </row>
    <row r="168" s="2" customFormat="1">
      <c r="A168" s="40"/>
      <c r="B168" s="41"/>
      <c r="C168" s="42"/>
      <c r="D168" s="219" t="s">
        <v>151</v>
      </c>
      <c r="E168" s="42"/>
      <c r="F168" s="220" t="s">
        <v>1960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151</v>
      </c>
      <c r="AU168" s="19" t="s">
        <v>70</v>
      </c>
    </row>
    <row r="169" s="2" customFormat="1" ht="16.5" customHeight="1">
      <c r="A169" s="40"/>
      <c r="B169" s="41"/>
      <c r="C169" s="206" t="s">
        <v>479</v>
      </c>
      <c r="D169" s="206" t="s">
        <v>144</v>
      </c>
      <c r="E169" s="207" t="s">
        <v>1961</v>
      </c>
      <c r="F169" s="208" t="s">
        <v>1962</v>
      </c>
      <c r="G169" s="209" t="s">
        <v>240</v>
      </c>
      <c r="H169" s="210">
        <v>4</v>
      </c>
      <c r="I169" s="211"/>
      <c r="J169" s="212">
        <f>ROUND(I169*H169,2)</f>
        <v>0</v>
      </c>
      <c r="K169" s="208" t="s">
        <v>19</v>
      </c>
      <c r="L169" s="46"/>
      <c r="M169" s="213" t="s">
        <v>19</v>
      </c>
      <c r="N169" s="214" t="s">
        <v>41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149</v>
      </c>
      <c r="AT169" s="217" t="s">
        <v>144</v>
      </c>
      <c r="AU169" s="217" t="s">
        <v>70</v>
      </c>
      <c r="AY169" s="19" t="s">
        <v>142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78</v>
      </c>
      <c r="BK169" s="218">
        <f>ROUND(I169*H169,2)</f>
        <v>0</v>
      </c>
      <c r="BL169" s="19" t="s">
        <v>149</v>
      </c>
      <c r="BM169" s="217" t="s">
        <v>747</v>
      </c>
    </row>
    <row r="170" s="2" customFormat="1">
      <c r="A170" s="40"/>
      <c r="B170" s="41"/>
      <c r="C170" s="42"/>
      <c r="D170" s="219" t="s">
        <v>151</v>
      </c>
      <c r="E170" s="42"/>
      <c r="F170" s="220" t="s">
        <v>1962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151</v>
      </c>
      <c r="AU170" s="19" t="s">
        <v>70</v>
      </c>
    </row>
    <row r="171" s="2" customFormat="1" ht="16.5" customHeight="1">
      <c r="A171" s="40"/>
      <c r="B171" s="41"/>
      <c r="C171" s="206" t="s">
        <v>486</v>
      </c>
      <c r="D171" s="206" t="s">
        <v>144</v>
      </c>
      <c r="E171" s="207" t="s">
        <v>1963</v>
      </c>
      <c r="F171" s="208" t="s">
        <v>1964</v>
      </c>
      <c r="G171" s="209" t="s">
        <v>1565</v>
      </c>
      <c r="H171" s="210">
        <v>1</v>
      </c>
      <c r="I171" s="211"/>
      <c r="J171" s="212">
        <f>ROUND(I171*H171,2)</f>
        <v>0</v>
      </c>
      <c r="K171" s="208" t="s">
        <v>19</v>
      </c>
      <c r="L171" s="46"/>
      <c r="M171" s="213" t="s">
        <v>19</v>
      </c>
      <c r="N171" s="214" t="s">
        <v>41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149</v>
      </c>
      <c r="AT171" s="217" t="s">
        <v>144</v>
      </c>
      <c r="AU171" s="217" t="s">
        <v>70</v>
      </c>
      <c r="AY171" s="19" t="s">
        <v>142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78</v>
      </c>
      <c r="BK171" s="218">
        <f>ROUND(I171*H171,2)</f>
        <v>0</v>
      </c>
      <c r="BL171" s="19" t="s">
        <v>149</v>
      </c>
      <c r="BM171" s="217" t="s">
        <v>760</v>
      </c>
    </row>
    <row r="172" s="2" customFormat="1">
      <c r="A172" s="40"/>
      <c r="B172" s="41"/>
      <c r="C172" s="42"/>
      <c r="D172" s="219" t="s">
        <v>151</v>
      </c>
      <c r="E172" s="42"/>
      <c r="F172" s="220" t="s">
        <v>1965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151</v>
      </c>
      <c r="AU172" s="19" t="s">
        <v>70</v>
      </c>
    </row>
    <row r="173" s="2" customFormat="1" ht="16.5" customHeight="1">
      <c r="A173" s="40"/>
      <c r="B173" s="41"/>
      <c r="C173" s="206" t="s">
        <v>492</v>
      </c>
      <c r="D173" s="206" t="s">
        <v>144</v>
      </c>
      <c r="E173" s="207" t="s">
        <v>1966</v>
      </c>
      <c r="F173" s="208" t="s">
        <v>1967</v>
      </c>
      <c r="G173" s="209" t="s">
        <v>240</v>
      </c>
      <c r="H173" s="210">
        <v>1</v>
      </c>
      <c r="I173" s="211"/>
      <c r="J173" s="212">
        <f>ROUND(I173*H173,2)</f>
        <v>0</v>
      </c>
      <c r="K173" s="208" t="s">
        <v>19</v>
      </c>
      <c r="L173" s="46"/>
      <c r="M173" s="213" t="s">
        <v>19</v>
      </c>
      <c r="N173" s="214" t="s">
        <v>41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149</v>
      </c>
      <c r="AT173" s="217" t="s">
        <v>144</v>
      </c>
      <c r="AU173" s="217" t="s">
        <v>70</v>
      </c>
      <c r="AY173" s="19" t="s">
        <v>142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78</v>
      </c>
      <c r="BK173" s="218">
        <f>ROUND(I173*H173,2)</f>
        <v>0</v>
      </c>
      <c r="BL173" s="19" t="s">
        <v>149</v>
      </c>
      <c r="BM173" s="217" t="s">
        <v>773</v>
      </c>
    </row>
    <row r="174" s="2" customFormat="1">
      <c r="A174" s="40"/>
      <c r="B174" s="41"/>
      <c r="C174" s="42"/>
      <c r="D174" s="219" t="s">
        <v>151</v>
      </c>
      <c r="E174" s="42"/>
      <c r="F174" s="220" t="s">
        <v>1967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151</v>
      </c>
      <c r="AU174" s="19" t="s">
        <v>70</v>
      </c>
    </row>
    <row r="175" s="2" customFormat="1" ht="16.5" customHeight="1">
      <c r="A175" s="40"/>
      <c r="B175" s="41"/>
      <c r="C175" s="206" t="s">
        <v>498</v>
      </c>
      <c r="D175" s="206" t="s">
        <v>144</v>
      </c>
      <c r="E175" s="207" t="s">
        <v>1968</v>
      </c>
      <c r="F175" s="208" t="s">
        <v>1969</v>
      </c>
      <c r="G175" s="209" t="s">
        <v>240</v>
      </c>
      <c r="H175" s="210">
        <v>3</v>
      </c>
      <c r="I175" s="211"/>
      <c r="J175" s="212">
        <f>ROUND(I175*H175,2)</f>
        <v>0</v>
      </c>
      <c r="K175" s="208" t="s">
        <v>19</v>
      </c>
      <c r="L175" s="46"/>
      <c r="M175" s="213" t="s">
        <v>19</v>
      </c>
      <c r="N175" s="214" t="s">
        <v>41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149</v>
      </c>
      <c r="AT175" s="217" t="s">
        <v>144</v>
      </c>
      <c r="AU175" s="217" t="s">
        <v>70</v>
      </c>
      <c r="AY175" s="19" t="s">
        <v>142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78</v>
      </c>
      <c r="BK175" s="218">
        <f>ROUND(I175*H175,2)</f>
        <v>0</v>
      </c>
      <c r="BL175" s="19" t="s">
        <v>149</v>
      </c>
      <c r="BM175" s="217" t="s">
        <v>793</v>
      </c>
    </row>
    <row r="176" s="2" customFormat="1">
      <c r="A176" s="40"/>
      <c r="B176" s="41"/>
      <c r="C176" s="42"/>
      <c r="D176" s="219" t="s">
        <v>151</v>
      </c>
      <c r="E176" s="42"/>
      <c r="F176" s="220" t="s">
        <v>1969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151</v>
      </c>
      <c r="AU176" s="19" t="s">
        <v>70</v>
      </c>
    </row>
    <row r="177" s="2" customFormat="1" ht="16.5" customHeight="1">
      <c r="A177" s="40"/>
      <c r="B177" s="41"/>
      <c r="C177" s="206" t="s">
        <v>503</v>
      </c>
      <c r="D177" s="206" t="s">
        <v>144</v>
      </c>
      <c r="E177" s="207" t="s">
        <v>1970</v>
      </c>
      <c r="F177" s="208" t="s">
        <v>1971</v>
      </c>
      <c r="G177" s="209" t="s">
        <v>240</v>
      </c>
      <c r="H177" s="210">
        <v>16</v>
      </c>
      <c r="I177" s="211"/>
      <c r="J177" s="212">
        <f>ROUND(I177*H177,2)</f>
        <v>0</v>
      </c>
      <c r="K177" s="208" t="s">
        <v>19</v>
      </c>
      <c r="L177" s="46"/>
      <c r="M177" s="213" t="s">
        <v>19</v>
      </c>
      <c r="N177" s="214" t="s">
        <v>41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149</v>
      </c>
      <c r="AT177" s="217" t="s">
        <v>144</v>
      </c>
      <c r="AU177" s="217" t="s">
        <v>70</v>
      </c>
      <c r="AY177" s="19" t="s">
        <v>142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78</v>
      </c>
      <c r="BK177" s="218">
        <f>ROUND(I177*H177,2)</f>
        <v>0</v>
      </c>
      <c r="BL177" s="19" t="s">
        <v>149</v>
      </c>
      <c r="BM177" s="217" t="s">
        <v>810</v>
      </c>
    </row>
    <row r="178" s="2" customFormat="1">
      <c r="A178" s="40"/>
      <c r="B178" s="41"/>
      <c r="C178" s="42"/>
      <c r="D178" s="219" t="s">
        <v>151</v>
      </c>
      <c r="E178" s="42"/>
      <c r="F178" s="220" t="s">
        <v>1971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151</v>
      </c>
      <c r="AU178" s="19" t="s">
        <v>70</v>
      </c>
    </row>
    <row r="179" s="2" customFormat="1" ht="16.5" customHeight="1">
      <c r="A179" s="40"/>
      <c r="B179" s="41"/>
      <c r="C179" s="206" t="s">
        <v>510</v>
      </c>
      <c r="D179" s="206" t="s">
        <v>144</v>
      </c>
      <c r="E179" s="207" t="s">
        <v>1972</v>
      </c>
      <c r="F179" s="208" t="s">
        <v>1973</v>
      </c>
      <c r="G179" s="209" t="s">
        <v>1565</v>
      </c>
      <c r="H179" s="210">
        <v>2</v>
      </c>
      <c r="I179" s="211"/>
      <c r="J179" s="212">
        <f>ROUND(I179*H179,2)</f>
        <v>0</v>
      </c>
      <c r="K179" s="208" t="s">
        <v>19</v>
      </c>
      <c r="L179" s="46"/>
      <c r="M179" s="213" t="s">
        <v>19</v>
      </c>
      <c r="N179" s="214" t="s">
        <v>41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149</v>
      </c>
      <c r="AT179" s="217" t="s">
        <v>144</v>
      </c>
      <c r="AU179" s="217" t="s">
        <v>70</v>
      </c>
      <c r="AY179" s="19" t="s">
        <v>142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78</v>
      </c>
      <c r="BK179" s="218">
        <f>ROUND(I179*H179,2)</f>
        <v>0</v>
      </c>
      <c r="BL179" s="19" t="s">
        <v>149</v>
      </c>
      <c r="BM179" s="217" t="s">
        <v>822</v>
      </c>
    </row>
    <row r="180" s="2" customFormat="1">
      <c r="A180" s="40"/>
      <c r="B180" s="41"/>
      <c r="C180" s="42"/>
      <c r="D180" s="219" t="s">
        <v>151</v>
      </c>
      <c r="E180" s="42"/>
      <c r="F180" s="220" t="s">
        <v>1973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151</v>
      </c>
      <c r="AU180" s="19" t="s">
        <v>70</v>
      </c>
    </row>
    <row r="181" s="2" customFormat="1" ht="16.5" customHeight="1">
      <c r="A181" s="40"/>
      <c r="B181" s="41"/>
      <c r="C181" s="206" t="s">
        <v>515</v>
      </c>
      <c r="D181" s="206" t="s">
        <v>144</v>
      </c>
      <c r="E181" s="207" t="s">
        <v>1974</v>
      </c>
      <c r="F181" s="208" t="s">
        <v>1975</v>
      </c>
      <c r="G181" s="209" t="s">
        <v>1565</v>
      </c>
      <c r="H181" s="210">
        <v>2</v>
      </c>
      <c r="I181" s="211"/>
      <c r="J181" s="212">
        <f>ROUND(I181*H181,2)</f>
        <v>0</v>
      </c>
      <c r="K181" s="208" t="s">
        <v>19</v>
      </c>
      <c r="L181" s="46"/>
      <c r="M181" s="213" t="s">
        <v>19</v>
      </c>
      <c r="N181" s="214" t="s">
        <v>41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149</v>
      </c>
      <c r="AT181" s="217" t="s">
        <v>144</v>
      </c>
      <c r="AU181" s="217" t="s">
        <v>70</v>
      </c>
      <c r="AY181" s="19" t="s">
        <v>142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78</v>
      </c>
      <c r="BK181" s="218">
        <f>ROUND(I181*H181,2)</f>
        <v>0</v>
      </c>
      <c r="BL181" s="19" t="s">
        <v>149</v>
      </c>
      <c r="BM181" s="217" t="s">
        <v>834</v>
      </c>
    </row>
    <row r="182" s="2" customFormat="1">
      <c r="A182" s="40"/>
      <c r="B182" s="41"/>
      <c r="C182" s="42"/>
      <c r="D182" s="219" t="s">
        <v>151</v>
      </c>
      <c r="E182" s="42"/>
      <c r="F182" s="220" t="s">
        <v>1976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151</v>
      </c>
      <c r="AU182" s="19" t="s">
        <v>70</v>
      </c>
    </row>
    <row r="183" s="2" customFormat="1" ht="16.5" customHeight="1">
      <c r="A183" s="40"/>
      <c r="B183" s="41"/>
      <c r="C183" s="206" t="s">
        <v>521</v>
      </c>
      <c r="D183" s="206" t="s">
        <v>144</v>
      </c>
      <c r="E183" s="207" t="s">
        <v>1977</v>
      </c>
      <c r="F183" s="208" t="s">
        <v>1978</v>
      </c>
      <c r="G183" s="209" t="s">
        <v>240</v>
      </c>
      <c r="H183" s="210">
        <v>2</v>
      </c>
      <c r="I183" s="211"/>
      <c r="J183" s="212">
        <f>ROUND(I183*H183,2)</f>
        <v>0</v>
      </c>
      <c r="K183" s="208" t="s">
        <v>19</v>
      </c>
      <c r="L183" s="46"/>
      <c r="M183" s="213" t="s">
        <v>19</v>
      </c>
      <c r="N183" s="214" t="s">
        <v>41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149</v>
      </c>
      <c r="AT183" s="217" t="s">
        <v>144</v>
      </c>
      <c r="AU183" s="217" t="s">
        <v>70</v>
      </c>
      <c r="AY183" s="19" t="s">
        <v>142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78</v>
      </c>
      <c r="BK183" s="218">
        <f>ROUND(I183*H183,2)</f>
        <v>0</v>
      </c>
      <c r="BL183" s="19" t="s">
        <v>149</v>
      </c>
      <c r="BM183" s="217" t="s">
        <v>846</v>
      </c>
    </row>
    <row r="184" s="2" customFormat="1">
      <c r="A184" s="40"/>
      <c r="B184" s="41"/>
      <c r="C184" s="42"/>
      <c r="D184" s="219" t="s">
        <v>151</v>
      </c>
      <c r="E184" s="42"/>
      <c r="F184" s="220" t="s">
        <v>1978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151</v>
      </c>
      <c r="AU184" s="19" t="s">
        <v>70</v>
      </c>
    </row>
    <row r="185" s="2" customFormat="1" ht="16.5" customHeight="1">
      <c r="A185" s="40"/>
      <c r="B185" s="41"/>
      <c r="C185" s="206" t="s">
        <v>525</v>
      </c>
      <c r="D185" s="206" t="s">
        <v>144</v>
      </c>
      <c r="E185" s="207" t="s">
        <v>1979</v>
      </c>
      <c r="F185" s="208" t="s">
        <v>1980</v>
      </c>
      <c r="G185" s="209" t="s">
        <v>240</v>
      </c>
      <c r="H185" s="210">
        <v>2</v>
      </c>
      <c r="I185" s="211"/>
      <c r="J185" s="212">
        <f>ROUND(I185*H185,2)</f>
        <v>0</v>
      </c>
      <c r="K185" s="208" t="s">
        <v>19</v>
      </c>
      <c r="L185" s="46"/>
      <c r="M185" s="213" t="s">
        <v>19</v>
      </c>
      <c r="N185" s="214" t="s">
        <v>41</v>
      </c>
      <c r="O185" s="86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149</v>
      </c>
      <c r="AT185" s="217" t="s">
        <v>144</v>
      </c>
      <c r="AU185" s="217" t="s">
        <v>70</v>
      </c>
      <c r="AY185" s="19" t="s">
        <v>142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78</v>
      </c>
      <c r="BK185" s="218">
        <f>ROUND(I185*H185,2)</f>
        <v>0</v>
      </c>
      <c r="BL185" s="19" t="s">
        <v>149</v>
      </c>
      <c r="BM185" s="217" t="s">
        <v>861</v>
      </c>
    </row>
    <row r="186" s="2" customFormat="1">
      <c r="A186" s="40"/>
      <c r="B186" s="41"/>
      <c r="C186" s="42"/>
      <c r="D186" s="219" t="s">
        <v>151</v>
      </c>
      <c r="E186" s="42"/>
      <c r="F186" s="220" t="s">
        <v>1980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151</v>
      </c>
      <c r="AU186" s="19" t="s">
        <v>70</v>
      </c>
    </row>
    <row r="187" s="2" customFormat="1" ht="16.5" customHeight="1">
      <c r="A187" s="40"/>
      <c r="B187" s="41"/>
      <c r="C187" s="206" t="s">
        <v>530</v>
      </c>
      <c r="D187" s="206" t="s">
        <v>144</v>
      </c>
      <c r="E187" s="207" t="s">
        <v>1981</v>
      </c>
      <c r="F187" s="208" t="s">
        <v>1982</v>
      </c>
      <c r="G187" s="209" t="s">
        <v>1565</v>
      </c>
      <c r="H187" s="210">
        <v>2</v>
      </c>
      <c r="I187" s="211"/>
      <c r="J187" s="212">
        <f>ROUND(I187*H187,2)</f>
        <v>0</v>
      </c>
      <c r="K187" s="208" t="s">
        <v>19</v>
      </c>
      <c r="L187" s="46"/>
      <c r="M187" s="213" t="s">
        <v>19</v>
      </c>
      <c r="N187" s="214" t="s">
        <v>41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149</v>
      </c>
      <c r="AT187" s="217" t="s">
        <v>144</v>
      </c>
      <c r="AU187" s="217" t="s">
        <v>70</v>
      </c>
      <c r="AY187" s="19" t="s">
        <v>142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78</v>
      </c>
      <c r="BK187" s="218">
        <f>ROUND(I187*H187,2)</f>
        <v>0</v>
      </c>
      <c r="BL187" s="19" t="s">
        <v>149</v>
      </c>
      <c r="BM187" s="217" t="s">
        <v>874</v>
      </c>
    </row>
    <row r="188" s="2" customFormat="1">
      <c r="A188" s="40"/>
      <c r="B188" s="41"/>
      <c r="C188" s="42"/>
      <c r="D188" s="219" t="s">
        <v>151</v>
      </c>
      <c r="E188" s="42"/>
      <c r="F188" s="220" t="s">
        <v>1982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151</v>
      </c>
      <c r="AU188" s="19" t="s">
        <v>70</v>
      </c>
    </row>
    <row r="189" s="2" customFormat="1" ht="16.5" customHeight="1">
      <c r="A189" s="40"/>
      <c r="B189" s="41"/>
      <c r="C189" s="206" t="s">
        <v>534</v>
      </c>
      <c r="D189" s="206" t="s">
        <v>144</v>
      </c>
      <c r="E189" s="207" t="s">
        <v>1983</v>
      </c>
      <c r="F189" s="208" t="s">
        <v>1984</v>
      </c>
      <c r="G189" s="209" t="s">
        <v>1565</v>
      </c>
      <c r="H189" s="210">
        <v>1</v>
      </c>
      <c r="I189" s="211"/>
      <c r="J189" s="212">
        <f>ROUND(I189*H189,2)</f>
        <v>0</v>
      </c>
      <c r="K189" s="208" t="s">
        <v>19</v>
      </c>
      <c r="L189" s="46"/>
      <c r="M189" s="213" t="s">
        <v>19</v>
      </c>
      <c r="N189" s="214" t="s">
        <v>41</v>
      </c>
      <c r="O189" s="86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149</v>
      </c>
      <c r="AT189" s="217" t="s">
        <v>144</v>
      </c>
      <c r="AU189" s="217" t="s">
        <v>70</v>
      </c>
      <c r="AY189" s="19" t="s">
        <v>142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78</v>
      </c>
      <c r="BK189" s="218">
        <f>ROUND(I189*H189,2)</f>
        <v>0</v>
      </c>
      <c r="BL189" s="19" t="s">
        <v>149</v>
      </c>
      <c r="BM189" s="217" t="s">
        <v>886</v>
      </c>
    </row>
    <row r="190" s="2" customFormat="1">
      <c r="A190" s="40"/>
      <c r="B190" s="41"/>
      <c r="C190" s="42"/>
      <c r="D190" s="219" t="s">
        <v>151</v>
      </c>
      <c r="E190" s="42"/>
      <c r="F190" s="220" t="s">
        <v>1984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151</v>
      </c>
      <c r="AU190" s="19" t="s">
        <v>70</v>
      </c>
    </row>
    <row r="191" s="2" customFormat="1" ht="16.5" customHeight="1">
      <c r="A191" s="40"/>
      <c r="B191" s="41"/>
      <c r="C191" s="206" t="s">
        <v>542</v>
      </c>
      <c r="D191" s="206" t="s">
        <v>144</v>
      </c>
      <c r="E191" s="207" t="s">
        <v>1985</v>
      </c>
      <c r="F191" s="208" t="s">
        <v>1986</v>
      </c>
      <c r="G191" s="209" t="s">
        <v>240</v>
      </c>
      <c r="H191" s="210">
        <v>2</v>
      </c>
      <c r="I191" s="211"/>
      <c r="J191" s="212">
        <f>ROUND(I191*H191,2)</f>
        <v>0</v>
      </c>
      <c r="K191" s="208" t="s">
        <v>19</v>
      </c>
      <c r="L191" s="46"/>
      <c r="M191" s="213" t="s">
        <v>19</v>
      </c>
      <c r="N191" s="214" t="s">
        <v>41</v>
      </c>
      <c r="O191" s="86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7" t="s">
        <v>149</v>
      </c>
      <c r="AT191" s="217" t="s">
        <v>144</v>
      </c>
      <c r="AU191" s="217" t="s">
        <v>70</v>
      </c>
      <c r="AY191" s="19" t="s">
        <v>142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9" t="s">
        <v>78</v>
      </c>
      <c r="BK191" s="218">
        <f>ROUND(I191*H191,2)</f>
        <v>0</v>
      </c>
      <c r="BL191" s="19" t="s">
        <v>149</v>
      </c>
      <c r="BM191" s="217" t="s">
        <v>911</v>
      </c>
    </row>
    <row r="192" s="2" customFormat="1">
      <c r="A192" s="40"/>
      <c r="B192" s="41"/>
      <c r="C192" s="42"/>
      <c r="D192" s="219" t="s">
        <v>151</v>
      </c>
      <c r="E192" s="42"/>
      <c r="F192" s="220" t="s">
        <v>1986</v>
      </c>
      <c r="G192" s="42"/>
      <c r="H192" s="42"/>
      <c r="I192" s="221"/>
      <c r="J192" s="42"/>
      <c r="K192" s="42"/>
      <c r="L192" s="46"/>
      <c r="M192" s="222"/>
      <c r="N192" s="223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151</v>
      </c>
      <c r="AU192" s="19" t="s">
        <v>70</v>
      </c>
    </row>
    <row r="193" s="2" customFormat="1" ht="24.15" customHeight="1">
      <c r="A193" s="40"/>
      <c r="B193" s="41"/>
      <c r="C193" s="206" t="s">
        <v>546</v>
      </c>
      <c r="D193" s="206" t="s">
        <v>144</v>
      </c>
      <c r="E193" s="207" t="s">
        <v>1987</v>
      </c>
      <c r="F193" s="208" t="s">
        <v>1988</v>
      </c>
      <c r="G193" s="209" t="s">
        <v>1989</v>
      </c>
      <c r="H193" s="210">
        <v>1</v>
      </c>
      <c r="I193" s="211"/>
      <c r="J193" s="212">
        <f>ROUND(I193*H193,2)</f>
        <v>0</v>
      </c>
      <c r="K193" s="208" t="s">
        <v>19</v>
      </c>
      <c r="L193" s="46"/>
      <c r="M193" s="213" t="s">
        <v>19</v>
      </c>
      <c r="N193" s="214" t="s">
        <v>41</v>
      </c>
      <c r="O193" s="86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149</v>
      </c>
      <c r="AT193" s="217" t="s">
        <v>144</v>
      </c>
      <c r="AU193" s="217" t="s">
        <v>70</v>
      </c>
      <c r="AY193" s="19" t="s">
        <v>142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78</v>
      </c>
      <c r="BK193" s="218">
        <f>ROUND(I193*H193,2)</f>
        <v>0</v>
      </c>
      <c r="BL193" s="19" t="s">
        <v>149</v>
      </c>
      <c r="BM193" s="217" t="s">
        <v>1990</v>
      </c>
    </row>
    <row r="194" s="2" customFormat="1">
      <c r="A194" s="40"/>
      <c r="B194" s="41"/>
      <c r="C194" s="42"/>
      <c r="D194" s="219" t="s">
        <v>151</v>
      </c>
      <c r="E194" s="42"/>
      <c r="F194" s="220" t="s">
        <v>1988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151</v>
      </c>
      <c r="AU194" s="19" t="s">
        <v>70</v>
      </c>
    </row>
    <row r="195" s="2" customFormat="1">
      <c r="A195" s="40"/>
      <c r="B195" s="41"/>
      <c r="C195" s="42"/>
      <c r="D195" s="219" t="s">
        <v>342</v>
      </c>
      <c r="E195" s="42"/>
      <c r="F195" s="258" t="s">
        <v>1991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342</v>
      </c>
      <c r="AU195" s="19" t="s">
        <v>70</v>
      </c>
    </row>
    <row r="196" s="13" customFormat="1">
      <c r="A196" s="13"/>
      <c r="B196" s="226"/>
      <c r="C196" s="227"/>
      <c r="D196" s="219" t="s">
        <v>155</v>
      </c>
      <c r="E196" s="228" t="s">
        <v>19</v>
      </c>
      <c r="F196" s="229" t="s">
        <v>1992</v>
      </c>
      <c r="G196" s="227"/>
      <c r="H196" s="230">
        <v>1</v>
      </c>
      <c r="I196" s="231"/>
      <c r="J196" s="227"/>
      <c r="K196" s="227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155</v>
      </c>
      <c r="AU196" s="236" t="s">
        <v>70</v>
      </c>
      <c r="AV196" s="13" t="s">
        <v>80</v>
      </c>
      <c r="AW196" s="13" t="s">
        <v>32</v>
      </c>
      <c r="AX196" s="13" t="s">
        <v>78</v>
      </c>
      <c r="AY196" s="236" t="s">
        <v>142</v>
      </c>
    </row>
    <row r="197" s="2" customFormat="1" ht="24.15" customHeight="1">
      <c r="A197" s="40"/>
      <c r="B197" s="41"/>
      <c r="C197" s="206" t="s">
        <v>551</v>
      </c>
      <c r="D197" s="206" t="s">
        <v>144</v>
      </c>
      <c r="E197" s="207" t="s">
        <v>1993</v>
      </c>
      <c r="F197" s="208" t="s">
        <v>1994</v>
      </c>
      <c r="G197" s="209" t="s">
        <v>1989</v>
      </c>
      <c r="H197" s="210">
        <v>1</v>
      </c>
      <c r="I197" s="211"/>
      <c r="J197" s="212">
        <f>ROUND(I197*H197,2)</f>
        <v>0</v>
      </c>
      <c r="K197" s="208" t="s">
        <v>19</v>
      </c>
      <c r="L197" s="46"/>
      <c r="M197" s="213" t="s">
        <v>19</v>
      </c>
      <c r="N197" s="214" t="s">
        <v>41</v>
      </c>
      <c r="O197" s="86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149</v>
      </c>
      <c r="AT197" s="217" t="s">
        <v>144</v>
      </c>
      <c r="AU197" s="217" t="s">
        <v>70</v>
      </c>
      <c r="AY197" s="19" t="s">
        <v>142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78</v>
      </c>
      <c r="BK197" s="218">
        <f>ROUND(I197*H197,2)</f>
        <v>0</v>
      </c>
      <c r="BL197" s="19" t="s">
        <v>149</v>
      </c>
      <c r="BM197" s="217" t="s">
        <v>933</v>
      </c>
    </row>
    <row r="198" s="2" customFormat="1">
      <c r="A198" s="40"/>
      <c r="B198" s="41"/>
      <c r="C198" s="42"/>
      <c r="D198" s="219" t="s">
        <v>151</v>
      </c>
      <c r="E198" s="42"/>
      <c r="F198" s="220" t="s">
        <v>1994</v>
      </c>
      <c r="G198" s="42"/>
      <c r="H198" s="42"/>
      <c r="I198" s="221"/>
      <c r="J198" s="42"/>
      <c r="K198" s="42"/>
      <c r="L198" s="46"/>
      <c r="M198" s="272"/>
      <c r="N198" s="273"/>
      <c r="O198" s="274"/>
      <c r="P198" s="274"/>
      <c r="Q198" s="274"/>
      <c r="R198" s="274"/>
      <c r="S198" s="274"/>
      <c r="T198" s="275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151</v>
      </c>
      <c r="AU198" s="19" t="s">
        <v>70</v>
      </c>
    </row>
    <row r="199" s="2" customFormat="1" ht="6.96" customHeight="1">
      <c r="A199" s="40"/>
      <c r="B199" s="61"/>
      <c r="C199" s="62"/>
      <c r="D199" s="62"/>
      <c r="E199" s="62"/>
      <c r="F199" s="62"/>
      <c r="G199" s="62"/>
      <c r="H199" s="62"/>
      <c r="I199" s="62"/>
      <c r="J199" s="62"/>
      <c r="K199" s="62"/>
      <c r="L199" s="46"/>
      <c r="M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</row>
  </sheetData>
  <sheetProtection sheet="1" autoFilter="0" formatColumns="0" formatRows="0" objects="1" scenarios="1" spinCount="100000" saltValue="9JuMrwsEMicfmcMD9C5oxu/UutG0z0IR+vDa/mTqMoU53GSrFEa7Gh+oDG30xGztKcODX8we47GNLYuEaLaSQQ==" hashValue="IA0PS1m6OEhtSb2qhnsjnaMj5ODar+EIwNXaYPbhbTI3xqvf5UiVfvCwubHKa1ccoTlew0KQID8GGRCrion+9w==" algorithmName="SHA-512" password="CC35"/>
  <autoFilter ref="C78:K198"/>
  <mergeCells count="9">
    <mergeCell ref="E7:H7"/>
    <mergeCell ref="E9:H9"/>
    <mergeCell ref="E18:H18"/>
    <mergeCell ref="E27:H27"/>
    <mergeCell ref="E48:H48"/>
    <mergeCell ref="E50:H50"/>
    <mergeCell ref="E69:H69"/>
    <mergeCell ref="E71:H7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VH uzel Vnorovy - křížení Baťova kanálu s Moravou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1995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ROUND(J89,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ROUND((SUM(BE89:BE404)),  2)</f>
        <v>0</v>
      </c>
      <c r="G33" s="40"/>
      <c r="H33" s="40"/>
      <c r="I33" s="150">
        <v>0.20999999999999999</v>
      </c>
      <c r="J33" s="149">
        <f>ROUND(((SUM(BE89:BE404))*I33),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ROUND((SUM(BF89:BF404)),  2)</f>
        <v>0</v>
      </c>
      <c r="G34" s="40"/>
      <c r="H34" s="40"/>
      <c r="I34" s="150">
        <v>0.14999999999999999</v>
      </c>
      <c r="J34" s="149">
        <f>ROUND(((SUM(BF89:BF404))*I34),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ROUND((SUM(BG89:BG404)),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ROUND((SUM(BH89:BH404)),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ROUND((SUM(BI89:BI404)),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VH uzel Vnorovy - křížení Baťova kanálu s Moravou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01 - Lávka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Vnorovy</v>
      </c>
      <c r="G52" s="42"/>
      <c r="H52" s="42"/>
      <c r="I52" s="34" t="s">
        <v>23</v>
      </c>
      <c r="J52" s="74" t="str">
        <f>IF(J12="","",J12)</f>
        <v>21. 8. 2025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1996</v>
      </c>
      <c r="E60" s="170"/>
      <c r="F60" s="170"/>
      <c r="G60" s="170"/>
      <c r="H60" s="170"/>
      <c r="I60" s="170"/>
      <c r="J60" s="171">
        <f>J90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1997</v>
      </c>
      <c r="E61" s="176"/>
      <c r="F61" s="176"/>
      <c r="G61" s="176"/>
      <c r="H61" s="176"/>
      <c r="I61" s="176"/>
      <c r="J61" s="177">
        <f>J91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107</v>
      </c>
      <c r="E62" s="176"/>
      <c r="F62" s="176"/>
      <c r="G62" s="176"/>
      <c r="H62" s="176"/>
      <c r="I62" s="176"/>
      <c r="J62" s="177">
        <f>J138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108</v>
      </c>
      <c r="E63" s="176"/>
      <c r="F63" s="176"/>
      <c r="G63" s="176"/>
      <c r="H63" s="176"/>
      <c r="I63" s="176"/>
      <c r="J63" s="177">
        <f>J209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109</v>
      </c>
      <c r="E64" s="176"/>
      <c r="F64" s="176"/>
      <c r="G64" s="176"/>
      <c r="H64" s="176"/>
      <c r="I64" s="176"/>
      <c r="J64" s="177">
        <f>J238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110</v>
      </c>
      <c r="E65" s="176"/>
      <c r="F65" s="176"/>
      <c r="G65" s="176"/>
      <c r="H65" s="176"/>
      <c r="I65" s="176"/>
      <c r="J65" s="177">
        <f>J250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111</v>
      </c>
      <c r="E66" s="176"/>
      <c r="F66" s="176"/>
      <c r="G66" s="176"/>
      <c r="H66" s="176"/>
      <c r="I66" s="176"/>
      <c r="J66" s="177">
        <f>J317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1998</v>
      </c>
      <c r="E67" s="176"/>
      <c r="F67" s="176"/>
      <c r="G67" s="176"/>
      <c r="H67" s="176"/>
      <c r="I67" s="176"/>
      <c r="J67" s="177">
        <f>J338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1999</v>
      </c>
      <c r="E68" s="176"/>
      <c r="F68" s="176"/>
      <c r="G68" s="176"/>
      <c r="H68" s="176"/>
      <c r="I68" s="176"/>
      <c r="J68" s="177">
        <f>J353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2000</v>
      </c>
      <c r="E69" s="176"/>
      <c r="F69" s="176"/>
      <c r="G69" s="176"/>
      <c r="H69" s="176"/>
      <c r="I69" s="176"/>
      <c r="J69" s="177">
        <f>J368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127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62" t="str">
        <f>E7</f>
        <v>VH uzel Vnorovy - křížení Baťova kanálu s Moravou</v>
      </c>
      <c r="F79" s="34"/>
      <c r="G79" s="34"/>
      <c r="H79" s="34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100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SO 01 - Lávka</v>
      </c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>Vnorovy</v>
      </c>
      <c r="G83" s="42"/>
      <c r="H83" s="42"/>
      <c r="I83" s="34" t="s">
        <v>23</v>
      </c>
      <c r="J83" s="74" t="str">
        <f>IF(J12="","",J12)</f>
        <v>21. 8. 2025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E15</f>
        <v xml:space="preserve"> </v>
      </c>
      <c r="G85" s="42"/>
      <c r="H85" s="42"/>
      <c r="I85" s="34" t="s">
        <v>31</v>
      </c>
      <c r="J85" s="38" t="str">
        <f>E21</f>
        <v xml:space="preserve"> 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29</v>
      </c>
      <c r="D86" s="42"/>
      <c r="E86" s="42"/>
      <c r="F86" s="29" t="str">
        <f>IF(E18="","",E18)</f>
        <v>Vyplň údaj</v>
      </c>
      <c r="G86" s="42"/>
      <c r="H86" s="42"/>
      <c r="I86" s="34" t="s">
        <v>33</v>
      </c>
      <c r="J86" s="38" t="str">
        <f>E24</f>
        <v xml:space="preserve"> 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9"/>
      <c r="B88" s="180"/>
      <c r="C88" s="181" t="s">
        <v>128</v>
      </c>
      <c r="D88" s="182" t="s">
        <v>55</v>
      </c>
      <c r="E88" s="182" t="s">
        <v>51</v>
      </c>
      <c r="F88" s="182" t="s">
        <v>52</v>
      </c>
      <c r="G88" s="182" t="s">
        <v>129</v>
      </c>
      <c r="H88" s="182" t="s">
        <v>130</v>
      </c>
      <c r="I88" s="182" t="s">
        <v>131</v>
      </c>
      <c r="J88" s="182" t="s">
        <v>104</v>
      </c>
      <c r="K88" s="183" t="s">
        <v>132</v>
      </c>
      <c r="L88" s="184"/>
      <c r="M88" s="94" t="s">
        <v>19</v>
      </c>
      <c r="N88" s="95" t="s">
        <v>40</v>
      </c>
      <c r="O88" s="95" t="s">
        <v>133</v>
      </c>
      <c r="P88" s="95" t="s">
        <v>134</v>
      </c>
      <c r="Q88" s="95" t="s">
        <v>135</v>
      </c>
      <c r="R88" s="95" t="s">
        <v>136</v>
      </c>
      <c r="S88" s="95" t="s">
        <v>137</v>
      </c>
      <c r="T88" s="96" t="s">
        <v>138</v>
      </c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</row>
    <row r="89" s="2" customFormat="1" ht="22.8" customHeight="1">
      <c r="A89" s="40"/>
      <c r="B89" s="41"/>
      <c r="C89" s="101" t="s">
        <v>139</v>
      </c>
      <c r="D89" s="42"/>
      <c r="E89" s="42"/>
      <c r="F89" s="42"/>
      <c r="G89" s="42"/>
      <c r="H89" s="42"/>
      <c r="I89" s="42"/>
      <c r="J89" s="185">
        <f>BK89</f>
        <v>0</v>
      </c>
      <c r="K89" s="42"/>
      <c r="L89" s="46"/>
      <c r="M89" s="97"/>
      <c r="N89" s="186"/>
      <c r="O89" s="98"/>
      <c r="P89" s="187">
        <f>P90</f>
        <v>0</v>
      </c>
      <c r="Q89" s="98"/>
      <c r="R89" s="187">
        <f>R90</f>
        <v>0</v>
      </c>
      <c r="S89" s="98"/>
      <c r="T89" s="188">
        <f>T90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69</v>
      </c>
      <c r="AU89" s="19" t="s">
        <v>105</v>
      </c>
      <c r="BK89" s="189">
        <f>BK90</f>
        <v>0</v>
      </c>
    </row>
    <row r="90" s="12" customFormat="1" ht="25.92" customHeight="1">
      <c r="A90" s="12"/>
      <c r="B90" s="190"/>
      <c r="C90" s="191"/>
      <c r="D90" s="192" t="s">
        <v>69</v>
      </c>
      <c r="E90" s="193" t="s">
        <v>140</v>
      </c>
      <c r="F90" s="193" t="s">
        <v>140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P91+P138+P209+P238+P250+P317+P338+P353+P368</f>
        <v>0</v>
      </c>
      <c r="Q90" s="198"/>
      <c r="R90" s="199">
        <f>R91+R138+R209+R238+R250+R317+R338+R353+R368</f>
        <v>0</v>
      </c>
      <c r="S90" s="198"/>
      <c r="T90" s="200">
        <f>T91+T138+T209+T238+T250+T317+T338+T353+T368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78</v>
      </c>
      <c r="AT90" s="202" t="s">
        <v>69</v>
      </c>
      <c r="AU90" s="202" t="s">
        <v>70</v>
      </c>
      <c r="AY90" s="201" t="s">
        <v>142</v>
      </c>
      <c r="BK90" s="203">
        <f>BK91+BK138+BK209+BK238+BK250+BK317+BK338+BK353+BK368</f>
        <v>0</v>
      </c>
    </row>
    <row r="91" s="12" customFormat="1" ht="22.8" customHeight="1">
      <c r="A91" s="12"/>
      <c r="B91" s="190"/>
      <c r="C91" s="191"/>
      <c r="D91" s="192" t="s">
        <v>69</v>
      </c>
      <c r="E91" s="204" t="s">
        <v>70</v>
      </c>
      <c r="F91" s="204" t="s">
        <v>2001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SUM(P92:P137)</f>
        <v>0</v>
      </c>
      <c r="Q91" s="198"/>
      <c r="R91" s="199">
        <f>SUM(R92:R137)</f>
        <v>0</v>
      </c>
      <c r="S91" s="198"/>
      <c r="T91" s="200">
        <f>SUM(T92:T137)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78</v>
      </c>
      <c r="AT91" s="202" t="s">
        <v>69</v>
      </c>
      <c r="AU91" s="202" t="s">
        <v>78</v>
      </c>
      <c r="AY91" s="201" t="s">
        <v>142</v>
      </c>
      <c r="BK91" s="203">
        <f>SUM(BK92:BK137)</f>
        <v>0</v>
      </c>
    </row>
    <row r="92" s="2" customFormat="1" ht="16.5" customHeight="1">
      <c r="A92" s="40"/>
      <c r="B92" s="41"/>
      <c r="C92" s="206" t="s">
        <v>78</v>
      </c>
      <c r="D92" s="206" t="s">
        <v>144</v>
      </c>
      <c r="E92" s="207" t="s">
        <v>2002</v>
      </c>
      <c r="F92" s="208" t="s">
        <v>2003</v>
      </c>
      <c r="G92" s="209" t="s">
        <v>159</v>
      </c>
      <c r="H92" s="210">
        <v>124.77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41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149</v>
      </c>
      <c r="AT92" s="217" t="s">
        <v>144</v>
      </c>
      <c r="AU92" s="217" t="s">
        <v>80</v>
      </c>
      <c r="AY92" s="19" t="s">
        <v>142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78</v>
      </c>
      <c r="BK92" s="218">
        <f>ROUND(I92*H92,2)</f>
        <v>0</v>
      </c>
      <c r="BL92" s="19" t="s">
        <v>149</v>
      </c>
      <c r="BM92" s="217" t="s">
        <v>2004</v>
      </c>
    </row>
    <row r="93" s="2" customFormat="1">
      <c r="A93" s="40"/>
      <c r="B93" s="41"/>
      <c r="C93" s="42"/>
      <c r="D93" s="219" t="s">
        <v>151</v>
      </c>
      <c r="E93" s="42"/>
      <c r="F93" s="220" t="s">
        <v>2003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151</v>
      </c>
      <c r="AU93" s="19" t="s">
        <v>80</v>
      </c>
    </row>
    <row r="94" s="2" customFormat="1">
      <c r="A94" s="40"/>
      <c r="B94" s="41"/>
      <c r="C94" s="42"/>
      <c r="D94" s="219" t="s">
        <v>342</v>
      </c>
      <c r="E94" s="42"/>
      <c r="F94" s="258" t="s">
        <v>2005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342</v>
      </c>
      <c r="AU94" s="19" t="s">
        <v>80</v>
      </c>
    </row>
    <row r="95" s="13" customFormat="1">
      <c r="A95" s="13"/>
      <c r="B95" s="226"/>
      <c r="C95" s="227"/>
      <c r="D95" s="219" t="s">
        <v>155</v>
      </c>
      <c r="E95" s="228" t="s">
        <v>19</v>
      </c>
      <c r="F95" s="229" t="s">
        <v>2006</v>
      </c>
      <c r="G95" s="227"/>
      <c r="H95" s="230">
        <v>124.77</v>
      </c>
      <c r="I95" s="231"/>
      <c r="J95" s="227"/>
      <c r="K95" s="227"/>
      <c r="L95" s="232"/>
      <c r="M95" s="233"/>
      <c r="N95" s="234"/>
      <c r="O95" s="234"/>
      <c r="P95" s="234"/>
      <c r="Q95" s="234"/>
      <c r="R95" s="234"/>
      <c r="S95" s="234"/>
      <c r="T95" s="235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6" t="s">
        <v>155</v>
      </c>
      <c r="AU95" s="236" t="s">
        <v>80</v>
      </c>
      <c r="AV95" s="13" t="s">
        <v>80</v>
      </c>
      <c r="AW95" s="13" t="s">
        <v>32</v>
      </c>
      <c r="AX95" s="13" t="s">
        <v>78</v>
      </c>
      <c r="AY95" s="236" t="s">
        <v>142</v>
      </c>
    </row>
    <row r="96" s="2" customFormat="1" ht="16.5" customHeight="1">
      <c r="A96" s="40"/>
      <c r="B96" s="41"/>
      <c r="C96" s="206" t="s">
        <v>80</v>
      </c>
      <c r="D96" s="206" t="s">
        <v>144</v>
      </c>
      <c r="E96" s="207" t="s">
        <v>2007</v>
      </c>
      <c r="F96" s="208" t="s">
        <v>2003</v>
      </c>
      <c r="G96" s="209" t="s">
        <v>159</v>
      </c>
      <c r="H96" s="210">
        <v>1263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41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149</v>
      </c>
      <c r="AT96" s="217" t="s">
        <v>144</v>
      </c>
      <c r="AU96" s="217" t="s">
        <v>80</v>
      </c>
      <c r="AY96" s="19" t="s">
        <v>142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78</v>
      </c>
      <c r="BK96" s="218">
        <f>ROUND(I96*H96,2)</f>
        <v>0</v>
      </c>
      <c r="BL96" s="19" t="s">
        <v>149</v>
      </c>
      <c r="BM96" s="217" t="s">
        <v>2008</v>
      </c>
    </row>
    <row r="97" s="2" customFormat="1">
      <c r="A97" s="40"/>
      <c r="B97" s="41"/>
      <c r="C97" s="42"/>
      <c r="D97" s="219" t="s">
        <v>151</v>
      </c>
      <c r="E97" s="42"/>
      <c r="F97" s="220" t="s">
        <v>2003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151</v>
      </c>
      <c r="AU97" s="19" t="s">
        <v>80</v>
      </c>
    </row>
    <row r="98" s="2" customFormat="1">
      <c r="A98" s="40"/>
      <c r="B98" s="41"/>
      <c r="C98" s="42"/>
      <c r="D98" s="219" t="s">
        <v>342</v>
      </c>
      <c r="E98" s="42"/>
      <c r="F98" s="258" t="s">
        <v>2009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342</v>
      </c>
      <c r="AU98" s="19" t="s">
        <v>80</v>
      </c>
    </row>
    <row r="99" s="13" customFormat="1">
      <c r="A99" s="13"/>
      <c r="B99" s="226"/>
      <c r="C99" s="227"/>
      <c r="D99" s="219" t="s">
        <v>155</v>
      </c>
      <c r="E99" s="228" t="s">
        <v>19</v>
      </c>
      <c r="F99" s="229" t="s">
        <v>2010</v>
      </c>
      <c r="G99" s="227"/>
      <c r="H99" s="230">
        <v>1263</v>
      </c>
      <c r="I99" s="231"/>
      <c r="J99" s="227"/>
      <c r="K99" s="227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155</v>
      </c>
      <c r="AU99" s="236" t="s">
        <v>80</v>
      </c>
      <c r="AV99" s="13" t="s">
        <v>80</v>
      </c>
      <c r="AW99" s="13" t="s">
        <v>32</v>
      </c>
      <c r="AX99" s="13" t="s">
        <v>78</v>
      </c>
      <c r="AY99" s="236" t="s">
        <v>142</v>
      </c>
    </row>
    <row r="100" s="2" customFormat="1" ht="16.5" customHeight="1">
      <c r="A100" s="40"/>
      <c r="B100" s="41"/>
      <c r="C100" s="206" t="s">
        <v>164</v>
      </c>
      <c r="D100" s="206" t="s">
        <v>144</v>
      </c>
      <c r="E100" s="207" t="s">
        <v>2011</v>
      </c>
      <c r="F100" s="208" t="s">
        <v>2003</v>
      </c>
      <c r="G100" s="209" t="s">
        <v>159</v>
      </c>
      <c r="H100" s="210">
        <v>678.67999999999995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41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149</v>
      </c>
      <c r="AT100" s="217" t="s">
        <v>144</v>
      </c>
      <c r="AU100" s="217" t="s">
        <v>80</v>
      </c>
      <c r="AY100" s="19" t="s">
        <v>142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78</v>
      </c>
      <c r="BK100" s="218">
        <f>ROUND(I100*H100,2)</f>
        <v>0</v>
      </c>
      <c r="BL100" s="19" t="s">
        <v>149</v>
      </c>
      <c r="BM100" s="217" t="s">
        <v>2012</v>
      </c>
    </row>
    <row r="101" s="2" customFormat="1">
      <c r="A101" s="40"/>
      <c r="B101" s="41"/>
      <c r="C101" s="42"/>
      <c r="D101" s="219" t="s">
        <v>151</v>
      </c>
      <c r="E101" s="42"/>
      <c r="F101" s="220" t="s">
        <v>2003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151</v>
      </c>
      <c r="AU101" s="19" t="s">
        <v>80</v>
      </c>
    </row>
    <row r="102" s="2" customFormat="1">
      <c r="A102" s="40"/>
      <c r="B102" s="41"/>
      <c r="C102" s="42"/>
      <c r="D102" s="219" t="s">
        <v>342</v>
      </c>
      <c r="E102" s="42"/>
      <c r="F102" s="258" t="s">
        <v>2013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342</v>
      </c>
      <c r="AU102" s="19" t="s">
        <v>80</v>
      </c>
    </row>
    <row r="103" s="13" customFormat="1">
      <c r="A103" s="13"/>
      <c r="B103" s="226"/>
      <c r="C103" s="227"/>
      <c r="D103" s="219" t="s">
        <v>155</v>
      </c>
      <c r="E103" s="228" t="s">
        <v>19</v>
      </c>
      <c r="F103" s="229" t="s">
        <v>2014</v>
      </c>
      <c r="G103" s="227"/>
      <c r="H103" s="230">
        <v>253.80000000000001</v>
      </c>
      <c r="I103" s="231"/>
      <c r="J103" s="227"/>
      <c r="K103" s="227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155</v>
      </c>
      <c r="AU103" s="236" t="s">
        <v>80</v>
      </c>
      <c r="AV103" s="13" t="s">
        <v>80</v>
      </c>
      <c r="AW103" s="13" t="s">
        <v>32</v>
      </c>
      <c r="AX103" s="13" t="s">
        <v>70</v>
      </c>
      <c r="AY103" s="236" t="s">
        <v>142</v>
      </c>
    </row>
    <row r="104" s="13" customFormat="1">
      <c r="A104" s="13"/>
      <c r="B104" s="226"/>
      <c r="C104" s="227"/>
      <c r="D104" s="219" t="s">
        <v>155</v>
      </c>
      <c r="E104" s="228" t="s">
        <v>19</v>
      </c>
      <c r="F104" s="229" t="s">
        <v>2015</v>
      </c>
      <c r="G104" s="227"/>
      <c r="H104" s="230">
        <v>424.88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155</v>
      </c>
      <c r="AU104" s="236" t="s">
        <v>80</v>
      </c>
      <c r="AV104" s="13" t="s">
        <v>80</v>
      </c>
      <c r="AW104" s="13" t="s">
        <v>32</v>
      </c>
      <c r="AX104" s="13" t="s">
        <v>70</v>
      </c>
      <c r="AY104" s="236" t="s">
        <v>142</v>
      </c>
    </row>
    <row r="105" s="14" customFormat="1">
      <c r="A105" s="14"/>
      <c r="B105" s="237"/>
      <c r="C105" s="238"/>
      <c r="D105" s="219" t="s">
        <v>155</v>
      </c>
      <c r="E105" s="239" t="s">
        <v>19</v>
      </c>
      <c r="F105" s="240" t="s">
        <v>173</v>
      </c>
      <c r="G105" s="238"/>
      <c r="H105" s="241">
        <v>678.68000000000006</v>
      </c>
      <c r="I105" s="242"/>
      <c r="J105" s="238"/>
      <c r="K105" s="238"/>
      <c r="L105" s="243"/>
      <c r="M105" s="244"/>
      <c r="N105" s="245"/>
      <c r="O105" s="245"/>
      <c r="P105" s="245"/>
      <c r="Q105" s="245"/>
      <c r="R105" s="245"/>
      <c r="S105" s="245"/>
      <c r="T105" s="24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7" t="s">
        <v>155</v>
      </c>
      <c r="AU105" s="247" t="s">
        <v>80</v>
      </c>
      <c r="AV105" s="14" t="s">
        <v>149</v>
      </c>
      <c r="AW105" s="14" t="s">
        <v>32</v>
      </c>
      <c r="AX105" s="14" t="s">
        <v>78</v>
      </c>
      <c r="AY105" s="247" t="s">
        <v>142</v>
      </c>
    </row>
    <row r="106" s="2" customFormat="1" ht="16.5" customHeight="1">
      <c r="A106" s="40"/>
      <c r="B106" s="41"/>
      <c r="C106" s="206" t="s">
        <v>149</v>
      </c>
      <c r="D106" s="206" t="s">
        <v>144</v>
      </c>
      <c r="E106" s="207" t="s">
        <v>2016</v>
      </c>
      <c r="F106" s="208" t="s">
        <v>2017</v>
      </c>
      <c r="G106" s="209" t="s">
        <v>2018</v>
      </c>
      <c r="H106" s="210">
        <v>1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41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149</v>
      </c>
      <c r="AT106" s="217" t="s">
        <v>144</v>
      </c>
      <c r="AU106" s="217" t="s">
        <v>80</v>
      </c>
      <c r="AY106" s="19" t="s">
        <v>142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78</v>
      </c>
      <c r="BK106" s="218">
        <f>ROUND(I106*H106,2)</f>
        <v>0</v>
      </c>
      <c r="BL106" s="19" t="s">
        <v>149</v>
      </c>
      <c r="BM106" s="217" t="s">
        <v>2019</v>
      </c>
    </row>
    <row r="107" s="2" customFormat="1">
      <c r="A107" s="40"/>
      <c r="B107" s="41"/>
      <c r="C107" s="42"/>
      <c r="D107" s="219" t="s">
        <v>151</v>
      </c>
      <c r="E107" s="42"/>
      <c r="F107" s="220" t="s">
        <v>2017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151</v>
      </c>
      <c r="AU107" s="19" t="s">
        <v>80</v>
      </c>
    </row>
    <row r="108" s="2" customFormat="1">
      <c r="A108" s="40"/>
      <c r="B108" s="41"/>
      <c r="C108" s="42"/>
      <c r="D108" s="219" t="s">
        <v>342</v>
      </c>
      <c r="E108" s="42"/>
      <c r="F108" s="258" t="s">
        <v>2020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342</v>
      </c>
      <c r="AU108" s="19" t="s">
        <v>80</v>
      </c>
    </row>
    <row r="109" s="13" customFormat="1">
      <c r="A109" s="13"/>
      <c r="B109" s="226"/>
      <c r="C109" s="227"/>
      <c r="D109" s="219" t="s">
        <v>155</v>
      </c>
      <c r="E109" s="228" t="s">
        <v>19</v>
      </c>
      <c r="F109" s="229" t="s">
        <v>78</v>
      </c>
      <c r="G109" s="227"/>
      <c r="H109" s="230">
        <v>1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155</v>
      </c>
      <c r="AU109" s="236" t="s">
        <v>80</v>
      </c>
      <c r="AV109" s="13" t="s">
        <v>80</v>
      </c>
      <c r="AW109" s="13" t="s">
        <v>32</v>
      </c>
      <c r="AX109" s="13" t="s">
        <v>78</v>
      </c>
      <c r="AY109" s="236" t="s">
        <v>142</v>
      </c>
    </row>
    <row r="110" s="2" customFormat="1" ht="16.5" customHeight="1">
      <c r="A110" s="40"/>
      <c r="B110" s="41"/>
      <c r="C110" s="206" t="s">
        <v>181</v>
      </c>
      <c r="D110" s="206" t="s">
        <v>144</v>
      </c>
      <c r="E110" s="207" t="s">
        <v>2021</v>
      </c>
      <c r="F110" s="208" t="s">
        <v>2022</v>
      </c>
      <c r="G110" s="209" t="s">
        <v>2018</v>
      </c>
      <c r="H110" s="210">
        <v>1</v>
      </c>
      <c r="I110" s="211"/>
      <c r="J110" s="212">
        <f>ROUND(I110*H110,2)</f>
        <v>0</v>
      </c>
      <c r="K110" s="208" t="s">
        <v>19</v>
      </c>
      <c r="L110" s="46"/>
      <c r="M110" s="213" t="s">
        <v>19</v>
      </c>
      <c r="N110" s="214" t="s">
        <v>41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149</v>
      </c>
      <c r="AT110" s="217" t="s">
        <v>144</v>
      </c>
      <c r="AU110" s="217" t="s">
        <v>80</v>
      </c>
      <c r="AY110" s="19" t="s">
        <v>142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78</v>
      </c>
      <c r="BK110" s="218">
        <f>ROUND(I110*H110,2)</f>
        <v>0</v>
      </c>
      <c r="BL110" s="19" t="s">
        <v>149</v>
      </c>
      <c r="BM110" s="217" t="s">
        <v>2023</v>
      </c>
    </row>
    <row r="111" s="2" customFormat="1">
      <c r="A111" s="40"/>
      <c r="B111" s="41"/>
      <c r="C111" s="42"/>
      <c r="D111" s="219" t="s">
        <v>151</v>
      </c>
      <c r="E111" s="42"/>
      <c r="F111" s="220" t="s">
        <v>2022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151</v>
      </c>
      <c r="AU111" s="19" t="s">
        <v>80</v>
      </c>
    </row>
    <row r="112" s="2" customFormat="1">
      <c r="A112" s="40"/>
      <c r="B112" s="41"/>
      <c r="C112" s="42"/>
      <c r="D112" s="219" t="s">
        <v>342</v>
      </c>
      <c r="E112" s="42"/>
      <c r="F112" s="258" t="s">
        <v>2024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342</v>
      </c>
      <c r="AU112" s="19" t="s">
        <v>80</v>
      </c>
    </row>
    <row r="113" s="13" customFormat="1">
      <c r="A113" s="13"/>
      <c r="B113" s="226"/>
      <c r="C113" s="227"/>
      <c r="D113" s="219" t="s">
        <v>155</v>
      </c>
      <c r="E113" s="228" t="s">
        <v>19</v>
      </c>
      <c r="F113" s="229" t="s">
        <v>78</v>
      </c>
      <c r="G113" s="227"/>
      <c r="H113" s="230">
        <v>1</v>
      </c>
      <c r="I113" s="231"/>
      <c r="J113" s="227"/>
      <c r="K113" s="227"/>
      <c r="L113" s="232"/>
      <c r="M113" s="233"/>
      <c r="N113" s="234"/>
      <c r="O113" s="234"/>
      <c r="P113" s="234"/>
      <c r="Q113" s="234"/>
      <c r="R113" s="234"/>
      <c r="S113" s="234"/>
      <c r="T113" s="23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155</v>
      </c>
      <c r="AU113" s="236" t="s">
        <v>80</v>
      </c>
      <c r="AV113" s="13" t="s">
        <v>80</v>
      </c>
      <c r="AW113" s="13" t="s">
        <v>32</v>
      </c>
      <c r="AX113" s="13" t="s">
        <v>78</v>
      </c>
      <c r="AY113" s="236" t="s">
        <v>142</v>
      </c>
    </row>
    <row r="114" s="2" customFormat="1" ht="16.5" customHeight="1">
      <c r="A114" s="40"/>
      <c r="B114" s="41"/>
      <c r="C114" s="206" t="s">
        <v>190</v>
      </c>
      <c r="D114" s="206" t="s">
        <v>144</v>
      </c>
      <c r="E114" s="207" t="s">
        <v>2025</v>
      </c>
      <c r="F114" s="208" t="s">
        <v>2022</v>
      </c>
      <c r="G114" s="209" t="s">
        <v>2018</v>
      </c>
      <c r="H114" s="210">
        <v>1</v>
      </c>
      <c r="I114" s="211"/>
      <c r="J114" s="212">
        <f>ROUND(I114*H114,2)</f>
        <v>0</v>
      </c>
      <c r="K114" s="208" t="s">
        <v>19</v>
      </c>
      <c r="L114" s="46"/>
      <c r="M114" s="213" t="s">
        <v>19</v>
      </c>
      <c r="N114" s="214" t="s">
        <v>41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149</v>
      </c>
      <c r="AT114" s="217" t="s">
        <v>144</v>
      </c>
      <c r="AU114" s="217" t="s">
        <v>80</v>
      </c>
      <c r="AY114" s="19" t="s">
        <v>142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78</v>
      </c>
      <c r="BK114" s="218">
        <f>ROUND(I114*H114,2)</f>
        <v>0</v>
      </c>
      <c r="BL114" s="19" t="s">
        <v>149</v>
      </c>
      <c r="BM114" s="217" t="s">
        <v>2026</v>
      </c>
    </row>
    <row r="115" s="2" customFormat="1">
      <c r="A115" s="40"/>
      <c r="B115" s="41"/>
      <c r="C115" s="42"/>
      <c r="D115" s="219" t="s">
        <v>151</v>
      </c>
      <c r="E115" s="42"/>
      <c r="F115" s="220" t="s">
        <v>2022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151</v>
      </c>
      <c r="AU115" s="19" t="s">
        <v>80</v>
      </c>
    </row>
    <row r="116" s="2" customFormat="1">
      <c r="A116" s="40"/>
      <c r="B116" s="41"/>
      <c r="C116" s="42"/>
      <c r="D116" s="219" t="s">
        <v>342</v>
      </c>
      <c r="E116" s="42"/>
      <c r="F116" s="258" t="s">
        <v>2027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342</v>
      </c>
      <c r="AU116" s="19" t="s">
        <v>80</v>
      </c>
    </row>
    <row r="117" s="13" customFormat="1">
      <c r="A117" s="13"/>
      <c r="B117" s="226"/>
      <c r="C117" s="227"/>
      <c r="D117" s="219" t="s">
        <v>155</v>
      </c>
      <c r="E117" s="228" t="s">
        <v>19</v>
      </c>
      <c r="F117" s="229" t="s">
        <v>78</v>
      </c>
      <c r="G117" s="227"/>
      <c r="H117" s="230">
        <v>1</v>
      </c>
      <c r="I117" s="231"/>
      <c r="J117" s="227"/>
      <c r="K117" s="227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155</v>
      </c>
      <c r="AU117" s="236" t="s">
        <v>80</v>
      </c>
      <c r="AV117" s="13" t="s">
        <v>80</v>
      </c>
      <c r="AW117" s="13" t="s">
        <v>32</v>
      </c>
      <c r="AX117" s="13" t="s">
        <v>78</v>
      </c>
      <c r="AY117" s="236" t="s">
        <v>142</v>
      </c>
    </row>
    <row r="118" s="2" customFormat="1" ht="16.5" customHeight="1">
      <c r="A118" s="40"/>
      <c r="B118" s="41"/>
      <c r="C118" s="206" t="s">
        <v>198</v>
      </c>
      <c r="D118" s="206" t="s">
        <v>144</v>
      </c>
      <c r="E118" s="207" t="s">
        <v>2028</v>
      </c>
      <c r="F118" s="208" t="s">
        <v>2029</v>
      </c>
      <c r="G118" s="209" t="s">
        <v>240</v>
      </c>
      <c r="H118" s="210">
        <v>1</v>
      </c>
      <c r="I118" s="211"/>
      <c r="J118" s="212">
        <f>ROUND(I118*H118,2)</f>
        <v>0</v>
      </c>
      <c r="K118" s="208" t="s">
        <v>19</v>
      </c>
      <c r="L118" s="46"/>
      <c r="M118" s="213" t="s">
        <v>19</v>
      </c>
      <c r="N118" s="214" t="s">
        <v>41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149</v>
      </c>
      <c r="AT118" s="217" t="s">
        <v>144</v>
      </c>
      <c r="AU118" s="217" t="s">
        <v>80</v>
      </c>
      <c r="AY118" s="19" t="s">
        <v>142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78</v>
      </c>
      <c r="BK118" s="218">
        <f>ROUND(I118*H118,2)</f>
        <v>0</v>
      </c>
      <c r="BL118" s="19" t="s">
        <v>149</v>
      </c>
      <c r="BM118" s="217" t="s">
        <v>2030</v>
      </c>
    </row>
    <row r="119" s="2" customFormat="1">
      <c r="A119" s="40"/>
      <c r="B119" s="41"/>
      <c r="C119" s="42"/>
      <c r="D119" s="219" t="s">
        <v>151</v>
      </c>
      <c r="E119" s="42"/>
      <c r="F119" s="220" t="s">
        <v>2022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151</v>
      </c>
      <c r="AU119" s="19" t="s">
        <v>80</v>
      </c>
    </row>
    <row r="120" s="2" customFormat="1">
      <c r="A120" s="40"/>
      <c r="B120" s="41"/>
      <c r="C120" s="42"/>
      <c r="D120" s="219" t="s">
        <v>342</v>
      </c>
      <c r="E120" s="42"/>
      <c r="F120" s="258" t="s">
        <v>2031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342</v>
      </c>
      <c r="AU120" s="19" t="s">
        <v>80</v>
      </c>
    </row>
    <row r="121" s="13" customFormat="1">
      <c r="A121" s="13"/>
      <c r="B121" s="226"/>
      <c r="C121" s="227"/>
      <c r="D121" s="219" t="s">
        <v>155</v>
      </c>
      <c r="E121" s="228" t="s">
        <v>19</v>
      </c>
      <c r="F121" s="229" t="s">
        <v>78</v>
      </c>
      <c r="G121" s="227"/>
      <c r="H121" s="230">
        <v>1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155</v>
      </c>
      <c r="AU121" s="236" t="s">
        <v>80</v>
      </c>
      <c r="AV121" s="13" t="s">
        <v>80</v>
      </c>
      <c r="AW121" s="13" t="s">
        <v>32</v>
      </c>
      <c r="AX121" s="13" t="s">
        <v>78</v>
      </c>
      <c r="AY121" s="236" t="s">
        <v>142</v>
      </c>
    </row>
    <row r="122" s="2" customFormat="1" ht="16.5" customHeight="1">
      <c r="A122" s="40"/>
      <c r="B122" s="41"/>
      <c r="C122" s="206" t="s">
        <v>206</v>
      </c>
      <c r="D122" s="206" t="s">
        <v>144</v>
      </c>
      <c r="E122" s="207" t="s">
        <v>2032</v>
      </c>
      <c r="F122" s="208" t="s">
        <v>2033</v>
      </c>
      <c r="G122" s="209" t="s">
        <v>2018</v>
      </c>
      <c r="H122" s="210">
        <v>1</v>
      </c>
      <c r="I122" s="211"/>
      <c r="J122" s="212">
        <f>ROUND(I122*H122,2)</f>
        <v>0</v>
      </c>
      <c r="K122" s="208" t="s">
        <v>19</v>
      </c>
      <c r="L122" s="46"/>
      <c r="M122" s="213" t="s">
        <v>19</v>
      </c>
      <c r="N122" s="214" t="s">
        <v>41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149</v>
      </c>
      <c r="AT122" s="217" t="s">
        <v>144</v>
      </c>
      <c r="AU122" s="217" t="s">
        <v>80</v>
      </c>
      <c r="AY122" s="19" t="s">
        <v>142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78</v>
      </c>
      <c r="BK122" s="218">
        <f>ROUND(I122*H122,2)</f>
        <v>0</v>
      </c>
      <c r="BL122" s="19" t="s">
        <v>149</v>
      </c>
      <c r="BM122" s="217" t="s">
        <v>2034</v>
      </c>
    </row>
    <row r="123" s="2" customFormat="1">
      <c r="A123" s="40"/>
      <c r="B123" s="41"/>
      <c r="C123" s="42"/>
      <c r="D123" s="219" t="s">
        <v>151</v>
      </c>
      <c r="E123" s="42"/>
      <c r="F123" s="220" t="s">
        <v>2033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151</v>
      </c>
      <c r="AU123" s="19" t="s">
        <v>80</v>
      </c>
    </row>
    <row r="124" s="2" customFormat="1">
      <c r="A124" s="40"/>
      <c r="B124" s="41"/>
      <c r="C124" s="42"/>
      <c r="D124" s="219" t="s">
        <v>342</v>
      </c>
      <c r="E124" s="42"/>
      <c r="F124" s="258" t="s">
        <v>2035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342</v>
      </c>
      <c r="AU124" s="19" t="s">
        <v>80</v>
      </c>
    </row>
    <row r="125" s="13" customFormat="1">
      <c r="A125" s="13"/>
      <c r="B125" s="226"/>
      <c r="C125" s="227"/>
      <c r="D125" s="219" t="s">
        <v>155</v>
      </c>
      <c r="E125" s="228" t="s">
        <v>19</v>
      </c>
      <c r="F125" s="229" t="s">
        <v>78</v>
      </c>
      <c r="G125" s="227"/>
      <c r="H125" s="230">
        <v>1</v>
      </c>
      <c r="I125" s="231"/>
      <c r="J125" s="227"/>
      <c r="K125" s="227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155</v>
      </c>
      <c r="AU125" s="236" t="s">
        <v>80</v>
      </c>
      <c r="AV125" s="13" t="s">
        <v>80</v>
      </c>
      <c r="AW125" s="13" t="s">
        <v>32</v>
      </c>
      <c r="AX125" s="13" t="s">
        <v>78</v>
      </c>
      <c r="AY125" s="236" t="s">
        <v>142</v>
      </c>
    </row>
    <row r="126" s="2" customFormat="1" ht="16.5" customHeight="1">
      <c r="A126" s="40"/>
      <c r="B126" s="41"/>
      <c r="C126" s="206" t="s">
        <v>215</v>
      </c>
      <c r="D126" s="206" t="s">
        <v>144</v>
      </c>
      <c r="E126" s="207" t="s">
        <v>2036</v>
      </c>
      <c r="F126" s="208" t="s">
        <v>2037</v>
      </c>
      <c r="G126" s="209" t="s">
        <v>2018</v>
      </c>
      <c r="H126" s="210">
        <v>1</v>
      </c>
      <c r="I126" s="211"/>
      <c r="J126" s="212">
        <f>ROUND(I126*H126,2)</f>
        <v>0</v>
      </c>
      <c r="K126" s="208" t="s">
        <v>19</v>
      </c>
      <c r="L126" s="46"/>
      <c r="M126" s="213" t="s">
        <v>19</v>
      </c>
      <c r="N126" s="214" t="s">
        <v>41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149</v>
      </c>
      <c r="AT126" s="217" t="s">
        <v>144</v>
      </c>
      <c r="AU126" s="217" t="s">
        <v>80</v>
      </c>
      <c r="AY126" s="19" t="s">
        <v>142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78</v>
      </c>
      <c r="BK126" s="218">
        <f>ROUND(I126*H126,2)</f>
        <v>0</v>
      </c>
      <c r="BL126" s="19" t="s">
        <v>149</v>
      </c>
      <c r="BM126" s="217" t="s">
        <v>2038</v>
      </c>
    </row>
    <row r="127" s="2" customFormat="1">
      <c r="A127" s="40"/>
      <c r="B127" s="41"/>
      <c r="C127" s="42"/>
      <c r="D127" s="219" t="s">
        <v>151</v>
      </c>
      <c r="E127" s="42"/>
      <c r="F127" s="220" t="s">
        <v>2039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151</v>
      </c>
      <c r="AU127" s="19" t="s">
        <v>80</v>
      </c>
    </row>
    <row r="128" s="2" customFormat="1">
      <c r="A128" s="40"/>
      <c r="B128" s="41"/>
      <c r="C128" s="42"/>
      <c r="D128" s="219" t="s">
        <v>342</v>
      </c>
      <c r="E128" s="42"/>
      <c r="F128" s="258" t="s">
        <v>2040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342</v>
      </c>
      <c r="AU128" s="19" t="s">
        <v>80</v>
      </c>
    </row>
    <row r="129" s="13" customFormat="1">
      <c r="A129" s="13"/>
      <c r="B129" s="226"/>
      <c r="C129" s="227"/>
      <c r="D129" s="219" t="s">
        <v>155</v>
      </c>
      <c r="E129" s="228" t="s">
        <v>19</v>
      </c>
      <c r="F129" s="229" t="s">
        <v>78</v>
      </c>
      <c r="G129" s="227"/>
      <c r="H129" s="230">
        <v>1</v>
      </c>
      <c r="I129" s="231"/>
      <c r="J129" s="227"/>
      <c r="K129" s="227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155</v>
      </c>
      <c r="AU129" s="236" t="s">
        <v>80</v>
      </c>
      <c r="AV129" s="13" t="s">
        <v>80</v>
      </c>
      <c r="AW129" s="13" t="s">
        <v>32</v>
      </c>
      <c r="AX129" s="13" t="s">
        <v>78</v>
      </c>
      <c r="AY129" s="236" t="s">
        <v>142</v>
      </c>
    </row>
    <row r="130" s="2" customFormat="1" ht="16.5" customHeight="1">
      <c r="A130" s="40"/>
      <c r="B130" s="41"/>
      <c r="C130" s="206" t="s">
        <v>221</v>
      </c>
      <c r="D130" s="206" t="s">
        <v>144</v>
      </c>
      <c r="E130" s="207" t="s">
        <v>2041</v>
      </c>
      <c r="F130" s="208" t="s">
        <v>2042</v>
      </c>
      <c r="G130" s="209" t="s">
        <v>240</v>
      </c>
      <c r="H130" s="210">
        <v>1</v>
      </c>
      <c r="I130" s="211"/>
      <c r="J130" s="212">
        <f>ROUND(I130*H130,2)</f>
        <v>0</v>
      </c>
      <c r="K130" s="208" t="s">
        <v>19</v>
      </c>
      <c r="L130" s="46"/>
      <c r="M130" s="213" t="s">
        <v>19</v>
      </c>
      <c r="N130" s="214" t="s">
        <v>41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149</v>
      </c>
      <c r="AT130" s="217" t="s">
        <v>144</v>
      </c>
      <c r="AU130" s="217" t="s">
        <v>80</v>
      </c>
      <c r="AY130" s="19" t="s">
        <v>142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78</v>
      </c>
      <c r="BK130" s="218">
        <f>ROUND(I130*H130,2)</f>
        <v>0</v>
      </c>
      <c r="BL130" s="19" t="s">
        <v>149</v>
      </c>
      <c r="BM130" s="217" t="s">
        <v>2043</v>
      </c>
    </row>
    <row r="131" s="2" customFormat="1">
      <c r="A131" s="40"/>
      <c r="B131" s="41"/>
      <c r="C131" s="42"/>
      <c r="D131" s="219" t="s">
        <v>151</v>
      </c>
      <c r="E131" s="42"/>
      <c r="F131" s="220" t="s">
        <v>2044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80</v>
      </c>
    </row>
    <row r="132" s="2" customFormat="1">
      <c r="A132" s="40"/>
      <c r="B132" s="41"/>
      <c r="C132" s="42"/>
      <c r="D132" s="219" t="s">
        <v>342</v>
      </c>
      <c r="E132" s="42"/>
      <c r="F132" s="258" t="s">
        <v>2045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342</v>
      </c>
      <c r="AU132" s="19" t="s">
        <v>80</v>
      </c>
    </row>
    <row r="133" s="13" customFormat="1">
      <c r="A133" s="13"/>
      <c r="B133" s="226"/>
      <c r="C133" s="227"/>
      <c r="D133" s="219" t="s">
        <v>155</v>
      </c>
      <c r="E133" s="228" t="s">
        <v>19</v>
      </c>
      <c r="F133" s="229" t="s">
        <v>78</v>
      </c>
      <c r="G133" s="227"/>
      <c r="H133" s="230">
        <v>1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155</v>
      </c>
      <c r="AU133" s="236" t="s">
        <v>80</v>
      </c>
      <c r="AV133" s="13" t="s">
        <v>80</v>
      </c>
      <c r="AW133" s="13" t="s">
        <v>32</v>
      </c>
      <c r="AX133" s="13" t="s">
        <v>78</v>
      </c>
      <c r="AY133" s="236" t="s">
        <v>142</v>
      </c>
    </row>
    <row r="134" s="2" customFormat="1" ht="16.5" customHeight="1">
      <c r="A134" s="40"/>
      <c r="B134" s="41"/>
      <c r="C134" s="206" t="s">
        <v>229</v>
      </c>
      <c r="D134" s="206" t="s">
        <v>144</v>
      </c>
      <c r="E134" s="207" t="s">
        <v>2046</v>
      </c>
      <c r="F134" s="208" t="s">
        <v>2047</v>
      </c>
      <c r="G134" s="209" t="s">
        <v>240</v>
      </c>
      <c r="H134" s="210">
        <v>3</v>
      </c>
      <c r="I134" s="211"/>
      <c r="J134" s="212">
        <f>ROUND(I134*H134,2)</f>
        <v>0</v>
      </c>
      <c r="K134" s="208" t="s">
        <v>19</v>
      </c>
      <c r="L134" s="46"/>
      <c r="M134" s="213" t="s">
        <v>19</v>
      </c>
      <c r="N134" s="214" t="s">
        <v>41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149</v>
      </c>
      <c r="AT134" s="217" t="s">
        <v>144</v>
      </c>
      <c r="AU134" s="217" t="s">
        <v>80</v>
      </c>
      <c r="AY134" s="19" t="s">
        <v>142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78</v>
      </c>
      <c r="BK134" s="218">
        <f>ROUND(I134*H134,2)</f>
        <v>0</v>
      </c>
      <c r="BL134" s="19" t="s">
        <v>149</v>
      </c>
      <c r="BM134" s="217" t="s">
        <v>2048</v>
      </c>
    </row>
    <row r="135" s="2" customFormat="1">
      <c r="A135" s="40"/>
      <c r="B135" s="41"/>
      <c r="C135" s="42"/>
      <c r="D135" s="219" t="s">
        <v>151</v>
      </c>
      <c r="E135" s="42"/>
      <c r="F135" s="220" t="s">
        <v>2047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151</v>
      </c>
      <c r="AU135" s="19" t="s">
        <v>80</v>
      </c>
    </row>
    <row r="136" s="2" customFormat="1">
      <c r="A136" s="40"/>
      <c r="B136" s="41"/>
      <c r="C136" s="42"/>
      <c r="D136" s="219" t="s">
        <v>342</v>
      </c>
      <c r="E136" s="42"/>
      <c r="F136" s="258" t="s">
        <v>2049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342</v>
      </c>
      <c r="AU136" s="19" t="s">
        <v>80</v>
      </c>
    </row>
    <row r="137" s="13" customFormat="1">
      <c r="A137" s="13"/>
      <c r="B137" s="226"/>
      <c r="C137" s="227"/>
      <c r="D137" s="219" t="s">
        <v>155</v>
      </c>
      <c r="E137" s="228" t="s">
        <v>19</v>
      </c>
      <c r="F137" s="229" t="s">
        <v>164</v>
      </c>
      <c r="G137" s="227"/>
      <c r="H137" s="230">
        <v>3</v>
      </c>
      <c r="I137" s="231"/>
      <c r="J137" s="227"/>
      <c r="K137" s="227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155</v>
      </c>
      <c r="AU137" s="236" t="s">
        <v>80</v>
      </c>
      <c r="AV137" s="13" t="s">
        <v>80</v>
      </c>
      <c r="AW137" s="13" t="s">
        <v>32</v>
      </c>
      <c r="AX137" s="13" t="s">
        <v>78</v>
      </c>
      <c r="AY137" s="236" t="s">
        <v>142</v>
      </c>
    </row>
    <row r="138" s="12" customFormat="1" ht="22.8" customHeight="1">
      <c r="A138" s="12"/>
      <c r="B138" s="190"/>
      <c r="C138" s="191"/>
      <c r="D138" s="192" t="s">
        <v>69</v>
      </c>
      <c r="E138" s="204" t="s">
        <v>78</v>
      </c>
      <c r="F138" s="204" t="s">
        <v>143</v>
      </c>
      <c r="G138" s="191"/>
      <c r="H138" s="191"/>
      <c r="I138" s="194"/>
      <c r="J138" s="205">
        <f>BK138</f>
        <v>0</v>
      </c>
      <c r="K138" s="191"/>
      <c r="L138" s="196"/>
      <c r="M138" s="197"/>
      <c r="N138" s="198"/>
      <c r="O138" s="198"/>
      <c r="P138" s="199">
        <f>SUM(P139:P208)</f>
        <v>0</v>
      </c>
      <c r="Q138" s="198"/>
      <c r="R138" s="199">
        <f>SUM(R139:R208)</f>
        <v>0</v>
      </c>
      <c r="S138" s="198"/>
      <c r="T138" s="200">
        <f>SUM(T139:T208)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1" t="s">
        <v>78</v>
      </c>
      <c r="AT138" s="202" t="s">
        <v>69</v>
      </c>
      <c r="AU138" s="202" t="s">
        <v>78</v>
      </c>
      <c r="AY138" s="201" t="s">
        <v>142</v>
      </c>
      <c r="BK138" s="203">
        <f>SUM(BK139:BK208)</f>
        <v>0</v>
      </c>
    </row>
    <row r="139" s="2" customFormat="1" ht="16.5" customHeight="1">
      <c r="A139" s="40"/>
      <c r="B139" s="41"/>
      <c r="C139" s="206" t="s">
        <v>236</v>
      </c>
      <c r="D139" s="206" t="s">
        <v>144</v>
      </c>
      <c r="E139" s="207" t="s">
        <v>2050</v>
      </c>
      <c r="F139" s="208" t="s">
        <v>2051</v>
      </c>
      <c r="G139" s="209" t="s">
        <v>147</v>
      </c>
      <c r="H139" s="210">
        <v>846</v>
      </c>
      <c r="I139" s="211"/>
      <c r="J139" s="212">
        <f>ROUND(I139*H139,2)</f>
        <v>0</v>
      </c>
      <c r="K139" s="208" t="s">
        <v>19</v>
      </c>
      <c r="L139" s="46"/>
      <c r="M139" s="213" t="s">
        <v>19</v>
      </c>
      <c r="N139" s="214" t="s">
        <v>41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149</v>
      </c>
      <c r="AT139" s="217" t="s">
        <v>144</v>
      </c>
      <c r="AU139" s="217" t="s">
        <v>80</v>
      </c>
      <c r="AY139" s="19" t="s">
        <v>142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78</v>
      </c>
      <c r="BK139" s="218">
        <f>ROUND(I139*H139,2)</f>
        <v>0</v>
      </c>
      <c r="BL139" s="19" t="s">
        <v>149</v>
      </c>
      <c r="BM139" s="217" t="s">
        <v>2052</v>
      </c>
    </row>
    <row r="140" s="2" customFormat="1">
      <c r="A140" s="40"/>
      <c r="B140" s="41"/>
      <c r="C140" s="42"/>
      <c r="D140" s="219" t="s">
        <v>151</v>
      </c>
      <c r="E140" s="42"/>
      <c r="F140" s="220" t="s">
        <v>2051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151</v>
      </c>
      <c r="AU140" s="19" t="s">
        <v>80</v>
      </c>
    </row>
    <row r="141" s="2" customFormat="1">
      <c r="A141" s="40"/>
      <c r="B141" s="41"/>
      <c r="C141" s="42"/>
      <c r="D141" s="219" t="s">
        <v>342</v>
      </c>
      <c r="E141" s="42"/>
      <c r="F141" s="258" t="s">
        <v>2053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342</v>
      </c>
      <c r="AU141" s="19" t="s">
        <v>80</v>
      </c>
    </row>
    <row r="142" s="13" customFormat="1">
      <c r="A142" s="13"/>
      <c r="B142" s="226"/>
      <c r="C142" s="227"/>
      <c r="D142" s="219" t="s">
        <v>155</v>
      </c>
      <c r="E142" s="228" t="s">
        <v>19</v>
      </c>
      <c r="F142" s="229" t="s">
        <v>2054</v>
      </c>
      <c r="G142" s="227"/>
      <c r="H142" s="230">
        <v>504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155</v>
      </c>
      <c r="AU142" s="236" t="s">
        <v>80</v>
      </c>
      <c r="AV142" s="13" t="s">
        <v>80</v>
      </c>
      <c r="AW142" s="13" t="s">
        <v>32</v>
      </c>
      <c r="AX142" s="13" t="s">
        <v>70</v>
      </c>
      <c r="AY142" s="236" t="s">
        <v>142</v>
      </c>
    </row>
    <row r="143" s="13" customFormat="1">
      <c r="A143" s="13"/>
      <c r="B143" s="226"/>
      <c r="C143" s="227"/>
      <c r="D143" s="219" t="s">
        <v>155</v>
      </c>
      <c r="E143" s="228" t="s">
        <v>19</v>
      </c>
      <c r="F143" s="229" t="s">
        <v>2055</v>
      </c>
      <c r="G143" s="227"/>
      <c r="H143" s="230">
        <v>342</v>
      </c>
      <c r="I143" s="231"/>
      <c r="J143" s="227"/>
      <c r="K143" s="227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155</v>
      </c>
      <c r="AU143" s="236" t="s">
        <v>80</v>
      </c>
      <c r="AV143" s="13" t="s">
        <v>80</v>
      </c>
      <c r="AW143" s="13" t="s">
        <v>32</v>
      </c>
      <c r="AX143" s="13" t="s">
        <v>70</v>
      </c>
      <c r="AY143" s="236" t="s">
        <v>142</v>
      </c>
    </row>
    <row r="144" s="14" customFormat="1">
      <c r="A144" s="14"/>
      <c r="B144" s="237"/>
      <c r="C144" s="238"/>
      <c r="D144" s="219" t="s">
        <v>155</v>
      </c>
      <c r="E144" s="239" t="s">
        <v>19</v>
      </c>
      <c r="F144" s="240" t="s">
        <v>173</v>
      </c>
      <c r="G144" s="238"/>
      <c r="H144" s="241">
        <v>846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7" t="s">
        <v>155</v>
      </c>
      <c r="AU144" s="247" t="s">
        <v>80</v>
      </c>
      <c r="AV144" s="14" t="s">
        <v>149</v>
      </c>
      <c r="AW144" s="14" t="s">
        <v>32</v>
      </c>
      <c r="AX144" s="14" t="s">
        <v>78</v>
      </c>
      <c r="AY144" s="247" t="s">
        <v>142</v>
      </c>
    </row>
    <row r="145" s="2" customFormat="1" ht="16.5" customHeight="1">
      <c r="A145" s="40"/>
      <c r="B145" s="41"/>
      <c r="C145" s="206" t="s">
        <v>242</v>
      </c>
      <c r="D145" s="206" t="s">
        <v>144</v>
      </c>
      <c r="E145" s="207" t="s">
        <v>2056</v>
      </c>
      <c r="F145" s="208" t="s">
        <v>2057</v>
      </c>
      <c r="G145" s="209" t="s">
        <v>159</v>
      </c>
      <c r="H145" s="210">
        <v>1263</v>
      </c>
      <c r="I145" s="211"/>
      <c r="J145" s="212">
        <f>ROUND(I145*H145,2)</f>
        <v>0</v>
      </c>
      <c r="K145" s="208" t="s">
        <v>19</v>
      </c>
      <c r="L145" s="46"/>
      <c r="M145" s="213" t="s">
        <v>19</v>
      </c>
      <c r="N145" s="214" t="s">
        <v>41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149</v>
      </c>
      <c r="AT145" s="217" t="s">
        <v>144</v>
      </c>
      <c r="AU145" s="217" t="s">
        <v>80</v>
      </c>
      <c r="AY145" s="19" t="s">
        <v>142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78</v>
      </c>
      <c r="BK145" s="218">
        <f>ROUND(I145*H145,2)</f>
        <v>0</v>
      </c>
      <c r="BL145" s="19" t="s">
        <v>149</v>
      </c>
      <c r="BM145" s="217" t="s">
        <v>2058</v>
      </c>
    </row>
    <row r="146" s="2" customFormat="1">
      <c r="A146" s="40"/>
      <c r="B146" s="41"/>
      <c r="C146" s="42"/>
      <c r="D146" s="219" t="s">
        <v>151</v>
      </c>
      <c r="E146" s="42"/>
      <c r="F146" s="220" t="s">
        <v>2057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151</v>
      </c>
      <c r="AU146" s="19" t="s">
        <v>80</v>
      </c>
    </row>
    <row r="147" s="2" customFormat="1">
      <c r="A147" s="40"/>
      <c r="B147" s="41"/>
      <c r="C147" s="42"/>
      <c r="D147" s="219" t="s">
        <v>342</v>
      </c>
      <c r="E147" s="42"/>
      <c r="F147" s="258" t="s">
        <v>2059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342</v>
      </c>
      <c r="AU147" s="19" t="s">
        <v>80</v>
      </c>
    </row>
    <row r="148" s="13" customFormat="1">
      <c r="A148" s="13"/>
      <c r="B148" s="226"/>
      <c r="C148" s="227"/>
      <c r="D148" s="219" t="s">
        <v>155</v>
      </c>
      <c r="E148" s="228" t="s">
        <v>19</v>
      </c>
      <c r="F148" s="229" t="s">
        <v>2060</v>
      </c>
      <c r="G148" s="227"/>
      <c r="H148" s="230">
        <v>1200</v>
      </c>
      <c r="I148" s="231"/>
      <c r="J148" s="227"/>
      <c r="K148" s="227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155</v>
      </c>
      <c r="AU148" s="236" t="s">
        <v>80</v>
      </c>
      <c r="AV148" s="13" t="s">
        <v>80</v>
      </c>
      <c r="AW148" s="13" t="s">
        <v>32</v>
      </c>
      <c r="AX148" s="13" t="s">
        <v>70</v>
      </c>
      <c r="AY148" s="236" t="s">
        <v>142</v>
      </c>
    </row>
    <row r="149" s="13" customFormat="1">
      <c r="A149" s="13"/>
      <c r="B149" s="226"/>
      <c r="C149" s="227"/>
      <c r="D149" s="219" t="s">
        <v>155</v>
      </c>
      <c r="E149" s="228" t="s">
        <v>19</v>
      </c>
      <c r="F149" s="229" t="s">
        <v>2061</v>
      </c>
      <c r="G149" s="227"/>
      <c r="H149" s="230">
        <v>63</v>
      </c>
      <c r="I149" s="231"/>
      <c r="J149" s="227"/>
      <c r="K149" s="227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155</v>
      </c>
      <c r="AU149" s="236" t="s">
        <v>80</v>
      </c>
      <c r="AV149" s="13" t="s">
        <v>80</v>
      </c>
      <c r="AW149" s="13" t="s">
        <v>32</v>
      </c>
      <c r="AX149" s="13" t="s">
        <v>70</v>
      </c>
      <c r="AY149" s="236" t="s">
        <v>142</v>
      </c>
    </row>
    <row r="150" s="14" customFormat="1">
      <c r="A150" s="14"/>
      <c r="B150" s="237"/>
      <c r="C150" s="238"/>
      <c r="D150" s="219" t="s">
        <v>155</v>
      </c>
      <c r="E150" s="239" t="s">
        <v>19</v>
      </c>
      <c r="F150" s="240" t="s">
        <v>173</v>
      </c>
      <c r="G150" s="238"/>
      <c r="H150" s="241">
        <v>1263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155</v>
      </c>
      <c r="AU150" s="247" t="s">
        <v>80</v>
      </c>
      <c r="AV150" s="14" t="s">
        <v>149</v>
      </c>
      <c r="AW150" s="14" t="s">
        <v>32</v>
      </c>
      <c r="AX150" s="14" t="s">
        <v>78</v>
      </c>
      <c r="AY150" s="247" t="s">
        <v>142</v>
      </c>
    </row>
    <row r="151" s="2" customFormat="1" ht="16.5" customHeight="1">
      <c r="A151" s="40"/>
      <c r="B151" s="41"/>
      <c r="C151" s="206" t="s">
        <v>254</v>
      </c>
      <c r="D151" s="206" t="s">
        <v>144</v>
      </c>
      <c r="E151" s="207" t="s">
        <v>2062</v>
      </c>
      <c r="F151" s="208" t="s">
        <v>2063</v>
      </c>
      <c r="G151" s="209" t="s">
        <v>159</v>
      </c>
      <c r="H151" s="210">
        <v>151.47999999999999</v>
      </c>
      <c r="I151" s="211"/>
      <c r="J151" s="212">
        <f>ROUND(I151*H151,2)</f>
        <v>0</v>
      </c>
      <c r="K151" s="208" t="s">
        <v>19</v>
      </c>
      <c r="L151" s="46"/>
      <c r="M151" s="213" t="s">
        <v>19</v>
      </c>
      <c r="N151" s="214" t="s">
        <v>41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149</v>
      </c>
      <c r="AT151" s="217" t="s">
        <v>144</v>
      </c>
      <c r="AU151" s="217" t="s">
        <v>80</v>
      </c>
      <c r="AY151" s="19" t="s">
        <v>142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78</v>
      </c>
      <c r="BK151" s="218">
        <f>ROUND(I151*H151,2)</f>
        <v>0</v>
      </c>
      <c r="BL151" s="19" t="s">
        <v>149</v>
      </c>
      <c r="BM151" s="217" t="s">
        <v>2064</v>
      </c>
    </row>
    <row r="152" s="2" customFormat="1">
      <c r="A152" s="40"/>
      <c r="B152" s="41"/>
      <c r="C152" s="42"/>
      <c r="D152" s="219" t="s">
        <v>151</v>
      </c>
      <c r="E152" s="42"/>
      <c r="F152" s="220" t="s">
        <v>2063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151</v>
      </c>
      <c r="AU152" s="19" t="s">
        <v>80</v>
      </c>
    </row>
    <row r="153" s="2" customFormat="1">
      <c r="A153" s="40"/>
      <c r="B153" s="41"/>
      <c r="C153" s="42"/>
      <c r="D153" s="219" t="s">
        <v>342</v>
      </c>
      <c r="E153" s="42"/>
      <c r="F153" s="258" t="s">
        <v>2065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342</v>
      </c>
      <c r="AU153" s="19" t="s">
        <v>80</v>
      </c>
    </row>
    <row r="154" s="13" customFormat="1">
      <c r="A154" s="13"/>
      <c r="B154" s="226"/>
      <c r="C154" s="227"/>
      <c r="D154" s="219" t="s">
        <v>155</v>
      </c>
      <c r="E154" s="228" t="s">
        <v>19</v>
      </c>
      <c r="F154" s="229" t="s">
        <v>2066</v>
      </c>
      <c r="G154" s="227"/>
      <c r="H154" s="230">
        <v>151.47999999999999</v>
      </c>
      <c r="I154" s="231"/>
      <c r="J154" s="227"/>
      <c r="K154" s="227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155</v>
      </c>
      <c r="AU154" s="236" t="s">
        <v>80</v>
      </c>
      <c r="AV154" s="13" t="s">
        <v>80</v>
      </c>
      <c r="AW154" s="13" t="s">
        <v>32</v>
      </c>
      <c r="AX154" s="13" t="s">
        <v>78</v>
      </c>
      <c r="AY154" s="236" t="s">
        <v>142</v>
      </c>
    </row>
    <row r="155" s="2" customFormat="1" ht="16.5" customHeight="1">
      <c r="A155" s="40"/>
      <c r="B155" s="41"/>
      <c r="C155" s="206" t="s">
        <v>8</v>
      </c>
      <c r="D155" s="206" t="s">
        <v>144</v>
      </c>
      <c r="E155" s="207" t="s">
        <v>2067</v>
      </c>
      <c r="F155" s="208" t="s">
        <v>2068</v>
      </c>
      <c r="G155" s="209" t="s">
        <v>159</v>
      </c>
      <c r="H155" s="210">
        <v>124.77</v>
      </c>
      <c r="I155" s="211"/>
      <c r="J155" s="212">
        <f>ROUND(I155*H155,2)</f>
        <v>0</v>
      </c>
      <c r="K155" s="208" t="s">
        <v>19</v>
      </c>
      <c r="L155" s="46"/>
      <c r="M155" s="213" t="s">
        <v>19</v>
      </c>
      <c r="N155" s="214" t="s">
        <v>41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149</v>
      </c>
      <c r="AT155" s="217" t="s">
        <v>144</v>
      </c>
      <c r="AU155" s="217" t="s">
        <v>80</v>
      </c>
      <c r="AY155" s="19" t="s">
        <v>142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78</v>
      </c>
      <c r="BK155" s="218">
        <f>ROUND(I155*H155,2)</f>
        <v>0</v>
      </c>
      <c r="BL155" s="19" t="s">
        <v>149</v>
      </c>
      <c r="BM155" s="217" t="s">
        <v>2069</v>
      </c>
    </row>
    <row r="156" s="2" customFormat="1">
      <c r="A156" s="40"/>
      <c r="B156" s="41"/>
      <c r="C156" s="42"/>
      <c r="D156" s="219" t="s">
        <v>151</v>
      </c>
      <c r="E156" s="42"/>
      <c r="F156" s="220" t="s">
        <v>2068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151</v>
      </c>
      <c r="AU156" s="19" t="s">
        <v>80</v>
      </c>
    </row>
    <row r="157" s="2" customFormat="1">
      <c r="A157" s="40"/>
      <c r="B157" s="41"/>
      <c r="C157" s="42"/>
      <c r="D157" s="219" t="s">
        <v>342</v>
      </c>
      <c r="E157" s="42"/>
      <c r="F157" s="258" t="s">
        <v>2070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342</v>
      </c>
      <c r="AU157" s="19" t="s">
        <v>80</v>
      </c>
    </row>
    <row r="158" s="13" customFormat="1">
      <c r="A158" s="13"/>
      <c r="B158" s="226"/>
      <c r="C158" s="227"/>
      <c r="D158" s="219" t="s">
        <v>155</v>
      </c>
      <c r="E158" s="228" t="s">
        <v>19</v>
      </c>
      <c r="F158" s="229" t="s">
        <v>2006</v>
      </c>
      <c r="G158" s="227"/>
      <c r="H158" s="230">
        <v>124.77</v>
      </c>
      <c r="I158" s="231"/>
      <c r="J158" s="227"/>
      <c r="K158" s="227"/>
      <c r="L158" s="232"/>
      <c r="M158" s="233"/>
      <c r="N158" s="234"/>
      <c r="O158" s="234"/>
      <c r="P158" s="234"/>
      <c r="Q158" s="234"/>
      <c r="R158" s="234"/>
      <c r="S158" s="234"/>
      <c r="T158" s="23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155</v>
      </c>
      <c r="AU158" s="236" t="s">
        <v>80</v>
      </c>
      <c r="AV158" s="13" t="s">
        <v>80</v>
      </c>
      <c r="AW158" s="13" t="s">
        <v>32</v>
      </c>
      <c r="AX158" s="13" t="s">
        <v>78</v>
      </c>
      <c r="AY158" s="236" t="s">
        <v>142</v>
      </c>
    </row>
    <row r="159" s="2" customFormat="1" ht="16.5" customHeight="1">
      <c r="A159" s="40"/>
      <c r="B159" s="41"/>
      <c r="C159" s="206" t="s">
        <v>266</v>
      </c>
      <c r="D159" s="206" t="s">
        <v>144</v>
      </c>
      <c r="E159" s="207" t="s">
        <v>2071</v>
      </c>
      <c r="F159" s="208" t="s">
        <v>2072</v>
      </c>
      <c r="G159" s="209" t="s">
        <v>159</v>
      </c>
      <c r="H159" s="210">
        <v>276.25</v>
      </c>
      <c r="I159" s="211"/>
      <c r="J159" s="212">
        <f>ROUND(I159*H159,2)</f>
        <v>0</v>
      </c>
      <c r="K159" s="208" t="s">
        <v>19</v>
      </c>
      <c r="L159" s="46"/>
      <c r="M159" s="213" t="s">
        <v>19</v>
      </c>
      <c r="N159" s="214" t="s">
        <v>41</v>
      </c>
      <c r="O159" s="86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149</v>
      </c>
      <c r="AT159" s="217" t="s">
        <v>144</v>
      </c>
      <c r="AU159" s="217" t="s">
        <v>80</v>
      </c>
      <c r="AY159" s="19" t="s">
        <v>142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78</v>
      </c>
      <c r="BK159" s="218">
        <f>ROUND(I159*H159,2)</f>
        <v>0</v>
      </c>
      <c r="BL159" s="19" t="s">
        <v>149</v>
      </c>
      <c r="BM159" s="217" t="s">
        <v>2073</v>
      </c>
    </row>
    <row r="160" s="2" customFormat="1">
      <c r="A160" s="40"/>
      <c r="B160" s="41"/>
      <c r="C160" s="42"/>
      <c r="D160" s="219" t="s">
        <v>151</v>
      </c>
      <c r="E160" s="42"/>
      <c r="F160" s="220" t="s">
        <v>2072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151</v>
      </c>
      <c r="AU160" s="19" t="s">
        <v>80</v>
      </c>
    </row>
    <row r="161" s="2" customFormat="1">
      <c r="A161" s="40"/>
      <c r="B161" s="41"/>
      <c r="C161" s="42"/>
      <c r="D161" s="219" t="s">
        <v>342</v>
      </c>
      <c r="E161" s="42"/>
      <c r="F161" s="258" t="s">
        <v>2074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342</v>
      </c>
      <c r="AU161" s="19" t="s">
        <v>80</v>
      </c>
    </row>
    <row r="162" s="13" customFormat="1">
      <c r="A162" s="13"/>
      <c r="B162" s="226"/>
      <c r="C162" s="227"/>
      <c r="D162" s="219" t="s">
        <v>155</v>
      </c>
      <c r="E162" s="228" t="s">
        <v>19</v>
      </c>
      <c r="F162" s="229" t="s">
        <v>2075</v>
      </c>
      <c r="G162" s="227"/>
      <c r="H162" s="230">
        <v>60.25</v>
      </c>
      <c r="I162" s="231"/>
      <c r="J162" s="227"/>
      <c r="K162" s="227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155</v>
      </c>
      <c r="AU162" s="236" t="s">
        <v>80</v>
      </c>
      <c r="AV162" s="13" t="s">
        <v>80</v>
      </c>
      <c r="AW162" s="13" t="s">
        <v>32</v>
      </c>
      <c r="AX162" s="13" t="s">
        <v>70</v>
      </c>
      <c r="AY162" s="236" t="s">
        <v>142</v>
      </c>
    </row>
    <row r="163" s="13" customFormat="1">
      <c r="A163" s="13"/>
      <c r="B163" s="226"/>
      <c r="C163" s="227"/>
      <c r="D163" s="219" t="s">
        <v>155</v>
      </c>
      <c r="E163" s="228" t="s">
        <v>19</v>
      </c>
      <c r="F163" s="229" t="s">
        <v>2076</v>
      </c>
      <c r="G163" s="227"/>
      <c r="H163" s="230">
        <v>216</v>
      </c>
      <c r="I163" s="231"/>
      <c r="J163" s="227"/>
      <c r="K163" s="227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155</v>
      </c>
      <c r="AU163" s="236" t="s">
        <v>80</v>
      </c>
      <c r="AV163" s="13" t="s">
        <v>80</v>
      </c>
      <c r="AW163" s="13" t="s">
        <v>32</v>
      </c>
      <c r="AX163" s="13" t="s">
        <v>70</v>
      </c>
      <c r="AY163" s="236" t="s">
        <v>142</v>
      </c>
    </row>
    <row r="164" s="14" customFormat="1">
      <c r="A164" s="14"/>
      <c r="B164" s="237"/>
      <c r="C164" s="238"/>
      <c r="D164" s="219" t="s">
        <v>155</v>
      </c>
      <c r="E164" s="239" t="s">
        <v>19</v>
      </c>
      <c r="F164" s="240" t="s">
        <v>173</v>
      </c>
      <c r="G164" s="238"/>
      <c r="H164" s="241">
        <v>276.25</v>
      </c>
      <c r="I164" s="242"/>
      <c r="J164" s="238"/>
      <c r="K164" s="238"/>
      <c r="L164" s="243"/>
      <c r="M164" s="244"/>
      <c r="N164" s="245"/>
      <c r="O164" s="245"/>
      <c r="P164" s="245"/>
      <c r="Q164" s="245"/>
      <c r="R164" s="245"/>
      <c r="S164" s="245"/>
      <c r="T164" s="24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7" t="s">
        <v>155</v>
      </c>
      <c r="AU164" s="247" t="s">
        <v>80</v>
      </c>
      <c r="AV164" s="14" t="s">
        <v>149</v>
      </c>
      <c r="AW164" s="14" t="s">
        <v>32</v>
      </c>
      <c r="AX164" s="14" t="s">
        <v>78</v>
      </c>
      <c r="AY164" s="247" t="s">
        <v>142</v>
      </c>
    </row>
    <row r="165" s="2" customFormat="1" ht="16.5" customHeight="1">
      <c r="A165" s="40"/>
      <c r="B165" s="41"/>
      <c r="C165" s="206" t="s">
        <v>274</v>
      </c>
      <c r="D165" s="206" t="s">
        <v>144</v>
      </c>
      <c r="E165" s="207" t="s">
        <v>2077</v>
      </c>
      <c r="F165" s="208" t="s">
        <v>2078</v>
      </c>
      <c r="G165" s="209" t="s">
        <v>159</v>
      </c>
      <c r="H165" s="210">
        <v>387</v>
      </c>
      <c r="I165" s="211"/>
      <c r="J165" s="212">
        <f>ROUND(I165*H165,2)</f>
        <v>0</v>
      </c>
      <c r="K165" s="208" t="s">
        <v>19</v>
      </c>
      <c r="L165" s="46"/>
      <c r="M165" s="213" t="s">
        <v>19</v>
      </c>
      <c r="N165" s="214" t="s">
        <v>41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149</v>
      </c>
      <c r="AT165" s="217" t="s">
        <v>144</v>
      </c>
      <c r="AU165" s="217" t="s">
        <v>80</v>
      </c>
      <c r="AY165" s="19" t="s">
        <v>142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78</v>
      </c>
      <c r="BK165" s="218">
        <f>ROUND(I165*H165,2)</f>
        <v>0</v>
      </c>
      <c r="BL165" s="19" t="s">
        <v>149</v>
      </c>
      <c r="BM165" s="217" t="s">
        <v>2079</v>
      </c>
    </row>
    <row r="166" s="2" customFormat="1">
      <c r="A166" s="40"/>
      <c r="B166" s="41"/>
      <c r="C166" s="42"/>
      <c r="D166" s="219" t="s">
        <v>151</v>
      </c>
      <c r="E166" s="42"/>
      <c r="F166" s="220" t="s">
        <v>2078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151</v>
      </c>
      <c r="AU166" s="19" t="s">
        <v>80</v>
      </c>
    </row>
    <row r="167" s="2" customFormat="1">
      <c r="A167" s="40"/>
      <c r="B167" s="41"/>
      <c r="C167" s="42"/>
      <c r="D167" s="219" t="s">
        <v>342</v>
      </c>
      <c r="E167" s="42"/>
      <c r="F167" s="258" t="s">
        <v>2080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342</v>
      </c>
      <c r="AU167" s="19" t="s">
        <v>80</v>
      </c>
    </row>
    <row r="168" s="13" customFormat="1">
      <c r="A168" s="13"/>
      <c r="B168" s="226"/>
      <c r="C168" s="227"/>
      <c r="D168" s="219" t="s">
        <v>155</v>
      </c>
      <c r="E168" s="228" t="s">
        <v>19</v>
      </c>
      <c r="F168" s="229" t="s">
        <v>2081</v>
      </c>
      <c r="G168" s="227"/>
      <c r="H168" s="230">
        <v>270</v>
      </c>
      <c r="I168" s="231"/>
      <c r="J168" s="227"/>
      <c r="K168" s="227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155</v>
      </c>
      <c r="AU168" s="236" t="s">
        <v>80</v>
      </c>
      <c r="AV168" s="13" t="s">
        <v>80</v>
      </c>
      <c r="AW168" s="13" t="s">
        <v>32</v>
      </c>
      <c r="AX168" s="13" t="s">
        <v>70</v>
      </c>
      <c r="AY168" s="236" t="s">
        <v>142</v>
      </c>
    </row>
    <row r="169" s="13" customFormat="1">
      <c r="A169" s="13"/>
      <c r="B169" s="226"/>
      <c r="C169" s="227"/>
      <c r="D169" s="219" t="s">
        <v>155</v>
      </c>
      <c r="E169" s="228" t="s">
        <v>19</v>
      </c>
      <c r="F169" s="229" t="s">
        <v>2082</v>
      </c>
      <c r="G169" s="227"/>
      <c r="H169" s="230">
        <v>117</v>
      </c>
      <c r="I169" s="231"/>
      <c r="J169" s="227"/>
      <c r="K169" s="227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155</v>
      </c>
      <c r="AU169" s="236" t="s">
        <v>80</v>
      </c>
      <c r="AV169" s="13" t="s">
        <v>80</v>
      </c>
      <c r="AW169" s="13" t="s">
        <v>32</v>
      </c>
      <c r="AX169" s="13" t="s">
        <v>70</v>
      </c>
      <c r="AY169" s="236" t="s">
        <v>142</v>
      </c>
    </row>
    <row r="170" s="14" customFormat="1">
      <c r="A170" s="14"/>
      <c r="B170" s="237"/>
      <c r="C170" s="238"/>
      <c r="D170" s="219" t="s">
        <v>155</v>
      </c>
      <c r="E170" s="239" t="s">
        <v>19</v>
      </c>
      <c r="F170" s="240" t="s">
        <v>173</v>
      </c>
      <c r="G170" s="238"/>
      <c r="H170" s="241">
        <v>387</v>
      </c>
      <c r="I170" s="242"/>
      <c r="J170" s="238"/>
      <c r="K170" s="238"/>
      <c r="L170" s="243"/>
      <c r="M170" s="244"/>
      <c r="N170" s="245"/>
      <c r="O170" s="245"/>
      <c r="P170" s="245"/>
      <c r="Q170" s="245"/>
      <c r="R170" s="245"/>
      <c r="S170" s="245"/>
      <c r="T170" s="24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7" t="s">
        <v>155</v>
      </c>
      <c r="AU170" s="247" t="s">
        <v>80</v>
      </c>
      <c r="AV170" s="14" t="s">
        <v>149</v>
      </c>
      <c r="AW170" s="14" t="s">
        <v>32</v>
      </c>
      <c r="AX170" s="14" t="s">
        <v>78</v>
      </c>
      <c r="AY170" s="247" t="s">
        <v>142</v>
      </c>
    </row>
    <row r="171" s="2" customFormat="1" ht="16.5" customHeight="1">
      <c r="A171" s="40"/>
      <c r="B171" s="41"/>
      <c r="C171" s="206" t="s">
        <v>282</v>
      </c>
      <c r="D171" s="206" t="s">
        <v>144</v>
      </c>
      <c r="E171" s="207" t="s">
        <v>2083</v>
      </c>
      <c r="F171" s="208" t="s">
        <v>2084</v>
      </c>
      <c r="G171" s="209" t="s">
        <v>159</v>
      </c>
      <c r="H171" s="210">
        <v>151.47999999999999</v>
      </c>
      <c r="I171" s="211"/>
      <c r="J171" s="212">
        <f>ROUND(I171*H171,2)</f>
        <v>0</v>
      </c>
      <c r="K171" s="208" t="s">
        <v>19</v>
      </c>
      <c r="L171" s="46"/>
      <c r="M171" s="213" t="s">
        <v>19</v>
      </c>
      <c r="N171" s="214" t="s">
        <v>41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149</v>
      </c>
      <c r="AT171" s="217" t="s">
        <v>144</v>
      </c>
      <c r="AU171" s="217" t="s">
        <v>80</v>
      </c>
      <c r="AY171" s="19" t="s">
        <v>142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78</v>
      </c>
      <c r="BK171" s="218">
        <f>ROUND(I171*H171,2)</f>
        <v>0</v>
      </c>
      <c r="BL171" s="19" t="s">
        <v>149</v>
      </c>
      <c r="BM171" s="217" t="s">
        <v>2085</v>
      </c>
    </row>
    <row r="172" s="2" customFormat="1">
      <c r="A172" s="40"/>
      <c r="B172" s="41"/>
      <c r="C172" s="42"/>
      <c r="D172" s="219" t="s">
        <v>151</v>
      </c>
      <c r="E172" s="42"/>
      <c r="F172" s="220" t="s">
        <v>2084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151</v>
      </c>
      <c r="AU172" s="19" t="s">
        <v>80</v>
      </c>
    </row>
    <row r="173" s="2" customFormat="1">
      <c r="A173" s="40"/>
      <c r="B173" s="41"/>
      <c r="C173" s="42"/>
      <c r="D173" s="219" t="s">
        <v>342</v>
      </c>
      <c r="E173" s="42"/>
      <c r="F173" s="258" t="s">
        <v>2086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342</v>
      </c>
      <c r="AU173" s="19" t="s">
        <v>80</v>
      </c>
    </row>
    <row r="174" s="13" customFormat="1">
      <c r="A174" s="13"/>
      <c r="B174" s="226"/>
      <c r="C174" s="227"/>
      <c r="D174" s="219" t="s">
        <v>155</v>
      </c>
      <c r="E174" s="228" t="s">
        <v>19</v>
      </c>
      <c r="F174" s="229" t="s">
        <v>2087</v>
      </c>
      <c r="G174" s="227"/>
      <c r="H174" s="230">
        <v>151.47999999999999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155</v>
      </c>
      <c r="AU174" s="236" t="s">
        <v>80</v>
      </c>
      <c r="AV174" s="13" t="s">
        <v>80</v>
      </c>
      <c r="AW174" s="13" t="s">
        <v>32</v>
      </c>
      <c r="AX174" s="13" t="s">
        <v>78</v>
      </c>
      <c r="AY174" s="236" t="s">
        <v>142</v>
      </c>
    </row>
    <row r="175" s="2" customFormat="1" ht="16.5" customHeight="1">
      <c r="A175" s="40"/>
      <c r="B175" s="41"/>
      <c r="C175" s="206" t="s">
        <v>289</v>
      </c>
      <c r="D175" s="206" t="s">
        <v>144</v>
      </c>
      <c r="E175" s="207" t="s">
        <v>2088</v>
      </c>
      <c r="F175" s="208" t="s">
        <v>2084</v>
      </c>
      <c r="G175" s="209" t="s">
        <v>159</v>
      </c>
      <c r="H175" s="210">
        <v>124.77</v>
      </c>
      <c r="I175" s="211"/>
      <c r="J175" s="212">
        <f>ROUND(I175*H175,2)</f>
        <v>0</v>
      </c>
      <c r="K175" s="208" t="s">
        <v>19</v>
      </c>
      <c r="L175" s="46"/>
      <c r="M175" s="213" t="s">
        <v>19</v>
      </c>
      <c r="N175" s="214" t="s">
        <v>41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149</v>
      </c>
      <c r="AT175" s="217" t="s">
        <v>144</v>
      </c>
      <c r="AU175" s="217" t="s">
        <v>80</v>
      </c>
      <c r="AY175" s="19" t="s">
        <v>142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78</v>
      </c>
      <c r="BK175" s="218">
        <f>ROUND(I175*H175,2)</f>
        <v>0</v>
      </c>
      <c r="BL175" s="19" t="s">
        <v>149</v>
      </c>
      <c r="BM175" s="217" t="s">
        <v>2089</v>
      </c>
    </row>
    <row r="176" s="2" customFormat="1">
      <c r="A176" s="40"/>
      <c r="B176" s="41"/>
      <c r="C176" s="42"/>
      <c r="D176" s="219" t="s">
        <v>151</v>
      </c>
      <c r="E176" s="42"/>
      <c r="F176" s="220" t="s">
        <v>2084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151</v>
      </c>
      <c r="AU176" s="19" t="s">
        <v>80</v>
      </c>
    </row>
    <row r="177" s="2" customFormat="1">
      <c r="A177" s="40"/>
      <c r="B177" s="41"/>
      <c r="C177" s="42"/>
      <c r="D177" s="219" t="s">
        <v>342</v>
      </c>
      <c r="E177" s="42"/>
      <c r="F177" s="258" t="s">
        <v>2090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342</v>
      </c>
      <c r="AU177" s="19" t="s">
        <v>80</v>
      </c>
    </row>
    <row r="178" s="15" customFormat="1">
      <c r="A178" s="15"/>
      <c r="B178" s="259"/>
      <c r="C178" s="260"/>
      <c r="D178" s="219" t="s">
        <v>155</v>
      </c>
      <c r="E178" s="261" t="s">
        <v>19</v>
      </c>
      <c r="F178" s="262" t="s">
        <v>2091</v>
      </c>
      <c r="G178" s="260"/>
      <c r="H178" s="261" t="s">
        <v>19</v>
      </c>
      <c r="I178" s="263"/>
      <c r="J178" s="260"/>
      <c r="K178" s="260"/>
      <c r="L178" s="264"/>
      <c r="M178" s="265"/>
      <c r="N178" s="266"/>
      <c r="O178" s="266"/>
      <c r="P178" s="266"/>
      <c r="Q178" s="266"/>
      <c r="R178" s="266"/>
      <c r="S178" s="266"/>
      <c r="T178" s="267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8" t="s">
        <v>155</v>
      </c>
      <c r="AU178" s="268" t="s">
        <v>80</v>
      </c>
      <c r="AV178" s="15" t="s">
        <v>78</v>
      </c>
      <c r="AW178" s="15" t="s">
        <v>32</v>
      </c>
      <c r="AX178" s="15" t="s">
        <v>70</v>
      </c>
      <c r="AY178" s="268" t="s">
        <v>142</v>
      </c>
    </row>
    <row r="179" s="13" customFormat="1">
      <c r="A179" s="13"/>
      <c r="B179" s="226"/>
      <c r="C179" s="227"/>
      <c r="D179" s="219" t="s">
        <v>155</v>
      </c>
      <c r="E179" s="228" t="s">
        <v>19</v>
      </c>
      <c r="F179" s="229" t="s">
        <v>2092</v>
      </c>
      <c r="G179" s="227"/>
      <c r="H179" s="230">
        <v>276.25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155</v>
      </c>
      <c r="AU179" s="236" t="s">
        <v>80</v>
      </c>
      <c r="AV179" s="13" t="s">
        <v>80</v>
      </c>
      <c r="AW179" s="13" t="s">
        <v>32</v>
      </c>
      <c r="AX179" s="13" t="s">
        <v>70</v>
      </c>
      <c r="AY179" s="236" t="s">
        <v>142</v>
      </c>
    </row>
    <row r="180" s="15" customFormat="1">
      <c r="A180" s="15"/>
      <c r="B180" s="259"/>
      <c r="C180" s="260"/>
      <c r="D180" s="219" t="s">
        <v>155</v>
      </c>
      <c r="E180" s="261" t="s">
        <v>19</v>
      </c>
      <c r="F180" s="262" t="s">
        <v>2093</v>
      </c>
      <c r="G180" s="260"/>
      <c r="H180" s="261" t="s">
        <v>19</v>
      </c>
      <c r="I180" s="263"/>
      <c r="J180" s="260"/>
      <c r="K180" s="260"/>
      <c r="L180" s="264"/>
      <c r="M180" s="265"/>
      <c r="N180" s="266"/>
      <c r="O180" s="266"/>
      <c r="P180" s="266"/>
      <c r="Q180" s="266"/>
      <c r="R180" s="266"/>
      <c r="S180" s="266"/>
      <c r="T180" s="267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8" t="s">
        <v>155</v>
      </c>
      <c r="AU180" s="268" t="s">
        <v>80</v>
      </c>
      <c r="AV180" s="15" t="s">
        <v>78</v>
      </c>
      <c r="AW180" s="15" t="s">
        <v>32</v>
      </c>
      <c r="AX180" s="15" t="s">
        <v>70</v>
      </c>
      <c r="AY180" s="268" t="s">
        <v>142</v>
      </c>
    </row>
    <row r="181" s="13" customFormat="1">
      <c r="A181" s="13"/>
      <c r="B181" s="226"/>
      <c r="C181" s="227"/>
      <c r="D181" s="219" t="s">
        <v>155</v>
      </c>
      <c r="E181" s="228" t="s">
        <v>19</v>
      </c>
      <c r="F181" s="229" t="s">
        <v>2094</v>
      </c>
      <c r="G181" s="227"/>
      <c r="H181" s="230">
        <v>-151.47999999999999</v>
      </c>
      <c r="I181" s="231"/>
      <c r="J181" s="227"/>
      <c r="K181" s="227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155</v>
      </c>
      <c r="AU181" s="236" t="s">
        <v>80</v>
      </c>
      <c r="AV181" s="13" t="s">
        <v>80</v>
      </c>
      <c r="AW181" s="13" t="s">
        <v>32</v>
      </c>
      <c r="AX181" s="13" t="s">
        <v>70</v>
      </c>
      <c r="AY181" s="236" t="s">
        <v>142</v>
      </c>
    </row>
    <row r="182" s="14" customFormat="1">
      <c r="A182" s="14"/>
      <c r="B182" s="237"/>
      <c r="C182" s="238"/>
      <c r="D182" s="219" t="s">
        <v>155</v>
      </c>
      <c r="E182" s="239" t="s">
        <v>19</v>
      </c>
      <c r="F182" s="240" t="s">
        <v>173</v>
      </c>
      <c r="G182" s="238"/>
      <c r="H182" s="241">
        <v>124.77000000000001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155</v>
      </c>
      <c r="AU182" s="247" t="s">
        <v>80</v>
      </c>
      <c r="AV182" s="14" t="s">
        <v>149</v>
      </c>
      <c r="AW182" s="14" t="s">
        <v>32</v>
      </c>
      <c r="AX182" s="14" t="s">
        <v>78</v>
      </c>
      <c r="AY182" s="247" t="s">
        <v>142</v>
      </c>
    </row>
    <row r="183" s="2" customFormat="1" ht="16.5" customHeight="1">
      <c r="A183" s="40"/>
      <c r="B183" s="41"/>
      <c r="C183" s="206" t="s">
        <v>296</v>
      </c>
      <c r="D183" s="206" t="s">
        <v>144</v>
      </c>
      <c r="E183" s="207" t="s">
        <v>2095</v>
      </c>
      <c r="F183" s="208" t="s">
        <v>2084</v>
      </c>
      <c r="G183" s="209" t="s">
        <v>159</v>
      </c>
      <c r="H183" s="210">
        <v>1263</v>
      </c>
      <c r="I183" s="211"/>
      <c r="J183" s="212">
        <f>ROUND(I183*H183,2)</f>
        <v>0</v>
      </c>
      <c r="K183" s="208" t="s">
        <v>19</v>
      </c>
      <c r="L183" s="46"/>
      <c r="M183" s="213" t="s">
        <v>19</v>
      </c>
      <c r="N183" s="214" t="s">
        <v>41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149</v>
      </c>
      <c r="AT183" s="217" t="s">
        <v>144</v>
      </c>
      <c r="AU183" s="217" t="s">
        <v>80</v>
      </c>
      <c r="AY183" s="19" t="s">
        <v>142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78</v>
      </c>
      <c r="BK183" s="218">
        <f>ROUND(I183*H183,2)</f>
        <v>0</v>
      </c>
      <c r="BL183" s="19" t="s">
        <v>149</v>
      </c>
      <c r="BM183" s="217" t="s">
        <v>2096</v>
      </c>
    </row>
    <row r="184" s="2" customFormat="1">
      <c r="A184" s="40"/>
      <c r="B184" s="41"/>
      <c r="C184" s="42"/>
      <c r="D184" s="219" t="s">
        <v>151</v>
      </c>
      <c r="E184" s="42"/>
      <c r="F184" s="220" t="s">
        <v>2084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151</v>
      </c>
      <c r="AU184" s="19" t="s">
        <v>80</v>
      </c>
    </row>
    <row r="185" s="2" customFormat="1">
      <c r="A185" s="40"/>
      <c r="B185" s="41"/>
      <c r="C185" s="42"/>
      <c r="D185" s="219" t="s">
        <v>342</v>
      </c>
      <c r="E185" s="42"/>
      <c r="F185" s="258" t="s">
        <v>2097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342</v>
      </c>
      <c r="AU185" s="19" t="s">
        <v>80</v>
      </c>
    </row>
    <row r="186" s="13" customFormat="1">
      <c r="A186" s="13"/>
      <c r="B186" s="226"/>
      <c r="C186" s="227"/>
      <c r="D186" s="219" t="s">
        <v>155</v>
      </c>
      <c r="E186" s="228" t="s">
        <v>19</v>
      </c>
      <c r="F186" s="229" t="s">
        <v>2098</v>
      </c>
      <c r="G186" s="227"/>
      <c r="H186" s="230">
        <v>1263</v>
      </c>
      <c r="I186" s="231"/>
      <c r="J186" s="227"/>
      <c r="K186" s="227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155</v>
      </c>
      <c r="AU186" s="236" t="s">
        <v>80</v>
      </c>
      <c r="AV186" s="13" t="s">
        <v>80</v>
      </c>
      <c r="AW186" s="13" t="s">
        <v>32</v>
      </c>
      <c r="AX186" s="13" t="s">
        <v>78</v>
      </c>
      <c r="AY186" s="236" t="s">
        <v>142</v>
      </c>
    </row>
    <row r="187" s="2" customFormat="1" ht="16.5" customHeight="1">
      <c r="A187" s="40"/>
      <c r="B187" s="41"/>
      <c r="C187" s="206" t="s">
        <v>7</v>
      </c>
      <c r="D187" s="206" t="s">
        <v>144</v>
      </c>
      <c r="E187" s="207" t="s">
        <v>2099</v>
      </c>
      <c r="F187" s="208" t="s">
        <v>2084</v>
      </c>
      <c r="G187" s="209" t="s">
        <v>159</v>
      </c>
      <c r="H187" s="210">
        <v>424.88</v>
      </c>
      <c r="I187" s="211"/>
      <c r="J187" s="212">
        <f>ROUND(I187*H187,2)</f>
        <v>0</v>
      </c>
      <c r="K187" s="208" t="s">
        <v>19</v>
      </c>
      <c r="L187" s="46"/>
      <c r="M187" s="213" t="s">
        <v>19</v>
      </c>
      <c r="N187" s="214" t="s">
        <v>41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149</v>
      </c>
      <c r="AT187" s="217" t="s">
        <v>144</v>
      </c>
      <c r="AU187" s="217" t="s">
        <v>80</v>
      </c>
      <c r="AY187" s="19" t="s">
        <v>142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78</v>
      </c>
      <c r="BK187" s="218">
        <f>ROUND(I187*H187,2)</f>
        <v>0</v>
      </c>
      <c r="BL187" s="19" t="s">
        <v>149</v>
      </c>
      <c r="BM187" s="217" t="s">
        <v>2100</v>
      </c>
    </row>
    <row r="188" s="2" customFormat="1">
      <c r="A188" s="40"/>
      <c r="B188" s="41"/>
      <c r="C188" s="42"/>
      <c r="D188" s="219" t="s">
        <v>151</v>
      </c>
      <c r="E188" s="42"/>
      <c r="F188" s="220" t="s">
        <v>2084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151</v>
      </c>
      <c r="AU188" s="19" t="s">
        <v>80</v>
      </c>
    </row>
    <row r="189" s="2" customFormat="1">
      <c r="A189" s="40"/>
      <c r="B189" s="41"/>
      <c r="C189" s="42"/>
      <c r="D189" s="219" t="s">
        <v>342</v>
      </c>
      <c r="E189" s="42"/>
      <c r="F189" s="258" t="s">
        <v>2101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342</v>
      </c>
      <c r="AU189" s="19" t="s">
        <v>80</v>
      </c>
    </row>
    <row r="190" s="13" customFormat="1">
      <c r="A190" s="13"/>
      <c r="B190" s="226"/>
      <c r="C190" s="227"/>
      <c r="D190" s="219" t="s">
        <v>155</v>
      </c>
      <c r="E190" s="228" t="s">
        <v>19</v>
      </c>
      <c r="F190" s="229" t="s">
        <v>2102</v>
      </c>
      <c r="G190" s="227"/>
      <c r="H190" s="230">
        <v>1.8799999999999999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155</v>
      </c>
      <c r="AU190" s="236" t="s">
        <v>80</v>
      </c>
      <c r="AV190" s="13" t="s">
        <v>80</v>
      </c>
      <c r="AW190" s="13" t="s">
        <v>32</v>
      </c>
      <c r="AX190" s="13" t="s">
        <v>70</v>
      </c>
      <c r="AY190" s="236" t="s">
        <v>142</v>
      </c>
    </row>
    <row r="191" s="13" customFormat="1">
      <c r="A191" s="13"/>
      <c r="B191" s="226"/>
      <c r="C191" s="227"/>
      <c r="D191" s="219" t="s">
        <v>155</v>
      </c>
      <c r="E191" s="228" t="s">
        <v>19</v>
      </c>
      <c r="F191" s="229" t="s">
        <v>2103</v>
      </c>
      <c r="G191" s="227"/>
      <c r="H191" s="230">
        <v>387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155</v>
      </c>
      <c r="AU191" s="236" t="s">
        <v>80</v>
      </c>
      <c r="AV191" s="13" t="s">
        <v>80</v>
      </c>
      <c r="AW191" s="13" t="s">
        <v>32</v>
      </c>
      <c r="AX191" s="13" t="s">
        <v>70</v>
      </c>
      <c r="AY191" s="236" t="s">
        <v>142</v>
      </c>
    </row>
    <row r="192" s="13" customFormat="1">
      <c r="A192" s="13"/>
      <c r="B192" s="226"/>
      <c r="C192" s="227"/>
      <c r="D192" s="219" t="s">
        <v>155</v>
      </c>
      <c r="E192" s="228" t="s">
        <v>19</v>
      </c>
      <c r="F192" s="229" t="s">
        <v>2104</v>
      </c>
      <c r="G192" s="227"/>
      <c r="H192" s="230">
        <v>36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155</v>
      </c>
      <c r="AU192" s="236" t="s">
        <v>80</v>
      </c>
      <c r="AV192" s="13" t="s">
        <v>80</v>
      </c>
      <c r="AW192" s="13" t="s">
        <v>32</v>
      </c>
      <c r="AX192" s="13" t="s">
        <v>70</v>
      </c>
      <c r="AY192" s="236" t="s">
        <v>142</v>
      </c>
    </row>
    <row r="193" s="14" customFormat="1">
      <c r="A193" s="14"/>
      <c r="B193" s="237"/>
      <c r="C193" s="238"/>
      <c r="D193" s="219" t="s">
        <v>155</v>
      </c>
      <c r="E193" s="239" t="s">
        <v>19</v>
      </c>
      <c r="F193" s="240" t="s">
        <v>173</v>
      </c>
      <c r="G193" s="238"/>
      <c r="H193" s="241">
        <v>424.88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7" t="s">
        <v>155</v>
      </c>
      <c r="AU193" s="247" t="s">
        <v>80</v>
      </c>
      <c r="AV193" s="14" t="s">
        <v>149</v>
      </c>
      <c r="AW193" s="14" t="s">
        <v>32</v>
      </c>
      <c r="AX193" s="14" t="s">
        <v>78</v>
      </c>
      <c r="AY193" s="247" t="s">
        <v>142</v>
      </c>
    </row>
    <row r="194" s="2" customFormat="1" ht="16.5" customHeight="1">
      <c r="A194" s="40"/>
      <c r="B194" s="41"/>
      <c r="C194" s="206" t="s">
        <v>309</v>
      </c>
      <c r="D194" s="206" t="s">
        <v>144</v>
      </c>
      <c r="E194" s="207" t="s">
        <v>2105</v>
      </c>
      <c r="F194" s="208" t="s">
        <v>2106</v>
      </c>
      <c r="G194" s="209" t="s">
        <v>159</v>
      </c>
      <c r="H194" s="210">
        <v>1200</v>
      </c>
      <c r="I194" s="211"/>
      <c r="J194" s="212">
        <f>ROUND(I194*H194,2)</f>
        <v>0</v>
      </c>
      <c r="K194" s="208" t="s">
        <v>19</v>
      </c>
      <c r="L194" s="46"/>
      <c r="M194" s="213" t="s">
        <v>19</v>
      </c>
      <c r="N194" s="214" t="s">
        <v>41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149</v>
      </c>
      <c r="AT194" s="217" t="s">
        <v>144</v>
      </c>
      <c r="AU194" s="217" t="s">
        <v>80</v>
      </c>
      <c r="AY194" s="19" t="s">
        <v>142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78</v>
      </c>
      <c r="BK194" s="218">
        <f>ROUND(I194*H194,2)</f>
        <v>0</v>
      </c>
      <c r="BL194" s="19" t="s">
        <v>149</v>
      </c>
      <c r="BM194" s="217" t="s">
        <v>2107</v>
      </c>
    </row>
    <row r="195" s="2" customFormat="1">
      <c r="A195" s="40"/>
      <c r="B195" s="41"/>
      <c r="C195" s="42"/>
      <c r="D195" s="219" t="s">
        <v>151</v>
      </c>
      <c r="E195" s="42"/>
      <c r="F195" s="220" t="s">
        <v>2106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151</v>
      </c>
      <c r="AU195" s="19" t="s">
        <v>80</v>
      </c>
    </row>
    <row r="196" s="2" customFormat="1">
      <c r="A196" s="40"/>
      <c r="B196" s="41"/>
      <c r="C196" s="42"/>
      <c r="D196" s="219" t="s">
        <v>342</v>
      </c>
      <c r="E196" s="42"/>
      <c r="F196" s="258" t="s">
        <v>2108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342</v>
      </c>
      <c r="AU196" s="19" t="s">
        <v>80</v>
      </c>
    </row>
    <row r="197" s="13" customFormat="1">
      <c r="A197" s="13"/>
      <c r="B197" s="226"/>
      <c r="C197" s="227"/>
      <c r="D197" s="219" t="s">
        <v>155</v>
      </c>
      <c r="E197" s="228" t="s">
        <v>19</v>
      </c>
      <c r="F197" s="229" t="s">
        <v>2109</v>
      </c>
      <c r="G197" s="227"/>
      <c r="H197" s="230">
        <v>850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155</v>
      </c>
      <c r="AU197" s="236" t="s">
        <v>80</v>
      </c>
      <c r="AV197" s="13" t="s">
        <v>80</v>
      </c>
      <c r="AW197" s="13" t="s">
        <v>32</v>
      </c>
      <c r="AX197" s="13" t="s">
        <v>70</v>
      </c>
      <c r="AY197" s="236" t="s">
        <v>142</v>
      </c>
    </row>
    <row r="198" s="13" customFormat="1">
      <c r="A198" s="13"/>
      <c r="B198" s="226"/>
      <c r="C198" s="227"/>
      <c r="D198" s="219" t="s">
        <v>155</v>
      </c>
      <c r="E198" s="228" t="s">
        <v>19</v>
      </c>
      <c r="F198" s="229" t="s">
        <v>2110</v>
      </c>
      <c r="G198" s="227"/>
      <c r="H198" s="230">
        <v>350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155</v>
      </c>
      <c r="AU198" s="236" t="s">
        <v>80</v>
      </c>
      <c r="AV198" s="13" t="s">
        <v>80</v>
      </c>
      <c r="AW198" s="13" t="s">
        <v>32</v>
      </c>
      <c r="AX198" s="13" t="s">
        <v>70</v>
      </c>
      <c r="AY198" s="236" t="s">
        <v>142</v>
      </c>
    </row>
    <row r="199" s="14" customFormat="1">
      <c r="A199" s="14"/>
      <c r="B199" s="237"/>
      <c r="C199" s="238"/>
      <c r="D199" s="219" t="s">
        <v>155</v>
      </c>
      <c r="E199" s="239" t="s">
        <v>19</v>
      </c>
      <c r="F199" s="240" t="s">
        <v>173</v>
      </c>
      <c r="G199" s="238"/>
      <c r="H199" s="241">
        <v>1200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7" t="s">
        <v>155</v>
      </c>
      <c r="AU199" s="247" t="s">
        <v>80</v>
      </c>
      <c r="AV199" s="14" t="s">
        <v>149</v>
      </c>
      <c r="AW199" s="14" t="s">
        <v>32</v>
      </c>
      <c r="AX199" s="14" t="s">
        <v>78</v>
      </c>
      <c r="AY199" s="247" t="s">
        <v>142</v>
      </c>
    </row>
    <row r="200" s="2" customFormat="1" ht="16.5" customHeight="1">
      <c r="A200" s="40"/>
      <c r="B200" s="41"/>
      <c r="C200" s="206" t="s">
        <v>316</v>
      </c>
      <c r="D200" s="206" t="s">
        <v>144</v>
      </c>
      <c r="E200" s="207" t="s">
        <v>2111</v>
      </c>
      <c r="F200" s="208" t="s">
        <v>2112</v>
      </c>
      <c r="G200" s="209" t="s">
        <v>159</v>
      </c>
      <c r="H200" s="210">
        <v>151.47999999999999</v>
      </c>
      <c r="I200" s="211"/>
      <c r="J200" s="212">
        <f>ROUND(I200*H200,2)</f>
        <v>0</v>
      </c>
      <c r="K200" s="208" t="s">
        <v>19</v>
      </c>
      <c r="L200" s="46"/>
      <c r="M200" s="213" t="s">
        <v>19</v>
      </c>
      <c r="N200" s="214" t="s">
        <v>41</v>
      </c>
      <c r="O200" s="86"/>
      <c r="P200" s="215">
        <f>O200*H200</f>
        <v>0</v>
      </c>
      <c r="Q200" s="215">
        <v>0</v>
      </c>
      <c r="R200" s="215">
        <f>Q200*H200</f>
        <v>0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149</v>
      </c>
      <c r="AT200" s="217" t="s">
        <v>144</v>
      </c>
      <c r="AU200" s="217" t="s">
        <v>80</v>
      </c>
      <c r="AY200" s="19" t="s">
        <v>142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78</v>
      </c>
      <c r="BK200" s="218">
        <f>ROUND(I200*H200,2)</f>
        <v>0</v>
      </c>
      <c r="BL200" s="19" t="s">
        <v>149</v>
      </c>
      <c r="BM200" s="217" t="s">
        <v>2113</v>
      </c>
    </row>
    <row r="201" s="2" customFormat="1">
      <c r="A201" s="40"/>
      <c r="B201" s="41"/>
      <c r="C201" s="42"/>
      <c r="D201" s="219" t="s">
        <v>151</v>
      </c>
      <c r="E201" s="42"/>
      <c r="F201" s="220" t="s">
        <v>2112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151</v>
      </c>
      <c r="AU201" s="19" t="s">
        <v>80</v>
      </c>
    </row>
    <row r="202" s="2" customFormat="1">
      <c r="A202" s="40"/>
      <c r="B202" s="41"/>
      <c r="C202" s="42"/>
      <c r="D202" s="219" t="s">
        <v>342</v>
      </c>
      <c r="E202" s="42"/>
      <c r="F202" s="258" t="s">
        <v>2114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342</v>
      </c>
      <c r="AU202" s="19" t="s">
        <v>80</v>
      </c>
    </row>
    <row r="203" s="13" customFormat="1">
      <c r="A203" s="13"/>
      <c r="B203" s="226"/>
      <c r="C203" s="227"/>
      <c r="D203" s="219" t="s">
        <v>155</v>
      </c>
      <c r="E203" s="228" t="s">
        <v>19</v>
      </c>
      <c r="F203" s="229" t="s">
        <v>2115</v>
      </c>
      <c r="G203" s="227"/>
      <c r="H203" s="230">
        <v>276.25</v>
      </c>
      <c r="I203" s="231"/>
      <c r="J203" s="227"/>
      <c r="K203" s="227"/>
      <c r="L203" s="232"/>
      <c r="M203" s="233"/>
      <c r="N203" s="234"/>
      <c r="O203" s="234"/>
      <c r="P203" s="234"/>
      <c r="Q203" s="234"/>
      <c r="R203" s="234"/>
      <c r="S203" s="234"/>
      <c r="T203" s="23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6" t="s">
        <v>155</v>
      </c>
      <c r="AU203" s="236" t="s">
        <v>80</v>
      </c>
      <c r="AV203" s="13" t="s">
        <v>80</v>
      </c>
      <c r="AW203" s="13" t="s">
        <v>32</v>
      </c>
      <c r="AX203" s="13" t="s">
        <v>70</v>
      </c>
      <c r="AY203" s="236" t="s">
        <v>142</v>
      </c>
    </row>
    <row r="204" s="15" customFormat="1">
      <c r="A204" s="15"/>
      <c r="B204" s="259"/>
      <c r="C204" s="260"/>
      <c r="D204" s="219" t="s">
        <v>155</v>
      </c>
      <c r="E204" s="261" t="s">
        <v>19</v>
      </c>
      <c r="F204" s="262" t="s">
        <v>2116</v>
      </c>
      <c r="G204" s="260"/>
      <c r="H204" s="261" t="s">
        <v>19</v>
      </c>
      <c r="I204" s="263"/>
      <c r="J204" s="260"/>
      <c r="K204" s="260"/>
      <c r="L204" s="264"/>
      <c r="M204" s="265"/>
      <c r="N204" s="266"/>
      <c r="O204" s="266"/>
      <c r="P204" s="266"/>
      <c r="Q204" s="266"/>
      <c r="R204" s="266"/>
      <c r="S204" s="266"/>
      <c r="T204" s="267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8" t="s">
        <v>155</v>
      </c>
      <c r="AU204" s="268" t="s">
        <v>80</v>
      </c>
      <c r="AV204" s="15" t="s">
        <v>78</v>
      </c>
      <c r="AW204" s="15" t="s">
        <v>32</v>
      </c>
      <c r="AX204" s="15" t="s">
        <v>70</v>
      </c>
      <c r="AY204" s="268" t="s">
        <v>142</v>
      </c>
    </row>
    <row r="205" s="13" customFormat="1">
      <c r="A205" s="13"/>
      <c r="B205" s="226"/>
      <c r="C205" s="227"/>
      <c r="D205" s="219" t="s">
        <v>155</v>
      </c>
      <c r="E205" s="228" t="s">
        <v>19</v>
      </c>
      <c r="F205" s="229" t="s">
        <v>2117</v>
      </c>
      <c r="G205" s="227"/>
      <c r="H205" s="230">
        <v>-64.680000000000007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6" t="s">
        <v>155</v>
      </c>
      <c r="AU205" s="236" t="s">
        <v>80</v>
      </c>
      <c r="AV205" s="13" t="s">
        <v>80</v>
      </c>
      <c r="AW205" s="13" t="s">
        <v>32</v>
      </c>
      <c r="AX205" s="13" t="s">
        <v>70</v>
      </c>
      <c r="AY205" s="236" t="s">
        <v>142</v>
      </c>
    </row>
    <row r="206" s="13" customFormat="1">
      <c r="A206" s="13"/>
      <c r="B206" s="226"/>
      <c r="C206" s="227"/>
      <c r="D206" s="219" t="s">
        <v>155</v>
      </c>
      <c r="E206" s="228" t="s">
        <v>19</v>
      </c>
      <c r="F206" s="229" t="s">
        <v>2118</v>
      </c>
      <c r="G206" s="227"/>
      <c r="H206" s="230">
        <v>-6.0899999999999999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155</v>
      </c>
      <c r="AU206" s="236" t="s">
        <v>80</v>
      </c>
      <c r="AV206" s="13" t="s">
        <v>80</v>
      </c>
      <c r="AW206" s="13" t="s">
        <v>32</v>
      </c>
      <c r="AX206" s="13" t="s">
        <v>70</v>
      </c>
      <c r="AY206" s="236" t="s">
        <v>142</v>
      </c>
    </row>
    <row r="207" s="13" customFormat="1">
      <c r="A207" s="13"/>
      <c r="B207" s="226"/>
      <c r="C207" s="227"/>
      <c r="D207" s="219" t="s">
        <v>155</v>
      </c>
      <c r="E207" s="228" t="s">
        <v>19</v>
      </c>
      <c r="F207" s="229" t="s">
        <v>2119</v>
      </c>
      <c r="G207" s="227"/>
      <c r="H207" s="230">
        <v>-54</v>
      </c>
      <c r="I207" s="231"/>
      <c r="J207" s="227"/>
      <c r="K207" s="227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155</v>
      </c>
      <c r="AU207" s="236" t="s">
        <v>80</v>
      </c>
      <c r="AV207" s="13" t="s">
        <v>80</v>
      </c>
      <c r="AW207" s="13" t="s">
        <v>32</v>
      </c>
      <c r="AX207" s="13" t="s">
        <v>70</v>
      </c>
      <c r="AY207" s="236" t="s">
        <v>142</v>
      </c>
    </row>
    <row r="208" s="14" customFormat="1">
      <c r="A208" s="14"/>
      <c r="B208" s="237"/>
      <c r="C208" s="238"/>
      <c r="D208" s="219" t="s">
        <v>155</v>
      </c>
      <c r="E208" s="239" t="s">
        <v>19</v>
      </c>
      <c r="F208" s="240" t="s">
        <v>173</v>
      </c>
      <c r="G208" s="238"/>
      <c r="H208" s="241">
        <v>151.47999999999999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7" t="s">
        <v>155</v>
      </c>
      <c r="AU208" s="247" t="s">
        <v>80</v>
      </c>
      <c r="AV208" s="14" t="s">
        <v>149</v>
      </c>
      <c r="AW208" s="14" t="s">
        <v>32</v>
      </c>
      <c r="AX208" s="14" t="s">
        <v>78</v>
      </c>
      <c r="AY208" s="247" t="s">
        <v>142</v>
      </c>
    </row>
    <row r="209" s="12" customFormat="1" ht="22.8" customHeight="1">
      <c r="A209" s="12"/>
      <c r="B209" s="190"/>
      <c r="C209" s="191"/>
      <c r="D209" s="192" t="s">
        <v>69</v>
      </c>
      <c r="E209" s="204" t="s">
        <v>80</v>
      </c>
      <c r="F209" s="204" t="s">
        <v>180</v>
      </c>
      <c r="G209" s="191"/>
      <c r="H209" s="191"/>
      <c r="I209" s="194"/>
      <c r="J209" s="205">
        <f>BK209</f>
        <v>0</v>
      </c>
      <c r="K209" s="191"/>
      <c r="L209" s="196"/>
      <c r="M209" s="197"/>
      <c r="N209" s="198"/>
      <c r="O209" s="198"/>
      <c r="P209" s="199">
        <f>SUM(P210:P237)</f>
        <v>0</v>
      </c>
      <c r="Q209" s="198"/>
      <c r="R209" s="199">
        <f>SUM(R210:R237)</f>
        <v>0</v>
      </c>
      <c r="S209" s="198"/>
      <c r="T209" s="200">
        <f>SUM(T210:T237)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1" t="s">
        <v>78</v>
      </c>
      <c r="AT209" s="202" t="s">
        <v>69</v>
      </c>
      <c r="AU209" s="202" t="s">
        <v>78</v>
      </c>
      <c r="AY209" s="201" t="s">
        <v>142</v>
      </c>
      <c r="BK209" s="203">
        <f>SUM(BK210:BK237)</f>
        <v>0</v>
      </c>
    </row>
    <row r="210" s="2" customFormat="1" ht="16.5" customHeight="1">
      <c r="A210" s="40"/>
      <c r="B210" s="41"/>
      <c r="C210" s="206" t="s">
        <v>323</v>
      </c>
      <c r="D210" s="206" t="s">
        <v>144</v>
      </c>
      <c r="E210" s="207" t="s">
        <v>2120</v>
      </c>
      <c r="F210" s="208" t="s">
        <v>2121</v>
      </c>
      <c r="G210" s="209" t="s">
        <v>19</v>
      </c>
      <c r="H210" s="210">
        <v>0.88</v>
      </c>
      <c r="I210" s="211"/>
      <c r="J210" s="212">
        <f>ROUND(I210*H210,2)</f>
        <v>0</v>
      </c>
      <c r="K210" s="208" t="s">
        <v>19</v>
      </c>
      <c r="L210" s="46"/>
      <c r="M210" s="213" t="s">
        <v>19</v>
      </c>
      <c r="N210" s="214" t="s">
        <v>41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149</v>
      </c>
      <c r="AT210" s="217" t="s">
        <v>144</v>
      </c>
      <c r="AU210" s="217" t="s">
        <v>80</v>
      </c>
      <c r="AY210" s="19" t="s">
        <v>142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78</v>
      </c>
      <c r="BK210" s="218">
        <f>ROUND(I210*H210,2)</f>
        <v>0</v>
      </c>
      <c r="BL210" s="19" t="s">
        <v>149</v>
      </c>
      <c r="BM210" s="217" t="s">
        <v>2122</v>
      </c>
    </row>
    <row r="211" s="2" customFormat="1">
      <c r="A211" s="40"/>
      <c r="B211" s="41"/>
      <c r="C211" s="42"/>
      <c r="D211" s="219" t="s">
        <v>151</v>
      </c>
      <c r="E211" s="42"/>
      <c r="F211" s="220" t="s">
        <v>2121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151</v>
      </c>
      <c r="AU211" s="19" t="s">
        <v>80</v>
      </c>
    </row>
    <row r="212" s="2" customFormat="1">
      <c r="A212" s="40"/>
      <c r="B212" s="41"/>
      <c r="C212" s="42"/>
      <c r="D212" s="219" t="s">
        <v>342</v>
      </c>
      <c r="E212" s="42"/>
      <c r="F212" s="258" t="s">
        <v>2123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342</v>
      </c>
      <c r="AU212" s="19" t="s">
        <v>80</v>
      </c>
    </row>
    <row r="213" s="13" customFormat="1">
      <c r="A213" s="13"/>
      <c r="B213" s="226"/>
      <c r="C213" s="227"/>
      <c r="D213" s="219" t="s">
        <v>155</v>
      </c>
      <c r="E213" s="228" t="s">
        <v>19</v>
      </c>
      <c r="F213" s="229" t="s">
        <v>2124</v>
      </c>
      <c r="G213" s="227"/>
      <c r="H213" s="230">
        <v>0.44</v>
      </c>
      <c r="I213" s="231"/>
      <c r="J213" s="227"/>
      <c r="K213" s="227"/>
      <c r="L213" s="232"/>
      <c r="M213" s="233"/>
      <c r="N213" s="234"/>
      <c r="O213" s="234"/>
      <c r="P213" s="234"/>
      <c r="Q213" s="234"/>
      <c r="R213" s="234"/>
      <c r="S213" s="234"/>
      <c r="T213" s="23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6" t="s">
        <v>155</v>
      </c>
      <c r="AU213" s="236" t="s">
        <v>80</v>
      </c>
      <c r="AV213" s="13" t="s">
        <v>80</v>
      </c>
      <c r="AW213" s="13" t="s">
        <v>32</v>
      </c>
      <c r="AX213" s="13" t="s">
        <v>70</v>
      </c>
      <c r="AY213" s="236" t="s">
        <v>142</v>
      </c>
    </row>
    <row r="214" s="13" customFormat="1">
      <c r="A214" s="13"/>
      <c r="B214" s="226"/>
      <c r="C214" s="227"/>
      <c r="D214" s="219" t="s">
        <v>155</v>
      </c>
      <c r="E214" s="228" t="s">
        <v>19</v>
      </c>
      <c r="F214" s="229" t="s">
        <v>2125</v>
      </c>
      <c r="G214" s="227"/>
      <c r="H214" s="230">
        <v>0.44</v>
      </c>
      <c r="I214" s="231"/>
      <c r="J214" s="227"/>
      <c r="K214" s="227"/>
      <c r="L214" s="232"/>
      <c r="M214" s="233"/>
      <c r="N214" s="234"/>
      <c r="O214" s="234"/>
      <c r="P214" s="234"/>
      <c r="Q214" s="234"/>
      <c r="R214" s="234"/>
      <c r="S214" s="234"/>
      <c r="T214" s="23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6" t="s">
        <v>155</v>
      </c>
      <c r="AU214" s="236" t="s">
        <v>80</v>
      </c>
      <c r="AV214" s="13" t="s">
        <v>80</v>
      </c>
      <c r="AW214" s="13" t="s">
        <v>32</v>
      </c>
      <c r="AX214" s="13" t="s">
        <v>70</v>
      </c>
      <c r="AY214" s="236" t="s">
        <v>142</v>
      </c>
    </row>
    <row r="215" s="14" customFormat="1">
      <c r="A215" s="14"/>
      <c r="B215" s="237"/>
      <c r="C215" s="238"/>
      <c r="D215" s="219" t="s">
        <v>155</v>
      </c>
      <c r="E215" s="239" t="s">
        <v>19</v>
      </c>
      <c r="F215" s="240" t="s">
        <v>173</v>
      </c>
      <c r="G215" s="238"/>
      <c r="H215" s="241">
        <v>0.88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7" t="s">
        <v>155</v>
      </c>
      <c r="AU215" s="247" t="s">
        <v>80</v>
      </c>
      <c r="AV215" s="14" t="s">
        <v>149</v>
      </c>
      <c r="AW215" s="14" t="s">
        <v>32</v>
      </c>
      <c r="AX215" s="14" t="s">
        <v>78</v>
      </c>
      <c r="AY215" s="247" t="s">
        <v>142</v>
      </c>
    </row>
    <row r="216" s="2" customFormat="1" ht="16.5" customHeight="1">
      <c r="A216" s="40"/>
      <c r="B216" s="41"/>
      <c r="C216" s="206" t="s">
        <v>332</v>
      </c>
      <c r="D216" s="206" t="s">
        <v>144</v>
      </c>
      <c r="E216" s="207" t="s">
        <v>2126</v>
      </c>
      <c r="F216" s="208" t="s">
        <v>2127</v>
      </c>
      <c r="G216" s="209" t="s">
        <v>147</v>
      </c>
      <c r="H216" s="210">
        <v>331.10000000000002</v>
      </c>
      <c r="I216" s="211"/>
      <c r="J216" s="212">
        <f>ROUND(I216*H216,2)</f>
        <v>0</v>
      </c>
      <c r="K216" s="208" t="s">
        <v>19</v>
      </c>
      <c r="L216" s="46"/>
      <c r="M216" s="213" t="s">
        <v>19</v>
      </c>
      <c r="N216" s="214" t="s">
        <v>41</v>
      </c>
      <c r="O216" s="86"/>
      <c r="P216" s="215">
        <f>O216*H216</f>
        <v>0</v>
      </c>
      <c r="Q216" s="215">
        <v>0</v>
      </c>
      <c r="R216" s="215">
        <f>Q216*H216</f>
        <v>0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149</v>
      </c>
      <c r="AT216" s="217" t="s">
        <v>144</v>
      </c>
      <c r="AU216" s="217" t="s">
        <v>80</v>
      </c>
      <c r="AY216" s="19" t="s">
        <v>142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9" t="s">
        <v>78</v>
      </c>
      <c r="BK216" s="218">
        <f>ROUND(I216*H216,2)</f>
        <v>0</v>
      </c>
      <c r="BL216" s="19" t="s">
        <v>149</v>
      </c>
      <c r="BM216" s="217" t="s">
        <v>2128</v>
      </c>
    </row>
    <row r="217" s="2" customFormat="1">
      <c r="A217" s="40"/>
      <c r="B217" s="41"/>
      <c r="C217" s="42"/>
      <c r="D217" s="219" t="s">
        <v>151</v>
      </c>
      <c r="E217" s="42"/>
      <c r="F217" s="220" t="s">
        <v>2127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151</v>
      </c>
      <c r="AU217" s="19" t="s">
        <v>80</v>
      </c>
    </row>
    <row r="218" s="2" customFormat="1">
      <c r="A218" s="40"/>
      <c r="B218" s="41"/>
      <c r="C218" s="42"/>
      <c r="D218" s="219" t="s">
        <v>342</v>
      </c>
      <c r="E218" s="42"/>
      <c r="F218" s="258" t="s">
        <v>2129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342</v>
      </c>
      <c r="AU218" s="19" t="s">
        <v>80</v>
      </c>
    </row>
    <row r="219" s="13" customFormat="1">
      <c r="A219" s="13"/>
      <c r="B219" s="226"/>
      <c r="C219" s="227"/>
      <c r="D219" s="219" t="s">
        <v>155</v>
      </c>
      <c r="E219" s="228" t="s">
        <v>19</v>
      </c>
      <c r="F219" s="229" t="s">
        <v>2130</v>
      </c>
      <c r="G219" s="227"/>
      <c r="H219" s="230">
        <v>100.09999999999999</v>
      </c>
      <c r="I219" s="231"/>
      <c r="J219" s="227"/>
      <c r="K219" s="227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155</v>
      </c>
      <c r="AU219" s="236" t="s">
        <v>80</v>
      </c>
      <c r="AV219" s="13" t="s">
        <v>80</v>
      </c>
      <c r="AW219" s="13" t="s">
        <v>32</v>
      </c>
      <c r="AX219" s="13" t="s">
        <v>70</v>
      </c>
      <c r="AY219" s="236" t="s">
        <v>142</v>
      </c>
    </row>
    <row r="220" s="13" customFormat="1">
      <c r="A220" s="13"/>
      <c r="B220" s="226"/>
      <c r="C220" s="227"/>
      <c r="D220" s="219" t="s">
        <v>155</v>
      </c>
      <c r="E220" s="228" t="s">
        <v>19</v>
      </c>
      <c r="F220" s="229" t="s">
        <v>2131</v>
      </c>
      <c r="G220" s="227"/>
      <c r="H220" s="230">
        <v>231</v>
      </c>
      <c r="I220" s="231"/>
      <c r="J220" s="227"/>
      <c r="K220" s="227"/>
      <c r="L220" s="232"/>
      <c r="M220" s="233"/>
      <c r="N220" s="234"/>
      <c r="O220" s="234"/>
      <c r="P220" s="234"/>
      <c r="Q220" s="234"/>
      <c r="R220" s="234"/>
      <c r="S220" s="234"/>
      <c r="T220" s="23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6" t="s">
        <v>155</v>
      </c>
      <c r="AU220" s="236" t="s">
        <v>80</v>
      </c>
      <c r="AV220" s="13" t="s">
        <v>80</v>
      </c>
      <c r="AW220" s="13" t="s">
        <v>32</v>
      </c>
      <c r="AX220" s="13" t="s">
        <v>70</v>
      </c>
      <c r="AY220" s="236" t="s">
        <v>142</v>
      </c>
    </row>
    <row r="221" s="14" customFormat="1">
      <c r="A221" s="14"/>
      <c r="B221" s="237"/>
      <c r="C221" s="238"/>
      <c r="D221" s="219" t="s">
        <v>155</v>
      </c>
      <c r="E221" s="239" t="s">
        <v>19</v>
      </c>
      <c r="F221" s="240" t="s">
        <v>173</v>
      </c>
      <c r="G221" s="238"/>
      <c r="H221" s="241">
        <v>331.10000000000002</v>
      </c>
      <c r="I221" s="242"/>
      <c r="J221" s="238"/>
      <c r="K221" s="238"/>
      <c r="L221" s="243"/>
      <c r="M221" s="244"/>
      <c r="N221" s="245"/>
      <c r="O221" s="245"/>
      <c r="P221" s="245"/>
      <c r="Q221" s="245"/>
      <c r="R221" s="245"/>
      <c r="S221" s="245"/>
      <c r="T221" s="24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7" t="s">
        <v>155</v>
      </c>
      <c r="AU221" s="247" t="s">
        <v>80</v>
      </c>
      <c r="AV221" s="14" t="s">
        <v>149</v>
      </c>
      <c r="AW221" s="14" t="s">
        <v>32</v>
      </c>
      <c r="AX221" s="14" t="s">
        <v>78</v>
      </c>
      <c r="AY221" s="247" t="s">
        <v>142</v>
      </c>
    </row>
    <row r="222" s="2" customFormat="1" ht="16.5" customHeight="1">
      <c r="A222" s="40"/>
      <c r="B222" s="41"/>
      <c r="C222" s="206" t="s">
        <v>338</v>
      </c>
      <c r="D222" s="206" t="s">
        <v>144</v>
      </c>
      <c r="E222" s="207" t="s">
        <v>2132</v>
      </c>
      <c r="F222" s="208" t="s">
        <v>2133</v>
      </c>
      <c r="G222" s="209" t="s">
        <v>269</v>
      </c>
      <c r="H222" s="210">
        <v>240</v>
      </c>
      <c r="I222" s="211"/>
      <c r="J222" s="212">
        <f>ROUND(I222*H222,2)</f>
        <v>0</v>
      </c>
      <c r="K222" s="208" t="s">
        <v>19</v>
      </c>
      <c r="L222" s="46"/>
      <c r="M222" s="213" t="s">
        <v>19</v>
      </c>
      <c r="N222" s="214" t="s">
        <v>41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149</v>
      </c>
      <c r="AT222" s="217" t="s">
        <v>144</v>
      </c>
      <c r="AU222" s="217" t="s">
        <v>80</v>
      </c>
      <c r="AY222" s="19" t="s">
        <v>142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78</v>
      </c>
      <c r="BK222" s="218">
        <f>ROUND(I222*H222,2)</f>
        <v>0</v>
      </c>
      <c r="BL222" s="19" t="s">
        <v>149</v>
      </c>
      <c r="BM222" s="217" t="s">
        <v>2134</v>
      </c>
    </row>
    <row r="223" s="2" customFormat="1">
      <c r="A223" s="40"/>
      <c r="B223" s="41"/>
      <c r="C223" s="42"/>
      <c r="D223" s="219" t="s">
        <v>151</v>
      </c>
      <c r="E223" s="42"/>
      <c r="F223" s="220" t="s">
        <v>2133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151</v>
      </c>
      <c r="AU223" s="19" t="s">
        <v>80</v>
      </c>
    </row>
    <row r="224" s="2" customFormat="1">
      <c r="A224" s="40"/>
      <c r="B224" s="41"/>
      <c r="C224" s="42"/>
      <c r="D224" s="219" t="s">
        <v>342</v>
      </c>
      <c r="E224" s="42"/>
      <c r="F224" s="258" t="s">
        <v>2135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342</v>
      </c>
      <c r="AU224" s="19" t="s">
        <v>80</v>
      </c>
    </row>
    <row r="225" s="13" customFormat="1">
      <c r="A225" s="13"/>
      <c r="B225" s="226"/>
      <c r="C225" s="227"/>
      <c r="D225" s="219" t="s">
        <v>155</v>
      </c>
      <c r="E225" s="228" t="s">
        <v>19</v>
      </c>
      <c r="F225" s="229" t="s">
        <v>2136</v>
      </c>
      <c r="G225" s="227"/>
      <c r="H225" s="230">
        <v>120</v>
      </c>
      <c r="I225" s="231"/>
      <c r="J225" s="227"/>
      <c r="K225" s="227"/>
      <c r="L225" s="232"/>
      <c r="M225" s="233"/>
      <c r="N225" s="234"/>
      <c r="O225" s="234"/>
      <c r="P225" s="234"/>
      <c r="Q225" s="234"/>
      <c r="R225" s="234"/>
      <c r="S225" s="234"/>
      <c r="T225" s="23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6" t="s">
        <v>155</v>
      </c>
      <c r="AU225" s="236" t="s">
        <v>80</v>
      </c>
      <c r="AV225" s="13" t="s">
        <v>80</v>
      </c>
      <c r="AW225" s="13" t="s">
        <v>32</v>
      </c>
      <c r="AX225" s="13" t="s">
        <v>70</v>
      </c>
      <c r="AY225" s="236" t="s">
        <v>142</v>
      </c>
    </row>
    <row r="226" s="13" customFormat="1">
      <c r="A226" s="13"/>
      <c r="B226" s="226"/>
      <c r="C226" s="227"/>
      <c r="D226" s="219" t="s">
        <v>155</v>
      </c>
      <c r="E226" s="228" t="s">
        <v>19</v>
      </c>
      <c r="F226" s="229" t="s">
        <v>2137</v>
      </c>
      <c r="G226" s="227"/>
      <c r="H226" s="230">
        <v>120</v>
      </c>
      <c r="I226" s="231"/>
      <c r="J226" s="227"/>
      <c r="K226" s="227"/>
      <c r="L226" s="232"/>
      <c r="M226" s="233"/>
      <c r="N226" s="234"/>
      <c r="O226" s="234"/>
      <c r="P226" s="234"/>
      <c r="Q226" s="234"/>
      <c r="R226" s="234"/>
      <c r="S226" s="234"/>
      <c r="T226" s="23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6" t="s">
        <v>155</v>
      </c>
      <c r="AU226" s="236" t="s">
        <v>80</v>
      </c>
      <c r="AV226" s="13" t="s">
        <v>80</v>
      </c>
      <c r="AW226" s="13" t="s">
        <v>32</v>
      </c>
      <c r="AX226" s="13" t="s">
        <v>70</v>
      </c>
      <c r="AY226" s="236" t="s">
        <v>142</v>
      </c>
    </row>
    <row r="227" s="14" customFormat="1">
      <c r="A227" s="14"/>
      <c r="B227" s="237"/>
      <c r="C227" s="238"/>
      <c r="D227" s="219" t="s">
        <v>155</v>
      </c>
      <c r="E227" s="239" t="s">
        <v>19</v>
      </c>
      <c r="F227" s="240" t="s">
        <v>173</v>
      </c>
      <c r="G227" s="238"/>
      <c r="H227" s="241">
        <v>240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7" t="s">
        <v>155</v>
      </c>
      <c r="AU227" s="247" t="s">
        <v>80</v>
      </c>
      <c r="AV227" s="14" t="s">
        <v>149</v>
      </c>
      <c r="AW227" s="14" t="s">
        <v>32</v>
      </c>
      <c r="AX227" s="14" t="s">
        <v>78</v>
      </c>
      <c r="AY227" s="247" t="s">
        <v>142</v>
      </c>
    </row>
    <row r="228" s="2" customFormat="1" ht="16.5" customHeight="1">
      <c r="A228" s="40"/>
      <c r="B228" s="41"/>
      <c r="C228" s="206" t="s">
        <v>346</v>
      </c>
      <c r="D228" s="206" t="s">
        <v>144</v>
      </c>
      <c r="E228" s="207" t="s">
        <v>2138</v>
      </c>
      <c r="F228" s="208" t="s">
        <v>2139</v>
      </c>
      <c r="G228" s="209" t="s">
        <v>269</v>
      </c>
      <c r="H228" s="210">
        <v>240</v>
      </c>
      <c r="I228" s="211"/>
      <c r="J228" s="212">
        <f>ROUND(I228*H228,2)</f>
        <v>0</v>
      </c>
      <c r="K228" s="208" t="s">
        <v>19</v>
      </c>
      <c r="L228" s="46"/>
      <c r="M228" s="213" t="s">
        <v>19</v>
      </c>
      <c r="N228" s="214" t="s">
        <v>41</v>
      </c>
      <c r="O228" s="86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149</v>
      </c>
      <c r="AT228" s="217" t="s">
        <v>144</v>
      </c>
      <c r="AU228" s="217" t="s">
        <v>80</v>
      </c>
      <c r="AY228" s="19" t="s">
        <v>142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78</v>
      </c>
      <c r="BK228" s="218">
        <f>ROUND(I228*H228,2)</f>
        <v>0</v>
      </c>
      <c r="BL228" s="19" t="s">
        <v>149</v>
      </c>
      <c r="BM228" s="217" t="s">
        <v>2140</v>
      </c>
    </row>
    <row r="229" s="2" customFormat="1">
      <c r="A229" s="40"/>
      <c r="B229" s="41"/>
      <c r="C229" s="42"/>
      <c r="D229" s="219" t="s">
        <v>151</v>
      </c>
      <c r="E229" s="42"/>
      <c r="F229" s="220" t="s">
        <v>2139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151</v>
      </c>
      <c r="AU229" s="19" t="s">
        <v>80</v>
      </c>
    </row>
    <row r="230" s="2" customFormat="1">
      <c r="A230" s="40"/>
      <c r="B230" s="41"/>
      <c r="C230" s="42"/>
      <c r="D230" s="219" t="s">
        <v>342</v>
      </c>
      <c r="E230" s="42"/>
      <c r="F230" s="258" t="s">
        <v>2141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342</v>
      </c>
      <c r="AU230" s="19" t="s">
        <v>80</v>
      </c>
    </row>
    <row r="231" s="13" customFormat="1">
      <c r="A231" s="13"/>
      <c r="B231" s="226"/>
      <c r="C231" s="227"/>
      <c r="D231" s="219" t="s">
        <v>155</v>
      </c>
      <c r="E231" s="228" t="s">
        <v>19</v>
      </c>
      <c r="F231" s="229" t="s">
        <v>2136</v>
      </c>
      <c r="G231" s="227"/>
      <c r="H231" s="230">
        <v>120</v>
      </c>
      <c r="I231" s="231"/>
      <c r="J231" s="227"/>
      <c r="K231" s="227"/>
      <c r="L231" s="232"/>
      <c r="M231" s="233"/>
      <c r="N231" s="234"/>
      <c r="O231" s="234"/>
      <c r="P231" s="234"/>
      <c r="Q231" s="234"/>
      <c r="R231" s="234"/>
      <c r="S231" s="234"/>
      <c r="T231" s="23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6" t="s">
        <v>155</v>
      </c>
      <c r="AU231" s="236" t="s">
        <v>80</v>
      </c>
      <c r="AV231" s="13" t="s">
        <v>80</v>
      </c>
      <c r="AW231" s="13" t="s">
        <v>32</v>
      </c>
      <c r="AX231" s="13" t="s">
        <v>70</v>
      </c>
      <c r="AY231" s="236" t="s">
        <v>142</v>
      </c>
    </row>
    <row r="232" s="13" customFormat="1">
      <c r="A232" s="13"/>
      <c r="B232" s="226"/>
      <c r="C232" s="227"/>
      <c r="D232" s="219" t="s">
        <v>155</v>
      </c>
      <c r="E232" s="228" t="s">
        <v>19</v>
      </c>
      <c r="F232" s="229" t="s">
        <v>2137</v>
      </c>
      <c r="G232" s="227"/>
      <c r="H232" s="230">
        <v>120</v>
      </c>
      <c r="I232" s="231"/>
      <c r="J232" s="227"/>
      <c r="K232" s="227"/>
      <c r="L232" s="232"/>
      <c r="M232" s="233"/>
      <c r="N232" s="234"/>
      <c r="O232" s="234"/>
      <c r="P232" s="234"/>
      <c r="Q232" s="234"/>
      <c r="R232" s="234"/>
      <c r="S232" s="234"/>
      <c r="T232" s="23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6" t="s">
        <v>155</v>
      </c>
      <c r="AU232" s="236" t="s">
        <v>80</v>
      </c>
      <c r="AV232" s="13" t="s">
        <v>80</v>
      </c>
      <c r="AW232" s="13" t="s">
        <v>32</v>
      </c>
      <c r="AX232" s="13" t="s">
        <v>70</v>
      </c>
      <c r="AY232" s="236" t="s">
        <v>142</v>
      </c>
    </row>
    <row r="233" s="14" customFormat="1">
      <c r="A233" s="14"/>
      <c r="B233" s="237"/>
      <c r="C233" s="238"/>
      <c r="D233" s="219" t="s">
        <v>155</v>
      </c>
      <c r="E233" s="239" t="s">
        <v>19</v>
      </c>
      <c r="F233" s="240" t="s">
        <v>173</v>
      </c>
      <c r="G233" s="238"/>
      <c r="H233" s="241">
        <v>240</v>
      </c>
      <c r="I233" s="242"/>
      <c r="J233" s="238"/>
      <c r="K233" s="238"/>
      <c r="L233" s="243"/>
      <c r="M233" s="244"/>
      <c r="N233" s="245"/>
      <c r="O233" s="245"/>
      <c r="P233" s="245"/>
      <c r="Q233" s="245"/>
      <c r="R233" s="245"/>
      <c r="S233" s="245"/>
      <c r="T233" s="24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7" t="s">
        <v>155</v>
      </c>
      <c r="AU233" s="247" t="s">
        <v>80</v>
      </c>
      <c r="AV233" s="14" t="s">
        <v>149</v>
      </c>
      <c r="AW233" s="14" t="s">
        <v>32</v>
      </c>
      <c r="AX233" s="14" t="s">
        <v>78</v>
      </c>
      <c r="AY233" s="247" t="s">
        <v>142</v>
      </c>
    </row>
    <row r="234" s="2" customFormat="1" ht="16.5" customHeight="1">
      <c r="A234" s="40"/>
      <c r="B234" s="41"/>
      <c r="C234" s="206" t="s">
        <v>356</v>
      </c>
      <c r="D234" s="206" t="s">
        <v>144</v>
      </c>
      <c r="E234" s="207" t="s">
        <v>2142</v>
      </c>
      <c r="F234" s="208" t="s">
        <v>2143</v>
      </c>
      <c r="G234" s="209" t="s">
        <v>147</v>
      </c>
      <c r="H234" s="210">
        <v>60.5</v>
      </c>
      <c r="I234" s="211"/>
      <c r="J234" s="212">
        <f>ROUND(I234*H234,2)</f>
        <v>0</v>
      </c>
      <c r="K234" s="208" t="s">
        <v>19</v>
      </c>
      <c r="L234" s="46"/>
      <c r="M234" s="213" t="s">
        <v>19</v>
      </c>
      <c r="N234" s="214" t="s">
        <v>41</v>
      </c>
      <c r="O234" s="86"/>
      <c r="P234" s="215">
        <f>O234*H234</f>
        <v>0</v>
      </c>
      <c r="Q234" s="215">
        <v>0</v>
      </c>
      <c r="R234" s="215">
        <f>Q234*H234</f>
        <v>0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149</v>
      </c>
      <c r="AT234" s="217" t="s">
        <v>144</v>
      </c>
      <c r="AU234" s="217" t="s">
        <v>80</v>
      </c>
      <c r="AY234" s="19" t="s">
        <v>142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78</v>
      </c>
      <c r="BK234" s="218">
        <f>ROUND(I234*H234,2)</f>
        <v>0</v>
      </c>
      <c r="BL234" s="19" t="s">
        <v>149</v>
      </c>
      <c r="BM234" s="217" t="s">
        <v>2144</v>
      </c>
    </row>
    <row r="235" s="2" customFormat="1">
      <c r="A235" s="40"/>
      <c r="B235" s="41"/>
      <c r="C235" s="42"/>
      <c r="D235" s="219" t="s">
        <v>151</v>
      </c>
      <c r="E235" s="42"/>
      <c r="F235" s="220" t="s">
        <v>2143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151</v>
      </c>
      <c r="AU235" s="19" t="s">
        <v>80</v>
      </c>
    </row>
    <row r="236" s="2" customFormat="1">
      <c r="A236" s="40"/>
      <c r="B236" s="41"/>
      <c r="C236" s="42"/>
      <c r="D236" s="219" t="s">
        <v>342</v>
      </c>
      <c r="E236" s="42"/>
      <c r="F236" s="258" t="s">
        <v>2145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342</v>
      </c>
      <c r="AU236" s="19" t="s">
        <v>80</v>
      </c>
    </row>
    <row r="237" s="13" customFormat="1">
      <c r="A237" s="13"/>
      <c r="B237" s="226"/>
      <c r="C237" s="227"/>
      <c r="D237" s="219" t="s">
        <v>155</v>
      </c>
      <c r="E237" s="228" t="s">
        <v>19</v>
      </c>
      <c r="F237" s="229" t="s">
        <v>2146</v>
      </c>
      <c r="G237" s="227"/>
      <c r="H237" s="230">
        <v>60.5</v>
      </c>
      <c r="I237" s="231"/>
      <c r="J237" s="227"/>
      <c r="K237" s="227"/>
      <c r="L237" s="232"/>
      <c r="M237" s="233"/>
      <c r="N237" s="234"/>
      <c r="O237" s="234"/>
      <c r="P237" s="234"/>
      <c r="Q237" s="234"/>
      <c r="R237" s="234"/>
      <c r="S237" s="234"/>
      <c r="T237" s="23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6" t="s">
        <v>155</v>
      </c>
      <c r="AU237" s="236" t="s">
        <v>80</v>
      </c>
      <c r="AV237" s="13" t="s">
        <v>80</v>
      </c>
      <c r="AW237" s="13" t="s">
        <v>32</v>
      </c>
      <c r="AX237" s="13" t="s">
        <v>78</v>
      </c>
      <c r="AY237" s="236" t="s">
        <v>142</v>
      </c>
    </row>
    <row r="238" s="12" customFormat="1" ht="22.8" customHeight="1">
      <c r="A238" s="12"/>
      <c r="B238" s="190"/>
      <c r="C238" s="191"/>
      <c r="D238" s="192" t="s">
        <v>69</v>
      </c>
      <c r="E238" s="204" t="s">
        <v>164</v>
      </c>
      <c r="F238" s="204" t="s">
        <v>228</v>
      </c>
      <c r="G238" s="191"/>
      <c r="H238" s="191"/>
      <c r="I238" s="194"/>
      <c r="J238" s="205">
        <f>BK238</f>
        <v>0</v>
      </c>
      <c r="K238" s="191"/>
      <c r="L238" s="196"/>
      <c r="M238" s="197"/>
      <c r="N238" s="198"/>
      <c r="O238" s="198"/>
      <c r="P238" s="199">
        <f>SUM(P239:P249)</f>
        <v>0</v>
      </c>
      <c r="Q238" s="198"/>
      <c r="R238" s="199">
        <f>SUM(R239:R249)</f>
        <v>0</v>
      </c>
      <c r="S238" s="198"/>
      <c r="T238" s="200">
        <f>SUM(T239:T249)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1" t="s">
        <v>78</v>
      </c>
      <c r="AT238" s="202" t="s">
        <v>69</v>
      </c>
      <c r="AU238" s="202" t="s">
        <v>78</v>
      </c>
      <c r="AY238" s="201" t="s">
        <v>142</v>
      </c>
      <c r="BK238" s="203">
        <f>SUM(BK239:BK249)</f>
        <v>0</v>
      </c>
    </row>
    <row r="239" s="2" customFormat="1" ht="16.5" customHeight="1">
      <c r="A239" s="40"/>
      <c r="B239" s="41"/>
      <c r="C239" s="206" t="s">
        <v>364</v>
      </c>
      <c r="D239" s="206" t="s">
        <v>144</v>
      </c>
      <c r="E239" s="207" t="s">
        <v>2147</v>
      </c>
      <c r="F239" s="208" t="s">
        <v>2148</v>
      </c>
      <c r="G239" s="209" t="s">
        <v>159</v>
      </c>
      <c r="H239" s="210">
        <v>30</v>
      </c>
      <c r="I239" s="211"/>
      <c r="J239" s="212">
        <f>ROUND(I239*H239,2)</f>
        <v>0</v>
      </c>
      <c r="K239" s="208" t="s">
        <v>19</v>
      </c>
      <c r="L239" s="46"/>
      <c r="M239" s="213" t="s">
        <v>19</v>
      </c>
      <c r="N239" s="214" t="s">
        <v>41</v>
      </c>
      <c r="O239" s="86"/>
      <c r="P239" s="215">
        <f>O239*H239</f>
        <v>0</v>
      </c>
      <c r="Q239" s="215">
        <v>0</v>
      </c>
      <c r="R239" s="215">
        <f>Q239*H239</f>
        <v>0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149</v>
      </c>
      <c r="AT239" s="217" t="s">
        <v>144</v>
      </c>
      <c r="AU239" s="217" t="s">
        <v>80</v>
      </c>
      <c r="AY239" s="19" t="s">
        <v>142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78</v>
      </c>
      <c r="BK239" s="218">
        <f>ROUND(I239*H239,2)</f>
        <v>0</v>
      </c>
      <c r="BL239" s="19" t="s">
        <v>149</v>
      </c>
      <c r="BM239" s="217" t="s">
        <v>2149</v>
      </c>
    </row>
    <row r="240" s="2" customFormat="1">
      <c r="A240" s="40"/>
      <c r="B240" s="41"/>
      <c r="C240" s="42"/>
      <c r="D240" s="219" t="s">
        <v>151</v>
      </c>
      <c r="E240" s="42"/>
      <c r="F240" s="220" t="s">
        <v>2148</v>
      </c>
      <c r="G240" s="42"/>
      <c r="H240" s="42"/>
      <c r="I240" s="221"/>
      <c r="J240" s="42"/>
      <c r="K240" s="42"/>
      <c r="L240" s="46"/>
      <c r="M240" s="222"/>
      <c r="N240" s="223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151</v>
      </c>
      <c r="AU240" s="19" t="s">
        <v>80</v>
      </c>
    </row>
    <row r="241" s="2" customFormat="1">
      <c r="A241" s="40"/>
      <c r="B241" s="41"/>
      <c r="C241" s="42"/>
      <c r="D241" s="219" t="s">
        <v>342</v>
      </c>
      <c r="E241" s="42"/>
      <c r="F241" s="258" t="s">
        <v>2150</v>
      </c>
      <c r="G241" s="42"/>
      <c r="H241" s="42"/>
      <c r="I241" s="221"/>
      <c r="J241" s="42"/>
      <c r="K241" s="42"/>
      <c r="L241" s="46"/>
      <c r="M241" s="222"/>
      <c r="N241" s="223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342</v>
      </c>
      <c r="AU241" s="19" t="s">
        <v>80</v>
      </c>
    </row>
    <row r="242" s="13" customFormat="1">
      <c r="A242" s="13"/>
      <c r="B242" s="226"/>
      <c r="C242" s="227"/>
      <c r="D242" s="219" t="s">
        <v>155</v>
      </c>
      <c r="E242" s="228" t="s">
        <v>19</v>
      </c>
      <c r="F242" s="229" t="s">
        <v>2151</v>
      </c>
      <c r="G242" s="227"/>
      <c r="H242" s="230">
        <v>22.879999999999999</v>
      </c>
      <c r="I242" s="231"/>
      <c r="J242" s="227"/>
      <c r="K242" s="227"/>
      <c r="L242" s="232"/>
      <c r="M242" s="233"/>
      <c r="N242" s="234"/>
      <c r="O242" s="234"/>
      <c r="P242" s="234"/>
      <c r="Q242" s="234"/>
      <c r="R242" s="234"/>
      <c r="S242" s="234"/>
      <c r="T242" s="23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6" t="s">
        <v>155</v>
      </c>
      <c r="AU242" s="236" t="s">
        <v>80</v>
      </c>
      <c r="AV242" s="13" t="s">
        <v>80</v>
      </c>
      <c r="AW242" s="13" t="s">
        <v>32</v>
      </c>
      <c r="AX242" s="13" t="s">
        <v>70</v>
      </c>
      <c r="AY242" s="236" t="s">
        <v>142</v>
      </c>
    </row>
    <row r="243" s="13" customFormat="1">
      <c r="A243" s="13"/>
      <c r="B243" s="226"/>
      <c r="C243" s="227"/>
      <c r="D243" s="219" t="s">
        <v>155</v>
      </c>
      <c r="E243" s="228" t="s">
        <v>19</v>
      </c>
      <c r="F243" s="229" t="s">
        <v>2152</v>
      </c>
      <c r="G243" s="227"/>
      <c r="H243" s="230">
        <v>6.7800000000000002</v>
      </c>
      <c r="I243" s="231"/>
      <c r="J243" s="227"/>
      <c r="K243" s="227"/>
      <c r="L243" s="232"/>
      <c r="M243" s="233"/>
      <c r="N243" s="234"/>
      <c r="O243" s="234"/>
      <c r="P243" s="234"/>
      <c r="Q243" s="234"/>
      <c r="R243" s="234"/>
      <c r="S243" s="234"/>
      <c r="T243" s="23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6" t="s">
        <v>155</v>
      </c>
      <c r="AU243" s="236" t="s">
        <v>80</v>
      </c>
      <c r="AV243" s="13" t="s">
        <v>80</v>
      </c>
      <c r="AW243" s="13" t="s">
        <v>32</v>
      </c>
      <c r="AX243" s="13" t="s">
        <v>70</v>
      </c>
      <c r="AY243" s="236" t="s">
        <v>142</v>
      </c>
    </row>
    <row r="244" s="13" customFormat="1">
      <c r="A244" s="13"/>
      <c r="B244" s="226"/>
      <c r="C244" s="227"/>
      <c r="D244" s="219" t="s">
        <v>155</v>
      </c>
      <c r="E244" s="228" t="s">
        <v>19</v>
      </c>
      <c r="F244" s="229" t="s">
        <v>2153</v>
      </c>
      <c r="G244" s="227"/>
      <c r="H244" s="230">
        <v>0.34000000000000002</v>
      </c>
      <c r="I244" s="231"/>
      <c r="J244" s="227"/>
      <c r="K244" s="227"/>
      <c r="L244" s="232"/>
      <c r="M244" s="233"/>
      <c r="N244" s="234"/>
      <c r="O244" s="234"/>
      <c r="P244" s="234"/>
      <c r="Q244" s="234"/>
      <c r="R244" s="234"/>
      <c r="S244" s="234"/>
      <c r="T244" s="23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6" t="s">
        <v>155</v>
      </c>
      <c r="AU244" s="236" t="s">
        <v>80</v>
      </c>
      <c r="AV244" s="13" t="s">
        <v>80</v>
      </c>
      <c r="AW244" s="13" t="s">
        <v>32</v>
      </c>
      <c r="AX244" s="13" t="s">
        <v>70</v>
      </c>
      <c r="AY244" s="236" t="s">
        <v>142</v>
      </c>
    </row>
    <row r="245" s="14" customFormat="1">
      <c r="A245" s="14"/>
      <c r="B245" s="237"/>
      <c r="C245" s="238"/>
      <c r="D245" s="219" t="s">
        <v>155</v>
      </c>
      <c r="E245" s="239" t="s">
        <v>19</v>
      </c>
      <c r="F245" s="240" t="s">
        <v>173</v>
      </c>
      <c r="G245" s="238"/>
      <c r="H245" s="241">
        <v>30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7" t="s">
        <v>155</v>
      </c>
      <c r="AU245" s="247" t="s">
        <v>80</v>
      </c>
      <c r="AV245" s="14" t="s">
        <v>149</v>
      </c>
      <c r="AW245" s="14" t="s">
        <v>32</v>
      </c>
      <c r="AX245" s="14" t="s">
        <v>78</v>
      </c>
      <c r="AY245" s="247" t="s">
        <v>142</v>
      </c>
    </row>
    <row r="246" s="2" customFormat="1" ht="16.5" customHeight="1">
      <c r="A246" s="40"/>
      <c r="B246" s="41"/>
      <c r="C246" s="206" t="s">
        <v>381</v>
      </c>
      <c r="D246" s="206" t="s">
        <v>144</v>
      </c>
      <c r="E246" s="207" t="s">
        <v>2154</v>
      </c>
      <c r="F246" s="208" t="s">
        <v>2155</v>
      </c>
      <c r="G246" s="209" t="s">
        <v>193</v>
      </c>
      <c r="H246" s="210">
        <v>4.2000000000000002</v>
      </c>
      <c r="I246" s="211"/>
      <c r="J246" s="212">
        <f>ROUND(I246*H246,2)</f>
        <v>0</v>
      </c>
      <c r="K246" s="208" t="s">
        <v>19</v>
      </c>
      <c r="L246" s="46"/>
      <c r="M246" s="213" t="s">
        <v>19</v>
      </c>
      <c r="N246" s="214" t="s">
        <v>41</v>
      </c>
      <c r="O246" s="86"/>
      <c r="P246" s="215">
        <f>O246*H246</f>
        <v>0</v>
      </c>
      <c r="Q246" s="215">
        <v>0</v>
      </c>
      <c r="R246" s="215">
        <f>Q246*H246</f>
        <v>0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149</v>
      </c>
      <c r="AT246" s="217" t="s">
        <v>144</v>
      </c>
      <c r="AU246" s="217" t="s">
        <v>80</v>
      </c>
      <c r="AY246" s="19" t="s">
        <v>142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78</v>
      </c>
      <c r="BK246" s="218">
        <f>ROUND(I246*H246,2)</f>
        <v>0</v>
      </c>
      <c r="BL246" s="19" t="s">
        <v>149</v>
      </c>
      <c r="BM246" s="217" t="s">
        <v>2156</v>
      </c>
    </row>
    <row r="247" s="2" customFormat="1">
      <c r="A247" s="40"/>
      <c r="B247" s="41"/>
      <c r="C247" s="42"/>
      <c r="D247" s="219" t="s">
        <v>151</v>
      </c>
      <c r="E247" s="42"/>
      <c r="F247" s="220" t="s">
        <v>2155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151</v>
      </c>
      <c r="AU247" s="19" t="s">
        <v>80</v>
      </c>
    </row>
    <row r="248" s="2" customFormat="1">
      <c r="A248" s="40"/>
      <c r="B248" s="41"/>
      <c r="C248" s="42"/>
      <c r="D248" s="219" t="s">
        <v>342</v>
      </c>
      <c r="E248" s="42"/>
      <c r="F248" s="258" t="s">
        <v>2157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342</v>
      </c>
      <c r="AU248" s="19" t="s">
        <v>80</v>
      </c>
    </row>
    <row r="249" s="13" customFormat="1">
      <c r="A249" s="13"/>
      <c r="B249" s="226"/>
      <c r="C249" s="227"/>
      <c r="D249" s="219" t="s">
        <v>155</v>
      </c>
      <c r="E249" s="228" t="s">
        <v>19</v>
      </c>
      <c r="F249" s="229" t="s">
        <v>2158</v>
      </c>
      <c r="G249" s="227"/>
      <c r="H249" s="230">
        <v>4.2000000000000002</v>
      </c>
      <c r="I249" s="231"/>
      <c r="J249" s="227"/>
      <c r="K249" s="227"/>
      <c r="L249" s="232"/>
      <c r="M249" s="233"/>
      <c r="N249" s="234"/>
      <c r="O249" s="234"/>
      <c r="P249" s="234"/>
      <c r="Q249" s="234"/>
      <c r="R249" s="234"/>
      <c r="S249" s="234"/>
      <c r="T249" s="23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6" t="s">
        <v>155</v>
      </c>
      <c r="AU249" s="236" t="s">
        <v>80</v>
      </c>
      <c r="AV249" s="13" t="s">
        <v>80</v>
      </c>
      <c r="AW249" s="13" t="s">
        <v>32</v>
      </c>
      <c r="AX249" s="13" t="s">
        <v>78</v>
      </c>
      <c r="AY249" s="236" t="s">
        <v>142</v>
      </c>
    </row>
    <row r="250" s="12" customFormat="1" ht="22.8" customHeight="1">
      <c r="A250" s="12"/>
      <c r="B250" s="190"/>
      <c r="C250" s="191"/>
      <c r="D250" s="192" t="s">
        <v>69</v>
      </c>
      <c r="E250" s="204" t="s">
        <v>149</v>
      </c>
      <c r="F250" s="204" t="s">
        <v>295</v>
      </c>
      <c r="G250" s="191"/>
      <c r="H250" s="191"/>
      <c r="I250" s="194"/>
      <c r="J250" s="205">
        <f>BK250</f>
        <v>0</v>
      </c>
      <c r="K250" s="191"/>
      <c r="L250" s="196"/>
      <c r="M250" s="197"/>
      <c r="N250" s="198"/>
      <c r="O250" s="198"/>
      <c r="P250" s="199">
        <f>SUM(P251:P316)</f>
        <v>0</v>
      </c>
      <c r="Q250" s="198"/>
      <c r="R250" s="199">
        <f>SUM(R251:R316)</f>
        <v>0</v>
      </c>
      <c r="S250" s="198"/>
      <c r="T250" s="200">
        <f>SUM(T251:T316)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1" t="s">
        <v>78</v>
      </c>
      <c r="AT250" s="202" t="s">
        <v>69</v>
      </c>
      <c r="AU250" s="202" t="s">
        <v>78</v>
      </c>
      <c r="AY250" s="201" t="s">
        <v>142</v>
      </c>
      <c r="BK250" s="203">
        <f>SUM(BK251:BK316)</f>
        <v>0</v>
      </c>
    </row>
    <row r="251" s="2" customFormat="1" ht="16.5" customHeight="1">
      <c r="A251" s="40"/>
      <c r="B251" s="41"/>
      <c r="C251" s="206" t="s">
        <v>387</v>
      </c>
      <c r="D251" s="206" t="s">
        <v>144</v>
      </c>
      <c r="E251" s="207" t="s">
        <v>2159</v>
      </c>
      <c r="F251" s="208" t="s">
        <v>2160</v>
      </c>
      <c r="G251" s="209" t="s">
        <v>159</v>
      </c>
      <c r="H251" s="210">
        <v>171.91999999999999</v>
      </c>
      <c r="I251" s="211"/>
      <c r="J251" s="212">
        <f>ROUND(I251*H251,2)</f>
        <v>0</v>
      </c>
      <c r="K251" s="208" t="s">
        <v>19</v>
      </c>
      <c r="L251" s="46"/>
      <c r="M251" s="213" t="s">
        <v>19</v>
      </c>
      <c r="N251" s="214" t="s">
        <v>41</v>
      </c>
      <c r="O251" s="86"/>
      <c r="P251" s="215">
        <f>O251*H251</f>
        <v>0</v>
      </c>
      <c r="Q251" s="215">
        <v>0</v>
      </c>
      <c r="R251" s="215">
        <f>Q251*H251</f>
        <v>0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149</v>
      </c>
      <c r="AT251" s="217" t="s">
        <v>144</v>
      </c>
      <c r="AU251" s="217" t="s">
        <v>80</v>
      </c>
      <c r="AY251" s="19" t="s">
        <v>142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78</v>
      </c>
      <c r="BK251" s="218">
        <f>ROUND(I251*H251,2)</f>
        <v>0</v>
      </c>
      <c r="BL251" s="19" t="s">
        <v>149</v>
      </c>
      <c r="BM251" s="217" t="s">
        <v>2161</v>
      </c>
    </row>
    <row r="252" s="2" customFormat="1">
      <c r="A252" s="40"/>
      <c r="B252" s="41"/>
      <c r="C252" s="42"/>
      <c r="D252" s="219" t="s">
        <v>151</v>
      </c>
      <c r="E252" s="42"/>
      <c r="F252" s="220" t="s">
        <v>2160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151</v>
      </c>
      <c r="AU252" s="19" t="s">
        <v>80</v>
      </c>
    </row>
    <row r="253" s="2" customFormat="1">
      <c r="A253" s="40"/>
      <c r="B253" s="41"/>
      <c r="C253" s="42"/>
      <c r="D253" s="219" t="s">
        <v>342</v>
      </c>
      <c r="E253" s="42"/>
      <c r="F253" s="258" t="s">
        <v>2162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342</v>
      </c>
      <c r="AU253" s="19" t="s">
        <v>80</v>
      </c>
    </row>
    <row r="254" s="13" customFormat="1">
      <c r="A254" s="13"/>
      <c r="B254" s="226"/>
      <c r="C254" s="227"/>
      <c r="D254" s="219" t="s">
        <v>155</v>
      </c>
      <c r="E254" s="228" t="s">
        <v>19</v>
      </c>
      <c r="F254" s="229" t="s">
        <v>2163</v>
      </c>
      <c r="G254" s="227"/>
      <c r="H254" s="230">
        <v>20.199999999999999</v>
      </c>
      <c r="I254" s="231"/>
      <c r="J254" s="227"/>
      <c r="K254" s="227"/>
      <c r="L254" s="232"/>
      <c r="M254" s="233"/>
      <c r="N254" s="234"/>
      <c r="O254" s="234"/>
      <c r="P254" s="234"/>
      <c r="Q254" s="234"/>
      <c r="R254" s="234"/>
      <c r="S254" s="234"/>
      <c r="T254" s="23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6" t="s">
        <v>155</v>
      </c>
      <c r="AU254" s="236" t="s">
        <v>80</v>
      </c>
      <c r="AV254" s="13" t="s">
        <v>80</v>
      </c>
      <c r="AW254" s="13" t="s">
        <v>32</v>
      </c>
      <c r="AX254" s="13" t="s">
        <v>70</v>
      </c>
      <c r="AY254" s="236" t="s">
        <v>142</v>
      </c>
    </row>
    <row r="255" s="13" customFormat="1">
      <c r="A255" s="13"/>
      <c r="B255" s="226"/>
      <c r="C255" s="227"/>
      <c r="D255" s="219" t="s">
        <v>155</v>
      </c>
      <c r="E255" s="228" t="s">
        <v>19</v>
      </c>
      <c r="F255" s="229" t="s">
        <v>2164</v>
      </c>
      <c r="G255" s="227"/>
      <c r="H255" s="230">
        <v>17.199999999999999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155</v>
      </c>
      <c r="AU255" s="236" t="s">
        <v>80</v>
      </c>
      <c r="AV255" s="13" t="s">
        <v>80</v>
      </c>
      <c r="AW255" s="13" t="s">
        <v>32</v>
      </c>
      <c r="AX255" s="13" t="s">
        <v>70</v>
      </c>
      <c r="AY255" s="236" t="s">
        <v>142</v>
      </c>
    </row>
    <row r="256" s="13" customFormat="1">
      <c r="A256" s="13"/>
      <c r="B256" s="226"/>
      <c r="C256" s="227"/>
      <c r="D256" s="219" t="s">
        <v>155</v>
      </c>
      <c r="E256" s="228" t="s">
        <v>19</v>
      </c>
      <c r="F256" s="229" t="s">
        <v>2165</v>
      </c>
      <c r="G256" s="227"/>
      <c r="H256" s="230">
        <v>134.52000000000001</v>
      </c>
      <c r="I256" s="231"/>
      <c r="J256" s="227"/>
      <c r="K256" s="227"/>
      <c r="L256" s="232"/>
      <c r="M256" s="233"/>
      <c r="N256" s="234"/>
      <c r="O256" s="234"/>
      <c r="P256" s="234"/>
      <c r="Q256" s="234"/>
      <c r="R256" s="234"/>
      <c r="S256" s="234"/>
      <c r="T256" s="23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6" t="s">
        <v>155</v>
      </c>
      <c r="AU256" s="236" t="s">
        <v>80</v>
      </c>
      <c r="AV256" s="13" t="s">
        <v>80</v>
      </c>
      <c r="AW256" s="13" t="s">
        <v>32</v>
      </c>
      <c r="AX256" s="13" t="s">
        <v>70</v>
      </c>
      <c r="AY256" s="236" t="s">
        <v>142</v>
      </c>
    </row>
    <row r="257" s="14" customFormat="1">
      <c r="A257" s="14"/>
      <c r="B257" s="237"/>
      <c r="C257" s="238"/>
      <c r="D257" s="219" t="s">
        <v>155</v>
      </c>
      <c r="E257" s="239" t="s">
        <v>19</v>
      </c>
      <c r="F257" s="240" t="s">
        <v>173</v>
      </c>
      <c r="G257" s="238"/>
      <c r="H257" s="241">
        <v>171.92000000000002</v>
      </c>
      <c r="I257" s="242"/>
      <c r="J257" s="238"/>
      <c r="K257" s="238"/>
      <c r="L257" s="243"/>
      <c r="M257" s="244"/>
      <c r="N257" s="245"/>
      <c r="O257" s="245"/>
      <c r="P257" s="245"/>
      <c r="Q257" s="245"/>
      <c r="R257" s="245"/>
      <c r="S257" s="245"/>
      <c r="T257" s="24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155</v>
      </c>
      <c r="AU257" s="247" t="s">
        <v>80</v>
      </c>
      <c r="AV257" s="14" t="s">
        <v>149</v>
      </c>
      <c r="AW257" s="14" t="s">
        <v>32</v>
      </c>
      <c r="AX257" s="14" t="s">
        <v>78</v>
      </c>
      <c r="AY257" s="247" t="s">
        <v>142</v>
      </c>
    </row>
    <row r="258" s="2" customFormat="1" ht="16.5" customHeight="1">
      <c r="A258" s="40"/>
      <c r="B258" s="41"/>
      <c r="C258" s="206" t="s">
        <v>394</v>
      </c>
      <c r="D258" s="206" t="s">
        <v>144</v>
      </c>
      <c r="E258" s="207" t="s">
        <v>2166</v>
      </c>
      <c r="F258" s="208" t="s">
        <v>2167</v>
      </c>
      <c r="G258" s="209" t="s">
        <v>193</v>
      </c>
      <c r="H258" s="210">
        <v>31.809999999999999</v>
      </c>
      <c r="I258" s="211"/>
      <c r="J258" s="212">
        <f>ROUND(I258*H258,2)</f>
        <v>0</v>
      </c>
      <c r="K258" s="208" t="s">
        <v>19</v>
      </c>
      <c r="L258" s="46"/>
      <c r="M258" s="213" t="s">
        <v>19</v>
      </c>
      <c r="N258" s="214" t="s">
        <v>41</v>
      </c>
      <c r="O258" s="86"/>
      <c r="P258" s="215">
        <f>O258*H258</f>
        <v>0</v>
      </c>
      <c r="Q258" s="215">
        <v>0</v>
      </c>
      <c r="R258" s="215">
        <f>Q258*H258</f>
        <v>0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149</v>
      </c>
      <c r="AT258" s="217" t="s">
        <v>144</v>
      </c>
      <c r="AU258" s="217" t="s">
        <v>80</v>
      </c>
      <c r="AY258" s="19" t="s">
        <v>142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78</v>
      </c>
      <c r="BK258" s="218">
        <f>ROUND(I258*H258,2)</f>
        <v>0</v>
      </c>
      <c r="BL258" s="19" t="s">
        <v>149</v>
      </c>
      <c r="BM258" s="217" t="s">
        <v>2168</v>
      </c>
    </row>
    <row r="259" s="2" customFormat="1">
      <c r="A259" s="40"/>
      <c r="B259" s="41"/>
      <c r="C259" s="42"/>
      <c r="D259" s="219" t="s">
        <v>151</v>
      </c>
      <c r="E259" s="42"/>
      <c r="F259" s="220" t="s">
        <v>2167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151</v>
      </c>
      <c r="AU259" s="19" t="s">
        <v>80</v>
      </c>
    </row>
    <row r="260" s="2" customFormat="1">
      <c r="A260" s="40"/>
      <c r="B260" s="41"/>
      <c r="C260" s="42"/>
      <c r="D260" s="219" t="s">
        <v>342</v>
      </c>
      <c r="E260" s="42"/>
      <c r="F260" s="258" t="s">
        <v>2169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342</v>
      </c>
      <c r="AU260" s="19" t="s">
        <v>80</v>
      </c>
    </row>
    <row r="261" s="13" customFormat="1">
      <c r="A261" s="13"/>
      <c r="B261" s="226"/>
      <c r="C261" s="227"/>
      <c r="D261" s="219" t="s">
        <v>155</v>
      </c>
      <c r="E261" s="228" t="s">
        <v>19</v>
      </c>
      <c r="F261" s="229" t="s">
        <v>2170</v>
      </c>
      <c r="G261" s="227"/>
      <c r="H261" s="230">
        <v>31.809999999999999</v>
      </c>
      <c r="I261" s="231"/>
      <c r="J261" s="227"/>
      <c r="K261" s="227"/>
      <c r="L261" s="232"/>
      <c r="M261" s="233"/>
      <c r="N261" s="234"/>
      <c r="O261" s="234"/>
      <c r="P261" s="234"/>
      <c r="Q261" s="234"/>
      <c r="R261" s="234"/>
      <c r="S261" s="234"/>
      <c r="T261" s="23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6" t="s">
        <v>155</v>
      </c>
      <c r="AU261" s="236" t="s">
        <v>80</v>
      </c>
      <c r="AV261" s="13" t="s">
        <v>80</v>
      </c>
      <c r="AW261" s="13" t="s">
        <v>32</v>
      </c>
      <c r="AX261" s="13" t="s">
        <v>78</v>
      </c>
      <c r="AY261" s="236" t="s">
        <v>142</v>
      </c>
    </row>
    <row r="262" s="2" customFormat="1" ht="16.5" customHeight="1">
      <c r="A262" s="40"/>
      <c r="B262" s="41"/>
      <c r="C262" s="206" t="s">
        <v>401</v>
      </c>
      <c r="D262" s="206" t="s">
        <v>144</v>
      </c>
      <c r="E262" s="207" t="s">
        <v>2171</v>
      </c>
      <c r="F262" s="208" t="s">
        <v>2172</v>
      </c>
      <c r="G262" s="209" t="s">
        <v>193</v>
      </c>
      <c r="H262" s="210">
        <v>4.2800000000000002</v>
      </c>
      <c r="I262" s="211"/>
      <c r="J262" s="212">
        <f>ROUND(I262*H262,2)</f>
        <v>0</v>
      </c>
      <c r="K262" s="208" t="s">
        <v>19</v>
      </c>
      <c r="L262" s="46"/>
      <c r="M262" s="213" t="s">
        <v>19</v>
      </c>
      <c r="N262" s="214" t="s">
        <v>41</v>
      </c>
      <c r="O262" s="86"/>
      <c r="P262" s="215">
        <f>O262*H262</f>
        <v>0</v>
      </c>
      <c r="Q262" s="215">
        <v>0</v>
      </c>
      <c r="R262" s="215">
        <f>Q262*H262</f>
        <v>0</v>
      </c>
      <c r="S262" s="215">
        <v>0</v>
      </c>
      <c r="T262" s="216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149</v>
      </c>
      <c r="AT262" s="217" t="s">
        <v>144</v>
      </c>
      <c r="AU262" s="217" t="s">
        <v>80</v>
      </c>
      <c r="AY262" s="19" t="s">
        <v>142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78</v>
      </c>
      <c r="BK262" s="218">
        <f>ROUND(I262*H262,2)</f>
        <v>0</v>
      </c>
      <c r="BL262" s="19" t="s">
        <v>149</v>
      </c>
      <c r="BM262" s="217" t="s">
        <v>2173</v>
      </c>
    </row>
    <row r="263" s="2" customFormat="1">
      <c r="A263" s="40"/>
      <c r="B263" s="41"/>
      <c r="C263" s="42"/>
      <c r="D263" s="219" t="s">
        <v>151</v>
      </c>
      <c r="E263" s="42"/>
      <c r="F263" s="220" t="s">
        <v>2172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151</v>
      </c>
      <c r="AU263" s="19" t="s">
        <v>80</v>
      </c>
    </row>
    <row r="264" s="2" customFormat="1">
      <c r="A264" s="40"/>
      <c r="B264" s="41"/>
      <c r="C264" s="42"/>
      <c r="D264" s="219" t="s">
        <v>342</v>
      </c>
      <c r="E264" s="42"/>
      <c r="F264" s="258" t="s">
        <v>2174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342</v>
      </c>
      <c r="AU264" s="19" t="s">
        <v>80</v>
      </c>
    </row>
    <row r="265" s="13" customFormat="1">
      <c r="A265" s="13"/>
      <c r="B265" s="226"/>
      <c r="C265" s="227"/>
      <c r="D265" s="219" t="s">
        <v>155</v>
      </c>
      <c r="E265" s="228" t="s">
        <v>19</v>
      </c>
      <c r="F265" s="229" t="s">
        <v>2175</v>
      </c>
      <c r="G265" s="227"/>
      <c r="H265" s="230">
        <v>4.2800000000000002</v>
      </c>
      <c r="I265" s="231"/>
      <c r="J265" s="227"/>
      <c r="K265" s="227"/>
      <c r="L265" s="232"/>
      <c r="M265" s="233"/>
      <c r="N265" s="234"/>
      <c r="O265" s="234"/>
      <c r="P265" s="234"/>
      <c r="Q265" s="234"/>
      <c r="R265" s="234"/>
      <c r="S265" s="234"/>
      <c r="T265" s="23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6" t="s">
        <v>155</v>
      </c>
      <c r="AU265" s="236" t="s">
        <v>80</v>
      </c>
      <c r="AV265" s="13" t="s">
        <v>80</v>
      </c>
      <c r="AW265" s="13" t="s">
        <v>32</v>
      </c>
      <c r="AX265" s="13" t="s">
        <v>78</v>
      </c>
      <c r="AY265" s="236" t="s">
        <v>142</v>
      </c>
    </row>
    <row r="266" s="2" customFormat="1" ht="16.5" customHeight="1">
      <c r="A266" s="40"/>
      <c r="B266" s="41"/>
      <c r="C266" s="206" t="s">
        <v>406</v>
      </c>
      <c r="D266" s="206" t="s">
        <v>144</v>
      </c>
      <c r="E266" s="207" t="s">
        <v>2176</v>
      </c>
      <c r="F266" s="208" t="s">
        <v>2177</v>
      </c>
      <c r="G266" s="209" t="s">
        <v>269</v>
      </c>
      <c r="H266" s="210">
        <v>59.600000000000001</v>
      </c>
      <c r="I266" s="211"/>
      <c r="J266" s="212">
        <f>ROUND(I266*H266,2)</f>
        <v>0</v>
      </c>
      <c r="K266" s="208" t="s">
        <v>19</v>
      </c>
      <c r="L266" s="46"/>
      <c r="M266" s="213" t="s">
        <v>19</v>
      </c>
      <c r="N266" s="214" t="s">
        <v>41</v>
      </c>
      <c r="O266" s="86"/>
      <c r="P266" s="215">
        <f>O266*H266</f>
        <v>0</v>
      </c>
      <c r="Q266" s="215">
        <v>0</v>
      </c>
      <c r="R266" s="215">
        <f>Q266*H266</f>
        <v>0</v>
      </c>
      <c r="S266" s="215">
        <v>0</v>
      </c>
      <c r="T266" s="216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149</v>
      </c>
      <c r="AT266" s="217" t="s">
        <v>144</v>
      </c>
      <c r="AU266" s="217" t="s">
        <v>80</v>
      </c>
      <c r="AY266" s="19" t="s">
        <v>142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78</v>
      </c>
      <c r="BK266" s="218">
        <f>ROUND(I266*H266,2)</f>
        <v>0</v>
      </c>
      <c r="BL266" s="19" t="s">
        <v>149</v>
      </c>
      <c r="BM266" s="217" t="s">
        <v>2178</v>
      </c>
    </row>
    <row r="267" s="2" customFormat="1">
      <c r="A267" s="40"/>
      <c r="B267" s="41"/>
      <c r="C267" s="42"/>
      <c r="D267" s="219" t="s">
        <v>151</v>
      </c>
      <c r="E267" s="42"/>
      <c r="F267" s="220" t="s">
        <v>2177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151</v>
      </c>
      <c r="AU267" s="19" t="s">
        <v>80</v>
      </c>
    </row>
    <row r="268" s="2" customFormat="1">
      <c r="A268" s="40"/>
      <c r="B268" s="41"/>
      <c r="C268" s="42"/>
      <c r="D268" s="219" t="s">
        <v>342</v>
      </c>
      <c r="E268" s="42"/>
      <c r="F268" s="258" t="s">
        <v>2179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342</v>
      </c>
      <c r="AU268" s="19" t="s">
        <v>80</v>
      </c>
    </row>
    <row r="269" s="13" customFormat="1">
      <c r="A269" s="13"/>
      <c r="B269" s="226"/>
      <c r="C269" s="227"/>
      <c r="D269" s="219" t="s">
        <v>155</v>
      </c>
      <c r="E269" s="228" t="s">
        <v>19</v>
      </c>
      <c r="F269" s="229" t="s">
        <v>2180</v>
      </c>
      <c r="G269" s="227"/>
      <c r="H269" s="230">
        <v>59.600000000000001</v>
      </c>
      <c r="I269" s="231"/>
      <c r="J269" s="227"/>
      <c r="K269" s="227"/>
      <c r="L269" s="232"/>
      <c r="M269" s="233"/>
      <c r="N269" s="234"/>
      <c r="O269" s="234"/>
      <c r="P269" s="234"/>
      <c r="Q269" s="234"/>
      <c r="R269" s="234"/>
      <c r="S269" s="234"/>
      <c r="T269" s="23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6" t="s">
        <v>155</v>
      </c>
      <c r="AU269" s="236" t="s">
        <v>80</v>
      </c>
      <c r="AV269" s="13" t="s">
        <v>80</v>
      </c>
      <c r="AW269" s="13" t="s">
        <v>32</v>
      </c>
      <c r="AX269" s="13" t="s">
        <v>78</v>
      </c>
      <c r="AY269" s="236" t="s">
        <v>142</v>
      </c>
    </row>
    <row r="270" s="2" customFormat="1" ht="16.5" customHeight="1">
      <c r="A270" s="40"/>
      <c r="B270" s="41"/>
      <c r="C270" s="206" t="s">
        <v>414</v>
      </c>
      <c r="D270" s="206" t="s">
        <v>144</v>
      </c>
      <c r="E270" s="207" t="s">
        <v>2181</v>
      </c>
      <c r="F270" s="208" t="s">
        <v>2182</v>
      </c>
      <c r="G270" s="209" t="s">
        <v>193</v>
      </c>
      <c r="H270" s="210">
        <v>57.5</v>
      </c>
      <c r="I270" s="211"/>
      <c r="J270" s="212">
        <f>ROUND(I270*H270,2)</f>
        <v>0</v>
      </c>
      <c r="K270" s="208" t="s">
        <v>19</v>
      </c>
      <c r="L270" s="46"/>
      <c r="M270" s="213" t="s">
        <v>19</v>
      </c>
      <c r="N270" s="214" t="s">
        <v>41</v>
      </c>
      <c r="O270" s="86"/>
      <c r="P270" s="215">
        <f>O270*H270</f>
        <v>0</v>
      </c>
      <c r="Q270" s="215">
        <v>0</v>
      </c>
      <c r="R270" s="215">
        <f>Q270*H270</f>
        <v>0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149</v>
      </c>
      <c r="AT270" s="217" t="s">
        <v>144</v>
      </c>
      <c r="AU270" s="217" t="s">
        <v>80</v>
      </c>
      <c r="AY270" s="19" t="s">
        <v>142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78</v>
      </c>
      <c r="BK270" s="218">
        <f>ROUND(I270*H270,2)</f>
        <v>0</v>
      </c>
      <c r="BL270" s="19" t="s">
        <v>149</v>
      </c>
      <c r="BM270" s="217" t="s">
        <v>2183</v>
      </c>
    </row>
    <row r="271" s="2" customFormat="1">
      <c r="A271" s="40"/>
      <c r="B271" s="41"/>
      <c r="C271" s="42"/>
      <c r="D271" s="219" t="s">
        <v>151</v>
      </c>
      <c r="E271" s="42"/>
      <c r="F271" s="220" t="s">
        <v>2182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151</v>
      </c>
      <c r="AU271" s="19" t="s">
        <v>80</v>
      </c>
    </row>
    <row r="272" s="2" customFormat="1">
      <c r="A272" s="40"/>
      <c r="B272" s="41"/>
      <c r="C272" s="42"/>
      <c r="D272" s="219" t="s">
        <v>342</v>
      </c>
      <c r="E272" s="42"/>
      <c r="F272" s="258" t="s">
        <v>2184</v>
      </c>
      <c r="G272" s="42"/>
      <c r="H272" s="42"/>
      <c r="I272" s="221"/>
      <c r="J272" s="42"/>
      <c r="K272" s="42"/>
      <c r="L272" s="46"/>
      <c r="M272" s="222"/>
      <c r="N272" s="223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342</v>
      </c>
      <c r="AU272" s="19" t="s">
        <v>80</v>
      </c>
    </row>
    <row r="273" s="13" customFormat="1">
      <c r="A273" s="13"/>
      <c r="B273" s="226"/>
      <c r="C273" s="227"/>
      <c r="D273" s="219" t="s">
        <v>155</v>
      </c>
      <c r="E273" s="228" t="s">
        <v>19</v>
      </c>
      <c r="F273" s="229" t="s">
        <v>2185</v>
      </c>
      <c r="G273" s="227"/>
      <c r="H273" s="230">
        <v>57.5</v>
      </c>
      <c r="I273" s="231"/>
      <c r="J273" s="227"/>
      <c r="K273" s="227"/>
      <c r="L273" s="232"/>
      <c r="M273" s="233"/>
      <c r="N273" s="234"/>
      <c r="O273" s="234"/>
      <c r="P273" s="234"/>
      <c r="Q273" s="234"/>
      <c r="R273" s="234"/>
      <c r="S273" s="234"/>
      <c r="T273" s="23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6" t="s">
        <v>155</v>
      </c>
      <c r="AU273" s="236" t="s">
        <v>80</v>
      </c>
      <c r="AV273" s="13" t="s">
        <v>80</v>
      </c>
      <c r="AW273" s="13" t="s">
        <v>32</v>
      </c>
      <c r="AX273" s="13" t="s">
        <v>78</v>
      </c>
      <c r="AY273" s="236" t="s">
        <v>142</v>
      </c>
    </row>
    <row r="274" s="2" customFormat="1" ht="16.5" customHeight="1">
      <c r="A274" s="40"/>
      <c r="B274" s="41"/>
      <c r="C274" s="206" t="s">
        <v>420</v>
      </c>
      <c r="D274" s="206" t="s">
        <v>144</v>
      </c>
      <c r="E274" s="207" t="s">
        <v>2186</v>
      </c>
      <c r="F274" s="208" t="s">
        <v>2187</v>
      </c>
      <c r="G274" s="209" t="s">
        <v>240</v>
      </c>
      <c r="H274" s="210">
        <v>2</v>
      </c>
      <c r="I274" s="211"/>
      <c r="J274" s="212">
        <f>ROUND(I274*H274,2)</f>
        <v>0</v>
      </c>
      <c r="K274" s="208" t="s">
        <v>19</v>
      </c>
      <c r="L274" s="46"/>
      <c r="M274" s="213" t="s">
        <v>19</v>
      </c>
      <c r="N274" s="214" t="s">
        <v>41</v>
      </c>
      <c r="O274" s="86"/>
      <c r="P274" s="215">
        <f>O274*H274</f>
        <v>0</v>
      </c>
      <c r="Q274" s="215">
        <v>0</v>
      </c>
      <c r="R274" s="215">
        <f>Q274*H274</f>
        <v>0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149</v>
      </c>
      <c r="AT274" s="217" t="s">
        <v>144</v>
      </c>
      <c r="AU274" s="217" t="s">
        <v>80</v>
      </c>
      <c r="AY274" s="19" t="s">
        <v>142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78</v>
      </c>
      <c r="BK274" s="218">
        <f>ROUND(I274*H274,2)</f>
        <v>0</v>
      </c>
      <c r="BL274" s="19" t="s">
        <v>149</v>
      </c>
      <c r="BM274" s="217" t="s">
        <v>2188</v>
      </c>
    </row>
    <row r="275" s="2" customFormat="1">
      <c r="A275" s="40"/>
      <c r="B275" s="41"/>
      <c r="C275" s="42"/>
      <c r="D275" s="219" t="s">
        <v>151</v>
      </c>
      <c r="E275" s="42"/>
      <c r="F275" s="220" t="s">
        <v>2187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151</v>
      </c>
      <c r="AU275" s="19" t="s">
        <v>80</v>
      </c>
    </row>
    <row r="276" s="2" customFormat="1">
      <c r="A276" s="40"/>
      <c r="B276" s="41"/>
      <c r="C276" s="42"/>
      <c r="D276" s="219" t="s">
        <v>342</v>
      </c>
      <c r="E276" s="42"/>
      <c r="F276" s="258" t="s">
        <v>2189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342</v>
      </c>
      <c r="AU276" s="19" t="s">
        <v>80</v>
      </c>
    </row>
    <row r="277" s="13" customFormat="1">
      <c r="A277" s="13"/>
      <c r="B277" s="226"/>
      <c r="C277" s="227"/>
      <c r="D277" s="219" t="s">
        <v>155</v>
      </c>
      <c r="E277" s="228" t="s">
        <v>19</v>
      </c>
      <c r="F277" s="229" t="s">
        <v>2190</v>
      </c>
      <c r="G277" s="227"/>
      <c r="H277" s="230">
        <v>2</v>
      </c>
      <c r="I277" s="231"/>
      <c r="J277" s="227"/>
      <c r="K277" s="227"/>
      <c r="L277" s="232"/>
      <c r="M277" s="233"/>
      <c r="N277" s="234"/>
      <c r="O277" s="234"/>
      <c r="P277" s="234"/>
      <c r="Q277" s="234"/>
      <c r="R277" s="234"/>
      <c r="S277" s="234"/>
      <c r="T277" s="23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6" t="s">
        <v>155</v>
      </c>
      <c r="AU277" s="236" t="s">
        <v>80</v>
      </c>
      <c r="AV277" s="13" t="s">
        <v>80</v>
      </c>
      <c r="AW277" s="13" t="s">
        <v>32</v>
      </c>
      <c r="AX277" s="13" t="s">
        <v>78</v>
      </c>
      <c r="AY277" s="236" t="s">
        <v>142</v>
      </c>
    </row>
    <row r="278" s="2" customFormat="1" ht="16.5" customHeight="1">
      <c r="A278" s="40"/>
      <c r="B278" s="41"/>
      <c r="C278" s="206" t="s">
        <v>429</v>
      </c>
      <c r="D278" s="206" t="s">
        <v>144</v>
      </c>
      <c r="E278" s="207" t="s">
        <v>2191</v>
      </c>
      <c r="F278" s="208" t="s">
        <v>2192</v>
      </c>
      <c r="G278" s="209" t="s">
        <v>159</v>
      </c>
      <c r="H278" s="210">
        <v>6.0899999999999999</v>
      </c>
      <c r="I278" s="211"/>
      <c r="J278" s="212">
        <f>ROUND(I278*H278,2)</f>
        <v>0</v>
      </c>
      <c r="K278" s="208" t="s">
        <v>19</v>
      </c>
      <c r="L278" s="46"/>
      <c r="M278" s="213" t="s">
        <v>19</v>
      </c>
      <c r="N278" s="214" t="s">
        <v>41</v>
      </c>
      <c r="O278" s="86"/>
      <c r="P278" s="215">
        <f>O278*H278</f>
        <v>0</v>
      </c>
      <c r="Q278" s="215">
        <v>0</v>
      </c>
      <c r="R278" s="215">
        <f>Q278*H278</f>
        <v>0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149</v>
      </c>
      <c r="AT278" s="217" t="s">
        <v>144</v>
      </c>
      <c r="AU278" s="217" t="s">
        <v>80</v>
      </c>
      <c r="AY278" s="19" t="s">
        <v>142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78</v>
      </c>
      <c r="BK278" s="218">
        <f>ROUND(I278*H278,2)</f>
        <v>0</v>
      </c>
      <c r="BL278" s="19" t="s">
        <v>149</v>
      </c>
      <c r="BM278" s="217" t="s">
        <v>2193</v>
      </c>
    </row>
    <row r="279" s="2" customFormat="1">
      <c r="A279" s="40"/>
      <c r="B279" s="41"/>
      <c r="C279" s="42"/>
      <c r="D279" s="219" t="s">
        <v>151</v>
      </c>
      <c r="E279" s="42"/>
      <c r="F279" s="220" t="s">
        <v>2192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151</v>
      </c>
      <c r="AU279" s="19" t="s">
        <v>80</v>
      </c>
    </row>
    <row r="280" s="2" customFormat="1">
      <c r="A280" s="40"/>
      <c r="B280" s="41"/>
      <c r="C280" s="42"/>
      <c r="D280" s="219" t="s">
        <v>342</v>
      </c>
      <c r="E280" s="42"/>
      <c r="F280" s="258" t="s">
        <v>2194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342</v>
      </c>
      <c r="AU280" s="19" t="s">
        <v>80</v>
      </c>
    </row>
    <row r="281" s="13" customFormat="1">
      <c r="A281" s="13"/>
      <c r="B281" s="226"/>
      <c r="C281" s="227"/>
      <c r="D281" s="219" t="s">
        <v>155</v>
      </c>
      <c r="E281" s="228" t="s">
        <v>19</v>
      </c>
      <c r="F281" s="229" t="s">
        <v>2195</v>
      </c>
      <c r="G281" s="227"/>
      <c r="H281" s="230">
        <v>2.1800000000000002</v>
      </c>
      <c r="I281" s="231"/>
      <c r="J281" s="227"/>
      <c r="K281" s="227"/>
      <c r="L281" s="232"/>
      <c r="M281" s="233"/>
      <c r="N281" s="234"/>
      <c r="O281" s="234"/>
      <c r="P281" s="234"/>
      <c r="Q281" s="234"/>
      <c r="R281" s="234"/>
      <c r="S281" s="234"/>
      <c r="T281" s="235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6" t="s">
        <v>155</v>
      </c>
      <c r="AU281" s="236" t="s">
        <v>80</v>
      </c>
      <c r="AV281" s="13" t="s">
        <v>80</v>
      </c>
      <c r="AW281" s="13" t="s">
        <v>32</v>
      </c>
      <c r="AX281" s="13" t="s">
        <v>70</v>
      </c>
      <c r="AY281" s="236" t="s">
        <v>142</v>
      </c>
    </row>
    <row r="282" s="13" customFormat="1">
      <c r="A282" s="13"/>
      <c r="B282" s="226"/>
      <c r="C282" s="227"/>
      <c r="D282" s="219" t="s">
        <v>155</v>
      </c>
      <c r="E282" s="228" t="s">
        <v>19</v>
      </c>
      <c r="F282" s="229" t="s">
        <v>2196</v>
      </c>
      <c r="G282" s="227"/>
      <c r="H282" s="230">
        <v>2.5</v>
      </c>
      <c r="I282" s="231"/>
      <c r="J282" s="227"/>
      <c r="K282" s="227"/>
      <c r="L282" s="232"/>
      <c r="M282" s="233"/>
      <c r="N282" s="234"/>
      <c r="O282" s="234"/>
      <c r="P282" s="234"/>
      <c r="Q282" s="234"/>
      <c r="R282" s="234"/>
      <c r="S282" s="234"/>
      <c r="T282" s="23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6" t="s">
        <v>155</v>
      </c>
      <c r="AU282" s="236" t="s">
        <v>80</v>
      </c>
      <c r="AV282" s="13" t="s">
        <v>80</v>
      </c>
      <c r="AW282" s="13" t="s">
        <v>32</v>
      </c>
      <c r="AX282" s="13" t="s">
        <v>70</v>
      </c>
      <c r="AY282" s="236" t="s">
        <v>142</v>
      </c>
    </row>
    <row r="283" s="13" customFormat="1">
      <c r="A283" s="13"/>
      <c r="B283" s="226"/>
      <c r="C283" s="227"/>
      <c r="D283" s="219" t="s">
        <v>155</v>
      </c>
      <c r="E283" s="228" t="s">
        <v>19</v>
      </c>
      <c r="F283" s="229" t="s">
        <v>2197</v>
      </c>
      <c r="G283" s="227"/>
      <c r="H283" s="230">
        <v>0.66000000000000003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6" t="s">
        <v>155</v>
      </c>
      <c r="AU283" s="236" t="s">
        <v>80</v>
      </c>
      <c r="AV283" s="13" t="s">
        <v>80</v>
      </c>
      <c r="AW283" s="13" t="s">
        <v>32</v>
      </c>
      <c r="AX283" s="13" t="s">
        <v>70</v>
      </c>
      <c r="AY283" s="236" t="s">
        <v>142</v>
      </c>
    </row>
    <row r="284" s="13" customFormat="1">
      <c r="A284" s="13"/>
      <c r="B284" s="226"/>
      <c r="C284" s="227"/>
      <c r="D284" s="219" t="s">
        <v>155</v>
      </c>
      <c r="E284" s="228" t="s">
        <v>19</v>
      </c>
      <c r="F284" s="229" t="s">
        <v>2198</v>
      </c>
      <c r="G284" s="227"/>
      <c r="H284" s="230">
        <v>0.75</v>
      </c>
      <c r="I284" s="231"/>
      <c r="J284" s="227"/>
      <c r="K284" s="227"/>
      <c r="L284" s="232"/>
      <c r="M284" s="233"/>
      <c r="N284" s="234"/>
      <c r="O284" s="234"/>
      <c r="P284" s="234"/>
      <c r="Q284" s="234"/>
      <c r="R284" s="234"/>
      <c r="S284" s="234"/>
      <c r="T284" s="23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6" t="s">
        <v>155</v>
      </c>
      <c r="AU284" s="236" t="s">
        <v>80</v>
      </c>
      <c r="AV284" s="13" t="s">
        <v>80</v>
      </c>
      <c r="AW284" s="13" t="s">
        <v>32</v>
      </c>
      <c r="AX284" s="13" t="s">
        <v>70</v>
      </c>
      <c r="AY284" s="236" t="s">
        <v>142</v>
      </c>
    </row>
    <row r="285" s="14" customFormat="1">
      <c r="A285" s="14"/>
      <c r="B285" s="237"/>
      <c r="C285" s="238"/>
      <c r="D285" s="219" t="s">
        <v>155</v>
      </c>
      <c r="E285" s="239" t="s">
        <v>19</v>
      </c>
      <c r="F285" s="240" t="s">
        <v>173</v>
      </c>
      <c r="G285" s="238"/>
      <c r="H285" s="241">
        <v>6.0899999999999999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7" t="s">
        <v>155</v>
      </c>
      <c r="AU285" s="247" t="s">
        <v>80</v>
      </c>
      <c r="AV285" s="14" t="s">
        <v>149</v>
      </c>
      <c r="AW285" s="14" t="s">
        <v>32</v>
      </c>
      <c r="AX285" s="14" t="s">
        <v>78</v>
      </c>
      <c r="AY285" s="247" t="s">
        <v>142</v>
      </c>
    </row>
    <row r="286" s="2" customFormat="1" ht="16.5" customHeight="1">
      <c r="A286" s="40"/>
      <c r="B286" s="41"/>
      <c r="C286" s="206" t="s">
        <v>434</v>
      </c>
      <c r="D286" s="206" t="s">
        <v>144</v>
      </c>
      <c r="E286" s="207" t="s">
        <v>2199</v>
      </c>
      <c r="F286" s="208" t="s">
        <v>2200</v>
      </c>
      <c r="G286" s="209" t="s">
        <v>159</v>
      </c>
      <c r="H286" s="210">
        <v>65.879999999999995</v>
      </c>
      <c r="I286" s="211"/>
      <c r="J286" s="212">
        <f>ROUND(I286*H286,2)</f>
        <v>0</v>
      </c>
      <c r="K286" s="208" t="s">
        <v>19</v>
      </c>
      <c r="L286" s="46"/>
      <c r="M286" s="213" t="s">
        <v>19</v>
      </c>
      <c r="N286" s="214" t="s">
        <v>41</v>
      </c>
      <c r="O286" s="86"/>
      <c r="P286" s="215">
        <f>O286*H286</f>
        <v>0</v>
      </c>
      <c r="Q286" s="215">
        <v>0</v>
      </c>
      <c r="R286" s="215">
        <f>Q286*H286</f>
        <v>0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149</v>
      </c>
      <c r="AT286" s="217" t="s">
        <v>144</v>
      </c>
      <c r="AU286" s="217" t="s">
        <v>80</v>
      </c>
      <c r="AY286" s="19" t="s">
        <v>142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78</v>
      </c>
      <c r="BK286" s="218">
        <f>ROUND(I286*H286,2)</f>
        <v>0</v>
      </c>
      <c r="BL286" s="19" t="s">
        <v>149</v>
      </c>
      <c r="BM286" s="217" t="s">
        <v>2201</v>
      </c>
    </row>
    <row r="287" s="2" customFormat="1">
      <c r="A287" s="40"/>
      <c r="B287" s="41"/>
      <c r="C287" s="42"/>
      <c r="D287" s="219" t="s">
        <v>151</v>
      </c>
      <c r="E287" s="42"/>
      <c r="F287" s="220" t="s">
        <v>2200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151</v>
      </c>
      <c r="AU287" s="19" t="s">
        <v>80</v>
      </c>
    </row>
    <row r="288" s="2" customFormat="1">
      <c r="A288" s="40"/>
      <c r="B288" s="41"/>
      <c r="C288" s="42"/>
      <c r="D288" s="219" t="s">
        <v>342</v>
      </c>
      <c r="E288" s="42"/>
      <c r="F288" s="258" t="s">
        <v>2202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342</v>
      </c>
      <c r="AU288" s="19" t="s">
        <v>80</v>
      </c>
    </row>
    <row r="289" s="13" customFormat="1">
      <c r="A289" s="13"/>
      <c r="B289" s="226"/>
      <c r="C289" s="227"/>
      <c r="D289" s="219" t="s">
        <v>155</v>
      </c>
      <c r="E289" s="228" t="s">
        <v>19</v>
      </c>
      <c r="F289" s="229" t="s">
        <v>2203</v>
      </c>
      <c r="G289" s="227"/>
      <c r="H289" s="230">
        <v>33.119999999999997</v>
      </c>
      <c r="I289" s="231"/>
      <c r="J289" s="227"/>
      <c r="K289" s="227"/>
      <c r="L289" s="232"/>
      <c r="M289" s="233"/>
      <c r="N289" s="234"/>
      <c r="O289" s="234"/>
      <c r="P289" s="234"/>
      <c r="Q289" s="234"/>
      <c r="R289" s="234"/>
      <c r="S289" s="234"/>
      <c r="T289" s="23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6" t="s">
        <v>155</v>
      </c>
      <c r="AU289" s="236" t="s">
        <v>80</v>
      </c>
      <c r="AV289" s="13" t="s">
        <v>80</v>
      </c>
      <c r="AW289" s="13" t="s">
        <v>32</v>
      </c>
      <c r="AX289" s="13" t="s">
        <v>70</v>
      </c>
      <c r="AY289" s="236" t="s">
        <v>142</v>
      </c>
    </row>
    <row r="290" s="13" customFormat="1">
      <c r="A290" s="13"/>
      <c r="B290" s="226"/>
      <c r="C290" s="227"/>
      <c r="D290" s="219" t="s">
        <v>155</v>
      </c>
      <c r="E290" s="228" t="s">
        <v>19</v>
      </c>
      <c r="F290" s="229" t="s">
        <v>2204</v>
      </c>
      <c r="G290" s="227"/>
      <c r="H290" s="230">
        <v>32.759999999999998</v>
      </c>
      <c r="I290" s="231"/>
      <c r="J290" s="227"/>
      <c r="K290" s="227"/>
      <c r="L290" s="232"/>
      <c r="M290" s="233"/>
      <c r="N290" s="234"/>
      <c r="O290" s="234"/>
      <c r="P290" s="234"/>
      <c r="Q290" s="234"/>
      <c r="R290" s="234"/>
      <c r="S290" s="234"/>
      <c r="T290" s="235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6" t="s">
        <v>155</v>
      </c>
      <c r="AU290" s="236" t="s">
        <v>80</v>
      </c>
      <c r="AV290" s="13" t="s">
        <v>80</v>
      </c>
      <c r="AW290" s="13" t="s">
        <v>32</v>
      </c>
      <c r="AX290" s="13" t="s">
        <v>70</v>
      </c>
      <c r="AY290" s="236" t="s">
        <v>142</v>
      </c>
    </row>
    <row r="291" s="14" customFormat="1">
      <c r="A291" s="14"/>
      <c r="B291" s="237"/>
      <c r="C291" s="238"/>
      <c r="D291" s="219" t="s">
        <v>155</v>
      </c>
      <c r="E291" s="239" t="s">
        <v>19</v>
      </c>
      <c r="F291" s="240" t="s">
        <v>173</v>
      </c>
      <c r="G291" s="238"/>
      <c r="H291" s="241">
        <v>65.879999999999995</v>
      </c>
      <c r="I291" s="242"/>
      <c r="J291" s="238"/>
      <c r="K291" s="238"/>
      <c r="L291" s="243"/>
      <c r="M291" s="244"/>
      <c r="N291" s="245"/>
      <c r="O291" s="245"/>
      <c r="P291" s="245"/>
      <c r="Q291" s="245"/>
      <c r="R291" s="245"/>
      <c r="S291" s="245"/>
      <c r="T291" s="24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7" t="s">
        <v>155</v>
      </c>
      <c r="AU291" s="247" t="s">
        <v>80</v>
      </c>
      <c r="AV291" s="14" t="s">
        <v>149</v>
      </c>
      <c r="AW291" s="14" t="s">
        <v>32</v>
      </c>
      <c r="AX291" s="14" t="s">
        <v>78</v>
      </c>
      <c r="AY291" s="247" t="s">
        <v>142</v>
      </c>
    </row>
    <row r="292" s="2" customFormat="1" ht="16.5" customHeight="1">
      <c r="A292" s="40"/>
      <c r="B292" s="41"/>
      <c r="C292" s="206" t="s">
        <v>441</v>
      </c>
      <c r="D292" s="206" t="s">
        <v>144</v>
      </c>
      <c r="E292" s="207" t="s">
        <v>2205</v>
      </c>
      <c r="F292" s="208" t="s">
        <v>2206</v>
      </c>
      <c r="G292" s="209" t="s">
        <v>159</v>
      </c>
      <c r="H292" s="210">
        <v>54</v>
      </c>
      <c r="I292" s="211"/>
      <c r="J292" s="212">
        <f>ROUND(I292*H292,2)</f>
        <v>0</v>
      </c>
      <c r="K292" s="208" t="s">
        <v>19</v>
      </c>
      <c r="L292" s="46"/>
      <c r="M292" s="213" t="s">
        <v>19</v>
      </c>
      <c r="N292" s="214" t="s">
        <v>41</v>
      </c>
      <c r="O292" s="86"/>
      <c r="P292" s="215">
        <f>O292*H292</f>
        <v>0</v>
      </c>
      <c r="Q292" s="215">
        <v>0</v>
      </c>
      <c r="R292" s="215">
        <f>Q292*H292</f>
        <v>0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149</v>
      </c>
      <c r="AT292" s="217" t="s">
        <v>144</v>
      </c>
      <c r="AU292" s="217" t="s">
        <v>80</v>
      </c>
      <c r="AY292" s="19" t="s">
        <v>142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78</v>
      </c>
      <c r="BK292" s="218">
        <f>ROUND(I292*H292,2)</f>
        <v>0</v>
      </c>
      <c r="BL292" s="19" t="s">
        <v>149</v>
      </c>
      <c r="BM292" s="217" t="s">
        <v>2207</v>
      </c>
    </row>
    <row r="293" s="2" customFormat="1">
      <c r="A293" s="40"/>
      <c r="B293" s="41"/>
      <c r="C293" s="42"/>
      <c r="D293" s="219" t="s">
        <v>151</v>
      </c>
      <c r="E293" s="42"/>
      <c r="F293" s="220" t="s">
        <v>2206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151</v>
      </c>
      <c r="AU293" s="19" t="s">
        <v>80</v>
      </c>
    </row>
    <row r="294" s="2" customFormat="1">
      <c r="A294" s="40"/>
      <c r="B294" s="41"/>
      <c r="C294" s="42"/>
      <c r="D294" s="219" t="s">
        <v>342</v>
      </c>
      <c r="E294" s="42"/>
      <c r="F294" s="258" t="s">
        <v>2208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342</v>
      </c>
      <c r="AU294" s="19" t="s">
        <v>80</v>
      </c>
    </row>
    <row r="295" s="13" customFormat="1">
      <c r="A295" s="13"/>
      <c r="B295" s="226"/>
      <c r="C295" s="227"/>
      <c r="D295" s="219" t="s">
        <v>155</v>
      </c>
      <c r="E295" s="228" t="s">
        <v>19</v>
      </c>
      <c r="F295" s="229" t="s">
        <v>2209</v>
      </c>
      <c r="G295" s="227"/>
      <c r="H295" s="230">
        <v>27</v>
      </c>
      <c r="I295" s="231"/>
      <c r="J295" s="227"/>
      <c r="K295" s="227"/>
      <c r="L295" s="232"/>
      <c r="M295" s="233"/>
      <c r="N295" s="234"/>
      <c r="O295" s="234"/>
      <c r="P295" s="234"/>
      <c r="Q295" s="234"/>
      <c r="R295" s="234"/>
      <c r="S295" s="234"/>
      <c r="T295" s="23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6" t="s">
        <v>155</v>
      </c>
      <c r="AU295" s="236" t="s">
        <v>80</v>
      </c>
      <c r="AV295" s="13" t="s">
        <v>80</v>
      </c>
      <c r="AW295" s="13" t="s">
        <v>32</v>
      </c>
      <c r="AX295" s="13" t="s">
        <v>70</v>
      </c>
      <c r="AY295" s="236" t="s">
        <v>142</v>
      </c>
    </row>
    <row r="296" s="13" customFormat="1">
      <c r="A296" s="13"/>
      <c r="B296" s="226"/>
      <c r="C296" s="227"/>
      <c r="D296" s="219" t="s">
        <v>155</v>
      </c>
      <c r="E296" s="228" t="s">
        <v>19</v>
      </c>
      <c r="F296" s="229" t="s">
        <v>2210</v>
      </c>
      <c r="G296" s="227"/>
      <c r="H296" s="230">
        <v>27</v>
      </c>
      <c r="I296" s="231"/>
      <c r="J296" s="227"/>
      <c r="K296" s="227"/>
      <c r="L296" s="232"/>
      <c r="M296" s="233"/>
      <c r="N296" s="234"/>
      <c r="O296" s="234"/>
      <c r="P296" s="234"/>
      <c r="Q296" s="234"/>
      <c r="R296" s="234"/>
      <c r="S296" s="234"/>
      <c r="T296" s="23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6" t="s">
        <v>155</v>
      </c>
      <c r="AU296" s="236" t="s">
        <v>80</v>
      </c>
      <c r="AV296" s="13" t="s">
        <v>80</v>
      </c>
      <c r="AW296" s="13" t="s">
        <v>32</v>
      </c>
      <c r="AX296" s="13" t="s">
        <v>70</v>
      </c>
      <c r="AY296" s="236" t="s">
        <v>142</v>
      </c>
    </row>
    <row r="297" s="14" customFormat="1">
      <c r="A297" s="14"/>
      <c r="B297" s="237"/>
      <c r="C297" s="238"/>
      <c r="D297" s="219" t="s">
        <v>155</v>
      </c>
      <c r="E297" s="239" t="s">
        <v>19</v>
      </c>
      <c r="F297" s="240" t="s">
        <v>173</v>
      </c>
      <c r="G297" s="238"/>
      <c r="H297" s="241">
        <v>54</v>
      </c>
      <c r="I297" s="242"/>
      <c r="J297" s="238"/>
      <c r="K297" s="238"/>
      <c r="L297" s="243"/>
      <c r="M297" s="244"/>
      <c r="N297" s="245"/>
      <c r="O297" s="245"/>
      <c r="P297" s="245"/>
      <c r="Q297" s="245"/>
      <c r="R297" s="245"/>
      <c r="S297" s="245"/>
      <c r="T297" s="24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7" t="s">
        <v>155</v>
      </c>
      <c r="AU297" s="247" t="s">
        <v>80</v>
      </c>
      <c r="AV297" s="14" t="s">
        <v>149</v>
      </c>
      <c r="AW297" s="14" t="s">
        <v>32</v>
      </c>
      <c r="AX297" s="14" t="s">
        <v>78</v>
      </c>
      <c r="AY297" s="247" t="s">
        <v>142</v>
      </c>
    </row>
    <row r="298" s="2" customFormat="1" ht="16.5" customHeight="1">
      <c r="A298" s="40"/>
      <c r="B298" s="41"/>
      <c r="C298" s="206" t="s">
        <v>446</v>
      </c>
      <c r="D298" s="206" t="s">
        <v>144</v>
      </c>
      <c r="E298" s="207" t="s">
        <v>2211</v>
      </c>
      <c r="F298" s="208" t="s">
        <v>2212</v>
      </c>
      <c r="G298" s="209" t="s">
        <v>159</v>
      </c>
      <c r="H298" s="210">
        <v>292.39999999999998</v>
      </c>
      <c r="I298" s="211"/>
      <c r="J298" s="212">
        <f>ROUND(I298*H298,2)</f>
        <v>0</v>
      </c>
      <c r="K298" s="208" t="s">
        <v>19</v>
      </c>
      <c r="L298" s="46"/>
      <c r="M298" s="213" t="s">
        <v>19</v>
      </c>
      <c r="N298" s="214" t="s">
        <v>41</v>
      </c>
      <c r="O298" s="86"/>
      <c r="P298" s="215">
        <f>O298*H298</f>
        <v>0</v>
      </c>
      <c r="Q298" s="215">
        <v>0</v>
      </c>
      <c r="R298" s="215">
        <f>Q298*H298</f>
        <v>0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149</v>
      </c>
      <c r="AT298" s="217" t="s">
        <v>144</v>
      </c>
      <c r="AU298" s="217" t="s">
        <v>80</v>
      </c>
      <c r="AY298" s="19" t="s">
        <v>142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78</v>
      </c>
      <c r="BK298" s="218">
        <f>ROUND(I298*H298,2)</f>
        <v>0</v>
      </c>
      <c r="BL298" s="19" t="s">
        <v>149</v>
      </c>
      <c r="BM298" s="217" t="s">
        <v>2213</v>
      </c>
    </row>
    <row r="299" s="2" customFormat="1">
      <c r="A299" s="40"/>
      <c r="B299" s="41"/>
      <c r="C299" s="42"/>
      <c r="D299" s="219" t="s">
        <v>151</v>
      </c>
      <c r="E299" s="42"/>
      <c r="F299" s="220" t="s">
        <v>2212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151</v>
      </c>
      <c r="AU299" s="19" t="s">
        <v>80</v>
      </c>
    </row>
    <row r="300" s="2" customFormat="1">
      <c r="A300" s="40"/>
      <c r="B300" s="41"/>
      <c r="C300" s="42"/>
      <c r="D300" s="219" t="s">
        <v>342</v>
      </c>
      <c r="E300" s="42"/>
      <c r="F300" s="258" t="s">
        <v>2214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342</v>
      </c>
      <c r="AU300" s="19" t="s">
        <v>80</v>
      </c>
    </row>
    <row r="301" s="13" customFormat="1">
      <c r="A301" s="13"/>
      <c r="B301" s="226"/>
      <c r="C301" s="227"/>
      <c r="D301" s="219" t="s">
        <v>155</v>
      </c>
      <c r="E301" s="228" t="s">
        <v>19</v>
      </c>
      <c r="F301" s="229" t="s">
        <v>2215</v>
      </c>
      <c r="G301" s="227"/>
      <c r="H301" s="230">
        <v>104.40000000000001</v>
      </c>
      <c r="I301" s="231"/>
      <c r="J301" s="227"/>
      <c r="K301" s="227"/>
      <c r="L301" s="232"/>
      <c r="M301" s="233"/>
      <c r="N301" s="234"/>
      <c r="O301" s="234"/>
      <c r="P301" s="234"/>
      <c r="Q301" s="234"/>
      <c r="R301" s="234"/>
      <c r="S301" s="234"/>
      <c r="T301" s="23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6" t="s">
        <v>155</v>
      </c>
      <c r="AU301" s="236" t="s">
        <v>80</v>
      </c>
      <c r="AV301" s="13" t="s">
        <v>80</v>
      </c>
      <c r="AW301" s="13" t="s">
        <v>32</v>
      </c>
      <c r="AX301" s="13" t="s">
        <v>70</v>
      </c>
      <c r="AY301" s="236" t="s">
        <v>142</v>
      </c>
    </row>
    <row r="302" s="13" customFormat="1">
      <c r="A302" s="13"/>
      <c r="B302" s="226"/>
      <c r="C302" s="227"/>
      <c r="D302" s="219" t="s">
        <v>155</v>
      </c>
      <c r="E302" s="228" t="s">
        <v>19</v>
      </c>
      <c r="F302" s="229" t="s">
        <v>2216</v>
      </c>
      <c r="G302" s="227"/>
      <c r="H302" s="230">
        <v>108</v>
      </c>
      <c r="I302" s="231"/>
      <c r="J302" s="227"/>
      <c r="K302" s="227"/>
      <c r="L302" s="232"/>
      <c r="M302" s="233"/>
      <c r="N302" s="234"/>
      <c r="O302" s="234"/>
      <c r="P302" s="234"/>
      <c r="Q302" s="234"/>
      <c r="R302" s="234"/>
      <c r="S302" s="234"/>
      <c r="T302" s="235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6" t="s">
        <v>155</v>
      </c>
      <c r="AU302" s="236" t="s">
        <v>80</v>
      </c>
      <c r="AV302" s="13" t="s">
        <v>80</v>
      </c>
      <c r="AW302" s="13" t="s">
        <v>32</v>
      </c>
      <c r="AX302" s="13" t="s">
        <v>70</v>
      </c>
      <c r="AY302" s="236" t="s">
        <v>142</v>
      </c>
    </row>
    <row r="303" s="13" customFormat="1">
      <c r="A303" s="13"/>
      <c r="B303" s="226"/>
      <c r="C303" s="227"/>
      <c r="D303" s="219" t="s">
        <v>155</v>
      </c>
      <c r="E303" s="228" t="s">
        <v>19</v>
      </c>
      <c r="F303" s="229" t="s">
        <v>2217</v>
      </c>
      <c r="G303" s="227"/>
      <c r="H303" s="230">
        <v>80</v>
      </c>
      <c r="I303" s="231"/>
      <c r="J303" s="227"/>
      <c r="K303" s="227"/>
      <c r="L303" s="232"/>
      <c r="M303" s="233"/>
      <c r="N303" s="234"/>
      <c r="O303" s="234"/>
      <c r="P303" s="234"/>
      <c r="Q303" s="234"/>
      <c r="R303" s="234"/>
      <c r="S303" s="234"/>
      <c r="T303" s="23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6" t="s">
        <v>155</v>
      </c>
      <c r="AU303" s="236" t="s">
        <v>80</v>
      </c>
      <c r="AV303" s="13" t="s">
        <v>80</v>
      </c>
      <c r="AW303" s="13" t="s">
        <v>32</v>
      </c>
      <c r="AX303" s="13" t="s">
        <v>70</v>
      </c>
      <c r="AY303" s="236" t="s">
        <v>142</v>
      </c>
    </row>
    <row r="304" s="14" customFormat="1">
      <c r="A304" s="14"/>
      <c r="B304" s="237"/>
      <c r="C304" s="238"/>
      <c r="D304" s="219" t="s">
        <v>155</v>
      </c>
      <c r="E304" s="239" t="s">
        <v>19</v>
      </c>
      <c r="F304" s="240" t="s">
        <v>173</v>
      </c>
      <c r="G304" s="238"/>
      <c r="H304" s="241">
        <v>292.39999999999998</v>
      </c>
      <c r="I304" s="242"/>
      <c r="J304" s="238"/>
      <c r="K304" s="238"/>
      <c r="L304" s="243"/>
      <c r="M304" s="244"/>
      <c r="N304" s="245"/>
      <c r="O304" s="245"/>
      <c r="P304" s="245"/>
      <c r="Q304" s="245"/>
      <c r="R304" s="245"/>
      <c r="S304" s="245"/>
      <c r="T304" s="246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7" t="s">
        <v>155</v>
      </c>
      <c r="AU304" s="247" t="s">
        <v>80</v>
      </c>
      <c r="AV304" s="14" t="s">
        <v>149</v>
      </c>
      <c r="AW304" s="14" t="s">
        <v>32</v>
      </c>
      <c r="AX304" s="14" t="s">
        <v>78</v>
      </c>
      <c r="AY304" s="247" t="s">
        <v>142</v>
      </c>
    </row>
    <row r="305" s="2" customFormat="1" ht="16.5" customHeight="1">
      <c r="A305" s="40"/>
      <c r="B305" s="41"/>
      <c r="C305" s="206" t="s">
        <v>451</v>
      </c>
      <c r="D305" s="206" t="s">
        <v>144</v>
      </c>
      <c r="E305" s="207" t="s">
        <v>2218</v>
      </c>
      <c r="F305" s="208" t="s">
        <v>2219</v>
      </c>
      <c r="G305" s="209" t="s">
        <v>159</v>
      </c>
      <c r="H305" s="210">
        <v>87.840000000000003</v>
      </c>
      <c r="I305" s="211"/>
      <c r="J305" s="212">
        <f>ROUND(I305*H305,2)</f>
        <v>0</v>
      </c>
      <c r="K305" s="208" t="s">
        <v>19</v>
      </c>
      <c r="L305" s="46"/>
      <c r="M305" s="213" t="s">
        <v>19</v>
      </c>
      <c r="N305" s="214" t="s">
        <v>41</v>
      </c>
      <c r="O305" s="86"/>
      <c r="P305" s="215">
        <f>O305*H305</f>
        <v>0</v>
      </c>
      <c r="Q305" s="215">
        <v>0</v>
      </c>
      <c r="R305" s="215">
        <f>Q305*H305</f>
        <v>0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149</v>
      </c>
      <c r="AT305" s="217" t="s">
        <v>144</v>
      </c>
      <c r="AU305" s="217" t="s">
        <v>80</v>
      </c>
      <c r="AY305" s="19" t="s">
        <v>142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78</v>
      </c>
      <c r="BK305" s="218">
        <f>ROUND(I305*H305,2)</f>
        <v>0</v>
      </c>
      <c r="BL305" s="19" t="s">
        <v>149</v>
      </c>
      <c r="BM305" s="217" t="s">
        <v>2220</v>
      </c>
    </row>
    <row r="306" s="2" customFormat="1">
      <c r="A306" s="40"/>
      <c r="B306" s="41"/>
      <c r="C306" s="42"/>
      <c r="D306" s="219" t="s">
        <v>151</v>
      </c>
      <c r="E306" s="42"/>
      <c r="F306" s="220" t="s">
        <v>2219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151</v>
      </c>
      <c r="AU306" s="19" t="s">
        <v>80</v>
      </c>
    </row>
    <row r="307" s="2" customFormat="1">
      <c r="A307" s="40"/>
      <c r="B307" s="41"/>
      <c r="C307" s="42"/>
      <c r="D307" s="219" t="s">
        <v>342</v>
      </c>
      <c r="E307" s="42"/>
      <c r="F307" s="258" t="s">
        <v>2221</v>
      </c>
      <c r="G307" s="42"/>
      <c r="H307" s="42"/>
      <c r="I307" s="221"/>
      <c r="J307" s="42"/>
      <c r="K307" s="42"/>
      <c r="L307" s="46"/>
      <c r="M307" s="222"/>
      <c r="N307" s="223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342</v>
      </c>
      <c r="AU307" s="19" t="s">
        <v>80</v>
      </c>
    </row>
    <row r="308" s="13" customFormat="1">
      <c r="A308" s="13"/>
      <c r="B308" s="226"/>
      <c r="C308" s="227"/>
      <c r="D308" s="219" t="s">
        <v>155</v>
      </c>
      <c r="E308" s="228" t="s">
        <v>19</v>
      </c>
      <c r="F308" s="229" t="s">
        <v>2222</v>
      </c>
      <c r="G308" s="227"/>
      <c r="H308" s="230">
        <v>44.159999999999997</v>
      </c>
      <c r="I308" s="231"/>
      <c r="J308" s="227"/>
      <c r="K308" s="227"/>
      <c r="L308" s="232"/>
      <c r="M308" s="233"/>
      <c r="N308" s="234"/>
      <c r="O308" s="234"/>
      <c r="P308" s="234"/>
      <c r="Q308" s="234"/>
      <c r="R308" s="234"/>
      <c r="S308" s="234"/>
      <c r="T308" s="23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6" t="s">
        <v>155</v>
      </c>
      <c r="AU308" s="236" t="s">
        <v>80</v>
      </c>
      <c r="AV308" s="13" t="s">
        <v>80</v>
      </c>
      <c r="AW308" s="13" t="s">
        <v>32</v>
      </c>
      <c r="AX308" s="13" t="s">
        <v>70</v>
      </c>
      <c r="AY308" s="236" t="s">
        <v>142</v>
      </c>
    </row>
    <row r="309" s="13" customFormat="1">
      <c r="A309" s="13"/>
      <c r="B309" s="226"/>
      <c r="C309" s="227"/>
      <c r="D309" s="219" t="s">
        <v>155</v>
      </c>
      <c r="E309" s="228" t="s">
        <v>19</v>
      </c>
      <c r="F309" s="229" t="s">
        <v>2223</v>
      </c>
      <c r="G309" s="227"/>
      <c r="H309" s="230">
        <v>43.68</v>
      </c>
      <c r="I309" s="231"/>
      <c r="J309" s="227"/>
      <c r="K309" s="227"/>
      <c r="L309" s="232"/>
      <c r="M309" s="233"/>
      <c r="N309" s="234"/>
      <c r="O309" s="234"/>
      <c r="P309" s="234"/>
      <c r="Q309" s="234"/>
      <c r="R309" s="234"/>
      <c r="S309" s="234"/>
      <c r="T309" s="23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6" t="s">
        <v>155</v>
      </c>
      <c r="AU309" s="236" t="s">
        <v>80</v>
      </c>
      <c r="AV309" s="13" t="s">
        <v>80</v>
      </c>
      <c r="AW309" s="13" t="s">
        <v>32</v>
      </c>
      <c r="AX309" s="13" t="s">
        <v>70</v>
      </c>
      <c r="AY309" s="236" t="s">
        <v>142</v>
      </c>
    </row>
    <row r="310" s="14" customFormat="1">
      <c r="A310" s="14"/>
      <c r="B310" s="237"/>
      <c r="C310" s="238"/>
      <c r="D310" s="219" t="s">
        <v>155</v>
      </c>
      <c r="E310" s="239" t="s">
        <v>19</v>
      </c>
      <c r="F310" s="240" t="s">
        <v>173</v>
      </c>
      <c r="G310" s="238"/>
      <c r="H310" s="241">
        <v>87.840000000000003</v>
      </c>
      <c r="I310" s="242"/>
      <c r="J310" s="238"/>
      <c r="K310" s="238"/>
      <c r="L310" s="243"/>
      <c r="M310" s="244"/>
      <c r="N310" s="245"/>
      <c r="O310" s="245"/>
      <c r="P310" s="245"/>
      <c r="Q310" s="245"/>
      <c r="R310" s="245"/>
      <c r="S310" s="245"/>
      <c r="T310" s="246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7" t="s">
        <v>155</v>
      </c>
      <c r="AU310" s="247" t="s">
        <v>80</v>
      </c>
      <c r="AV310" s="14" t="s">
        <v>149</v>
      </c>
      <c r="AW310" s="14" t="s">
        <v>32</v>
      </c>
      <c r="AX310" s="14" t="s">
        <v>78</v>
      </c>
      <c r="AY310" s="247" t="s">
        <v>142</v>
      </c>
    </row>
    <row r="311" s="2" customFormat="1" ht="16.5" customHeight="1">
      <c r="A311" s="40"/>
      <c r="B311" s="41"/>
      <c r="C311" s="206" t="s">
        <v>461</v>
      </c>
      <c r="D311" s="206" t="s">
        <v>144</v>
      </c>
      <c r="E311" s="207" t="s">
        <v>2224</v>
      </c>
      <c r="F311" s="208" t="s">
        <v>2225</v>
      </c>
      <c r="G311" s="209" t="s">
        <v>159</v>
      </c>
      <c r="H311" s="210">
        <v>36</v>
      </c>
      <c r="I311" s="211"/>
      <c r="J311" s="212">
        <f>ROUND(I311*H311,2)</f>
        <v>0</v>
      </c>
      <c r="K311" s="208" t="s">
        <v>19</v>
      </c>
      <c r="L311" s="46"/>
      <c r="M311" s="213" t="s">
        <v>19</v>
      </c>
      <c r="N311" s="214" t="s">
        <v>41</v>
      </c>
      <c r="O311" s="86"/>
      <c r="P311" s="215">
        <f>O311*H311</f>
        <v>0</v>
      </c>
      <c r="Q311" s="215">
        <v>0</v>
      </c>
      <c r="R311" s="215">
        <f>Q311*H311</f>
        <v>0</v>
      </c>
      <c r="S311" s="215">
        <v>0</v>
      </c>
      <c r="T311" s="21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149</v>
      </c>
      <c r="AT311" s="217" t="s">
        <v>144</v>
      </c>
      <c r="AU311" s="217" t="s">
        <v>80</v>
      </c>
      <c r="AY311" s="19" t="s">
        <v>142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9" t="s">
        <v>78</v>
      </c>
      <c r="BK311" s="218">
        <f>ROUND(I311*H311,2)</f>
        <v>0</v>
      </c>
      <c r="BL311" s="19" t="s">
        <v>149</v>
      </c>
      <c r="BM311" s="217" t="s">
        <v>2226</v>
      </c>
    </row>
    <row r="312" s="2" customFormat="1">
      <c r="A312" s="40"/>
      <c r="B312" s="41"/>
      <c r="C312" s="42"/>
      <c r="D312" s="219" t="s">
        <v>151</v>
      </c>
      <c r="E312" s="42"/>
      <c r="F312" s="220" t="s">
        <v>2225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151</v>
      </c>
      <c r="AU312" s="19" t="s">
        <v>80</v>
      </c>
    </row>
    <row r="313" s="2" customFormat="1">
      <c r="A313" s="40"/>
      <c r="B313" s="41"/>
      <c r="C313" s="42"/>
      <c r="D313" s="219" t="s">
        <v>342</v>
      </c>
      <c r="E313" s="42"/>
      <c r="F313" s="258" t="s">
        <v>2227</v>
      </c>
      <c r="G313" s="42"/>
      <c r="H313" s="42"/>
      <c r="I313" s="221"/>
      <c r="J313" s="42"/>
      <c r="K313" s="42"/>
      <c r="L313" s="46"/>
      <c r="M313" s="222"/>
      <c r="N313" s="223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342</v>
      </c>
      <c r="AU313" s="19" t="s">
        <v>80</v>
      </c>
    </row>
    <row r="314" s="13" customFormat="1">
      <c r="A314" s="13"/>
      <c r="B314" s="226"/>
      <c r="C314" s="227"/>
      <c r="D314" s="219" t="s">
        <v>155</v>
      </c>
      <c r="E314" s="228" t="s">
        <v>19</v>
      </c>
      <c r="F314" s="229" t="s">
        <v>2228</v>
      </c>
      <c r="G314" s="227"/>
      <c r="H314" s="230">
        <v>18</v>
      </c>
      <c r="I314" s="231"/>
      <c r="J314" s="227"/>
      <c r="K314" s="227"/>
      <c r="L314" s="232"/>
      <c r="M314" s="233"/>
      <c r="N314" s="234"/>
      <c r="O314" s="234"/>
      <c r="P314" s="234"/>
      <c r="Q314" s="234"/>
      <c r="R314" s="234"/>
      <c r="S314" s="234"/>
      <c r="T314" s="235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6" t="s">
        <v>155</v>
      </c>
      <c r="AU314" s="236" t="s">
        <v>80</v>
      </c>
      <c r="AV314" s="13" t="s">
        <v>80</v>
      </c>
      <c r="AW314" s="13" t="s">
        <v>32</v>
      </c>
      <c r="AX314" s="13" t="s">
        <v>70</v>
      </c>
      <c r="AY314" s="236" t="s">
        <v>142</v>
      </c>
    </row>
    <row r="315" s="13" customFormat="1">
      <c r="A315" s="13"/>
      <c r="B315" s="226"/>
      <c r="C315" s="227"/>
      <c r="D315" s="219" t="s">
        <v>155</v>
      </c>
      <c r="E315" s="228" t="s">
        <v>19</v>
      </c>
      <c r="F315" s="229" t="s">
        <v>2229</v>
      </c>
      <c r="G315" s="227"/>
      <c r="H315" s="230">
        <v>18</v>
      </c>
      <c r="I315" s="231"/>
      <c r="J315" s="227"/>
      <c r="K315" s="227"/>
      <c r="L315" s="232"/>
      <c r="M315" s="233"/>
      <c r="N315" s="234"/>
      <c r="O315" s="234"/>
      <c r="P315" s="234"/>
      <c r="Q315" s="234"/>
      <c r="R315" s="234"/>
      <c r="S315" s="234"/>
      <c r="T315" s="23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6" t="s">
        <v>155</v>
      </c>
      <c r="AU315" s="236" t="s">
        <v>80</v>
      </c>
      <c r="AV315" s="13" t="s">
        <v>80</v>
      </c>
      <c r="AW315" s="13" t="s">
        <v>32</v>
      </c>
      <c r="AX315" s="13" t="s">
        <v>70</v>
      </c>
      <c r="AY315" s="236" t="s">
        <v>142</v>
      </c>
    </row>
    <row r="316" s="14" customFormat="1">
      <c r="A316" s="14"/>
      <c r="B316" s="237"/>
      <c r="C316" s="238"/>
      <c r="D316" s="219" t="s">
        <v>155</v>
      </c>
      <c r="E316" s="239" t="s">
        <v>19</v>
      </c>
      <c r="F316" s="240" t="s">
        <v>173</v>
      </c>
      <c r="G316" s="238"/>
      <c r="H316" s="241">
        <v>36</v>
      </c>
      <c r="I316" s="242"/>
      <c r="J316" s="238"/>
      <c r="K316" s="238"/>
      <c r="L316" s="243"/>
      <c r="M316" s="244"/>
      <c r="N316" s="245"/>
      <c r="O316" s="245"/>
      <c r="P316" s="245"/>
      <c r="Q316" s="245"/>
      <c r="R316" s="245"/>
      <c r="S316" s="245"/>
      <c r="T316" s="24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7" t="s">
        <v>155</v>
      </c>
      <c r="AU316" s="247" t="s">
        <v>80</v>
      </c>
      <c r="AV316" s="14" t="s">
        <v>149</v>
      </c>
      <c r="AW316" s="14" t="s">
        <v>32</v>
      </c>
      <c r="AX316" s="14" t="s">
        <v>78</v>
      </c>
      <c r="AY316" s="247" t="s">
        <v>142</v>
      </c>
    </row>
    <row r="317" s="12" customFormat="1" ht="22.8" customHeight="1">
      <c r="A317" s="12"/>
      <c r="B317" s="190"/>
      <c r="C317" s="191"/>
      <c r="D317" s="192" t="s">
        <v>69</v>
      </c>
      <c r="E317" s="204" t="s">
        <v>181</v>
      </c>
      <c r="F317" s="204" t="s">
        <v>331</v>
      </c>
      <c r="G317" s="191"/>
      <c r="H317" s="191"/>
      <c r="I317" s="194"/>
      <c r="J317" s="205">
        <f>BK317</f>
        <v>0</v>
      </c>
      <c r="K317" s="191"/>
      <c r="L317" s="196"/>
      <c r="M317" s="197"/>
      <c r="N317" s="198"/>
      <c r="O317" s="198"/>
      <c r="P317" s="199">
        <f>SUM(P318:P337)</f>
        <v>0</v>
      </c>
      <c r="Q317" s="198"/>
      <c r="R317" s="199">
        <f>SUM(R318:R337)</f>
        <v>0</v>
      </c>
      <c r="S317" s="198"/>
      <c r="T317" s="200">
        <f>SUM(T318:T337)</f>
        <v>0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201" t="s">
        <v>78</v>
      </c>
      <c r="AT317" s="202" t="s">
        <v>69</v>
      </c>
      <c r="AU317" s="202" t="s">
        <v>78</v>
      </c>
      <c r="AY317" s="201" t="s">
        <v>142</v>
      </c>
      <c r="BK317" s="203">
        <f>SUM(BK318:BK337)</f>
        <v>0</v>
      </c>
    </row>
    <row r="318" s="2" customFormat="1" ht="16.5" customHeight="1">
      <c r="A318" s="40"/>
      <c r="B318" s="41"/>
      <c r="C318" s="206" t="s">
        <v>467</v>
      </c>
      <c r="D318" s="206" t="s">
        <v>144</v>
      </c>
      <c r="E318" s="207" t="s">
        <v>2230</v>
      </c>
      <c r="F318" s="208" t="s">
        <v>2231</v>
      </c>
      <c r="G318" s="209" t="s">
        <v>147</v>
      </c>
      <c r="H318" s="210">
        <v>91</v>
      </c>
      <c r="I318" s="211"/>
      <c r="J318" s="212">
        <f>ROUND(I318*H318,2)</f>
        <v>0</v>
      </c>
      <c r="K318" s="208" t="s">
        <v>19</v>
      </c>
      <c r="L318" s="46"/>
      <c r="M318" s="213" t="s">
        <v>19</v>
      </c>
      <c r="N318" s="214" t="s">
        <v>41</v>
      </c>
      <c r="O318" s="86"/>
      <c r="P318" s="215">
        <f>O318*H318</f>
        <v>0</v>
      </c>
      <c r="Q318" s="215">
        <v>0</v>
      </c>
      <c r="R318" s="215">
        <f>Q318*H318</f>
        <v>0</v>
      </c>
      <c r="S318" s="215">
        <v>0</v>
      </c>
      <c r="T318" s="216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17" t="s">
        <v>149</v>
      </c>
      <c r="AT318" s="217" t="s">
        <v>144</v>
      </c>
      <c r="AU318" s="217" t="s">
        <v>80</v>
      </c>
      <c r="AY318" s="19" t="s">
        <v>142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9" t="s">
        <v>78</v>
      </c>
      <c r="BK318" s="218">
        <f>ROUND(I318*H318,2)</f>
        <v>0</v>
      </c>
      <c r="BL318" s="19" t="s">
        <v>149</v>
      </c>
      <c r="BM318" s="217" t="s">
        <v>2232</v>
      </c>
    </row>
    <row r="319" s="2" customFormat="1">
      <c r="A319" s="40"/>
      <c r="B319" s="41"/>
      <c r="C319" s="42"/>
      <c r="D319" s="219" t="s">
        <v>151</v>
      </c>
      <c r="E319" s="42"/>
      <c r="F319" s="220" t="s">
        <v>2231</v>
      </c>
      <c r="G319" s="42"/>
      <c r="H319" s="42"/>
      <c r="I319" s="221"/>
      <c r="J319" s="42"/>
      <c r="K319" s="42"/>
      <c r="L319" s="46"/>
      <c r="M319" s="222"/>
      <c r="N319" s="223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151</v>
      </c>
      <c r="AU319" s="19" t="s">
        <v>80</v>
      </c>
    </row>
    <row r="320" s="2" customFormat="1">
      <c r="A320" s="40"/>
      <c r="B320" s="41"/>
      <c r="C320" s="42"/>
      <c r="D320" s="219" t="s">
        <v>342</v>
      </c>
      <c r="E320" s="42"/>
      <c r="F320" s="258" t="s">
        <v>2233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342</v>
      </c>
      <c r="AU320" s="19" t="s">
        <v>80</v>
      </c>
    </row>
    <row r="321" s="13" customFormat="1">
      <c r="A321" s="13"/>
      <c r="B321" s="226"/>
      <c r="C321" s="227"/>
      <c r="D321" s="219" t="s">
        <v>155</v>
      </c>
      <c r="E321" s="228" t="s">
        <v>19</v>
      </c>
      <c r="F321" s="229" t="s">
        <v>2234</v>
      </c>
      <c r="G321" s="227"/>
      <c r="H321" s="230">
        <v>91</v>
      </c>
      <c r="I321" s="231"/>
      <c r="J321" s="227"/>
      <c r="K321" s="227"/>
      <c r="L321" s="232"/>
      <c r="M321" s="233"/>
      <c r="N321" s="234"/>
      <c r="O321" s="234"/>
      <c r="P321" s="234"/>
      <c r="Q321" s="234"/>
      <c r="R321" s="234"/>
      <c r="S321" s="234"/>
      <c r="T321" s="23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6" t="s">
        <v>155</v>
      </c>
      <c r="AU321" s="236" t="s">
        <v>80</v>
      </c>
      <c r="AV321" s="13" t="s">
        <v>80</v>
      </c>
      <c r="AW321" s="13" t="s">
        <v>32</v>
      </c>
      <c r="AX321" s="13" t="s">
        <v>78</v>
      </c>
      <c r="AY321" s="236" t="s">
        <v>142</v>
      </c>
    </row>
    <row r="322" s="2" customFormat="1" ht="16.5" customHeight="1">
      <c r="A322" s="40"/>
      <c r="B322" s="41"/>
      <c r="C322" s="206" t="s">
        <v>473</v>
      </c>
      <c r="D322" s="206" t="s">
        <v>144</v>
      </c>
      <c r="E322" s="207" t="s">
        <v>2235</v>
      </c>
      <c r="F322" s="208" t="s">
        <v>2236</v>
      </c>
      <c r="G322" s="209" t="s">
        <v>147</v>
      </c>
      <c r="H322" s="210">
        <v>91</v>
      </c>
      <c r="I322" s="211"/>
      <c r="J322" s="212">
        <f>ROUND(I322*H322,2)</f>
        <v>0</v>
      </c>
      <c r="K322" s="208" t="s">
        <v>19</v>
      </c>
      <c r="L322" s="46"/>
      <c r="M322" s="213" t="s">
        <v>19</v>
      </c>
      <c r="N322" s="214" t="s">
        <v>41</v>
      </c>
      <c r="O322" s="86"/>
      <c r="P322" s="215">
        <f>O322*H322</f>
        <v>0</v>
      </c>
      <c r="Q322" s="215">
        <v>0</v>
      </c>
      <c r="R322" s="215">
        <f>Q322*H322</f>
        <v>0</v>
      </c>
      <c r="S322" s="215">
        <v>0</v>
      </c>
      <c r="T322" s="216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7" t="s">
        <v>149</v>
      </c>
      <c r="AT322" s="217" t="s">
        <v>144</v>
      </c>
      <c r="AU322" s="217" t="s">
        <v>80</v>
      </c>
      <c r="AY322" s="19" t="s">
        <v>142</v>
      </c>
      <c r="BE322" s="218">
        <f>IF(N322="základní",J322,0)</f>
        <v>0</v>
      </c>
      <c r="BF322" s="218">
        <f>IF(N322="snížená",J322,0)</f>
        <v>0</v>
      </c>
      <c r="BG322" s="218">
        <f>IF(N322="zákl. přenesená",J322,0)</f>
        <v>0</v>
      </c>
      <c r="BH322" s="218">
        <f>IF(N322="sníž. přenesená",J322,0)</f>
        <v>0</v>
      </c>
      <c r="BI322" s="218">
        <f>IF(N322="nulová",J322,0)</f>
        <v>0</v>
      </c>
      <c r="BJ322" s="19" t="s">
        <v>78</v>
      </c>
      <c r="BK322" s="218">
        <f>ROUND(I322*H322,2)</f>
        <v>0</v>
      </c>
      <c r="BL322" s="19" t="s">
        <v>149</v>
      </c>
      <c r="BM322" s="217" t="s">
        <v>2237</v>
      </c>
    </row>
    <row r="323" s="2" customFormat="1">
      <c r="A323" s="40"/>
      <c r="B323" s="41"/>
      <c r="C323" s="42"/>
      <c r="D323" s="219" t="s">
        <v>151</v>
      </c>
      <c r="E323" s="42"/>
      <c r="F323" s="220" t="s">
        <v>2236</v>
      </c>
      <c r="G323" s="42"/>
      <c r="H323" s="42"/>
      <c r="I323" s="221"/>
      <c r="J323" s="42"/>
      <c r="K323" s="42"/>
      <c r="L323" s="46"/>
      <c r="M323" s="222"/>
      <c r="N323" s="223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151</v>
      </c>
      <c r="AU323" s="19" t="s">
        <v>80</v>
      </c>
    </row>
    <row r="324" s="2" customFormat="1">
      <c r="A324" s="40"/>
      <c r="B324" s="41"/>
      <c r="C324" s="42"/>
      <c r="D324" s="219" t="s">
        <v>342</v>
      </c>
      <c r="E324" s="42"/>
      <c r="F324" s="258" t="s">
        <v>2238</v>
      </c>
      <c r="G324" s="42"/>
      <c r="H324" s="42"/>
      <c r="I324" s="221"/>
      <c r="J324" s="42"/>
      <c r="K324" s="42"/>
      <c r="L324" s="46"/>
      <c r="M324" s="222"/>
      <c r="N324" s="223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342</v>
      </c>
      <c r="AU324" s="19" t="s">
        <v>80</v>
      </c>
    </row>
    <row r="325" s="13" customFormat="1">
      <c r="A325" s="13"/>
      <c r="B325" s="226"/>
      <c r="C325" s="227"/>
      <c r="D325" s="219" t="s">
        <v>155</v>
      </c>
      <c r="E325" s="228" t="s">
        <v>19</v>
      </c>
      <c r="F325" s="229" t="s">
        <v>2234</v>
      </c>
      <c r="G325" s="227"/>
      <c r="H325" s="230">
        <v>91</v>
      </c>
      <c r="I325" s="231"/>
      <c r="J325" s="227"/>
      <c r="K325" s="227"/>
      <c r="L325" s="232"/>
      <c r="M325" s="233"/>
      <c r="N325" s="234"/>
      <c r="O325" s="234"/>
      <c r="P325" s="234"/>
      <c r="Q325" s="234"/>
      <c r="R325" s="234"/>
      <c r="S325" s="234"/>
      <c r="T325" s="235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6" t="s">
        <v>155</v>
      </c>
      <c r="AU325" s="236" t="s">
        <v>80</v>
      </c>
      <c r="AV325" s="13" t="s">
        <v>80</v>
      </c>
      <c r="AW325" s="13" t="s">
        <v>32</v>
      </c>
      <c r="AX325" s="13" t="s">
        <v>78</v>
      </c>
      <c r="AY325" s="236" t="s">
        <v>142</v>
      </c>
    </row>
    <row r="326" s="2" customFormat="1" ht="16.5" customHeight="1">
      <c r="A326" s="40"/>
      <c r="B326" s="41"/>
      <c r="C326" s="206" t="s">
        <v>479</v>
      </c>
      <c r="D326" s="206" t="s">
        <v>144</v>
      </c>
      <c r="E326" s="207" t="s">
        <v>2239</v>
      </c>
      <c r="F326" s="208" t="s">
        <v>2240</v>
      </c>
      <c r="G326" s="209" t="s">
        <v>147</v>
      </c>
      <c r="H326" s="210">
        <v>210</v>
      </c>
      <c r="I326" s="211"/>
      <c r="J326" s="212">
        <f>ROUND(I326*H326,2)</f>
        <v>0</v>
      </c>
      <c r="K326" s="208" t="s">
        <v>19</v>
      </c>
      <c r="L326" s="46"/>
      <c r="M326" s="213" t="s">
        <v>19</v>
      </c>
      <c r="N326" s="214" t="s">
        <v>41</v>
      </c>
      <c r="O326" s="86"/>
      <c r="P326" s="215">
        <f>O326*H326</f>
        <v>0</v>
      </c>
      <c r="Q326" s="215">
        <v>0</v>
      </c>
      <c r="R326" s="215">
        <f>Q326*H326</f>
        <v>0</v>
      </c>
      <c r="S326" s="215">
        <v>0</v>
      </c>
      <c r="T326" s="216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7" t="s">
        <v>149</v>
      </c>
      <c r="AT326" s="217" t="s">
        <v>144</v>
      </c>
      <c r="AU326" s="217" t="s">
        <v>80</v>
      </c>
      <c r="AY326" s="19" t="s">
        <v>142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9" t="s">
        <v>78</v>
      </c>
      <c r="BK326" s="218">
        <f>ROUND(I326*H326,2)</f>
        <v>0</v>
      </c>
      <c r="BL326" s="19" t="s">
        <v>149</v>
      </c>
      <c r="BM326" s="217" t="s">
        <v>2241</v>
      </c>
    </row>
    <row r="327" s="2" customFormat="1">
      <c r="A327" s="40"/>
      <c r="B327" s="41"/>
      <c r="C327" s="42"/>
      <c r="D327" s="219" t="s">
        <v>151</v>
      </c>
      <c r="E327" s="42"/>
      <c r="F327" s="220" t="s">
        <v>2240</v>
      </c>
      <c r="G327" s="42"/>
      <c r="H327" s="42"/>
      <c r="I327" s="221"/>
      <c r="J327" s="42"/>
      <c r="K327" s="42"/>
      <c r="L327" s="46"/>
      <c r="M327" s="222"/>
      <c r="N327" s="223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151</v>
      </c>
      <c r="AU327" s="19" t="s">
        <v>80</v>
      </c>
    </row>
    <row r="328" s="2" customFormat="1">
      <c r="A328" s="40"/>
      <c r="B328" s="41"/>
      <c r="C328" s="42"/>
      <c r="D328" s="219" t="s">
        <v>342</v>
      </c>
      <c r="E328" s="42"/>
      <c r="F328" s="258" t="s">
        <v>2242</v>
      </c>
      <c r="G328" s="42"/>
      <c r="H328" s="42"/>
      <c r="I328" s="221"/>
      <c r="J328" s="42"/>
      <c r="K328" s="42"/>
      <c r="L328" s="46"/>
      <c r="M328" s="222"/>
      <c r="N328" s="223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342</v>
      </c>
      <c r="AU328" s="19" t="s">
        <v>80</v>
      </c>
    </row>
    <row r="329" s="13" customFormat="1">
      <c r="A329" s="13"/>
      <c r="B329" s="226"/>
      <c r="C329" s="227"/>
      <c r="D329" s="219" t="s">
        <v>155</v>
      </c>
      <c r="E329" s="228" t="s">
        <v>19</v>
      </c>
      <c r="F329" s="229" t="s">
        <v>2243</v>
      </c>
      <c r="G329" s="227"/>
      <c r="H329" s="230">
        <v>210</v>
      </c>
      <c r="I329" s="231"/>
      <c r="J329" s="227"/>
      <c r="K329" s="227"/>
      <c r="L329" s="232"/>
      <c r="M329" s="233"/>
      <c r="N329" s="234"/>
      <c r="O329" s="234"/>
      <c r="P329" s="234"/>
      <c r="Q329" s="234"/>
      <c r="R329" s="234"/>
      <c r="S329" s="234"/>
      <c r="T329" s="23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6" t="s">
        <v>155</v>
      </c>
      <c r="AU329" s="236" t="s">
        <v>80</v>
      </c>
      <c r="AV329" s="13" t="s">
        <v>80</v>
      </c>
      <c r="AW329" s="13" t="s">
        <v>32</v>
      </c>
      <c r="AX329" s="13" t="s">
        <v>78</v>
      </c>
      <c r="AY329" s="236" t="s">
        <v>142</v>
      </c>
    </row>
    <row r="330" s="2" customFormat="1" ht="16.5" customHeight="1">
      <c r="A330" s="40"/>
      <c r="B330" s="41"/>
      <c r="C330" s="206" t="s">
        <v>486</v>
      </c>
      <c r="D330" s="206" t="s">
        <v>144</v>
      </c>
      <c r="E330" s="207" t="s">
        <v>2244</v>
      </c>
      <c r="F330" s="208" t="s">
        <v>2245</v>
      </c>
      <c r="G330" s="209" t="s">
        <v>147</v>
      </c>
      <c r="H330" s="210">
        <v>109.2</v>
      </c>
      <c r="I330" s="211"/>
      <c r="J330" s="212">
        <f>ROUND(I330*H330,2)</f>
        <v>0</v>
      </c>
      <c r="K330" s="208" t="s">
        <v>19</v>
      </c>
      <c r="L330" s="46"/>
      <c r="M330" s="213" t="s">
        <v>19</v>
      </c>
      <c r="N330" s="214" t="s">
        <v>41</v>
      </c>
      <c r="O330" s="86"/>
      <c r="P330" s="215">
        <f>O330*H330</f>
        <v>0</v>
      </c>
      <c r="Q330" s="215">
        <v>0</v>
      </c>
      <c r="R330" s="215">
        <f>Q330*H330</f>
        <v>0</v>
      </c>
      <c r="S330" s="215">
        <v>0</v>
      </c>
      <c r="T330" s="216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7" t="s">
        <v>149</v>
      </c>
      <c r="AT330" s="217" t="s">
        <v>144</v>
      </c>
      <c r="AU330" s="217" t="s">
        <v>80</v>
      </c>
      <c r="AY330" s="19" t="s">
        <v>142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9" t="s">
        <v>78</v>
      </c>
      <c r="BK330" s="218">
        <f>ROUND(I330*H330,2)</f>
        <v>0</v>
      </c>
      <c r="BL330" s="19" t="s">
        <v>149</v>
      </c>
      <c r="BM330" s="217" t="s">
        <v>2246</v>
      </c>
    </row>
    <row r="331" s="2" customFormat="1">
      <c r="A331" s="40"/>
      <c r="B331" s="41"/>
      <c r="C331" s="42"/>
      <c r="D331" s="219" t="s">
        <v>151</v>
      </c>
      <c r="E331" s="42"/>
      <c r="F331" s="220" t="s">
        <v>2245</v>
      </c>
      <c r="G331" s="42"/>
      <c r="H331" s="42"/>
      <c r="I331" s="221"/>
      <c r="J331" s="42"/>
      <c r="K331" s="42"/>
      <c r="L331" s="46"/>
      <c r="M331" s="222"/>
      <c r="N331" s="223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151</v>
      </c>
      <c r="AU331" s="19" t="s">
        <v>80</v>
      </c>
    </row>
    <row r="332" s="2" customFormat="1">
      <c r="A332" s="40"/>
      <c r="B332" s="41"/>
      <c r="C332" s="42"/>
      <c r="D332" s="219" t="s">
        <v>342</v>
      </c>
      <c r="E332" s="42"/>
      <c r="F332" s="258" t="s">
        <v>2247</v>
      </c>
      <c r="G332" s="42"/>
      <c r="H332" s="42"/>
      <c r="I332" s="221"/>
      <c r="J332" s="42"/>
      <c r="K332" s="42"/>
      <c r="L332" s="46"/>
      <c r="M332" s="222"/>
      <c r="N332" s="223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342</v>
      </c>
      <c r="AU332" s="19" t="s">
        <v>80</v>
      </c>
    </row>
    <row r="333" s="13" customFormat="1">
      <c r="A333" s="13"/>
      <c r="B333" s="226"/>
      <c r="C333" s="227"/>
      <c r="D333" s="219" t="s">
        <v>155</v>
      </c>
      <c r="E333" s="228" t="s">
        <v>19</v>
      </c>
      <c r="F333" s="229" t="s">
        <v>2248</v>
      </c>
      <c r="G333" s="227"/>
      <c r="H333" s="230">
        <v>109.2</v>
      </c>
      <c r="I333" s="231"/>
      <c r="J333" s="227"/>
      <c r="K333" s="227"/>
      <c r="L333" s="232"/>
      <c r="M333" s="233"/>
      <c r="N333" s="234"/>
      <c r="O333" s="234"/>
      <c r="P333" s="234"/>
      <c r="Q333" s="234"/>
      <c r="R333" s="234"/>
      <c r="S333" s="234"/>
      <c r="T333" s="235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6" t="s">
        <v>155</v>
      </c>
      <c r="AU333" s="236" t="s">
        <v>80</v>
      </c>
      <c r="AV333" s="13" t="s">
        <v>80</v>
      </c>
      <c r="AW333" s="13" t="s">
        <v>32</v>
      </c>
      <c r="AX333" s="13" t="s">
        <v>78</v>
      </c>
      <c r="AY333" s="236" t="s">
        <v>142</v>
      </c>
    </row>
    <row r="334" s="2" customFormat="1" ht="16.5" customHeight="1">
      <c r="A334" s="40"/>
      <c r="B334" s="41"/>
      <c r="C334" s="206" t="s">
        <v>492</v>
      </c>
      <c r="D334" s="206" t="s">
        <v>144</v>
      </c>
      <c r="E334" s="207" t="s">
        <v>2249</v>
      </c>
      <c r="F334" s="208" t="s">
        <v>2250</v>
      </c>
      <c r="G334" s="209" t="s">
        <v>147</v>
      </c>
      <c r="H334" s="210">
        <v>3.2400000000000002</v>
      </c>
      <c r="I334" s="211"/>
      <c r="J334" s="212">
        <f>ROUND(I334*H334,2)</f>
        <v>0</v>
      </c>
      <c r="K334" s="208" t="s">
        <v>19</v>
      </c>
      <c r="L334" s="46"/>
      <c r="M334" s="213" t="s">
        <v>19</v>
      </c>
      <c r="N334" s="214" t="s">
        <v>41</v>
      </c>
      <c r="O334" s="86"/>
      <c r="P334" s="215">
        <f>O334*H334</f>
        <v>0</v>
      </c>
      <c r="Q334" s="215">
        <v>0</v>
      </c>
      <c r="R334" s="215">
        <f>Q334*H334</f>
        <v>0</v>
      </c>
      <c r="S334" s="215">
        <v>0</v>
      </c>
      <c r="T334" s="216">
        <f>S334*H334</f>
        <v>0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7" t="s">
        <v>149</v>
      </c>
      <c r="AT334" s="217" t="s">
        <v>144</v>
      </c>
      <c r="AU334" s="217" t="s">
        <v>80</v>
      </c>
      <c r="AY334" s="19" t="s">
        <v>142</v>
      </c>
      <c r="BE334" s="218">
        <f>IF(N334="základní",J334,0)</f>
        <v>0</v>
      </c>
      <c r="BF334" s="218">
        <f>IF(N334="snížená",J334,0)</f>
        <v>0</v>
      </c>
      <c r="BG334" s="218">
        <f>IF(N334="zákl. přenesená",J334,0)</f>
        <v>0</v>
      </c>
      <c r="BH334" s="218">
        <f>IF(N334="sníž. přenesená",J334,0)</f>
        <v>0</v>
      </c>
      <c r="BI334" s="218">
        <f>IF(N334="nulová",J334,0)</f>
        <v>0</v>
      </c>
      <c r="BJ334" s="19" t="s">
        <v>78</v>
      </c>
      <c r="BK334" s="218">
        <f>ROUND(I334*H334,2)</f>
        <v>0</v>
      </c>
      <c r="BL334" s="19" t="s">
        <v>149</v>
      </c>
      <c r="BM334" s="217" t="s">
        <v>2251</v>
      </c>
    </row>
    <row r="335" s="2" customFormat="1">
      <c r="A335" s="40"/>
      <c r="B335" s="41"/>
      <c r="C335" s="42"/>
      <c r="D335" s="219" t="s">
        <v>151</v>
      </c>
      <c r="E335" s="42"/>
      <c r="F335" s="220" t="s">
        <v>2250</v>
      </c>
      <c r="G335" s="42"/>
      <c r="H335" s="42"/>
      <c r="I335" s="221"/>
      <c r="J335" s="42"/>
      <c r="K335" s="42"/>
      <c r="L335" s="46"/>
      <c r="M335" s="222"/>
      <c r="N335" s="223"/>
      <c r="O335" s="86"/>
      <c r="P335" s="86"/>
      <c r="Q335" s="86"/>
      <c r="R335" s="86"/>
      <c r="S335" s="86"/>
      <c r="T335" s="87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9" t="s">
        <v>151</v>
      </c>
      <c r="AU335" s="19" t="s">
        <v>80</v>
      </c>
    </row>
    <row r="336" s="2" customFormat="1">
      <c r="A336" s="40"/>
      <c r="B336" s="41"/>
      <c r="C336" s="42"/>
      <c r="D336" s="219" t="s">
        <v>342</v>
      </c>
      <c r="E336" s="42"/>
      <c r="F336" s="258" t="s">
        <v>2252</v>
      </c>
      <c r="G336" s="42"/>
      <c r="H336" s="42"/>
      <c r="I336" s="221"/>
      <c r="J336" s="42"/>
      <c r="K336" s="42"/>
      <c r="L336" s="46"/>
      <c r="M336" s="222"/>
      <c r="N336" s="223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342</v>
      </c>
      <c r="AU336" s="19" t="s">
        <v>80</v>
      </c>
    </row>
    <row r="337" s="13" customFormat="1">
      <c r="A337" s="13"/>
      <c r="B337" s="226"/>
      <c r="C337" s="227"/>
      <c r="D337" s="219" t="s">
        <v>155</v>
      </c>
      <c r="E337" s="228" t="s">
        <v>19</v>
      </c>
      <c r="F337" s="229" t="s">
        <v>2253</v>
      </c>
      <c r="G337" s="227"/>
      <c r="H337" s="230">
        <v>3.2400000000000002</v>
      </c>
      <c r="I337" s="231"/>
      <c r="J337" s="227"/>
      <c r="K337" s="227"/>
      <c r="L337" s="232"/>
      <c r="M337" s="233"/>
      <c r="N337" s="234"/>
      <c r="O337" s="234"/>
      <c r="P337" s="234"/>
      <c r="Q337" s="234"/>
      <c r="R337" s="234"/>
      <c r="S337" s="234"/>
      <c r="T337" s="235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6" t="s">
        <v>155</v>
      </c>
      <c r="AU337" s="236" t="s">
        <v>80</v>
      </c>
      <c r="AV337" s="13" t="s">
        <v>80</v>
      </c>
      <c r="AW337" s="13" t="s">
        <v>32</v>
      </c>
      <c r="AX337" s="13" t="s">
        <v>78</v>
      </c>
      <c r="AY337" s="236" t="s">
        <v>142</v>
      </c>
    </row>
    <row r="338" s="12" customFormat="1" ht="22.8" customHeight="1">
      <c r="A338" s="12"/>
      <c r="B338" s="190"/>
      <c r="C338" s="191"/>
      <c r="D338" s="192" t="s">
        <v>69</v>
      </c>
      <c r="E338" s="204" t="s">
        <v>198</v>
      </c>
      <c r="F338" s="204" t="s">
        <v>2254</v>
      </c>
      <c r="G338" s="191"/>
      <c r="H338" s="191"/>
      <c r="I338" s="194"/>
      <c r="J338" s="205">
        <f>BK338</f>
        <v>0</v>
      </c>
      <c r="K338" s="191"/>
      <c r="L338" s="196"/>
      <c r="M338" s="197"/>
      <c r="N338" s="198"/>
      <c r="O338" s="198"/>
      <c r="P338" s="199">
        <f>SUM(P339:P352)</f>
        <v>0</v>
      </c>
      <c r="Q338" s="198"/>
      <c r="R338" s="199">
        <f>SUM(R339:R352)</f>
        <v>0</v>
      </c>
      <c r="S338" s="198"/>
      <c r="T338" s="200">
        <f>SUM(T339:T352)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01" t="s">
        <v>78</v>
      </c>
      <c r="AT338" s="202" t="s">
        <v>69</v>
      </c>
      <c r="AU338" s="202" t="s">
        <v>78</v>
      </c>
      <c r="AY338" s="201" t="s">
        <v>142</v>
      </c>
      <c r="BK338" s="203">
        <f>SUM(BK339:BK352)</f>
        <v>0</v>
      </c>
    </row>
    <row r="339" s="2" customFormat="1" ht="16.5" customHeight="1">
      <c r="A339" s="40"/>
      <c r="B339" s="41"/>
      <c r="C339" s="206" t="s">
        <v>498</v>
      </c>
      <c r="D339" s="206" t="s">
        <v>144</v>
      </c>
      <c r="E339" s="207" t="s">
        <v>2255</v>
      </c>
      <c r="F339" s="208" t="s">
        <v>2256</v>
      </c>
      <c r="G339" s="209" t="s">
        <v>147</v>
      </c>
      <c r="H339" s="210">
        <v>60.5</v>
      </c>
      <c r="I339" s="211"/>
      <c r="J339" s="212">
        <f>ROUND(I339*H339,2)</f>
        <v>0</v>
      </c>
      <c r="K339" s="208" t="s">
        <v>19</v>
      </c>
      <c r="L339" s="46"/>
      <c r="M339" s="213" t="s">
        <v>19</v>
      </c>
      <c r="N339" s="214" t="s">
        <v>41</v>
      </c>
      <c r="O339" s="86"/>
      <c r="P339" s="215">
        <f>O339*H339</f>
        <v>0</v>
      </c>
      <c r="Q339" s="215">
        <v>0</v>
      </c>
      <c r="R339" s="215">
        <f>Q339*H339</f>
        <v>0</v>
      </c>
      <c r="S339" s="215">
        <v>0</v>
      </c>
      <c r="T339" s="216">
        <f>S339*H339</f>
        <v>0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R339" s="217" t="s">
        <v>149</v>
      </c>
      <c r="AT339" s="217" t="s">
        <v>144</v>
      </c>
      <c r="AU339" s="217" t="s">
        <v>80</v>
      </c>
      <c r="AY339" s="19" t="s">
        <v>142</v>
      </c>
      <c r="BE339" s="218">
        <f>IF(N339="základní",J339,0)</f>
        <v>0</v>
      </c>
      <c r="BF339" s="218">
        <f>IF(N339="snížená",J339,0)</f>
        <v>0</v>
      </c>
      <c r="BG339" s="218">
        <f>IF(N339="zákl. přenesená",J339,0)</f>
        <v>0</v>
      </c>
      <c r="BH339" s="218">
        <f>IF(N339="sníž. přenesená",J339,0)</f>
        <v>0</v>
      </c>
      <c r="BI339" s="218">
        <f>IF(N339="nulová",J339,0)</f>
        <v>0</v>
      </c>
      <c r="BJ339" s="19" t="s">
        <v>78</v>
      </c>
      <c r="BK339" s="218">
        <f>ROUND(I339*H339,2)</f>
        <v>0</v>
      </c>
      <c r="BL339" s="19" t="s">
        <v>149</v>
      </c>
      <c r="BM339" s="217" t="s">
        <v>2257</v>
      </c>
    </row>
    <row r="340" s="2" customFormat="1">
      <c r="A340" s="40"/>
      <c r="B340" s="41"/>
      <c r="C340" s="42"/>
      <c r="D340" s="219" t="s">
        <v>151</v>
      </c>
      <c r="E340" s="42"/>
      <c r="F340" s="220" t="s">
        <v>2256</v>
      </c>
      <c r="G340" s="42"/>
      <c r="H340" s="42"/>
      <c r="I340" s="221"/>
      <c r="J340" s="42"/>
      <c r="K340" s="42"/>
      <c r="L340" s="46"/>
      <c r="M340" s="222"/>
      <c r="N340" s="223"/>
      <c r="O340" s="86"/>
      <c r="P340" s="86"/>
      <c r="Q340" s="86"/>
      <c r="R340" s="86"/>
      <c r="S340" s="86"/>
      <c r="T340" s="87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T340" s="19" t="s">
        <v>151</v>
      </c>
      <c r="AU340" s="19" t="s">
        <v>80</v>
      </c>
    </row>
    <row r="341" s="2" customFormat="1">
      <c r="A341" s="40"/>
      <c r="B341" s="41"/>
      <c r="C341" s="42"/>
      <c r="D341" s="219" t="s">
        <v>342</v>
      </c>
      <c r="E341" s="42"/>
      <c r="F341" s="258" t="s">
        <v>2258</v>
      </c>
      <c r="G341" s="42"/>
      <c r="H341" s="42"/>
      <c r="I341" s="221"/>
      <c r="J341" s="42"/>
      <c r="K341" s="42"/>
      <c r="L341" s="46"/>
      <c r="M341" s="222"/>
      <c r="N341" s="223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342</v>
      </c>
      <c r="AU341" s="19" t="s">
        <v>80</v>
      </c>
    </row>
    <row r="342" s="13" customFormat="1">
      <c r="A342" s="13"/>
      <c r="B342" s="226"/>
      <c r="C342" s="227"/>
      <c r="D342" s="219" t="s">
        <v>155</v>
      </c>
      <c r="E342" s="228" t="s">
        <v>19</v>
      </c>
      <c r="F342" s="229" t="s">
        <v>2259</v>
      </c>
      <c r="G342" s="227"/>
      <c r="H342" s="230">
        <v>15</v>
      </c>
      <c r="I342" s="231"/>
      <c r="J342" s="227"/>
      <c r="K342" s="227"/>
      <c r="L342" s="232"/>
      <c r="M342" s="233"/>
      <c r="N342" s="234"/>
      <c r="O342" s="234"/>
      <c r="P342" s="234"/>
      <c r="Q342" s="234"/>
      <c r="R342" s="234"/>
      <c r="S342" s="234"/>
      <c r="T342" s="23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6" t="s">
        <v>155</v>
      </c>
      <c r="AU342" s="236" t="s">
        <v>80</v>
      </c>
      <c r="AV342" s="13" t="s">
        <v>80</v>
      </c>
      <c r="AW342" s="13" t="s">
        <v>32</v>
      </c>
      <c r="AX342" s="13" t="s">
        <v>70</v>
      </c>
      <c r="AY342" s="236" t="s">
        <v>142</v>
      </c>
    </row>
    <row r="343" s="13" customFormat="1">
      <c r="A343" s="13"/>
      <c r="B343" s="226"/>
      <c r="C343" s="227"/>
      <c r="D343" s="219" t="s">
        <v>155</v>
      </c>
      <c r="E343" s="228" t="s">
        <v>19</v>
      </c>
      <c r="F343" s="229" t="s">
        <v>2260</v>
      </c>
      <c r="G343" s="227"/>
      <c r="H343" s="230">
        <v>45.5</v>
      </c>
      <c r="I343" s="231"/>
      <c r="J343" s="227"/>
      <c r="K343" s="227"/>
      <c r="L343" s="232"/>
      <c r="M343" s="233"/>
      <c r="N343" s="234"/>
      <c r="O343" s="234"/>
      <c r="P343" s="234"/>
      <c r="Q343" s="234"/>
      <c r="R343" s="234"/>
      <c r="S343" s="234"/>
      <c r="T343" s="235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6" t="s">
        <v>155</v>
      </c>
      <c r="AU343" s="236" t="s">
        <v>80</v>
      </c>
      <c r="AV343" s="13" t="s">
        <v>80</v>
      </c>
      <c r="AW343" s="13" t="s">
        <v>32</v>
      </c>
      <c r="AX343" s="13" t="s">
        <v>70</v>
      </c>
      <c r="AY343" s="236" t="s">
        <v>142</v>
      </c>
    </row>
    <row r="344" s="14" customFormat="1">
      <c r="A344" s="14"/>
      <c r="B344" s="237"/>
      <c r="C344" s="238"/>
      <c r="D344" s="219" t="s">
        <v>155</v>
      </c>
      <c r="E344" s="239" t="s">
        <v>19</v>
      </c>
      <c r="F344" s="240" t="s">
        <v>173</v>
      </c>
      <c r="G344" s="238"/>
      <c r="H344" s="241">
        <v>60.5</v>
      </c>
      <c r="I344" s="242"/>
      <c r="J344" s="238"/>
      <c r="K344" s="238"/>
      <c r="L344" s="243"/>
      <c r="M344" s="244"/>
      <c r="N344" s="245"/>
      <c r="O344" s="245"/>
      <c r="P344" s="245"/>
      <c r="Q344" s="245"/>
      <c r="R344" s="245"/>
      <c r="S344" s="245"/>
      <c r="T344" s="246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7" t="s">
        <v>155</v>
      </c>
      <c r="AU344" s="247" t="s">
        <v>80</v>
      </c>
      <c r="AV344" s="14" t="s">
        <v>149</v>
      </c>
      <c r="AW344" s="14" t="s">
        <v>32</v>
      </c>
      <c r="AX344" s="14" t="s">
        <v>78</v>
      </c>
      <c r="AY344" s="247" t="s">
        <v>142</v>
      </c>
    </row>
    <row r="345" s="2" customFormat="1" ht="16.5" customHeight="1">
      <c r="A345" s="40"/>
      <c r="B345" s="41"/>
      <c r="C345" s="206" t="s">
        <v>503</v>
      </c>
      <c r="D345" s="206" t="s">
        <v>144</v>
      </c>
      <c r="E345" s="207" t="s">
        <v>2261</v>
      </c>
      <c r="F345" s="208" t="s">
        <v>2262</v>
      </c>
      <c r="G345" s="209" t="s">
        <v>147</v>
      </c>
      <c r="H345" s="210">
        <v>339.19999999999999</v>
      </c>
      <c r="I345" s="211"/>
      <c r="J345" s="212">
        <f>ROUND(I345*H345,2)</f>
        <v>0</v>
      </c>
      <c r="K345" s="208" t="s">
        <v>19</v>
      </c>
      <c r="L345" s="46"/>
      <c r="M345" s="213" t="s">
        <v>19</v>
      </c>
      <c r="N345" s="214" t="s">
        <v>41</v>
      </c>
      <c r="O345" s="86"/>
      <c r="P345" s="215">
        <f>O345*H345</f>
        <v>0</v>
      </c>
      <c r="Q345" s="215">
        <v>0</v>
      </c>
      <c r="R345" s="215">
        <f>Q345*H345</f>
        <v>0</v>
      </c>
      <c r="S345" s="215">
        <v>0</v>
      </c>
      <c r="T345" s="216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7" t="s">
        <v>149</v>
      </c>
      <c r="AT345" s="217" t="s">
        <v>144</v>
      </c>
      <c r="AU345" s="217" t="s">
        <v>80</v>
      </c>
      <c r="AY345" s="19" t="s">
        <v>142</v>
      </c>
      <c r="BE345" s="218">
        <f>IF(N345="základní",J345,0)</f>
        <v>0</v>
      </c>
      <c r="BF345" s="218">
        <f>IF(N345="snížená",J345,0)</f>
        <v>0</v>
      </c>
      <c r="BG345" s="218">
        <f>IF(N345="zákl. přenesená",J345,0)</f>
        <v>0</v>
      </c>
      <c r="BH345" s="218">
        <f>IF(N345="sníž. přenesená",J345,0)</f>
        <v>0</v>
      </c>
      <c r="BI345" s="218">
        <f>IF(N345="nulová",J345,0)</f>
        <v>0</v>
      </c>
      <c r="BJ345" s="19" t="s">
        <v>78</v>
      </c>
      <c r="BK345" s="218">
        <f>ROUND(I345*H345,2)</f>
        <v>0</v>
      </c>
      <c r="BL345" s="19" t="s">
        <v>149</v>
      </c>
      <c r="BM345" s="217" t="s">
        <v>2263</v>
      </c>
    </row>
    <row r="346" s="2" customFormat="1">
      <c r="A346" s="40"/>
      <c r="B346" s="41"/>
      <c r="C346" s="42"/>
      <c r="D346" s="219" t="s">
        <v>151</v>
      </c>
      <c r="E346" s="42"/>
      <c r="F346" s="220" t="s">
        <v>2262</v>
      </c>
      <c r="G346" s="42"/>
      <c r="H346" s="42"/>
      <c r="I346" s="221"/>
      <c r="J346" s="42"/>
      <c r="K346" s="42"/>
      <c r="L346" s="46"/>
      <c r="M346" s="222"/>
      <c r="N346" s="223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151</v>
      </c>
      <c r="AU346" s="19" t="s">
        <v>80</v>
      </c>
    </row>
    <row r="347" s="2" customFormat="1">
      <c r="A347" s="40"/>
      <c r="B347" s="41"/>
      <c r="C347" s="42"/>
      <c r="D347" s="219" t="s">
        <v>342</v>
      </c>
      <c r="E347" s="42"/>
      <c r="F347" s="258" t="s">
        <v>2264</v>
      </c>
      <c r="G347" s="42"/>
      <c r="H347" s="42"/>
      <c r="I347" s="221"/>
      <c r="J347" s="42"/>
      <c r="K347" s="42"/>
      <c r="L347" s="46"/>
      <c r="M347" s="222"/>
      <c r="N347" s="223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342</v>
      </c>
      <c r="AU347" s="19" t="s">
        <v>80</v>
      </c>
    </row>
    <row r="348" s="13" customFormat="1">
      <c r="A348" s="13"/>
      <c r="B348" s="226"/>
      <c r="C348" s="227"/>
      <c r="D348" s="219" t="s">
        <v>155</v>
      </c>
      <c r="E348" s="228" t="s">
        <v>19</v>
      </c>
      <c r="F348" s="229" t="s">
        <v>2265</v>
      </c>
      <c r="G348" s="227"/>
      <c r="H348" s="230">
        <v>339.19999999999999</v>
      </c>
      <c r="I348" s="231"/>
      <c r="J348" s="227"/>
      <c r="K348" s="227"/>
      <c r="L348" s="232"/>
      <c r="M348" s="233"/>
      <c r="N348" s="234"/>
      <c r="O348" s="234"/>
      <c r="P348" s="234"/>
      <c r="Q348" s="234"/>
      <c r="R348" s="234"/>
      <c r="S348" s="234"/>
      <c r="T348" s="235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6" t="s">
        <v>155</v>
      </c>
      <c r="AU348" s="236" t="s">
        <v>80</v>
      </c>
      <c r="AV348" s="13" t="s">
        <v>80</v>
      </c>
      <c r="AW348" s="13" t="s">
        <v>32</v>
      </c>
      <c r="AX348" s="13" t="s">
        <v>78</v>
      </c>
      <c r="AY348" s="236" t="s">
        <v>142</v>
      </c>
    </row>
    <row r="349" s="2" customFormat="1" ht="16.5" customHeight="1">
      <c r="A349" s="40"/>
      <c r="B349" s="41"/>
      <c r="C349" s="206" t="s">
        <v>510</v>
      </c>
      <c r="D349" s="206" t="s">
        <v>144</v>
      </c>
      <c r="E349" s="207" t="s">
        <v>2266</v>
      </c>
      <c r="F349" s="208" t="s">
        <v>2267</v>
      </c>
      <c r="G349" s="209" t="s">
        <v>147</v>
      </c>
      <c r="H349" s="210">
        <v>12</v>
      </c>
      <c r="I349" s="211"/>
      <c r="J349" s="212">
        <f>ROUND(I349*H349,2)</f>
        <v>0</v>
      </c>
      <c r="K349" s="208" t="s">
        <v>19</v>
      </c>
      <c r="L349" s="46"/>
      <c r="M349" s="213" t="s">
        <v>19</v>
      </c>
      <c r="N349" s="214" t="s">
        <v>41</v>
      </c>
      <c r="O349" s="86"/>
      <c r="P349" s="215">
        <f>O349*H349</f>
        <v>0</v>
      </c>
      <c r="Q349" s="215">
        <v>0</v>
      </c>
      <c r="R349" s="215">
        <f>Q349*H349</f>
        <v>0</v>
      </c>
      <c r="S349" s="215">
        <v>0</v>
      </c>
      <c r="T349" s="216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17" t="s">
        <v>149</v>
      </c>
      <c r="AT349" s="217" t="s">
        <v>144</v>
      </c>
      <c r="AU349" s="217" t="s">
        <v>80</v>
      </c>
      <c r="AY349" s="19" t="s">
        <v>142</v>
      </c>
      <c r="BE349" s="218">
        <f>IF(N349="základní",J349,0)</f>
        <v>0</v>
      </c>
      <c r="BF349" s="218">
        <f>IF(N349="snížená",J349,0)</f>
        <v>0</v>
      </c>
      <c r="BG349" s="218">
        <f>IF(N349="zákl. přenesená",J349,0)</f>
        <v>0</v>
      </c>
      <c r="BH349" s="218">
        <f>IF(N349="sníž. přenesená",J349,0)</f>
        <v>0</v>
      </c>
      <c r="BI349" s="218">
        <f>IF(N349="nulová",J349,0)</f>
        <v>0</v>
      </c>
      <c r="BJ349" s="19" t="s">
        <v>78</v>
      </c>
      <c r="BK349" s="218">
        <f>ROUND(I349*H349,2)</f>
        <v>0</v>
      </c>
      <c r="BL349" s="19" t="s">
        <v>149</v>
      </c>
      <c r="BM349" s="217" t="s">
        <v>2268</v>
      </c>
    </row>
    <row r="350" s="2" customFormat="1">
      <c r="A350" s="40"/>
      <c r="B350" s="41"/>
      <c r="C350" s="42"/>
      <c r="D350" s="219" t="s">
        <v>151</v>
      </c>
      <c r="E350" s="42"/>
      <c r="F350" s="220" t="s">
        <v>2267</v>
      </c>
      <c r="G350" s="42"/>
      <c r="H350" s="42"/>
      <c r="I350" s="221"/>
      <c r="J350" s="42"/>
      <c r="K350" s="42"/>
      <c r="L350" s="46"/>
      <c r="M350" s="222"/>
      <c r="N350" s="223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151</v>
      </c>
      <c r="AU350" s="19" t="s">
        <v>80</v>
      </c>
    </row>
    <row r="351" s="2" customFormat="1">
      <c r="A351" s="40"/>
      <c r="B351" s="41"/>
      <c r="C351" s="42"/>
      <c r="D351" s="219" t="s">
        <v>342</v>
      </c>
      <c r="E351" s="42"/>
      <c r="F351" s="258" t="s">
        <v>2269</v>
      </c>
      <c r="G351" s="42"/>
      <c r="H351" s="42"/>
      <c r="I351" s="221"/>
      <c r="J351" s="42"/>
      <c r="K351" s="42"/>
      <c r="L351" s="46"/>
      <c r="M351" s="222"/>
      <c r="N351" s="223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9" t="s">
        <v>342</v>
      </c>
      <c r="AU351" s="19" t="s">
        <v>80</v>
      </c>
    </row>
    <row r="352" s="13" customFormat="1">
      <c r="A352" s="13"/>
      <c r="B352" s="226"/>
      <c r="C352" s="227"/>
      <c r="D352" s="219" t="s">
        <v>155</v>
      </c>
      <c r="E352" s="228" t="s">
        <v>19</v>
      </c>
      <c r="F352" s="229" t="s">
        <v>2270</v>
      </c>
      <c r="G352" s="227"/>
      <c r="H352" s="230">
        <v>12</v>
      </c>
      <c r="I352" s="231"/>
      <c r="J352" s="227"/>
      <c r="K352" s="227"/>
      <c r="L352" s="232"/>
      <c r="M352" s="233"/>
      <c r="N352" s="234"/>
      <c r="O352" s="234"/>
      <c r="P352" s="234"/>
      <c r="Q352" s="234"/>
      <c r="R352" s="234"/>
      <c r="S352" s="234"/>
      <c r="T352" s="23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6" t="s">
        <v>155</v>
      </c>
      <c r="AU352" s="236" t="s">
        <v>80</v>
      </c>
      <c r="AV352" s="13" t="s">
        <v>80</v>
      </c>
      <c r="AW352" s="13" t="s">
        <v>32</v>
      </c>
      <c r="AX352" s="13" t="s">
        <v>78</v>
      </c>
      <c r="AY352" s="236" t="s">
        <v>142</v>
      </c>
    </row>
    <row r="353" s="12" customFormat="1" ht="22.8" customHeight="1">
      <c r="A353" s="12"/>
      <c r="B353" s="190"/>
      <c r="C353" s="191"/>
      <c r="D353" s="192" t="s">
        <v>69</v>
      </c>
      <c r="E353" s="204" t="s">
        <v>206</v>
      </c>
      <c r="F353" s="204" t="s">
        <v>2271</v>
      </c>
      <c r="G353" s="191"/>
      <c r="H353" s="191"/>
      <c r="I353" s="194"/>
      <c r="J353" s="205">
        <f>BK353</f>
        <v>0</v>
      </c>
      <c r="K353" s="191"/>
      <c r="L353" s="196"/>
      <c r="M353" s="197"/>
      <c r="N353" s="198"/>
      <c r="O353" s="198"/>
      <c r="P353" s="199">
        <f>SUM(P354:P367)</f>
        <v>0</v>
      </c>
      <c r="Q353" s="198"/>
      <c r="R353" s="199">
        <f>SUM(R354:R367)</f>
        <v>0</v>
      </c>
      <c r="S353" s="198"/>
      <c r="T353" s="200">
        <f>SUM(T354:T367)</f>
        <v>0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201" t="s">
        <v>78</v>
      </c>
      <c r="AT353" s="202" t="s">
        <v>69</v>
      </c>
      <c r="AU353" s="202" t="s">
        <v>78</v>
      </c>
      <c r="AY353" s="201" t="s">
        <v>142</v>
      </c>
      <c r="BK353" s="203">
        <f>SUM(BK354:BK367)</f>
        <v>0</v>
      </c>
    </row>
    <row r="354" s="2" customFormat="1" ht="16.5" customHeight="1">
      <c r="A354" s="40"/>
      <c r="B354" s="41"/>
      <c r="C354" s="206" t="s">
        <v>515</v>
      </c>
      <c r="D354" s="206" t="s">
        <v>144</v>
      </c>
      <c r="E354" s="207" t="s">
        <v>2272</v>
      </c>
      <c r="F354" s="208" t="s">
        <v>2273</v>
      </c>
      <c r="G354" s="209" t="s">
        <v>269</v>
      </c>
      <c r="H354" s="210">
        <v>4</v>
      </c>
      <c r="I354" s="211"/>
      <c r="J354" s="212">
        <f>ROUND(I354*H354,2)</f>
        <v>0</v>
      </c>
      <c r="K354" s="208" t="s">
        <v>19</v>
      </c>
      <c r="L354" s="46"/>
      <c r="M354" s="213" t="s">
        <v>19</v>
      </c>
      <c r="N354" s="214" t="s">
        <v>41</v>
      </c>
      <c r="O354" s="86"/>
      <c r="P354" s="215">
        <f>O354*H354</f>
        <v>0</v>
      </c>
      <c r="Q354" s="215">
        <v>0</v>
      </c>
      <c r="R354" s="215">
        <f>Q354*H354</f>
        <v>0</v>
      </c>
      <c r="S354" s="215">
        <v>0</v>
      </c>
      <c r="T354" s="216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7" t="s">
        <v>149</v>
      </c>
      <c r="AT354" s="217" t="s">
        <v>144</v>
      </c>
      <c r="AU354" s="217" t="s">
        <v>80</v>
      </c>
      <c r="AY354" s="19" t="s">
        <v>142</v>
      </c>
      <c r="BE354" s="218">
        <f>IF(N354="základní",J354,0)</f>
        <v>0</v>
      </c>
      <c r="BF354" s="218">
        <f>IF(N354="snížená",J354,0)</f>
        <v>0</v>
      </c>
      <c r="BG354" s="218">
        <f>IF(N354="zákl. přenesená",J354,0)</f>
        <v>0</v>
      </c>
      <c r="BH354" s="218">
        <f>IF(N354="sníž. přenesená",J354,0)</f>
        <v>0</v>
      </c>
      <c r="BI354" s="218">
        <f>IF(N354="nulová",J354,0)</f>
        <v>0</v>
      </c>
      <c r="BJ354" s="19" t="s">
        <v>78</v>
      </c>
      <c r="BK354" s="218">
        <f>ROUND(I354*H354,2)</f>
        <v>0</v>
      </c>
      <c r="BL354" s="19" t="s">
        <v>149</v>
      </c>
      <c r="BM354" s="217" t="s">
        <v>2274</v>
      </c>
    </row>
    <row r="355" s="2" customFormat="1">
      <c r="A355" s="40"/>
      <c r="B355" s="41"/>
      <c r="C355" s="42"/>
      <c r="D355" s="219" t="s">
        <v>151</v>
      </c>
      <c r="E355" s="42"/>
      <c r="F355" s="220" t="s">
        <v>2273</v>
      </c>
      <c r="G355" s="42"/>
      <c r="H355" s="42"/>
      <c r="I355" s="221"/>
      <c r="J355" s="42"/>
      <c r="K355" s="42"/>
      <c r="L355" s="46"/>
      <c r="M355" s="222"/>
      <c r="N355" s="223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151</v>
      </c>
      <c r="AU355" s="19" t="s">
        <v>80</v>
      </c>
    </row>
    <row r="356" s="2" customFormat="1">
      <c r="A356" s="40"/>
      <c r="B356" s="41"/>
      <c r="C356" s="42"/>
      <c r="D356" s="219" t="s">
        <v>342</v>
      </c>
      <c r="E356" s="42"/>
      <c r="F356" s="258" t="s">
        <v>2275</v>
      </c>
      <c r="G356" s="42"/>
      <c r="H356" s="42"/>
      <c r="I356" s="221"/>
      <c r="J356" s="42"/>
      <c r="K356" s="42"/>
      <c r="L356" s="46"/>
      <c r="M356" s="222"/>
      <c r="N356" s="223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342</v>
      </c>
      <c r="AU356" s="19" t="s">
        <v>80</v>
      </c>
    </row>
    <row r="357" s="13" customFormat="1">
      <c r="A357" s="13"/>
      <c r="B357" s="226"/>
      <c r="C357" s="227"/>
      <c r="D357" s="219" t="s">
        <v>155</v>
      </c>
      <c r="E357" s="228" t="s">
        <v>19</v>
      </c>
      <c r="F357" s="229" t="s">
        <v>2276</v>
      </c>
      <c r="G357" s="227"/>
      <c r="H357" s="230">
        <v>4</v>
      </c>
      <c r="I357" s="231"/>
      <c r="J357" s="227"/>
      <c r="K357" s="227"/>
      <c r="L357" s="232"/>
      <c r="M357" s="233"/>
      <c r="N357" s="234"/>
      <c r="O357" s="234"/>
      <c r="P357" s="234"/>
      <c r="Q357" s="234"/>
      <c r="R357" s="234"/>
      <c r="S357" s="234"/>
      <c r="T357" s="23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6" t="s">
        <v>155</v>
      </c>
      <c r="AU357" s="236" t="s">
        <v>80</v>
      </c>
      <c r="AV357" s="13" t="s">
        <v>80</v>
      </c>
      <c r="AW357" s="13" t="s">
        <v>32</v>
      </c>
      <c r="AX357" s="13" t="s">
        <v>78</v>
      </c>
      <c r="AY357" s="236" t="s">
        <v>142</v>
      </c>
    </row>
    <row r="358" s="2" customFormat="1" ht="16.5" customHeight="1">
      <c r="A358" s="40"/>
      <c r="B358" s="41"/>
      <c r="C358" s="206" t="s">
        <v>521</v>
      </c>
      <c r="D358" s="206" t="s">
        <v>144</v>
      </c>
      <c r="E358" s="207" t="s">
        <v>2277</v>
      </c>
      <c r="F358" s="208" t="s">
        <v>2278</v>
      </c>
      <c r="G358" s="209" t="s">
        <v>269</v>
      </c>
      <c r="H358" s="210">
        <v>20</v>
      </c>
      <c r="I358" s="211"/>
      <c r="J358" s="212">
        <f>ROUND(I358*H358,2)</f>
        <v>0</v>
      </c>
      <c r="K358" s="208" t="s">
        <v>19</v>
      </c>
      <c r="L358" s="46"/>
      <c r="M358" s="213" t="s">
        <v>19</v>
      </c>
      <c r="N358" s="214" t="s">
        <v>41</v>
      </c>
      <c r="O358" s="86"/>
      <c r="P358" s="215">
        <f>O358*H358</f>
        <v>0</v>
      </c>
      <c r="Q358" s="215">
        <v>0</v>
      </c>
      <c r="R358" s="215">
        <f>Q358*H358</f>
        <v>0</v>
      </c>
      <c r="S358" s="215">
        <v>0</v>
      </c>
      <c r="T358" s="216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7" t="s">
        <v>149</v>
      </c>
      <c r="AT358" s="217" t="s">
        <v>144</v>
      </c>
      <c r="AU358" s="217" t="s">
        <v>80</v>
      </c>
      <c r="AY358" s="19" t="s">
        <v>142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9" t="s">
        <v>78</v>
      </c>
      <c r="BK358" s="218">
        <f>ROUND(I358*H358,2)</f>
        <v>0</v>
      </c>
      <c r="BL358" s="19" t="s">
        <v>149</v>
      </c>
      <c r="BM358" s="217" t="s">
        <v>2279</v>
      </c>
    </row>
    <row r="359" s="2" customFormat="1">
      <c r="A359" s="40"/>
      <c r="B359" s="41"/>
      <c r="C359" s="42"/>
      <c r="D359" s="219" t="s">
        <v>151</v>
      </c>
      <c r="E359" s="42"/>
      <c r="F359" s="220" t="s">
        <v>2278</v>
      </c>
      <c r="G359" s="42"/>
      <c r="H359" s="42"/>
      <c r="I359" s="221"/>
      <c r="J359" s="42"/>
      <c r="K359" s="42"/>
      <c r="L359" s="46"/>
      <c r="M359" s="222"/>
      <c r="N359" s="223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151</v>
      </c>
      <c r="AU359" s="19" t="s">
        <v>80</v>
      </c>
    </row>
    <row r="360" s="2" customFormat="1">
      <c r="A360" s="40"/>
      <c r="B360" s="41"/>
      <c r="C360" s="42"/>
      <c r="D360" s="219" t="s">
        <v>342</v>
      </c>
      <c r="E360" s="42"/>
      <c r="F360" s="258" t="s">
        <v>2280</v>
      </c>
      <c r="G360" s="42"/>
      <c r="H360" s="42"/>
      <c r="I360" s="221"/>
      <c r="J360" s="42"/>
      <c r="K360" s="42"/>
      <c r="L360" s="46"/>
      <c r="M360" s="222"/>
      <c r="N360" s="223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342</v>
      </c>
      <c r="AU360" s="19" t="s">
        <v>80</v>
      </c>
    </row>
    <row r="361" s="13" customFormat="1">
      <c r="A361" s="13"/>
      <c r="B361" s="226"/>
      <c r="C361" s="227"/>
      <c r="D361" s="219" t="s">
        <v>155</v>
      </c>
      <c r="E361" s="228" t="s">
        <v>19</v>
      </c>
      <c r="F361" s="229" t="s">
        <v>2281</v>
      </c>
      <c r="G361" s="227"/>
      <c r="H361" s="230">
        <v>10</v>
      </c>
      <c r="I361" s="231"/>
      <c r="J361" s="227"/>
      <c r="K361" s="227"/>
      <c r="L361" s="232"/>
      <c r="M361" s="233"/>
      <c r="N361" s="234"/>
      <c r="O361" s="234"/>
      <c r="P361" s="234"/>
      <c r="Q361" s="234"/>
      <c r="R361" s="234"/>
      <c r="S361" s="234"/>
      <c r="T361" s="235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6" t="s">
        <v>155</v>
      </c>
      <c r="AU361" s="236" t="s">
        <v>80</v>
      </c>
      <c r="AV361" s="13" t="s">
        <v>80</v>
      </c>
      <c r="AW361" s="13" t="s">
        <v>32</v>
      </c>
      <c r="AX361" s="13" t="s">
        <v>70</v>
      </c>
      <c r="AY361" s="236" t="s">
        <v>142</v>
      </c>
    </row>
    <row r="362" s="13" customFormat="1">
      <c r="A362" s="13"/>
      <c r="B362" s="226"/>
      <c r="C362" s="227"/>
      <c r="D362" s="219" t="s">
        <v>155</v>
      </c>
      <c r="E362" s="228" t="s">
        <v>19</v>
      </c>
      <c r="F362" s="229" t="s">
        <v>2282</v>
      </c>
      <c r="G362" s="227"/>
      <c r="H362" s="230">
        <v>10</v>
      </c>
      <c r="I362" s="231"/>
      <c r="J362" s="227"/>
      <c r="K362" s="227"/>
      <c r="L362" s="232"/>
      <c r="M362" s="233"/>
      <c r="N362" s="234"/>
      <c r="O362" s="234"/>
      <c r="P362" s="234"/>
      <c r="Q362" s="234"/>
      <c r="R362" s="234"/>
      <c r="S362" s="234"/>
      <c r="T362" s="235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6" t="s">
        <v>155</v>
      </c>
      <c r="AU362" s="236" t="s">
        <v>80</v>
      </c>
      <c r="AV362" s="13" t="s">
        <v>80</v>
      </c>
      <c r="AW362" s="13" t="s">
        <v>32</v>
      </c>
      <c r="AX362" s="13" t="s">
        <v>70</v>
      </c>
      <c r="AY362" s="236" t="s">
        <v>142</v>
      </c>
    </row>
    <row r="363" s="14" customFormat="1">
      <c r="A363" s="14"/>
      <c r="B363" s="237"/>
      <c r="C363" s="238"/>
      <c r="D363" s="219" t="s">
        <v>155</v>
      </c>
      <c r="E363" s="239" t="s">
        <v>19</v>
      </c>
      <c r="F363" s="240" t="s">
        <v>173</v>
      </c>
      <c r="G363" s="238"/>
      <c r="H363" s="241">
        <v>20</v>
      </c>
      <c r="I363" s="242"/>
      <c r="J363" s="238"/>
      <c r="K363" s="238"/>
      <c r="L363" s="243"/>
      <c r="M363" s="244"/>
      <c r="N363" s="245"/>
      <c r="O363" s="245"/>
      <c r="P363" s="245"/>
      <c r="Q363" s="245"/>
      <c r="R363" s="245"/>
      <c r="S363" s="245"/>
      <c r="T363" s="246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7" t="s">
        <v>155</v>
      </c>
      <c r="AU363" s="247" t="s">
        <v>80</v>
      </c>
      <c r="AV363" s="14" t="s">
        <v>149</v>
      </c>
      <c r="AW363" s="14" t="s">
        <v>32</v>
      </c>
      <c r="AX363" s="14" t="s">
        <v>78</v>
      </c>
      <c r="AY363" s="247" t="s">
        <v>142</v>
      </c>
    </row>
    <row r="364" s="2" customFormat="1" ht="16.5" customHeight="1">
      <c r="A364" s="40"/>
      <c r="B364" s="41"/>
      <c r="C364" s="206" t="s">
        <v>525</v>
      </c>
      <c r="D364" s="206" t="s">
        <v>144</v>
      </c>
      <c r="E364" s="207" t="s">
        <v>2283</v>
      </c>
      <c r="F364" s="208" t="s">
        <v>2284</v>
      </c>
      <c r="G364" s="209" t="s">
        <v>240</v>
      </c>
      <c r="H364" s="210">
        <v>1</v>
      </c>
      <c r="I364" s="211"/>
      <c r="J364" s="212">
        <f>ROUND(I364*H364,2)</f>
        <v>0</v>
      </c>
      <c r="K364" s="208" t="s">
        <v>19</v>
      </c>
      <c r="L364" s="46"/>
      <c r="M364" s="213" t="s">
        <v>19</v>
      </c>
      <c r="N364" s="214" t="s">
        <v>41</v>
      </c>
      <c r="O364" s="86"/>
      <c r="P364" s="215">
        <f>O364*H364</f>
        <v>0</v>
      </c>
      <c r="Q364" s="215">
        <v>0</v>
      </c>
      <c r="R364" s="215">
        <f>Q364*H364</f>
        <v>0</v>
      </c>
      <c r="S364" s="215">
        <v>0</v>
      </c>
      <c r="T364" s="216">
        <f>S364*H364</f>
        <v>0</v>
      </c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17" t="s">
        <v>149</v>
      </c>
      <c r="AT364" s="217" t="s">
        <v>144</v>
      </c>
      <c r="AU364" s="217" t="s">
        <v>80</v>
      </c>
      <c r="AY364" s="19" t="s">
        <v>142</v>
      </c>
      <c r="BE364" s="218">
        <f>IF(N364="základní",J364,0)</f>
        <v>0</v>
      </c>
      <c r="BF364" s="218">
        <f>IF(N364="snížená",J364,0)</f>
        <v>0</v>
      </c>
      <c r="BG364" s="218">
        <f>IF(N364="zákl. přenesená",J364,0)</f>
        <v>0</v>
      </c>
      <c r="BH364" s="218">
        <f>IF(N364="sníž. přenesená",J364,0)</f>
        <v>0</v>
      </c>
      <c r="BI364" s="218">
        <f>IF(N364="nulová",J364,0)</f>
        <v>0</v>
      </c>
      <c r="BJ364" s="19" t="s">
        <v>78</v>
      </c>
      <c r="BK364" s="218">
        <f>ROUND(I364*H364,2)</f>
        <v>0</v>
      </c>
      <c r="BL364" s="19" t="s">
        <v>149</v>
      </c>
      <c r="BM364" s="217" t="s">
        <v>2285</v>
      </c>
    </row>
    <row r="365" s="2" customFormat="1">
      <c r="A365" s="40"/>
      <c r="B365" s="41"/>
      <c r="C365" s="42"/>
      <c r="D365" s="219" t="s">
        <v>151</v>
      </c>
      <c r="E365" s="42"/>
      <c r="F365" s="220" t="s">
        <v>2284</v>
      </c>
      <c r="G365" s="42"/>
      <c r="H365" s="42"/>
      <c r="I365" s="221"/>
      <c r="J365" s="42"/>
      <c r="K365" s="42"/>
      <c r="L365" s="46"/>
      <c r="M365" s="222"/>
      <c r="N365" s="223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151</v>
      </c>
      <c r="AU365" s="19" t="s">
        <v>80</v>
      </c>
    </row>
    <row r="366" s="2" customFormat="1">
      <c r="A366" s="40"/>
      <c r="B366" s="41"/>
      <c r="C366" s="42"/>
      <c r="D366" s="219" t="s">
        <v>342</v>
      </c>
      <c r="E366" s="42"/>
      <c r="F366" s="258" t="s">
        <v>2286</v>
      </c>
      <c r="G366" s="42"/>
      <c r="H366" s="42"/>
      <c r="I366" s="221"/>
      <c r="J366" s="42"/>
      <c r="K366" s="42"/>
      <c r="L366" s="46"/>
      <c r="M366" s="222"/>
      <c r="N366" s="223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342</v>
      </c>
      <c r="AU366" s="19" t="s">
        <v>80</v>
      </c>
    </row>
    <row r="367" s="13" customFormat="1">
      <c r="A367" s="13"/>
      <c r="B367" s="226"/>
      <c r="C367" s="227"/>
      <c r="D367" s="219" t="s">
        <v>155</v>
      </c>
      <c r="E367" s="228" t="s">
        <v>19</v>
      </c>
      <c r="F367" s="229" t="s">
        <v>2287</v>
      </c>
      <c r="G367" s="227"/>
      <c r="H367" s="230">
        <v>1</v>
      </c>
      <c r="I367" s="231"/>
      <c r="J367" s="227"/>
      <c r="K367" s="227"/>
      <c r="L367" s="232"/>
      <c r="M367" s="233"/>
      <c r="N367" s="234"/>
      <c r="O367" s="234"/>
      <c r="P367" s="234"/>
      <c r="Q367" s="234"/>
      <c r="R367" s="234"/>
      <c r="S367" s="234"/>
      <c r="T367" s="235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6" t="s">
        <v>155</v>
      </c>
      <c r="AU367" s="236" t="s">
        <v>80</v>
      </c>
      <c r="AV367" s="13" t="s">
        <v>80</v>
      </c>
      <c r="AW367" s="13" t="s">
        <v>32</v>
      </c>
      <c r="AX367" s="13" t="s">
        <v>78</v>
      </c>
      <c r="AY367" s="236" t="s">
        <v>142</v>
      </c>
    </row>
    <row r="368" s="12" customFormat="1" ht="22.8" customHeight="1">
      <c r="A368" s="12"/>
      <c r="B368" s="190"/>
      <c r="C368" s="191"/>
      <c r="D368" s="192" t="s">
        <v>69</v>
      </c>
      <c r="E368" s="204" t="s">
        <v>215</v>
      </c>
      <c r="F368" s="204" t="s">
        <v>2288</v>
      </c>
      <c r="G368" s="191"/>
      <c r="H368" s="191"/>
      <c r="I368" s="194"/>
      <c r="J368" s="205">
        <f>BK368</f>
        <v>0</v>
      </c>
      <c r="K368" s="191"/>
      <c r="L368" s="196"/>
      <c r="M368" s="197"/>
      <c r="N368" s="198"/>
      <c r="O368" s="198"/>
      <c r="P368" s="199">
        <f>SUM(P369:P404)</f>
        <v>0</v>
      </c>
      <c r="Q368" s="198"/>
      <c r="R368" s="199">
        <f>SUM(R369:R404)</f>
        <v>0</v>
      </c>
      <c r="S368" s="198"/>
      <c r="T368" s="200">
        <f>SUM(T369:T404)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201" t="s">
        <v>78</v>
      </c>
      <c r="AT368" s="202" t="s">
        <v>69</v>
      </c>
      <c r="AU368" s="202" t="s">
        <v>78</v>
      </c>
      <c r="AY368" s="201" t="s">
        <v>142</v>
      </c>
      <c r="BK368" s="203">
        <f>SUM(BK369:BK404)</f>
        <v>0</v>
      </c>
    </row>
    <row r="369" s="2" customFormat="1" ht="16.5" customHeight="1">
      <c r="A369" s="40"/>
      <c r="B369" s="41"/>
      <c r="C369" s="206" t="s">
        <v>530</v>
      </c>
      <c r="D369" s="206" t="s">
        <v>144</v>
      </c>
      <c r="E369" s="207" t="s">
        <v>2289</v>
      </c>
      <c r="F369" s="208" t="s">
        <v>2290</v>
      </c>
      <c r="G369" s="209" t="s">
        <v>269</v>
      </c>
      <c r="H369" s="210">
        <v>130</v>
      </c>
      <c r="I369" s="211"/>
      <c r="J369" s="212">
        <f>ROUND(I369*H369,2)</f>
        <v>0</v>
      </c>
      <c r="K369" s="208" t="s">
        <v>19</v>
      </c>
      <c r="L369" s="46"/>
      <c r="M369" s="213" t="s">
        <v>19</v>
      </c>
      <c r="N369" s="214" t="s">
        <v>41</v>
      </c>
      <c r="O369" s="86"/>
      <c r="P369" s="215">
        <f>O369*H369</f>
        <v>0</v>
      </c>
      <c r="Q369" s="215">
        <v>0</v>
      </c>
      <c r="R369" s="215">
        <f>Q369*H369</f>
        <v>0</v>
      </c>
      <c r="S369" s="215">
        <v>0</v>
      </c>
      <c r="T369" s="216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7" t="s">
        <v>149</v>
      </c>
      <c r="AT369" s="217" t="s">
        <v>144</v>
      </c>
      <c r="AU369" s="217" t="s">
        <v>80</v>
      </c>
      <c r="AY369" s="19" t="s">
        <v>142</v>
      </c>
      <c r="BE369" s="218">
        <f>IF(N369="základní",J369,0)</f>
        <v>0</v>
      </c>
      <c r="BF369" s="218">
        <f>IF(N369="snížená",J369,0)</f>
        <v>0</v>
      </c>
      <c r="BG369" s="218">
        <f>IF(N369="zákl. přenesená",J369,0)</f>
        <v>0</v>
      </c>
      <c r="BH369" s="218">
        <f>IF(N369="sníž. přenesená",J369,0)</f>
        <v>0</v>
      </c>
      <c r="BI369" s="218">
        <f>IF(N369="nulová",J369,0)</f>
        <v>0</v>
      </c>
      <c r="BJ369" s="19" t="s">
        <v>78</v>
      </c>
      <c r="BK369" s="218">
        <f>ROUND(I369*H369,2)</f>
        <v>0</v>
      </c>
      <c r="BL369" s="19" t="s">
        <v>149</v>
      </c>
      <c r="BM369" s="217" t="s">
        <v>2291</v>
      </c>
    </row>
    <row r="370" s="2" customFormat="1">
      <c r="A370" s="40"/>
      <c r="B370" s="41"/>
      <c r="C370" s="42"/>
      <c r="D370" s="219" t="s">
        <v>151</v>
      </c>
      <c r="E370" s="42"/>
      <c r="F370" s="220" t="s">
        <v>2290</v>
      </c>
      <c r="G370" s="42"/>
      <c r="H370" s="42"/>
      <c r="I370" s="221"/>
      <c r="J370" s="42"/>
      <c r="K370" s="42"/>
      <c r="L370" s="46"/>
      <c r="M370" s="222"/>
      <c r="N370" s="223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151</v>
      </c>
      <c r="AU370" s="19" t="s">
        <v>80</v>
      </c>
    </row>
    <row r="371" s="2" customFormat="1">
      <c r="A371" s="40"/>
      <c r="B371" s="41"/>
      <c r="C371" s="42"/>
      <c r="D371" s="219" t="s">
        <v>342</v>
      </c>
      <c r="E371" s="42"/>
      <c r="F371" s="258" t="s">
        <v>2292</v>
      </c>
      <c r="G371" s="42"/>
      <c r="H371" s="42"/>
      <c r="I371" s="221"/>
      <c r="J371" s="42"/>
      <c r="K371" s="42"/>
      <c r="L371" s="46"/>
      <c r="M371" s="222"/>
      <c r="N371" s="223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342</v>
      </c>
      <c r="AU371" s="19" t="s">
        <v>80</v>
      </c>
    </row>
    <row r="372" s="13" customFormat="1">
      <c r="A372" s="13"/>
      <c r="B372" s="226"/>
      <c r="C372" s="227"/>
      <c r="D372" s="219" t="s">
        <v>155</v>
      </c>
      <c r="E372" s="228" t="s">
        <v>19</v>
      </c>
      <c r="F372" s="229" t="s">
        <v>2293</v>
      </c>
      <c r="G372" s="227"/>
      <c r="H372" s="230">
        <v>65</v>
      </c>
      <c r="I372" s="231"/>
      <c r="J372" s="227"/>
      <c r="K372" s="227"/>
      <c r="L372" s="232"/>
      <c r="M372" s="233"/>
      <c r="N372" s="234"/>
      <c r="O372" s="234"/>
      <c r="P372" s="234"/>
      <c r="Q372" s="234"/>
      <c r="R372" s="234"/>
      <c r="S372" s="234"/>
      <c r="T372" s="235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6" t="s">
        <v>155</v>
      </c>
      <c r="AU372" s="236" t="s">
        <v>80</v>
      </c>
      <c r="AV372" s="13" t="s">
        <v>80</v>
      </c>
      <c r="AW372" s="13" t="s">
        <v>32</v>
      </c>
      <c r="AX372" s="13" t="s">
        <v>70</v>
      </c>
      <c r="AY372" s="236" t="s">
        <v>142</v>
      </c>
    </row>
    <row r="373" s="13" customFormat="1">
      <c r="A373" s="13"/>
      <c r="B373" s="226"/>
      <c r="C373" s="227"/>
      <c r="D373" s="219" t="s">
        <v>155</v>
      </c>
      <c r="E373" s="228" t="s">
        <v>19</v>
      </c>
      <c r="F373" s="229" t="s">
        <v>2294</v>
      </c>
      <c r="G373" s="227"/>
      <c r="H373" s="230">
        <v>65</v>
      </c>
      <c r="I373" s="231"/>
      <c r="J373" s="227"/>
      <c r="K373" s="227"/>
      <c r="L373" s="232"/>
      <c r="M373" s="233"/>
      <c r="N373" s="234"/>
      <c r="O373" s="234"/>
      <c r="P373" s="234"/>
      <c r="Q373" s="234"/>
      <c r="R373" s="234"/>
      <c r="S373" s="234"/>
      <c r="T373" s="23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6" t="s">
        <v>155</v>
      </c>
      <c r="AU373" s="236" t="s">
        <v>80</v>
      </c>
      <c r="AV373" s="13" t="s">
        <v>80</v>
      </c>
      <c r="AW373" s="13" t="s">
        <v>32</v>
      </c>
      <c r="AX373" s="13" t="s">
        <v>70</v>
      </c>
      <c r="AY373" s="236" t="s">
        <v>142</v>
      </c>
    </row>
    <row r="374" s="14" customFormat="1">
      <c r="A374" s="14"/>
      <c r="B374" s="237"/>
      <c r="C374" s="238"/>
      <c r="D374" s="219" t="s">
        <v>155</v>
      </c>
      <c r="E374" s="239" t="s">
        <v>19</v>
      </c>
      <c r="F374" s="240" t="s">
        <v>173</v>
      </c>
      <c r="G374" s="238"/>
      <c r="H374" s="241">
        <v>130</v>
      </c>
      <c r="I374" s="242"/>
      <c r="J374" s="238"/>
      <c r="K374" s="238"/>
      <c r="L374" s="243"/>
      <c r="M374" s="244"/>
      <c r="N374" s="245"/>
      <c r="O374" s="245"/>
      <c r="P374" s="245"/>
      <c r="Q374" s="245"/>
      <c r="R374" s="245"/>
      <c r="S374" s="245"/>
      <c r="T374" s="246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7" t="s">
        <v>155</v>
      </c>
      <c r="AU374" s="247" t="s">
        <v>80</v>
      </c>
      <c r="AV374" s="14" t="s">
        <v>149</v>
      </c>
      <c r="AW374" s="14" t="s">
        <v>32</v>
      </c>
      <c r="AX374" s="14" t="s">
        <v>78</v>
      </c>
      <c r="AY374" s="247" t="s">
        <v>142</v>
      </c>
    </row>
    <row r="375" s="2" customFormat="1" ht="16.5" customHeight="1">
      <c r="A375" s="40"/>
      <c r="B375" s="41"/>
      <c r="C375" s="206" t="s">
        <v>534</v>
      </c>
      <c r="D375" s="206" t="s">
        <v>144</v>
      </c>
      <c r="E375" s="207" t="s">
        <v>2295</v>
      </c>
      <c r="F375" s="208" t="s">
        <v>2290</v>
      </c>
      <c r="G375" s="209" t="s">
        <v>269</v>
      </c>
      <c r="H375" s="210">
        <v>0</v>
      </c>
      <c r="I375" s="211"/>
      <c r="J375" s="212">
        <f>ROUND(I375*H375,2)</f>
        <v>0</v>
      </c>
      <c r="K375" s="208" t="s">
        <v>19</v>
      </c>
      <c r="L375" s="46"/>
      <c r="M375" s="213" t="s">
        <v>19</v>
      </c>
      <c r="N375" s="214" t="s">
        <v>41</v>
      </c>
      <c r="O375" s="86"/>
      <c r="P375" s="215">
        <f>O375*H375</f>
        <v>0</v>
      </c>
      <c r="Q375" s="215">
        <v>0</v>
      </c>
      <c r="R375" s="215">
        <f>Q375*H375</f>
        <v>0</v>
      </c>
      <c r="S375" s="215">
        <v>0</v>
      </c>
      <c r="T375" s="216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17" t="s">
        <v>149</v>
      </c>
      <c r="AT375" s="217" t="s">
        <v>144</v>
      </c>
      <c r="AU375" s="217" t="s">
        <v>80</v>
      </c>
      <c r="AY375" s="19" t="s">
        <v>142</v>
      </c>
      <c r="BE375" s="218">
        <f>IF(N375="základní",J375,0)</f>
        <v>0</v>
      </c>
      <c r="BF375" s="218">
        <f>IF(N375="snížená",J375,0)</f>
        <v>0</v>
      </c>
      <c r="BG375" s="218">
        <f>IF(N375="zákl. přenesená",J375,0)</f>
        <v>0</v>
      </c>
      <c r="BH375" s="218">
        <f>IF(N375="sníž. přenesená",J375,0)</f>
        <v>0</v>
      </c>
      <c r="BI375" s="218">
        <f>IF(N375="nulová",J375,0)</f>
        <v>0</v>
      </c>
      <c r="BJ375" s="19" t="s">
        <v>78</v>
      </c>
      <c r="BK375" s="218">
        <f>ROUND(I375*H375,2)</f>
        <v>0</v>
      </c>
      <c r="BL375" s="19" t="s">
        <v>149</v>
      </c>
      <c r="BM375" s="217" t="s">
        <v>2296</v>
      </c>
    </row>
    <row r="376" s="2" customFormat="1">
      <c r="A376" s="40"/>
      <c r="B376" s="41"/>
      <c r="C376" s="42"/>
      <c r="D376" s="219" t="s">
        <v>151</v>
      </c>
      <c r="E376" s="42"/>
      <c r="F376" s="220" t="s">
        <v>2290</v>
      </c>
      <c r="G376" s="42"/>
      <c r="H376" s="42"/>
      <c r="I376" s="221"/>
      <c r="J376" s="42"/>
      <c r="K376" s="42"/>
      <c r="L376" s="46"/>
      <c r="M376" s="222"/>
      <c r="N376" s="223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9" t="s">
        <v>151</v>
      </c>
      <c r="AU376" s="19" t="s">
        <v>80</v>
      </c>
    </row>
    <row r="377" s="2" customFormat="1">
      <c r="A377" s="40"/>
      <c r="B377" s="41"/>
      <c r="C377" s="42"/>
      <c r="D377" s="219" t="s">
        <v>342</v>
      </c>
      <c r="E377" s="42"/>
      <c r="F377" s="258" t="s">
        <v>2292</v>
      </c>
      <c r="G377" s="42"/>
      <c r="H377" s="42"/>
      <c r="I377" s="221"/>
      <c r="J377" s="42"/>
      <c r="K377" s="42"/>
      <c r="L377" s="46"/>
      <c r="M377" s="222"/>
      <c r="N377" s="223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342</v>
      </c>
      <c r="AU377" s="19" t="s">
        <v>80</v>
      </c>
    </row>
    <row r="378" s="13" customFormat="1">
      <c r="A378" s="13"/>
      <c r="B378" s="226"/>
      <c r="C378" s="227"/>
      <c r="D378" s="219" t="s">
        <v>155</v>
      </c>
      <c r="E378" s="228" t="s">
        <v>19</v>
      </c>
      <c r="F378" s="229" t="s">
        <v>2297</v>
      </c>
      <c r="G378" s="227"/>
      <c r="H378" s="230">
        <v>0</v>
      </c>
      <c r="I378" s="231"/>
      <c r="J378" s="227"/>
      <c r="K378" s="227"/>
      <c r="L378" s="232"/>
      <c r="M378" s="233"/>
      <c r="N378" s="234"/>
      <c r="O378" s="234"/>
      <c r="P378" s="234"/>
      <c r="Q378" s="234"/>
      <c r="R378" s="234"/>
      <c r="S378" s="234"/>
      <c r="T378" s="235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6" t="s">
        <v>155</v>
      </c>
      <c r="AU378" s="236" t="s">
        <v>80</v>
      </c>
      <c r="AV378" s="13" t="s">
        <v>80</v>
      </c>
      <c r="AW378" s="13" t="s">
        <v>32</v>
      </c>
      <c r="AX378" s="13" t="s">
        <v>70</v>
      </c>
      <c r="AY378" s="236" t="s">
        <v>142</v>
      </c>
    </row>
    <row r="379" s="13" customFormat="1">
      <c r="A379" s="13"/>
      <c r="B379" s="226"/>
      <c r="C379" s="227"/>
      <c r="D379" s="219" t="s">
        <v>155</v>
      </c>
      <c r="E379" s="228" t="s">
        <v>19</v>
      </c>
      <c r="F379" s="229" t="s">
        <v>2298</v>
      </c>
      <c r="G379" s="227"/>
      <c r="H379" s="230">
        <v>0</v>
      </c>
      <c r="I379" s="231"/>
      <c r="J379" s="227"/>
      <c r="K379" s="227"/>
      <c r="L379" s="232"/>
      <c r="M379" s="233"/>
      <c r="N379" s="234"/>
      <c r="O379" s="234"/>
      <c r="P379" s="234"/>
      <c r="Q379" s="234"/>
      <c r="R379" s="234"/>
      <c r="S379" s="234"/>
      <c r="T379" s="235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6" t="s">
        <v>155</v>
      </c>
      <c r="AU379" s="236" t="s">
        <v>80</v>
      </c>
      <c r="AV379" s="13" t="s">
        <v>80</v>
      </c>
      <c r="AW379" s="13" t="s">
        <v>32</v>
      </c>
      <c r="AX379" s="13" t="s">
        <v>70</v>
      </c>
      <c r="AY379" s="236" t="s">
        <v>142</v>
      </c>
    </row>
    <row r="380" s="14" customFormat="1">
      <c r="A380" s="14"/>
      <c r="B380" s="237"/>
      <c r="C380" s="238"/>
      <c r="D380" s="219" t="s">
        <v>155</v>
      </c>
      <c r="E380" s="239" t="s">
        <v>19</v>
      </c>
      <c r="F380" s="240" t="s">
        <v>173</v>
      </c>
      <c r="G380" s="238"/>
      <c r="H380" s="241">
        <v>0</v>
      </c>
      <c r="I380" s="242"/>
      <c r="J380" s="238"/>
      <c r="K380" s="238"/>
      <c r="L380" s="243"/>
      <c r="M380" s="244"/>
      <c r="N380" s="245"/>
      <c r="O380" s="245"/>
      <c r="P380" s="245"/>
      <c r="Q380" s="245"/>
      <c r="R380" s="245"/>
      <c r="S380" s="245"/>
      <c r="T380" s="246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7" t="s">
        <v>155</v>
      </c>
      <c r="AU380" s="247" t="s">
        <v>80</v>
      </c>
      <c r="AV380" s="14" t="s">
        <v>149</v>
      </c>
      <c r="AW380" s="14" t="s">
        <v>32</v>
      </c>
      <c r="AX380" s="14" t="s">
        <v>78</v>
      </c>
      <c r="AY380" s="247" t="s">
        <v>142</v>
      </c>
    </row>
    <row r="381" s="2" customFormat="1" ht="16.5" customHeight="1">
      <c r="A381" s="40"/>
      <c r="B381" s="41"/>
      <c r="C381" s="206" t="s">
        <v>538</v>
      </c>
      <c r="D381" s="206" t="s">
        <v>144</v>
      </c>
      <c r="E381" s="207" t="s">
        <v>2299</v>
      </c>
      <c r="F381" s="208" t="s">
        <v>2300</v>
      </c>
      <c r="G381" s="209" t="s">
        <v>240</v>
      </c>
      <c r="H381" s="210">
        <v>4</v>
      </c>
      <c r="I381" s="211"/>
      <c r="J381" s="212">
        <f>ROUND(I381*H381,2)</f>
        <v>0</v>
      </c>
      <c r="K381" s="208" t="s">
        <v>19</v>
      </c>
      <c r="L381" s="46"/>
      <c r="M381" s="213" t="s">
        <v>19</v>
      </c>
      <c r="N381" s="214" t="s">
        <v>41</v>
      </c>
      <c r="O381" s="86"/>
      <c r="P381" s="215">
        <f>O381*H381</f>
        <v>0</v>
      </c>
      <c r="Q381" s="215">
        <v>0</v>
      </c>
      <c r="R381" s="215">
        <f>Q381*H381</f>
        <v>0</v>
      </c>
      <c r="S381" s="215">
        <v>0</v>
      </c>
      <c r="T381" s="216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17" t="s">
        <v>149</v>
      </c>
      <c r="AT381" s="217" t="s">
        <v>144</v>
      </c>
      <c r="AU381" s="217" t="s">
        <v>80</v>
      </c>
      <c r="AY381" s="19" t="s">
        <v>142</v>
      </c>
      <c r="BE381" s="218">
        <f>IF(N381="základní",J381,0)</f>
        <v>0</v>
      </c>
      <c r="BF381" s="218">
        <f>IF(N381="snížená",J381,0)</f>
        <v>0</v>
      </c>
      <c r="BG381" s="218">
        <f>IF(N381="zákl. přenesená",J381,0)</f>
        <v>0</v>
      </c>
      <c r="BH381" s="218">
        <f>IF(N381="sníž. přenesená",J381,0)</f>
        <v>0</v>
      </c>
      <c r="BI381" s="218">
        <f>IF(N381="nulová",J381,0)</f>
        <v>0</v>
      </c>
      <c r="BJ381" s="19" t="s">
        <v>78</v>
      </c>
      <c r="BK381" s="218">
        <f>ROUND(I381*H381,2)</f>
        <v>0</v>
      </c>
      <c r="BL381" s="19" t="s">
        <v>149</v>
      </c>
      <c r="BM381" s="217" t="s">
        <v>2301</v>
      </c>
    </row>
    <row r="382" s="2" customFormat="1">
      <c r="A382" s="40"/>
      <c r="B382" s="41"/>
      <c r="C382" s="42"/>
      <c r="D382" s="219" t="s">
        <v>151</v>
      </c>
      <c r="E382" s="42"/>
      <c r="F382" s="220" t="s">
        <v>2300</v>
      </c>
      <c r="G382" s="42"/>
      <c r="H382" s="42"/>
      <c r="I382" s="221"/>
      <c r="J382" s="42"/>
      <c r="K382" s="42"/>
      <c r="L382" s="46"/>
      <c r="M382" s="222"/>
      <c r="N382" s="223"/>
      <c r="O382" s="86"/>
      <c r="P382" s="86"/>
      <c r="Q382" s="86"/>
      <c r="R382" s="86"/>
      <c r="S382" s="86"/>
      <c r="T382" s="87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T382" s="19" t="s">
        <v>151</v>
      </c>
      <c r="AU382" s="19" t="s">
        <v>80</v>
      </c>
    </row>
    <row r="383" s="2" customFormat="1">
      <c r="A383" s="40"/>
      <c r="B383" s="41"/>
      <c r="C383" s="42"/>
      <c r="D383" s="219" t="s">
        <v>342</v>
      </c>
      <c r="E383" s="42"/>
      <c r="F383" s="258" t="s">
        <v>2302</v>
      </c>
      <c r="G383" s="42"/>
      <c r="H383" s="42"/>
      <c r="I383" s="221"/>
      <c r="J383" s="42"/>
      <c r="K383" s="42"/>
      <c r="L383" s="46"/>
      <c r="M383" s="222"/>
      <c r="N383" s="223"/>
      <c r="O383" s="86"/>
      <c r="P383" s="86"/>
      <c r="Q383" s="86"/>
      <c r="R383" s="86"/>
      <c r="S383" s="86"/>
      <c r="T383" s="87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9" t="s">
        <v>342</v>
      </c>
      <c r="AU383" s="19" t="s">
        <v>80</v>
      </c>
    </row>
    <row r="384" s="13" customFormat="1">
      <c r="A384" s="13"/>
      <c r="B384" s="226"/>
      <c r="C384" s="227"/>
      <c r="D384" s="219" t="s">
        <v>155</v>
      </c>
      <c r="E384" s="228" t="s">
        <v>19</v>
      </c>
      <c r="F384" s="229" t="s">
        <v>2303</v>
      </c>
      <c r="G384" s="227"/>
      <c r="H384" s="230">
        <v>4</v>
      </c>
      <c r="I384" s="231"/>
      <c r="J384" s="227"/>
      <c r="K384" s="227"/>
      <c r="L384" s="232"/>
      <c r="M384" s="233"/>
      <c r="N384" s="234"/>
      <c r="O384" s="234"/>
      <c r="P384" s="234"/>
      <c r="Q384" s="234"/>
      <c r="R384" s="234"/>
      <c r="S384" s="234"/>
      <c r="T384" s="235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6" t="s">
        <v>155</v>
      </c>
      <c r="AU384" s="236" t="s">
        <v>80</v>
      </c>
      <c r="AV384" s="13" t="s">
        <v>80</v>
      </c>
      <c r="AW384" s="13" t="s">
        <v>32</v>
      </c>
      <c r="AX384" s="13" t="s">
        <v>78</v>
      </c>
      <c r="AY384" s="236" t="s">
        <v>142</v>
      </c>
    </row>
    <row r="385" s="2" customFormat="1" ht="16.5" customHeight="1">
      <c r="A385" s="40"/>
      <c r="B385" s="41"/>
      <c r="C385" s="206" t="s">
        <v>542</v>
      </c>
      <c r="D385" s="206" t="s">
        <v>144</v>
      </c>
      <c r="E385" s="207" t="s">
        <v>2304</v>
      </c>
      <c r="F385" s="208" t="s">
        <v>2300</v>
      </c>
      <c r="G385" s="209" t="s">
        <v>240</v>
      </c>
      <c r="H385" s="210">
        <v>4</v>
      </c>
      <c r="I385" s="211"/>
      <c r="J385" s="212">
        <f>ROUND(I385*H385,2)</f>
        <v>0</v>
      </c>
      <c r="K385" s="208" t="s">
        <v>19</v>
      </c>
      <c r="L385" s="46"/>
      <c r="M385" s="213" t="s">
        <v>19</v>
      </c>
      <c r="N385" s="214" t="s">
        <v>41</v>
      </c>
      <c r="O385" s="86"/>
      <c r="P385" s="215">
        <f>O385*H385</f>
        <v>0</v>
      </c>
      <c r="Q385" s="215">
        <v>0</v>
      </c>
      <c r="R385" s="215">
        <f>Q385*H385</f>
        <v>0</v>
      </c>
      <c r="S385" s="215">
        <v>0</v>
      </c>
      <c r="T385" s="216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7" t="s">
        <v>149</v>
      </c>
      <c r="AT385" s="217" t="s">
        <v>144</v>
      </c>
      <c r="AU385" s="217" t="s">
        <v>80</v>
      </c>
      <c r="AY385" s="19" t="s">
        <v>142</v>
      </c>
      <c r="BE385" s="218">
        <f>IF(N385="základní",J385,0)</f>
        <v>0</v>
      </c>
      <c r="BF385" s="218">
        <f>IF(N385="snížená",J385,0)</f>
        <v>0</v>
      </c>
      <c r="BG385" s="218">
        <f>IF(N385="zákl. přenesená",J385,0)</f>
        <v>0</v>
      </c>
      <c r="BH385" s="218">
        <f>IF(N385="sníž. přenesená",J385,0)</f>
        <v>0</v>
      </c>
      <c r="BI385" s="218">
        <f>IF(N385="nulová",J385,0)</f>
        <v>0</v>
      </c>
      <c r="BJ385" s="19" t="s">
        <v>78</v>
      </c>
      <c r="BK385" s="218">
        <f>ROUND(I385*H385,2)</f>
        <v>0</v>
      </c>
      <c r="BL385" s="19" t="s">
        <v>149</v>
      </c>
      <c r="BM385" s="217" t="s">
        <v>2305</v>
      </c>
    </row>
    <row r="386" s="2" customFormat="1">
      <c r="A386" s="40"/>
      <c r="B386" s="41"/>
      <c r="C386" s="42"/>
      <c r="D386" s="219" t="s">
        <v>151</v>
      </c>
      <c r="E386" s="42"/>
      <c r="F386" s="220" t="s">
        <v>2300</v>
      </c>
      <c r="G386" s="42"/>
      <c r="H386" s="42"/>
      <c r="I386" s="221"/>
      <c r="J386" s="42"/>
      <c r="K386" s="42"/>
      <c r="L386" s="46"/>
      <c r="M386" s="222"/>
      <c r="N386" s="223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151</v>
      </c>
      <c r="AU386" s="19" t="s">
        <v>80</v>
      </c>
    </row>
    <row r="387" s="2" customFormat="1">
      <c r="A387" s="40"/>
      <c r="B387" s="41"/>
      <c r="C387" s="42"/>
      <c r="D387" s="219" t="s">
        <v>342</v>
      </c>
      <c r="E387" s="42"/>
      <c r="F387" s="258" t="s">
        <v>2306</v>
      </c>
      <c r="G387" s="42"/>
      <c r="H387" s="42"/>
      <c r="I387" s="221"/>
      <c r="J387" s="42"/>
      <c r="K387" s="42"/>
      <c r="L387" s="46"/>
      <c r="M387" s="222"/>
      <c r="N387" s="223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342</v>
      </c>
      <c r="AU387" s="19" t="s">
        <v>80</v>
      </c>
    </row>
    <row r="388" s="13" customFormat="1">
      <c r="A388" s="13"/>
      <c r="B388" s="226"/>
      <c r="C388" s="227"/>
      <c r="D388" s="219" t="s">
        <v>155</v>
      </c>
      <c r="E388" s="228" t="s">
        <v>19</v>
      </c>
      <c r="F388" s="229" t="s">
        <v>2307</v>
      </c>
      <c r="G388" s="227"/>
      <c r="H388" s="230">
        <v>4</v>
      </c>
      <c r="I388" s="231"/>
      <c r="J388" s="227"/>
      <c r="K388" s="227"/>
      <c r="L388" s="232"/>
      <c r="M388" s="233"/>
      <c r="N388" s="234"/>
      <c r="O388" s="234"/>
      <c r="P388" s="234"/>
      <c r="Q388" s="234"/>
      <c r="R388" s="234"/>
      <c r="S388" s="234"/>
      <c r="T388" s="235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6" t="s">
        <v>155</v>
      </c>
      <c r="AU388" s="236" t="s">
        <v>80</v>
      </c>
      <c r="AV388" s="13" t="s">
        <v>80</v>
      </c>
      <c r="AW388" s="13" t="s">
        <v>32</v>
      </c>
      <c r="AX388" s="13" t="s">
        <v>78</v>
      </c>
      <c r="AY388" s="236" t="s">
        <v>142</v>
      </c>
    </row>
    <row r="389" s="2" customFormat="1" ht="16.5" customHeight="1">
      <c r="A389" s="40"/>
      <c r="B389" s="41"/>
      <c r="C389" s="206" t="s">
        <v>546</v>
      </c>
      <c r="D389" s="206" t="s">
        <v>144</v>
      </c>
      <c r="E389" s="207" t="s">
        <v>2308</v>
      </c>
      <c r="F389" s="208" t="s">
        <v>2309</v>
      </c>
      <c r="G389" s="209" t="s">
        <v>240</v>
      </c>
      <c r="H389" s="210">
        <v>2</v>
      </c>
      <c r="I389" s="211"/>
      <c r="J389" s="212">
        <f>ROUND(I389*H389,2)</f>
        <v>0</v>
      </c>
      <c r="K389" s="208" t="s">
        <v>19</v>
      </c>
      <c r="L389" s="46"/>
      <c r="M389" s="213" t="s">
        <v>19</v>
      </c>
      <c r="N389" s="214" t="s">
        <v>41</v>
      </c>
      <c r="O389" s="86"/>
      <c r="P389" s="215">
        <f>O389*H389</f>
        <v>0</v>
      </c>
      <c r="Q389" s="215">
        <v>0</v>
      </c>
      <c r="R389" s="215">
        <f>Q389*H389</f>
        <v>0</v>
      </c>
      <c r="S389" s="215">
        <v>0</v>
      </c>
      <c r="T389" s="216">
        <f>S389*H389</f>
        <v>0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17" t="s">
        <v>149</v>
      </c>
      <c r="AT389" s="217" t="s">
        <v>144</v>
      </c>
      <c r="AU389" s="217" t="s">
        <v>80</v>
      </c>
      <c r="AY389" s="19" t="s">
        <v>142</v>
      </c>
      <c r="BE389" s="218">
        <f>IF(N389="základní",J389,0)</f>
        <v>0</v>
      </c>
      <c r="BF389" s="218">
        <f>IF(N389="snížená",J389,0)</f>
        <v>0</v>
      </c>
      <c r="BG389" s="218">
        <f>IF(N389="zákl. přenesená",J389,0)</f>
        <v>0</v>
      </c>
      <c r="BH389" s="218">
        <f>IF(N389="sníž. přenesená",J389,0)</f>
        <v>0</v>
      </c>
      <c r="BI389" s="218">
        <f>IF(N389="nulová",J389,0)</f>
        <v>0</v>
      </c>
      <c r="BJ389" s="19" t="s">
        <v>78</v>
      </c>
      <c r="BK389" s="218">
        <f>ROUND(I389*H389,2)</f>
        <v>0</v>
      </c>
      <c r="BL389" s="19" t="s">
        <v>149</v>
      </c>
      <c r="BM389" s="217" t="s">
        <v>2310</v>
      </c>
    </row>
    <row r="390" s="2" customFormat="1">
      <c r="A390" s="40"/>
      <c r="B390" s="41"/>
      <c r="C390" s="42"/>
      <c r="D390" s="219" t="s">
        <v>151</v>
      </c>
      <c r="E390" s="42"/>
      <c r="F390" s="220" t="s">
        <v>2309</v>
      </c>
      <c r="G390" s="42"/>
      <c r="H390" s="42"/>
      <c r="I390" s="221"/>
      <c r="J390" s="42"/>
      <c r="K390" s="42"/>
      <c r="L390" s="46"/>
      <c r="M390" s="222"/>
      <c r="N390" s="223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151</v>
      </c>
      <c r="AU390" s="19" t="s">
        <v>80</v>
      </c>
    </row>
    <row r="391" s="2" customFormat="1">
      <c r="A391" s="40"/>
      <c r="B391" s="41"/>
      <c r="C391" s="42"/>
      <c r="D391" s="219" t="s">
        <v>342</v>
      </c>
      <c r="E391" s="42"/>
      <c r="F391" s="258" t="s">
        <v>2311</v>
      </c>
      <c r="G391" s="42"/>
      <c r="H391" s="42"/>
      <c r="I391" s="221"/>
      <c r="J391" s="42"/>
      <c r="K391" s="42"/>
      <c r="L391" s="46"/>
      <c r="M391" s="222"/>
      <c r="N391" s="223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9" t="s">
        <v>342</v>
      </c>
      <c r="AU391" s="19" t="s">
        <v>80</v>
      </c>
    </row>
    <row r="392" s="13" customFormat="1">
      <c r="A392" s="13"/>
      <c r="B392" s="226"/>
      <c r="C392" s="227"/>
      <c r="D392" s="219" t="s">
        <v>155</v>
      </c>
      <c r="E392" s="228" t="s">
        <v>19</v>
      </c>
      <c r="F392" s="229" t="s">
        <v>2312</v>
      </c>
      <c r="G392" s="227"/>
      <c r="H392" s="230">
        <v>2</v>
      </c>
      <c r="I392" s="231"/>
      <c r="J392" s="227"/>
      <c r="K392" s="227"/>
      <c r="L392" s="232"/>
      <c r="M392" s="233"/>
      <c r="N392" s="234"/>
      <c r="O392" s="234"/>
      <c r="P392" s="234"/>
      <c r="Q392" s="234"/>
      <c r="R392" s="234"/>
      <c r="S392" s="234"/>
      <c r="T392" s="235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6" t="s">
        <v>155</v>
      </c>
      <c r="AU392" s="236" t="s">
        <v>80</v>
      </c>
      <c r="AV392" s="13" t="s">
        <v>80</v>
      </c>
      <c r="AW392" s="13" t="s">
        <v>32</v>
      </c>
      <c r="AX392" s="13" t="s">
        <v>78</v>
      </c>
      <c r="AY392" s="236" t="s">
        <v>142</v>
      </c>
    </row>
    <row r="393" s="2" customFormat="1" ht="16.5" customHeight="1">
      <c r="A393" s="40"/>
      <c r="B393" s="41"/>
      <c r="C393" s="206" t="s">
        <v>551</v>
      </c>
      <c r="D393" s="206" t="s">
        <v>144</v>
      </c>
      <c r="E393" s="207" t="s">
        <v>2313</v>
      </c>
      <c r="F393" s="208" t="s">
        <v>2314</v>
      </c>
      <c r="G393" s="209" t="s">
        <v>269</v>
      </c>
      <c r="H393" s="210">
        <v>2</v>
      </c>
      <c r="I393" s="211"/>
      <c r="J393" s="212">
        <f>ROUND(I393*H393,2)</f>
        <v>0</v>
      </c>
      <c r="K393" s="208" t="s">
        <v>19</v>
      </c>
      <c r="L393" s="46"/>
      <c r="M393" s="213" t="s">
        <v>19</v>
      </c>
      <c r="N393" s="214" t="s">
        <v>41</v>
      </c>
      <c r="O393" s="86"/>
      <c r="P393" s="215">
        <f>O393*H393</f>
        <v>0</v>
      </c>
      <c r="Q393" s="215">
        <v>0</v>
      </c>
      <c r="R393" s="215">
        <f>Q393*H393</f>
        <v>0</v>
      </c>
      <c r="S393" s="215">
        <v>0</v>
      </c>
      <c r="T393" s="216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17" t="s">
        <v>149</v>
      </c>
      <c r="AT393" s="217" t="s">
        <v>144</v>
      </c>
      <c r="AU393" s="217" t="s">
        <v>80</v>
      </c>
      <c r="AY393" s="19" t="s">
        <v>142</v>
      </c>
      <c r="BE393" s="218">
        <f>IF(N393="základní",J393,0)</f>
        <v>0</v>
      </c>
      <c r="BF393" s="218">
        <f>IF(N393="snížená",J393,0)</f>
        <v>0</v>
      </c>
      <c r="BG393" s="218">
        <f>IF(N393="zákl. přenesená",J393,0)</f>
        <v>0</v>
      </c>
      <c r="BH393" s="218">
        <f>IF(N393="sníž. přenesená",J393,0)</f>
        <v>0</v>
      </c>
      <c r="BI393" s="218">
        <f>IF(N393="nulová",J393,0)</f>
        <v>0</v>
      </c>
      <c r="BJ393" s="19" t="s">
        <v>78</v>
      </c>
      <c r="BK393" s="218">
        <f>ROUND(I393*H393,2)</f>
        <v>0</v>
      </c>
      <c r="BL393" s="19" t="s">
        <v>149</v>
      </c>
      <c r="BM393" s="217" t="s">
        <v>2315</v>
      </c>
    </row>
    <row r="394" s="2" customFormat="1">
      <c r="A394" s="40"/>
      <c r="B394" s="41"/>
      <c r="C394" s="42"/>
      <c r="D394" s="219" t="s">
        <v>151</v>
      </c>
      <c r="E394" s="42"/>
      <c r="F394" s="220" t="s">
        <v>2314</v>
      </c>
      <c r="G394" s="42"/>
      <c r="H394" s="42"/>
      <c r="I394" s="221"/>
      <c r="J394" s="42"/>
      <c r="K394" s="42"/>
      <c r="L394" s="46"/>
      <c r="M394" s="222"/>
      <c r="N394" s="223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151</v>
      </c>
      <c r="AU394" s="19" t="s">
        <v>80</v>
      </c>
    </row>
    <row r="395" s="2" customFormat="1">
      <c r="A395" s="40"/>
      <c r="B395" s="41"/>
      <c r="C395" s="42"/>
      <c r="D395" s="219" t="s">
        <v>342</v>
      </c>
      <c r="E395" s="42"/>
      <c r="F395" s="258" t="s">
        <v>2316</v>
      </c>
      <c r="G395" s="42"/>
      <c r="H395" s="42"/>
      <c r="I395" s="221"/>
      <c r="J395" s="42"/>
      <c r="K395" s="42"/>
      <c r="L395" s="46"/>
      <c r="M395" s="222"/>
      <c r="N395" s="223"/>
      <c r="O395" s="86"/>
      <c r="P395" s="86"/>
      <c r="Q395" s="86"/>
      <c r="R395" s="86"/>
      <c r="S395" s="86"/>
      <c r="T395" s="87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T395" s="19" t="s">
        <v>342</v>
      </c>
      <c r="AU395" s="19" t="s">
        <v>80</v>
      </c>
    </row>
    <row r="396" s="13" customFormat="1">
      <c r="A396" s="13"/>
      <c r="B396" s="226"/>
      <c r="C396" s="227"/>
      <c r="D396" s="219" t="s">
        <v>155</v>
      </c>
      <c r="E396" s="228" t="s">
        <v>19</v>
      </c>
      <c r="F396" s="229" t="s">
        <v>2317</v>
      </c>
      <c r="G396" s="227"/>
      <c r="H396" s="230">
        <v>2</v>
      </c>
      <c r="I396" s="231"/>
      <c r="J396" s="227"/>
      <c r="K396" s="227"/>
      <c r="L396" s="232"/>
      <c r="M396" s="233"/>
      <c r="N396" s="234"/>
      <c r="O396" s="234"/>
      <c r="P396" s="234"/>
      <c r="Q396" s="234"/>
      <c r="R396" s="234"/>
      <c r="S396" s="234"/>
      <c r="T396" s="235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6" t="s">
        <v>155</v>
      </c>
      <c r="AU396" s="236" t="s">
        <v>80</v>
      </c>
      <c r="AV396" s="13" t="s">
        <v>80</v>
      </c>
      <c r="AW396" s="13" t="s">
        <v>32</v>
      </c>
      <c r="AX396" s="13" t="s">
        <v>78</v>
      </c>
      <c r="AY396" s="236" t="s">
        <v>142</v>
      </c>
    </row>
    <row r="397" s="2" customFormat="1" ht="16.5" customHeight="1">
      <c r="A397" s="40"/>
      <c r="B397" s="41"/>
      <c r="C397" s="206" t="s">
        <v>557</v>
      </c>
      <c r="D397" s="206" t="s">
        <v>144</v>
      </c>
      <c r="E397" s="207" t="s">
        <v>2318</v>
      </c>
      <c r="F397" s="208" t="s">
        <v>2319</v>
      </c>
      <c r="G397" s="209" t="s">
        <v>269</v>
      </c>
      <c r="H397" s="210">
        <v>5.4000000000000004</v>
      </c>
      <c r="I397" s="211"/>
      <c r="J397" s="212">
        <f>ROUND(I397*H397,2)</f>
        <v>0</v>
      </c>
      <c r="K397" s="208" t="s">
        <v>19</v>
      </c>
      <c r="L397" s="46"/>
      <c r="M397" s="213" t="s">
        <v>19</v>
      </c>
      <c r="N397" s="214" t="s">
        <v>41</v>
      </c>
      <c r="O397" s="86"/>
      <c r="P397" s="215">
        <f>O397*H397</f>
        <v>0</v>
      </c>
      <c r="Q397" s="215">
        <v>0</v>
      </c>
      <c r="R397" s="215">
        <f>Q397*H397</f>
        <v>0</v>
      </c>
      <c r="S397" s="215">
        <v>0</v>
      </c>
      <c r="T397" s="216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7" t="s">
        <v>149</v>
      </c>
      <c r="AT397" s="217" t="s">
        <v>144</v>
      </c>
      <c r="AU397" s="217" t="s">
        <v>80</v>
      </c>
      <c r="AY397" s="19" t="s">
        <v>142</v>
      </c>
      <c r="BE397" s="218">
        <f>IF(N397="základní",J397,0)</f>
        <v>0</v>
      </c>
      <c r="BF397" s="218">
        <f>IF(N397="snížená",J397,0)</f>
        <v>0</v>
      </c>
      <c r="BG397" s="218">
        <f>IF(N397="zákl. přenesená",J397,0)</f>
        <v>0</v>
      </c>
      <c r="BH397" s="218">
        <f>IF(N397="sníž. přenesená",J397,0)</f>
        <v>0</v>
      </c>
      <c r="BI397" s="218">
        <f>IF(N397="nulová",J397,0)</f>
        <v>0</v>
      </c>
      <c r="BJ397" s="19" t="s">
        <v>78</v>
      </c>
      <c r="BK397" s="218">
        <f>ROUND(I397*H397,2)</f>
        <v>0</v>
      </c>
      <c r="BL397" s="19" t="s">
        <v>149</v>
      </c>
      <c r="BM397" s="217" t="s">
        <v>2320</v>
      </c>
    </row>
    <row r="398" s="2" customFormat="1">
      <c r="A398" s="40"/>
      <c r="B398" s="41"/>
      <c r="C398" s="42"/>
      <c r="D398" s="219" t="s">
        <v>151</v>
      </c>
      <c r="E398" s="42"/>
      <c r="F398" s="220" t="s">
        <v>2319</v>
      </c>
      <c r="G398" s="42"/>
      <c r="H398" s="42"/>
      <c r="I398" s="221"/>
      <c r="J398" s="42"/>
      <c r="K398" s="42"/>
      <c r="L398" s="46"/>
      <c r="M398" s="222"/>
      <c r="N398" s="223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9" t="s">
        <v>151</v>
      </c>
      <c r="AU398" s="19" t="s">
        <v>80</v>
      </c>
    </row>
    <row r="399" s="2" customFormat="1">
      <c r="A399" s="40"/>
      <c r="B399" s="41"/>
      <c r="C399" s="42"/>
      <c r="D399" s="219" t="s">
        <v>342</v>
      </c>
      <c r="E399" s="42"/>
      <c r="F399" s="258" t="s">
        <v>2321</v>
      </c>
      <c r="G399" s="42"/>
      <c r="H399" s="42"/>
      <c r="I399" s="221"/>
      <c r="J399" s="42"/>
      <c r="K399" s="42"/>
      <c r="L399" s="46"/>
      <c r="M399" s="222"/>
      <c r="N399" s="223"/>
      <c r="O399" s="86"/>
      <c r="P399" s="86"/>
      <c r="Q399" s="86"/>
      <c r="R399" s="86"/>
      <c r="S399" s="86"/>
      <c r="T399" s="87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T399" s="19" t="s">
        <v>342</v>
      </c>
      <c r="AU399" s="19" t="s">
        <v>80</v>
      </c>
    </row>
    <row r="400" s="13" customFormat="1">
      <c r="A400" s="13"/>
      <c r="B400" s="226"/>
      <c r="C400" s="227"/>
      <c r="D400" s="219" t="s">
        <v>155</v>
      </c>
      <c r="E400" s="228" t="s">
        <v>19</v>
      </c>
      <c r="F400" s="229" t="s">
        <v>2322</v>
      </c>
      <c r="G400" s="227"/>
      <c r="H400" s="230">
        <v>5.4000000000000004</v>
      </c>
      <c r="I400" s="231"/>
      <c r="J400" s="227"/>
      <c r="K400" s="227"/>
      <c r="L400" s="232"/>
      <c r="M400" s="233"/>
      <c r="N400" s="234"/>
      <c r="O400" s="234"/>
      <c r="P400" s="234"/>
      <c r="Q400" s="234"/>
      <c r="R400" s="234"/>
      <c r="S400" s="234"/>
      <c r="T400" s="235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6" t="s">
        <v>155</v>
      </c>
      <c r="AU400" s="236" t="s">
        <v>80</v>
      </c>
      <c r="AV400" s="13" t="s">
        <v>80</v>
      </c>
      <c r="AW400" s="13" t="s">
        <v>32</v>
      </c>
      <c r="AX400" s="13" t="s">
        <v>78</v>
      </c>
      <c r="AY400" s="236" t="s">
        <v>142</v>
      </c>
    </row>
    <row r="401" s="2" customFormat="1" ht="16.5" customHeight="1">
      <c r="A401" s="40"/>
      <c r="B401" s="41"/>
      <c r="C401" s="206" t="s">
        <v>561</v>
      </c>
      <c r="D401" s="206" t="s">
        <v>144</v>
      </c>
      <c r="E401" s="207" t="s">
        <v>2323</v>
      </c>
      <c r="F401" s="208" t="s">
        <v>2324</v>
      </c>
      <c r="G401" s="209" t="s">
        <v>240</v>
      </c>
      <c r="H401" s="210">
        <v>28</v>
      </c>
      <c r="I401" s="211"/>
      <c r="J401" s="212">
        <f>ROUND(I401*H401,2)</f>
        <v>0</v>
      </c>
      <c r="K401" s="208" t="s">
        <v>19</v>
      </c>
      <c r="L401" s="46"/>
      <c r="M401" s="213" t="s">
        <v>19</v>
      </c>
      <c r="N401" s="214" t="s">
        <v>41</v>
      </c>
      <c r="O401" s="86"/>
      <c r="P401" s="215">
        <f>O401*H401</f>
        <v>0</v>
      </c>
      <c r="Q401" s="215">
        <v>0</v>
      </c>
      <c r="R401" s="215">
        <f>Q401*H401</f>
        <v>0</v>
      </c>
      <c r="S401" s="215">
        <v>0</v>
      </c>
      <c r="T401" s="216">
        <f>S401*H401</f>
        <v>0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R401" s="217" t="s">
        <v>149</v>
      </c>
      <c r="AT401" s="217" t="s">
        <v>144</v>
      </c>
      <c r="AU401" s="217" t="s">
        <v>80</v>
      </c>
      <c r="AY401" s="19" t="s">
        <v>142</v>
      </c>
      <c r="BE401" s="218">
        <f>IF(N401="základní",J401,0)</f>
        <v>0</v>
      </c>
      <c r="BF401" s="218">
        <f>IF(N401="snížená",J401,0)</f>
        <v>0</v>
      </c>
      <c r="BG401" s="218">
        <f>IF(N401="zákl. přenesená",J401,0)</f>
        <v>0</v>
      </c>
      <c r="BH401" s="218">
        <f>IF(N401="sníž. přenesená",J401,0)</f>
        <v>0</v>
      </c>
      <c r="BI401" s="218">
        <f>IF(N401="nulová",J401,0)</f>
        <v>0</v>
      </c>
      <c r="BJ401" s="19" t="s">
        <v>78</v>
      </c>
      <c r="BK401" s="218">
        <f>ROUND(I401*H401,2)</f>
        <v>0</v>
      </c>
      <c r="BL401" s="19" t="s">
        <v>149</v>
      </c>
      <c r="BM401" s="217" t="s">
        <v>2325</v>
      </c>
    </row>
    <row r="402" s="2" customFormat="1">
      <c r="A402" s="40"/>
      <c r="B402" s="41"/>
      <c r="C402" s="42"/>
      <c r="D402" s="219" t="s">
        <v>151</v>
      </c>
      <c r="E402" s="42"/>
      <c r="F402" s="220" t="s">
        <v>2324</v>
      </c>
      <c r="G402" s="42"/>
      <c r="H402" s="42"/>
      <c r="I402" s="221"/>
      <c r="J402" s="42"/>
      <c r="K402" s="42"/>
      <c r="L402" s="46"/>
      <c r="M402" s="222"/>
      <c r="N402" s="223"/>
      <c r="O402" s="86"/>
      <c r="P402" s="86"/>
      <c r="Q402" s="86"/>
      <c r="R402" s="86"/>
      <c r="S402" s="86"/>
      <c r="T402" s="87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19" t="s">
        <v>151</v>
      </c>
      <c r="AU402" s="19" t="s">
        <v>80</v>
      </c>
    </row>
    <row r="403" s="2" customFormat="1">
      <c r="A403" s="40"/>
      <c r="B403" s="41"/>
      <c r="C403" s="42"/>
      <c r="D403" s="219" t="s">
        <v>342</v>
      </c>
      <c r="E403" s="42"/>
      <c r="F403" s="258" t="s">
        <v>2326</v>
      </c>
      <c r="G403" s="42"/>
      <c r="H403" s="42"/>
      <c r="I403" s="221"/>
      <c r="J403" s="42"/>
      <c r="K403" s="42"/>
      <c r="L403" s="46"/>
      <c r="M403" s="222"/>
      <c r="N403" s="223"/>
      <c r="O403" s="86"/>
      <c r="P403" s="86"/>
      <c r="Q403" s="86"/>
      <c r="R403" s="86"/>
      <c r="S403" s="86"/>
      <c r="T403" s="87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T403" s="19" t="s">
        <v>342</v>
      </c>
      <c r="AU403" s="19" t="s">
        <v>80</v>
      </c>
    </row>
    <row r="404" s="13" customFormat="1">
      <c r="A404" s="13"/>
      <c r="B404" s="226"/>
      <c r="C404" s="227"/>
      <c r="D404" s="219" t="s">
        <v>155</v>
      </c>
      <c r="E404" s="228" t="s">
        <v>19</v>
      </c>
      <c r="F404" s="229" t="s">
        <v>2327</v>
      </c>
      <c r="G404" s="227"/>
      <c r="H404" s="230">
        <v>28</v>
      </c>
      <c r="I404" s="231"/>
      <c r="J404" s="227"/>
      <c r="K404" s="227"/>
      <c r="L404" s="232"/>
      <c r="M404" s="276"/>
      <c r="N404" s="277"/>
      <c r="O404" s="277"/>
      <c r="P404" s="277"/>
      <c r="Q404" s="277"/>
      <c r="R404" s="277"/>
      <c r="S404" s="277"/>
      <c r="T404" s="278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6" t="s">
        <v>155</v>
      </c>
      <c r="AU404" s="236" t="s">
        <v>80</v>
      </c>
      <c r="AV404" s="13" t="s">
        <v>80</v>
      </c>
      <c r="AW404" s="13" t="s">
        <v>32</v>
      </c>
      <c r="AX404" s="13" t="s">
        <v>78</v>
      </c>
      <c r="AY404" s="236" t="s">
        <v>142</v>
      </c>
    </row>
    <row r="405" s="2" customFormat="1" ht="6.96" customHeight="1">
      <c r="A405" s="40"/>
      <c r="B405" s="61"/>
      <c r="C405" s="62"/>
      <c r="D405" s="62"/>
      <c r="E405" s="62"/>
      <c r="F405" s="62"/>
      <c r="G405" s="62"/>
      <c r="H405" s="62"/>
      <c r="I405" s="62"/>
      <c r="J405" s="62"/>
      <c r="K405" s="62"/>
      <c r="L405" s="46"/>
      <c r="M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</row>
  </sheetData>
  <sheetProtection sheet="1" autoFilter="0" formatColumns="0" formatRows="0" objects="1" scenarios="1" spinCount="100000" saltValue="GuJbapB9eI419La1brdpP56Gwwu/Fy434HS0Sy+xu7191awuKAqUjBBlUtqCl8XzCYPEuq6k8xRczkYtTsZ0Mw==" hashValue="snKBJVVQUE4KwEkqw3U9dDzBPfWDvim7pp6yAtrlUJsptN2s411B5Y/aHEXsOnKj6hpO6r5GTc69buK+nIs2WA==" algorithmName="SHA-512" password="CC35"/>
  <autoFilter ref="C88:K404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80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VH uzel Vnorovy - křížení Baťova kanálu s Moravou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2328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28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33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34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146">
        <f>ROUND(J81,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38</v>
      </c>
      <c r="G32" s="40"/>
      <c r="H32" s="40"/>
      <c r="I32" s="147" t="s">
        <v>37</v>
      </c>
      <c r="J32" s="147" t="s">
        <v>39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40</v>
      </c>
      <c r="E33" s="134" t="s">
        <v>41</v>
      </c>
      <c r="F33" s="149">
        <f>ROUND((SUM(BE81:BE162)),  2)</f>
        <v>0</v>
      </c>
      <c r="G33" s="40"/>
      <c r="H33" s="40"/>
      <c r="I33" s="150">
        <v>0.20999999999999999</v>
      </c>
      <c r="J33" s="149">
        <f>ROUND(((SUM(BE81:BE162))*I33),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42</v>
      </c>
      <c r="F34" s="149">
        <f>ROUND((SUM(BF81:BF162)),  2)</f>
        <v>0</v>
      </c>
      <c r="G34" s="40"/>
      <c r="H34" s="40"/>
      <c r="I34" s="150">
        <v>0.14999999999999999</v>
      </c>
      <c r="J34" s="149">
        <f>ROUND(((SUM(BF81:BF162))*I34),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43</v>
      </c>
      <c r="F35" s="149">
        <f>ROUND((SUM(BG81:BG162)),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44</v>
      </c>
      <c r="F36" s="149">
        <f>ROUND((SUM(BH81:BH162)),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45</v>
      </c>
      <c r="F37" s="149">
        <f>ROUND((SUM(BI81:BI162)),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VH uzel Vnorovy - křížení Baťova kanálu s Moravou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Vnorovy</v>
      </c>
      <c r="G52" s="42"/>
      <c r="H52" s="42"/>
      <c r="I52" s="34" t="s">
        <v>23</v>
      </c>
      <c r="J52" s="74" t="str">
        <f>IF(J12="","",J12)</f>
        <v>21. 8. 2025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68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2328</v>
      </c>
      <c r="E60" s="170"/>
      <c r="F60" s="170"/>
      <c r="G60" s="170"/>
      <c r="H60" s="170"/>
      <c r="I60" s="170"/>
      <c r="J60" s="171">
        <f>J82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2329</v>
      </c>
      <c r="E61" s="176"/>
      <c r="F61" s="176"/>
      <c r="G61" s="176"/>
      <c r="H61" s="176"/>
      <c r="I61" s="176"/>
      <c r="J61" s="177">
        <f>J83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127</v>
      </c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162" t="str">
        <f>E7</f>
        <v>VH uzel Vnorovy - křížení Baťova kanálu s Moravou</v>
      </c>
      <c r="F71" s="34"/>
      <c r="G71" s="34"/>
      <c r="H71" s="34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100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VRN - Vedlejší rozpočtové náklady</v>
      </c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>Vnorovy</v>
      </c>
      <c r="G75" s="42"/>
      <c r="H75" s="42"/>
      <c r="I75" s="34" t="s">
        <v>23</v>
      </c>
      <c r="J75" s="74" t="str">
        <f>IF(J12="","",J12)</f>
        <v>21. 8. 2025</v>
      </c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 xml:space="preserve"> </v>
      </c>
      <c r="G77" s="42"/>
      <c r="H77" s="42"/>
      <c r="I77" s="34" t="s">
        <v>31</v>
      </c>
      <c r="J77" s="38" t="str">
        <f>E21</f>
        <v xml:space="preserve"> 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29</v>
      </c>
      <c r="D78" s="42"/>
      <c r="E78" s="42"/>
      <c r="F78" s="29" t="str">
        <f>IF(E18="","",E18)</f>
        <v>Vyplň údaj</v>
      </c>
      <c r="G78" s="42"/>
      <c r="H78" s="42"/>
      <c r="I78" s="34" t="s">
        <v>33</v>
      </c>
      <c r="J78" s="38" t="str">
        <f>E24</f>
        <v xml:space="preserve"> 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79"/>
      <c r="B80" s="180"/>
      <c r="C80" s="181" t="s">
        <v>128</v>
      </c>
      <c r="D80" s="182" t="s">
        <v>55</v>
      </c>
      <c r="E80" s="182" t="s">
        <v>51</v>
      </c>
      <c r="F80" s="182" t="s">
        <v>52</v>
      </c>
      <c r="G80" s="182" t="s">
        <v>129</v>
      </c>
      <c r="H80" s="182" t="s">
        <v>130</v>
      </c>
      <c r="I80" s="182" t="s">
        <v>131</v>
      </c>
      <c r="J80" s="182" t="s">
        <v>104</v>
      </c>
      <c r="K80" s="183" t="s">
        <v>132</v>
      </c>
      <c r="L80" s="184"/>
      <c r="M80" s="94" t="s">
        <v>19</v>
      </c>
      <c r="N80" s="95" t="s">
        <v>40</v>
      </c>
      <c r="O80" s="95" t="s">
        <v>133</v>
      </c>
      <c r="P80" s="95" t="s">
        <v>134</v>
      </c>
      <c r="Q80" s="95" t="s">
        <v>135</v>
      </c>
      <c r="R80" s="95" t="s">
        <v>136</v>
      </c>
      <c r="S80" s="95" t="s">
        <v>137</v>
      </c>
      <c r="T80" s="96" t="s">
        <v>138</v>
      </c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</row>
    <row r="81" s="2" customFormat="1" ht="22.8" customHeight="1">
      <c r="A81" s="40"/>
      <c r="B81" s="41"/>
      <c r="C81" s="101" t="s">
        <v>139</v>
      </c>
      <c r="D81" s="42"/>
      <c r="E81" s="42"/>
      <c r="F81" s="42"/>
      <c r="G81" s="42"/>
      <c r="H81" s="42"/>
      <c r="I81" s="42"/>
      <c r="J81" s="185">
        <f>BK81</f>
        <v>0</v>
      </c>
      <c r="K81" s="42"/>
      <c r="L81" s="46"/>
      <c r="M81" s="97"/>
      <c r="N81" s="186"/>
      <c r="O81" s="98"/>
      <c r="P81" s="187">
        <f>P82</f>
        <v>0</v>
      </c>
      <c r="Q81" s="98"/>
      <c r="R81" s="187">
        <f>R82</f>
        <v>0</v>
      </c>
      <c r="S81" s="98"/>
      <c r="T81" s="188">
        <f>T82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69</v>
      </c>
      <c r="AU81" s="19" t="s">
        <v>105</v>
      </c>
      <c r="BK81" s="189">
        <f>BK82</f>
        <v>0</v>
      </c>
    </row>
    <row r="82" s="12" customFormat="1" ht="25.92" customHeight="1">
      <c r="A82" s="12"/>
      <c r="B82" s="190"/>
      <c r="C82" s="191"/>
      <c r="D82" s="192" t="s">
        <v>69</v>
      </c>
      <c r="E82" s="193" t="s">
        <v>96</v>
      </c>
      <c r="F82" s="193" t="s">
        <v>97</v>
      </c>
      <c r="G82" s="191"/>
      <c r="H82" s="191"/>
      <c r="I82" s="194"/>
      <c r="J82" s="195">
        <f>BK82</f>
        <v>0</v>
      </c>
      <c r="K82" s="191"/>
      <c r="L82" s="196"/>
      <c r="M82" s="197"/>
      <c r="N82" s="198"/>
      <c r="O82" s="198"/>
      <c r="P82" s="199">
        <f>P83</f>
        <v>0</v>
      </c>
      <c r="Q82" s="198"/>
      <c r="R82" s="199">
        <f>R83</f>
        <v>0</v>
      </c>
      <c r="S82" s="198"/>
      <c r="T82" s="200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1" t="s">
        <v>181</v>
      </c>
      <c r="AT82" s="202" t="s">
        <v>69</v>
      </c>
      <c r="AU82" s="202" t="s">
        <v>70</v>
      </c>
      <c r="AY82" s="201" t="s">
        <v>142</v>
      </c>
      <c r="BK82" s="203">
        <f>BK83</f>
        <v>0</v>
      </c>
    </row>
    <row r="83" s="12" customFormat="1" ht="22.8" customHeight="1">
      <c r="A83" s="12"/>
      <c r="B83" s="190"/>
      <c r="C83" s="191"/>
      <c r="D83" s="192" t="s">
        <v>69</v>
      </c>
      <c r="E83" s="204" t="s">
        <v>2330</v>
      </c>
      <c r="F83" s="204" t="s">
        <v>2331</v>
      </c>
      <c r="G83" s="191"/>
      <c r="H83" s="191"/>
      <c r="I83" s="194"/>
      <c r="J83" s="205">
        <f>BK83</f>
        <v>0</v>
      </c>
      <c r="K83" s="191"/>
      <c r="L83" s="196"/>
      <c r="M83" s="197"/>
      <c r="N83" s="198"/>
      <c r="O83" s="198"/>
      <c r="P83" s="199">
        <f>SUM(P84:P162)</f>
        <v>0</v>
      </c>
      <c r="Q83" s="198"/>
      <c r="R83" s="199">
        <f>SUM(R84:R162)</f>
        <v>0</v>
      </c>
      <c r="S83" s="198"/>
      <c r="T83" s="200">
        <f>SUM(T84:T162)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181</v>
      </c>
      <c r="AT83" s="202" t="s">
        <v>69</v>
      </c>
      <c r="AU83" s="202" t="s">
        <v>78</v>
      </c>
      <c r="AY83" s="201" t="s">
        <v>142</v>
      </c>
      <c r="BK83" s="203">
        <f>SUM(BK84:BK162)</f>
        <v>0</v>
      </c>
    </row>
    <row r="84" s="2" customFormat="1" ht="16.5" customHeight="1">
      <c r="A84" s="40"/>
      <c r="B84" s="41"/>
      <c r="C84" s="206" t="s">
        <v>78</v>
      </c>
      <c r="D84" s="206" t="s">
        <v>144</v>
      </c>
      <c r="E84" s="207" t="s">
        <v>2332</v>
      </c>
      <c r="F84" s="208" t="s">
        <v>2333</v>
      </c>
      <c r="G84" s="209" t="s">
        <v>2334</v>
      </c>
      <c r="H84" s="210">
        <v>1</v>
      </c>
      <c r="I84" s="211"/>
      <c r="J84" s="212">
        <f>ROUND(I84*H84,2)</f>
        <v>0</v>
      </c>
      <c r="K84" s="208" t="s">
        <v>148</v>
      </c>
      <c r="L84" s="46"/>
      <c r="M84" s="213" t="s">
        <v>19</v>
      </c>
      <c r="N84" s="214" t="s">
        <v>41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2335</v>
      </c>
      <c r="AT84" s="217" t="s">
        <v>144</v>
      </c>
      <c r="AU84" s="217" t="s">
        <v>80</v>
      </c>
      <c r="AY84" s="19" t="s">
        <v>142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78</v>
      </c>
      <c r="BK84" s="218">
        <f>ROUND(I84*H84,2)</f>
        <v>0</v>
      </c>
      <c r="BL84" s="19" t="s">
        <v>2335</v>
      </c>
      <c r="BM84" s="217" t="s">
        <v>2336</v>
      </c>
    </row>
    <row r="85" s="2" customFormat="1">
      <c r="A85" s="40"/>
      <c r="B85" s="41"/>
      <c r="C85" s="42"/>
      <c r="D85" s="219" t="s">
        <v>151</v>
      </c>
      <c r="E85" s="42"/>
      <c r="F85" s="220" t="s">
        <v>2333</v>
      </c>
      <c r="G85" s="42"/>
      <c r="H85" s="42"/>
      <c r="I85" s="221"/>
      <c r="J85" s="42"/>
      <c r="K85" s="42"/>
      <c r="L85" s="46"/>
      <c r="M85" s="222"/>
      <c r="N85" s="223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151</v>
      </c>
      <c r="AU85" s="19" t="s">
        <v>80</v>
      </c>
    </row>
    <row r="86" s="2" customFormat="1">
      <c r="A86" s="40"/>
      <c r="B86" s="41"/>
      <c r="C86" s="42"/>
      <c r="D86" s="224" t="s">
        <v>153</v>
      </c>
      <c r="E86" s="42"/>
      <c r="F86" s="225" t="s">
        <v>2337</v>
      </c>
      <c r="G86" s="42"/>
      <c r="H86" s="42"/>
      <c r="I86" s="221"/>
      <c r="J86" s="42"/>
      <c r="K86" s="42"/>
      <c r="L86" s="46"/>
      <c r="M86" s="222"/>
      <c r="N86" s="223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153</v>
      </c>
      <c r="AU86" s="19" t="s">
        <v>80</v>
      </c>
    </row>
    <row r="87" s="13" customFormat="1">
      <c r="A87" s="13"/>
      <c r="B87" s="226"/>
      <c r="C87" s="227"/>
      <c r="D87" s="219" t="s">
        <v>155</v>
      </c>
      <c r="E87" s="228" t="s">
        <v>19</v>
      </c>
      <c r="F87" s="229" t="s">
        <v>2338</v>
      </c>
      <c r="G87" s="227"/>
      <c r="H87" s="230">
        <v>1</v>
      </c>
      <c r="I87" s="231"/>
      <c r="J87" s="227"/>
      <c r="K87" s="227"/>
      <c r="L87" s="232"/>
      <c r="M87" s="233"/>
      <c r="N87" s="234"/>
      <c r="O87" s="234"/>
      <c r="P87" s="234"/>
      <c r="Q87" s="234"/>
      <c r="R87" s="234"/>
      <c r="S87" s="234"/>
      <c r="T87" s="235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36" t="s">
        <v>155</v>
      </c>
      <c r="AU87" s="236" t="s">
        <v>80</v>
      </c>
      <c r="AV87" s="13" t="s">
        <v>80</v>
      </c>
      <c r="AW87" s="13" t="s">
        <v>32</v>
      </c>
      <c r="AX87" s="13" t="s">
        <v>78</v>
      </c>
      <c r="AY87" s="236" t="s">
        <v>142</v>
      </c>
    </row>
    <row r="88" s="2" customFormat="1" ht="16.5" customHeight="1">
      <c r="A88" s="40"/>
      <c r="B88" s="41"/>
      <c r="C88" s="206" t="s">
        <v>80</v>
      </c>
      <c r="D88" s="206" t="s">
        <v>144</v>
      </c>
      <c r="E88" s="207" t="s">
        <v>2339</v>
      </c>
      <c r="F88" s="208" t="s">
        <v>2340</v>
      </c>
      <c r="G88" s="209" t="s">
        <v>2334</v>
      </c>
      <c r="H88" s="210">
        <v>1</v>
      </c>
      <c r="I88" s="211"/>
      <c r="J88" s="212">
        <f>ROUND(I88*H88,2)</f>
        <v>0</v>
      </c>
      <c r="K88" s="208" t="s">
        <v>148</v>
      </c>
      <c r="L88" s="46"/>
      <c r="M88" s="213" t="s">
        <v>19</v>
      </c>
      <c r="N88" s="214" t="s">
        <v>41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2335</v>
      </c>
      <c r="AT88" s="217" t="s">
        <v>144</v>
      </c>
      <c r="AU88" s="217" t="s">
        <v>80</v>
      </c>
      <c r="AY88" s="19" t="s">
        <v>142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78</v>
      </c>
      <c r="BK88" s="218">
        <f>ROUND(I88*H88,2)</f>
        <v>0</v>
      </c>
      <c r="BL88" s="19" t="s">
        <v>2335</v>
      </c>
      <c r="BM88" s="217" t="s">
        <v>2341</v>
      </c>
    </row>
    <row r="89" s="2" customFormat="1">
      <c r="A89" s="40"/>
      <c r="B89" s="41"/>
      <c r="C89" s="42"/>
      <c r="D89" s="219" t="s">
        <v>151</v>
      </c>
      <c r="E89" s="42"/>
      <c r="F89" s="220" t="s">
        <v>2340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151</v>
      </c>
      <c r="AU89" s="19" t="s">
        <v>80</v>
      </c>
    </row>
    <row r="90" s="2" customFormat="1">
      <c r="A90" s="40"/>
      <c r="B90" s="41"/>
      <c r="C90" s="42"/>
      <c r="D90" s="224" t="s">
        <v>153</v>
      </c>
      <c r="E90" s="42"/>
      <c r="F90" s="225" t="s">
        <v>2342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153</v>
      </c>
      <c r="AU90" s="19" t="s">
        <v>80</v>
      </c>
    </row>
    <row r="91" s="2" customFormat="1" ht="24.15" customHeight="1">
      <c r="A91" s="40"/>
      <c r="B91" s="41"/>
      <c r="C91" s="206" t="s">
        <v>164</v>
      </c>
      <c r="D91" s="206" t="s">
        <v>144</v>
      </c>
      <c r="E91" s="207" t="s">
        <v>144</v>
      </c>
      <c r="F91" s="208" t="s">
        <v>2343</v>
      </c>
      <c r="G91" s="209" t="s">
        <v>19</v>
      </c>
      <c r="H91" s="210">
        <v>1</v>
      </c>
      <c r="I91" s="211"/>
      <c r="J91" s="212">
        <f>ROUND(I91*H91,2)</f>
        <v>0</v>
      </c>
      <c r="K91" s="208" t="s">
        <v>148</v>
      </c>
      <c r="L91" s="46"/>
      <c r="M91" s="213" t="s">
        <v>19</v>
      </c>
      <c r="N91" s="214" t="s">
        <v>41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149</v>
      </c>
      <c r="AT91" s="217" t="s">
        <v>144</v>
      </c>
      <c r="AU91" s="217" t="s">
        <v>80</v>
      </c>
      <c r="AY91" s="19" t="s">
        <v>142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78</v>
      </c>
      <c r="BK91" s="218">
        <f>ROUND(I91*H91,2)</f>
        <v>0</v>
      </c>
      <c r="BL91" s="19" t="s">
        <v>149</v>
      </c>
      <c r="BM91" s="217" t="s">
        <v>2344</v>
      </c>
    </row>
    <row r="92" s="2" customFormat="1">
      <c r="A92" s="40"/>
      <c r="B92" s="41"/>
      <c r="C92" s="42"/>
      <c r="D92" s="219" t="s">
        <v>151</v>
      </c>
      <c r="E92" s="42"/>
      <c r="F92" s="220" t="s">
        <v>2345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151</v>
      </c>
      <c r="AU92" s="19" t="s">
        <v>80</v>
      </c>
    </row>
    <row r="93" s="2" customFormat="1">
      <c r="A93" s="40"/>
      <c r="B93" s="41"/>
      <c r="C93" s="42"/>
      <c r="D93" s="224" t="s">
        <v>153</v>
      </c>
      <c r="E93" s="42"/>
      <c r="F93" s="225" t="s">
        <v>2346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153</v>
      </c>
      <c r="AU93" s="19" t="s">
        <v>80</v>
      </c>
    </row>
    <row r="94" s="2" customFormat="1">
      <c r="A94" s="40"/>
      <c r="B94" s="41"/>
      <c r="C94" s="42"/>
      <c r="D94" s="219" t="s">
        <v>342</v>
      </c>
      <c r="E94" s="42"/>
      <c r="F94" s="258" t="s">
        <v>2347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342</v>
      </c>
      <c r="AU94" s="19" t="s">
        <v>80</v>
      </c>
    </row>
    <row r="95" s="2" customFormat="1" ht="16.5" customHeight="1">
      <c r="A95" s="40"/>
      <c r="B95" s="41"/>
      <c r="C95" s="206" t="s">
        <v>149</v>
      </c>
      <c r="D95" s="206" t="s">
        <v>144</v>
      </c>
      <c r="E95" s="207" t="s">
        <v>2348</v>
      </c>
      <c r="F95" s="208" t="s">
        <v>2349</v>
      </c>
      <c r="G95" s="209" t="s">
        <v>2018</v>
      </c>
      <c r="H95" s="210">
        <v>1</v>
      </c>
      <c r="I95" s="211"/>
      <c r="J95" s="212">
        <f>ROUND(I95*H95,2)</f>
        <v>0</v>
      </c>
      <c r="K95" s="208" t="s">
        <v>148</v>
      </c>
      <c r="L95" s="46"/>
      <c r="M95" s="213" t="s">
        <v>19</v>
      </c>
      <c r="N95" s="214" t="s">
        <v>41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149</v>
      </c>
      <c r="AT95" s="217" t="s">
        <v>144</v>
      </c>
      <c r="AU95" s="217" t="s">
        <v>80</v>
      </c>
      <c r="AY95" s="19" t="s">
        <v>142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78</v>
      </c>
      <c r="BK95" s="218">
        <f>ROUND(I95*H95,2)</f>
        <v>0</v>
      </c>
      <c r="BL95" s="19" t="s">
        <v>149</v>
      </c>
      <c r="BM95" s="217" t="s">
        <v>2350</v>
      </c>
    </row>
    <row r="96" s="2" customFormat="1">
      <c r="A96" s="40"/>
      <c r="B96" s="41"/>
      <c r="C96" s="42"/>
      <c r="D96" s="219" t="s">
        <v>151</v>
      </c>
      <c r="E96" s="42"/>
      <c r="F96" s="220" t="s">
        <v>2349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151</v>
      </c>
      <c r="AU96" s="19" t="s">
        <v>80</v>
      </c>
    </row>
    <row r="97" s="2" customFormat="1">
      <c r="A97" s="40"/>
      <c r="B97" s="41"/>
      <c r="C97" s="42"/>
      <c r="D97" s="224" t="s">
        <v>153</v>
      </c>
      <c r="E97" s="42"/>
      <c r="F97" s="225" t="s">
        <v>2351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153</v>
      </c>
      <c r="AU97" s="19" t="s">
        <v>80</v>
      </c>
    </row>
    <row r="98" s="2" customFormat="1" ht="16.5" customHeight="1">
      <c r="A98" s="40"/>
      <c r="B98" s="41"/>
      <c r="C98" s="206" t="s">
        <v>181</v>
      </c>
      <c r="D98" s="206" t="s">
        <v>144</v>
      </c>
      <c r="E98" s="207" t="s">
        <v>2352</v>
      </c>
      <c r="F98" s="208" t="s">
        <v>2353</v>
      </c>
      <c r="G98" s="209" t="s">
        <v>2334</v>
      </c>
      <c r="H98" s="210">
        <v>1</v>
      </c>
      <c r="I98" s="211"/>
      <c r="J98" s="212">
        <f>ROUND(I98*H98,2)</f>
        <v>0</v>
      </c>
      <c r="K98" s="208" t="s">
        <v>148</v>
      </c>
      <c r="L98" s="46"/>
      <c r="M98" s="213" t="s">
        <v>19</v>
      </c>
      <c r="N98" s="214" t="s">
        <v>41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149</v>
      </c>
      <c r="AT98" s="217" t="s">
        <v>144</v>
      </c>
      <c r="AU98" s="217" t="s">
        <v>80</v>
      </c>
      <c r="AY98" s="19" t="s">
        <v>142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78</v>
      </c>
      <c r="BK98" s="218">
        <f>ROUND(I98*H98,2)</f>
        <v>0</v>
      </c>
      <c r="BL98" s="19" t="s">
        <v>149</v>
      </c>
      <c r="BM98" s="217" t="s">
        <v>2354</v>
      </c>
    </row>
    <row r="99" s="2" customFormat="1">
      <c r="A99" s="40"/>
      <c r="B99" s="41"/>
      <c r="C99" s="42"/>
      <c r="D99" s="219" t="s">
        <v>151</v>
      </c>
      <c r="E99" s="42"/>
      <c r="F99" s="220" t="s">
        <v>2353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151</v>
      </c>
      <c r="AU99" s="19" t="s">
        <v>80</v>
      </c>
    </row>
    <row r="100" s="2" customFormat="1">
      <c r="A100" s="40"/>
      <c r="B100" s="41"/>
      <c r="C100" s="42"/>
      <c r="D100" s="224" t="s">
        <v>153</v>
      </c>
      <c r="E100" s="42"/>
      <c r="F100" s="225" t="s">
        <v>2355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153</v>
      </c>
      <c r="AU100" s="19" t="s">
        <v>80</v>
      </c>
    </row>
    <row r="101" s="2" customFormat="1" ht="16.5" customHeight="1">
      <c r="A101" s="40"/>
      <c r="B101" s="41"/>
      <c r="C101" s="206" t="s">
        <v>190</v>
      </c>
      <c r="D101" s="206" t="s">
        <v>144</v>
      </c>
      <c r="E101" s="207" t="s">
        <v>2356</v>
      </c>
      <c r="F101" s="208" t="s">
        <v>2357</v>
      </c>
      <c r="G101" s="209" t="s">
        <v>2018</v>
      </c>
      <c r="H101" s="210">
        <v>1</v>
      </c>
      <c r="I101" s="211"/>
      <c r="J101" s="212">
        <f>ROUND(I101*H101,2)</f>
        <v>0</v>
      </c>
      <c r="K101" s="208" t="s">
        <v>148</v>
      </c>
      <c r="L101" s="46"/>
      <c r="M101" s="213" t="s">
        <v>19</v>
      </c>
      <c r="N101" s="214" t="s">
        <v>41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149</v>
      </c>
      <c r="AT101" s="217" t="s">
        <v>144</v>
      </c>
      <c r="AU101" s="217" t="s">
        <v>80</v>
      </c>
      <c r="AY101" s="19" t="s">
        <v>142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78</v>
      </c>
      <c r="BK101" s="218">
        <f>ROUND(I101*H101,2)</f>
        <v>0</v>
      </c>
      <c r="BL101" s="19" t="s">
        <v>149</v>
      </c>
      <c r="BM101" s="217" t="s">
        <v>2358</v>
      </c>
    </row>
    <row r="102" s="2" customFormat="1">
      <c r="A102" s="40"/>
      <c r="B102" s="41"/>
      <c r="C102" s="42"/>
      <c r="D102" s="219" t="s">
        <v>151</v>
      </c>
      <c r="E102" s="42"/>
      <c r="F102" s="220" t="s">
        <v>2357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151</v>
      </c>
      <c r="AU102" s="19" t="s">
        <v>80</v>
      </c>
    </row>
    <row r="103" s="2" customFormat="1">
      <c r="A103" s="40"/>
      <c r="B103" s="41"/>
      <c r="C103" s="42"/>
      <c r="D103" s="224" t="s">
        <v>153</v>
      </c>
      <c r="E103" s="42"/>
      <c r="F103" s="225" t="s">
        <v>2359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153</v>
      </c>
      <c r="AU103" s="19" t="s">
        <v>80</v>
      </c>
    </row>
    <row r="104" s="2" customFormat="1" ht="16.5" customHeight="1">
      <c r="A104" s="40"/>
      <c r="B104" s="41"/>
      <c r="C104" s="206" t="s">
        <v>346</v>
      </c>
      <c r="D104" s="206" t="s">
        <v>144</v>
      </c>
      <c r="E104" s="207" t="s">
        <v>2360</v>
      </c>
      <c r="F104" s="208" t="s">
        <v>2361</v>
      </c>
      <c r="G104" s="209" t="s">
        <v>2018</v>
      </c>
      <c r="H104" s="210">
        <v>1</v>
      </c>
      <c r="I104" s="211"/>
      <c r="J104" s="212">
        <f>ROUND(I104*H104,2)</f>
        <v>0</v>
      </c>
      <c r="K104" s="208" t="s">
        <v>148</v>
      </c>
      <c r="L104" s="46"/>
      <c r="M104" s="213" t="s">
        <v>19</v>
      </c>
      <c r="N104" s="214" t="s">
        <v>41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2335</v>
      </c>
      <c r="AT104" s="217" t="s">
        <v>144</v>
      </c>
      <c r="AU104" s="217" t="s">
        <v>80</v>
      </c>
      <c r="AY104" s="19" t="s">
        <v>142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78</v>
      </c>
      <c r="BK104" s="218">
        <f>ROUND(I104*H104,2)</f>
        <v>0</v>
      </c>
      <c r="BL104" s="19" t="s">
        <v>2335</v>
      </c>
      <c r="BM104" s="217" t="s">
        <v>2362</v>
      </c>
    </row>
    <row r="105" s="2" customFormat="1">
      <c r="A105" s="40"/>
      <c r="B105" s="41"/>
      <c r="C105" s="42"/>
      <c r="D105" s="219" t="s">
        <v>151</v>
      </c>
      <c r="E105" s="42"/>
      <c r="F105" s="220" t="s">
        <v>2361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151</v>
      </c>
      <c r="AU105" s="19" t="s">
        <v>80</v>
      </c>
    </row>
    <row r="106" s="2" customFormat="1">
      <c r="A106" s="40"/>
      <c r="B106" s="41"/>
      <c r="C106" s="42"/>
      <c r="D106" s="224" t="s">
        <v>153</v>
      </c>
      <c r="E106" s="42"/>
      <c r="F106" s="225" t="s">
        <v>2363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153</v>
      </c>
      <c r="AU106" s="19" t="s">
        <v>80</v>
      </c>
    </row>
    <row r="107" s="13" customFormat="1">
      <c r="A107" s="13"/>
      <c r="B107" s="226"/>
      <c r="C107" s="227"/>
      <c r="D107" s="219" t="s">
        <v>155</v>
      </c>
      <c r="E107" s="228" t="s">
        <v>19</v>
      </c>
      <c r="F107" s="229" t="s">
        <v>78</v>
      </c>
      <c r="G107" s="227"/>
      <c r="H107" s="230">
        <v>1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155</v>
      </c>
      <c r="AU107" s="236" t="s">
        <v>80</v>
      </c>
      <c r="AV107" s="13" t="s">
        <v>80</v>
      </c>
      <c r="AW107" s="13" t="s">
        <v>32</v>
      </c>
      <c r="AX107" s="13" t="s">
        <v>78</v>
      </c>
      <c r="AY107" s="236" t="s">
        <v>142</v>
      </c>
    </row>
    <row r="108" s="2" customFormat="1" ht="16.5" customHeight="1">
      <c r="A108" s="40"/>
      <c r="B108" s="41"/>
      <c r="C108" s="206" t="s">
        <v>356</v>
      </c>
      <c r="D108" s="206" t="s">
        <v>144</v>
      </c>
      <c r="E108" s="207" t="s">
        <v>2364</v>
      </c>
      <c r="F108" s="208" t="s">
        <v>2365</v>
      </c>
      <c r="G108" s="209" t="s">
        <v>2018</v>
      </c>
      <c r="H108" s="210">
        <v>1</v>
      </c>
      <c r="I108" s="211"/>
      <c r="J108" s="212">
        <f>ROUND(I108*H108,2)</f>
        <v>0</v>
      </c>
      <c r="K108" s="208" t="s">
        <v>148</v>
      </c>
      <c r="L108" s="46"/>
      <c r="M108" s="213" t="s">
        <v>19</v>
      </c>
      <c r="N108" s="214" t="s">
        <v>41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2335</v>
      </c>
      <c r="AT108" s="217" t="s">
        <v>144</v>
      </c>
      <c r="AU108" s="217" t="s">
        <v>80</v>
      </c>
      <c r="AY108" s="19" t="s">
        <v>142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78</v>
      </c>
      <c r="BK108" s="218">
        <f>ROUND(I108*H108,2)</f>
        <v>0</v>
      </c>
      <c r="BL108" s="19" t="s">
        <v>2335</v>
      </c>
      <c r="BM108" s="217" t="s">
        <v>2366</v>
      </c>
    </row>
    <row r="109" s="2" customFormat="1">
      <c r="A109" s="40"/>
      <c r="B109" s="41"/>
      <c r="C109" s="42"/>
      <c r="D109" s="219" t="s">
        <v>151</v>
      </c>
      <c r="E109" s="42"/>
      <c r="F109" s="220" t="s">
        <v>2365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151</v>
      </c>
      <c r="AU109" s="19" t="s">
        <v>80</v>
      </c>
    </row>
    <row r="110" s="2" customFormat="1">
      <c r="A110" s="40"/>
      <c r="B110" s="41"/>
      <c r="C110" s="42"/>
      <c r="D110" s="224" t="s">
        <v>153</v>
      </c>
      <c r="E110" s="42"/>
      <c r="F110" s="225" t="s">
        <v>2367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153</v>
      </c>
      <c r="AU110" s="19" t="s">
        <v>80</v>
      </c>
    </row>
    <row r="111" s="13" customFormat="1">
      <c r="A111" s="13"/>
      <c r="B111" s="226"/>
      <c r="C111" s="227"/>
      <c r="D111" s="219" t="s">
        <v>155</v>
      </c>
      <c r="E111" s="228" t="s">
        <v>19</v>
      </c>
      <c r="F111" s="229" t="s">
        <v>78</v>
      </c>
      <c r="G111" s="227"/>
      <c r="H111" s="230">
        <v>1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155</v>
      </c>
      <c r="AU111" s="236" t="s">
        <v>80</v>
      </c>
      <c r="AV111" s="13" t="s">
        <v>80</v>
      </c>
      <c r="AW111" s="13" t="s">
        <v>32</v>
      </c>
      <c r="AX111" s="13" t="s">
        <v>78</v>
      </c>
      <c r="AY111" s="236" t="s">
        <v>142</v>
      </c>
    </row>
    <row r="112" s="2" customFormat="1" ht="16.5" customHeight="1">
      <c r="A112" s="40"/>
      <c r="B112" s="41"/>
      <c r="C112" s="206" t="s">
        <v>364</v>
      </c>
      <c r="D112" s="206" t="s">
        <v>144</v>
      </c>
      <c r="E112" s="207" t="s">
        <v>2368</v>
      </c>
      <c r="F112" s="208" t="s">
        <v>2369</v>
      </c>
      <c r="G112" s="209" t="s">
        <v>2018</v>
      </c>
      <c r="H112" s="210">
        <v>1</v>
      </c>
      <c r="I112" s="211"/>
      <c r="J112" s="212">
        <f>ROUND(I112*H112,2)</f>
        <v>0</v>
      </c>
      <c r="K112" s="208" t="s">
        <v>148</v>
      </c>
      <c r="L112" s="46"/>
      <c r="M112" s="213" t="s">
        <v>19</v>
      </c>
      <c r="N112" s="214" t="s">
        <v>41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2335</v>
      </c>
      <c r="AT112" s="217" t="s">
        <v>144</v>
      </c>
      <c r="AU112" s="217" t="s">
        <v>80</v>
      </c>
      <c r="AY112" s="19" t="s">
        <v>142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78</v>
      </c>
      <c r="BK112" s="218">
        <f>ROUND(I112*H112,2)</f>
        <v>0</v>
      </c>
      <c r="BL112" s="19" t="s">
        <v>2335</v>
      </c>
      <c r="BM112" s="217" t="s">
        <v>2370</v>
      </c>
    </row>
    <row r="113" s="2" customFormat="1">
      <c r="A113" s="40"/>
      <c r="B113" s="41"/>
      <c r="C113" s="42"/>
      <c r="D113" s="219" t="s">
        <v>151</v>
      </c>
      <c r="E113" s="42"/>
      <c r="F113" s="220" t="s">
        <v>2369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151</v>
      </c>
      <c r="AU113" s="19" t="s">
        <v>80</v>
      </c>
    </row>
    <row r="114" s="2" customFormat="1">
      <c r="A114" s="40"/>
      <c r="B114" s="41"/>
      <c r="C114" s="42"/>
      <c r="D114" s="224" t="s">
        <v>153</v>
      </c>
      <c r="E114" s="42"/>
      <c r="F114" s="225" t="s">
        <v>2371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153</v>
      </c>
      <c r="AU114" s="19" t="s">
        <v>80</v>
      </c>
    </row>
    <row r="115" s="2" customFormat="1" ht="16.5" customHeight="1">
      <c r="A115" s="40"/>
      <c r="B115" s="41"/>
      <c r="C115" s="206" t="s">
        <v>198</v>
      </c>
      <c r="D115" s="206" t="s">
        <v>144</v>
      </c>
      <c r="E115" s="207" t="s">
        <v>2372</v>
      </c>
      <c r="F115" s="208" t="s">
        <v>2373</v>
      </c>
      <c r="G115" s="209" t="s">
        <v>2018</v>
      </c>
      <c r="H115" s="210">
        <v>1</v>
      </c>
      <c r="I115" s="211"/>
      <c r="J115" s="212">
        <f>ROUND(I115*H115,2)</f>
        <v>0</v>
      </c>
      <c r="K115" s="208" t="s">
        <v>148</v>
      </c>
      <c r="L115" s="46"/>
      <c r="M115" s="213" t="s">
        <v>19</v>
      </c>
      <c r="N115" s="214" t="s">
        <v>41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149</v>
      </c>
      <c r="AT115" s="217" t="s">
        <v>144</v>
      </c>
      <c r="AU115" s="217" t="s">
        <v>80</v>
      </c>
      <c r="AY115" s="19" t="s">
        <v>142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78</v>
      </c>
      <c r="BK115" s="218">
        <f>ROUND(I115*H115,2)</f>
        <v>0</v>
      </c>
      <c r="BL115" s="19" t="s">
        <v>149</v>
      </c>
      <c r="BM115" s="217" t="s">
        <v>2374</v>
      </c>
    </row>
    <row r="116" s="2" customFormat="1">
      <c r="A116" s="40"/>
      <c r="B116" s="41"/>
      <c r="C116" s="42"/>
      <c r="D116" s="219" t="s">
        <v>151</v>
      </c>
      <c r="E116" s="42"/>
      <c r="F116" s="220" t="s">
        <v>2373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151</v>
      </c>
      <c r="AU116" s="19" t="s">
        <v>80</v>
      </c>
    </row>
    <row r="117" s="2" customFormat="1">
      <c r="A117" s="40"/>
      <c r="B117" s="41"/>
      <c r="C117" s="42"/>
      <c r="D117" s="224" t="s">
        <v>153</v>
      </c>
      <c r="E117" s="42"/>
      <c r="F117" s="225" t="s">
        <v>2375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153</v>
      </c>
      <c r="AU117" s="19" t="s">
        <v>80</v>
      </c>
    </row>
    <row r="118" s="2" customFormat="1" ht="16.5" customHeight="1">
      <c r="A118" s="40"/>
      <c r="B118" s="41"/>
      <c r="C118" s="206" t="s">
        <v>215</v>
      </c>
      <c r="D118" s="206" t="s">
        <v>144</v>
      </c>
      <c r="E118" s="207" t="s">
        <v>2376</v>
      </c>
      <c r="F118" s="208" t="s">
        <v>2377</v>
      </c>
      <c r="G118" s="209" t="s">
        <v>2334</v>
      </c>
      <c r="H118" s="210">
        <v>1</v>
      </c>
      <c r="I118" s="211"/>
      <c r="J118" s="212">
        <f>ROUND(I118*H118,2)</f>
        <v>0</v>
      </c>
      <c r="K118" s="208" t="s">
        <v>148</v>
      </c>
      <c r="L118" s="46"/>
      <c r="M118" s="213" t="s">
        <v>19</v>
      </c>
      <c r="N118" s="214" t="s">
        <v>41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2335</v>
      </c>
      <c r="AT118" s="217" t="s">
        <v>144</v>
      </c>
      <c r="AU118" s="217" t="s">
        <v>80</v>
      </c>
      <c r="AY118" s="19" t="s">
        <v>142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78</v>
      </c>
      <c r="BK118" s="218">
        <f>ROUND(I118*H118,2)</f>
        <v>0</v>
      </c>
      <c r="BL118" s="19" t="s">
        <v>2335</v>
      </c>
      <c r="BM118" s="217" t="s">
        <v>2378</v>
      </c>
    </row>
    <row r="119" s="2" customFormat="1">
      <c r="A119" s="40"/>
      <c r="B119" s="41"/>
      <c r="C119" s="42"/>
      <c r="D119" s="219" t="s">
        <v>151</v>
      </c>
      <c r="E119" s="42"/>
      <c r="F119" s="220" t="s">
        <v>2377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151</v>
      </c>
      <c r="AU119" s="19" t="s">
        <v>80</v>
      </c>
    </row>
    <row r="120" s="2" customFormat="1">
      <c r="A120" s="40"/>
      <c r="B120" s="41"/>
      <c r="C120" s="42"/>
      <c r="D120" s="224" t="s">
        <v>153</v>
      </c>
      <c r="E120" s="42"/>
      <c r="F120" s="225" t="s">
        <v>2379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153</v>
      </c>
      <c r="AU120" s="19" t="s">
        <v>80</v>
      </c>
    </row>
    <row r="121" s="2" customFormat="1" ht="16.5" customHeight="1">
      <c r="A121" s="40"/>
      <c r="B121" s="41"/>
      <c r="C121" s="206" t="s">
        <v>229</v>
      </c>
      <c r="D121" s="206" t="s">
        <v>144</v>
      </c>
      <c r="E121" s="207" t="s">
        <v>2380</v>
      </c>
      <c r="F121" s="208" t="s">
        <v>2381</v>
      </c>
      <c r="G121" s="209" t="s">
        <v>2334</v>
      </c>
      <c r="H121" s="210">
        <v>1</v>
      </c>
      <c r="I121" s="211"/>
      <c r="J121" s="212">
        <f>ROUND(I121*H121,2)</f>
        <v>0</v>
      </c>
      <c r="K121" s="208" t="s">
        <v>148</v>
      </c>
      <c r="L121" s="46"/>
      <c r="M121" s="213" t="s">
        <v>19</v>
      </c>
      <c r="N121" s="214" t="s">
        <v>41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2335</v>
      </c>
      <c r="AT121" s="217" t="s">
        <v>144</v>
      </c>
      <c r="AU121" s="217" t="s">
        <v>80</v>
      </c>
      <c r="AY121" s="19" t="s">
        <v>142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78</v>
      </c>
      <c r="BK121" s="218">
        <f>ROUND(I121*H121,2)</f>
        <v>0</v>
      </c>
      <c r="BL121" s="19" t="s">
        <v>2335</v>
      </c>
      <c r="BM121" s="217" t="s">
        <v>2382</v>
      </c>
    </row>
    <row r="122" s="2" customFormat="1">
      <c r="A122" s="40"/>
      <c r="B122" s="41"/>
      <c r="C122" s="42"/>
      <c r="D122" s="219" t="s">
        <v>151</v>
      </c>
      <c r="E122" s="42"/>
      <c r="F122" s="220" t="s">
        <v>2381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151</v>
      </c>
      <c r="AU122" s="19" t="s">
        <v>80</v>
      </c>
    </row>
    <row r="123" s="2" customFormat="1">
      <c r="A123" s="40"/>
      <c r="B123" s="41"/>
      <c r="C123" s="42"/>
      <c r="D123" s="224" t="s">
        <v>153</v>
      </c>
      <c r="E123" s="42"/>
      <c r="F123" s="225" t="s">
        <v>2383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153</v>
      </c>
      <c r="AU123" s="19" t="s">
        <v>80</v>
      </c>
    </row>
    <row r="124" s="2" customFormat="1" ht="16.5" customHeight="1">
      <c r="A124" s="40"/>
      <c r="B124" s="41"/>
      <c r="C124" s="206" t="s">
        <v>236</v>
      </c>
      <c r="D124" s="206" t="s">
        <v>144</v>
      </c>
      <c r="E124" s="207" t="s">
        <v>2384</v>
      </c>
      <c r="F124" s="208" t="s">
        <v>2385</v>
      </c>
      <c r="G124" s="209" t="s">
        <v>2334</v>
      </c>
      <c r="H124" s="210">
        <v>1</v>
      </c>
      <c r="I124" s="211"/>
      <c r="J124" s="212">
        <f>ROUND(I124*H124,2)</f>
        <v>0</v>
      </c>
      <c r="K124" s="208" t="s">
        <v>148</v>
      </c>
      <c r="L124" s="46"/>
      <c r="M124" s="213" t="s">
        <v>19</v>
      </c>
      <c r="N124" s="214" t="s">
        <v>41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2335</v>
      </c>
      <c r="AT124" s="217" t="s">
        <v>144</v>
      </c>
      <c r="AU124" s="217" t="s">
        <v>80</v>
      </c>
      <c r="AY124" s="19" t="s">
        <v>142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78</v>
      </c>
      <c r="BK124" s="218">
        <f>ROUND(I124*H124,2)</f>
        <v>0</v>
      </c>
      <c r="BL124" s="19" t="s">
        <v>2335</v>
      </c>
      <c r="BM124" s="217" t="s">
        <v>2386</v>
      </c>
    </row>
    <row r="125" s="2" customFormat="1">
      <c r="A125" s="40"/>
      <c r="B125" s="41"/>
      <c r="C125" s="42"/>
      <c r="D125" s="219" t="s">
        <v>151</v>
      </c>
      <c r="E125" s="42"/>
      <c r="F125" s="220" t="s">
        <v>2385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151</v>
      </c>
      <c r="AU125" s="19" t="s">
        <v>80</v>
      </c>
    </row>
    <row r="126" s="2" customFormat="1">
      <c r="A126" s="40"/>
      <c r="B126" s="41"/>
      <c r="C126" s="42"/>
      <c r="D126" s="224" t="s">
        <v>153</v>
      </c>
      <c r="E126" s="42"/>
      <c r="F126" s="225" t="s">
        <v>2387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153</v>
      </c>
      <c r="AU126" s="19" t="s">
        <v>80</v>
      </c>
    </row>
    <row r="127" s="2" customFormat="1" ht="16.5" customHeight="1">
      <c r="A127" s="40"/>
      <c r="B127" s="41"/>
      <c r="C127" s="206" t="s">
        <v>242</v>
      </c>
      <c r="D127" s="206" t="s">
        <v>144</v>
      </c>
      <c r="E127" s="207" t="s">
        <v>2388</v>
      </c>
      <c r="F127" s="208" t="s">
        <v>2389</v>
      </c>
      <c r="G127" s="209" t="s">
        <v>2334</v>
      </c>
      <c r="H127" s="210">
        <v>1</v>
      </c>
      <c r="I127" s="211"/>
      <c r="J127" s="212">
        <f>ROUND(I127*H127,2)</f>
        <v>0</v>
      </c>
      <c r="K127" s="208" t="s">
        <v>148</v>
      </c>
      <c r="L127" s="46"/>
      <c r="M127" s="213" t="s">
        <v>19</v>
      </c>
      <c r="N127" s="214" t="s">
        <v>41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2335</v>
      </c>
      <c r="AT127" s="217" t="s">
        <v>144</v>
      </c>
      <c r="AU127" s="217" t="s">
        <v>80</v>
      </c>
      <c r="AY127" s="19" t="s">
        <v>142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78</v>
      </c>
      <c r="BK127" s="218">
        <f>ROUND(I127*H127,2)</f>
        <v>0</v>
      </c>
      <c r="BL127" s="19" t="s">
        <v>2335</v>
      </c>
      <c r="BM127" s="217" t="s">
        <v>2390</v>
      </c>
    </row>
    <row r="128" s="2" customFormat="1">
      <c r="A128" s="40"/>
      <c r="B128" s="41"/>
      <c r="C128" s="42"/>
      <c r="D128" s="219" t="s">
        <v>151</v>
      </c>
      <c r="E128" s="42"/>
      <c r="F128" s="220" t="s">
        <v>2389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151</v>
      </c>
      <c r="AU128" s="19" t="s">
        <v>80</v>
      </c>
    </row>
    <row r="129" s="2" customFormat="1">
      <c r="A129" s="40"/>
      <c r="B129" s="41"/>
      <c r="C129" s="42"/>
      <c r="D129" s="224" t="s">
        <v>153</v>
      </c>
      <c r="E129" s="42"/>
      <c r="F129" s="225" t="s">
        <v>2391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153</v>
      </c>
      <c r="AU129" s="19" t="s">
        <v>80</v>
      </c>
    </row>
    <row r="130" s="2" customFormat="1" ht="16.5" customHeight="1">
      <c r="A130" s="40"/>
      <c r="B130" s="41"/>
      <c r="C130" s="206" t="s">
        <v>254</v>
      </c>
      <c r="D130" s="206" t="s">
        <v>144</v>
      </c>
      <c r="E130" s="207" t="s">
        <v>2392</v>
      </c>
      <c r="F130" s="208" t="s">
        <v>2393</v>
      </c>
      <c r="G130" s="209" t="s">
        <v>2334</v>
      </c>
      <c r="H130" s="210">
        <v>1</v>
      </c>
      <c r="I130" s="211"/>
      <c r="J130" s="212">
        <f>ROUND(I130*H130,2)</f>
        <v>0</v>
      </c>
      <c r="K130" s="208" t="s">
        <v>148</v>
      </c>
      <c r="L130" s="46"/>
      <c r="M130" s="213" t="s">
        <v>19</v>
      </c>
      <c r="N130" s="214" t="s">
        <v>41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2335</v>
      </c>
      <c r="AT130" s="217" t="s">
        <v>144</v>
      </c>
      <c r="AU130" s="217" t="s">
        <v>80</v>
      </c>
      <c r="AY130" s="19" t="s">
        <v>142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78</v>
      </c>
      <c r="BK130" s="218">
        <f>ROUND(I130*H130,2)</f>
        <v>0</v>
      </c>
      <c r="BL130" s="19" t="s">
        <v>2335</v>
      </c>
      <c r="BM130" s="217" t="s">
        <v>2394</v>
      </c>
    </row>
    <row r="131" s="2" customFormat="1">
      <c r="A131" s="40"/>
      <c r="B131" s="41"/>
      <c r="C131" s="42"/>
      <c r="D131" s="219" t="s">
        <v>151</v>
      </c>
      <c r="E131" s="42"/>
      <c r="F131" s="220" t="s">
        <v>2393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80</v>
      </c>
    </row>
    <row r="132" s="2" customFormat="1">
      <c r="A132" s="40"/>
      <c r="B132" s="41"/>
      <c r="C132" s="42"/>
      <c r="D132" s="224" t="s">
        <v>153</v>
      </c>
      <c r="E132" s="42"/>
      <c r="F132" s="225" t="s">
        <v>2395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153</v>
      </c>
      <c r="AU132" s="19" t="s">
        <v>80</v>
      </c>
    </row>
    <row r="133" s="2" customFormat="1" ht="16.5" customHeight="1">
      <c r="A133" s="40"/>
      <c r="B133" s="41"/>
      <c r="C133" s="206" t="s">
        <v>8</v>
      </c>
      <c r="D133" s="206" t="s">
        <v>144</v>
      </c>
      <c r="E133" s="207" t="s">
        <v>2396</v>
      </c>
      <c r="F133" s="208" t="s">
        <v>2397</v>
      </c>
      <c r="G133" s="209" t="s">
        <v>2334</v>
      </c>
      <c r="H133" s="210">
        <v>1</v>
      </c>
      <c r="I133" s="211"/>
      <c r="J133" s="212">
        <f>ROUND(I133*H133,2)</f>
        <v>0</v>
      </c>
      <c r="K133" s="208" t="s">
        <v>148</v>
      </c>
      <c r="L133" s="46"/>
      <c r="M133" s="213" t="s">
        <v>19</v>
      </c>
      <c r="N133" s="214" t="s">
        <v>41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2335</v>
      </c>
      <c r="AT133" s="217" t="s">
        <v>144</v>
      </c>
      <c r="AU133" s="217" t="s">
        <v>80</v>
      </c>
      <c r="AY133" s="19" t="s">
        <v>142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78</v>
      </c>
      <c r="BK133" s="218">
        <f>ROUND(I133*H133,2)</f>
        <v>0</v>
      </c>
      <c r="BL133" s="19" t="s">
        <v>2335</v>
      </c>
      <c r="BM133" s="217" t="s">
        <v>2398</v>
      </c>
    </row>
    <row r="134" s="2" customFormat="1">
      <c r="A134" s="40"/>
      <c r="B134" s="41"/>
      <c r="C134" s="42"/>
      <c r="D134" s="219" t="s">
        <v>151</v>
      </c>
      <c r="E134" s="42"/>
      <c r="F134" s="220" t="s">
        <v>2397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151</v>
      </c>
      <c r="AU134" s="19" t="s">
        <v>80</v>
      </c>
    </row>
    <row r="135" s="2" customFormat="1">
      <c r="A135" s="40"/>
      <c r="B135" s="41"/>
      <c r="C135" s="42"/>
      <c r="D135" s="224" t="s">
        <v>153</v>
      </c>
      <c r="E135" s="42"/>
      <c r="F135" s="225" t="s">
        <v>2399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153</v>
      </c>
      <c r="AU135" s="19" t="s">
        <v>80</v>
      </c>
    </row>
    <row r="136" s="2" customFormat="1" ht="16.5" customHeight="1">
      <c r="A136" s="40"/>
      <c r="B136" s="41"/>
      <c r="C136" s="206" t="s">
        <v>266</v>
      </c>
      <c r="D136" s="206" t="s">
        <v>144</v>
      </c>
      <c r="E136" s="207" t="s">
        <v>2400</v>
      </c>
      <c r="F136" s="208" t="s">
        <v>2401</v>
      </c>
      <c r="G136" s="209" t="s">
        <v>2018</v>
      </c>
      <c r="H136" s="210">
        <v>1</v>
      </c>
      <c r="I136" s="211"/>
      <c r="J136" s="212">
        <f>ROUND(I136*H136,2)</f>
        <v>0</v>
      </c>
      <c r="K136" s="208" t="s">
        <v>148</v>
      </c>
      <c r="L136" s="46"/>
      <c r="M136" s="213" t="s">
        <v>19</v>
      </c>
      <c r="N136" s="214" t="s">
        <v>41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2335</v>
      </c>
      <c r="AT136" s="217" t="s">
        <v>144</v>
      </c>
      <c r="AU136" s="217" t="s">
        <v>80</v>
      </c>
      <c r="AY136" s="19" t="s">
        <v>142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78</v>
      </c>
      <c r="BK136" s="218">
        <f>ROUND(I136*H136,2)</f>
        <v>0</v>
      </c>
      <c r="BL136" s="19" t="s">
        <v>2335</v>
      </c>
      <c r="BM136" s="217" t="s">
        <v>2402</v>
      </c>
    </row>
    <row r="137" s="2" customFormat="1">
      <c r="A137" s="40"/>
      <c r="B137" s="41"/>
      <c r="C137" s="42"/>
      <c r="D137" s="219" t="s">
        <v>151</v>
      </c>
      <c r="E137" s="42"/>
      <c r="F137" s="220" t="s">
        <v>2401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151</v>
      </c>
      <c r="AU137" s="19" t="s">
        <v>80</v>
      </c>
    </row>
    <row r="138" s="2" customFormat="1">
      <c r="A138" s="40"/>
      <c r="B138" s="41"/>
      <c r="C138" s="42"/>
      <c r="D138" s="224" t="s">
        <v>153</v>
      </c>
      <c r="E138" s="42"/>
      <c r="F138" s="225" t="s">
        <v>2403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153</v>
      </c>
      <c r="AU138" s="19" t="s">
        <v>80</v>
      </c>
    </row>
    <row r="139" s="2" customFormat="1" ht="16.5" customHeight="1">
      <c r="A139" s="40"/>
      <c r="B139" s="41"/>
      <c r="C139" s="206" t="s">
        <v>274</v>
      </c>
      <c r="D139" s="206" t="s">
        <v>144</v>
      </c>
      <c r="E139" s="207" t="s">
        <v>2404</v>
      </c>
      <c r="F139" s="208" t="s">
        <v>2405</v>
      </c>
      <c r="G139" s="209" t="s">
        <v>2334</v>
      </c>
      <c r="H139" s="210">
        <v>1</v>
      </c>
      <c r="I139" s="211"/>
      <c r="J139" s="212">
        <f>ROUND(I139*H139,2)</f>
        <v>0</v>
      </c>
      <c r="K139" s="208" t="s">
        <v>148</v>
      </c>
      <c r="L139" s="46"/>
      <c r="M139" s="213" t="s">
        <v>19</v>
      </c>
      <c r="N139" s="214" t="s">
        <v>41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2335</v>
      </c>
      <c r="AT139" s="217" t="s">
        <v>144</v>
      </c>
      <c r="AU139" s="217" t="s">
        <v>80</v>
      </c>
      <c r="AY139" s="19" t="s">
        <v>142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78</v>
      </c>
      <c r="BK139" s="218">
        <f>ROUND(I139*H139,2)</f>
        <v>0</v>
      </c>
      <c r="BL139" s="19" t="s">
        <v>2335</v>
      </c>
      <c r="BM139" s="217" t="s">
        <v>2406</v>
      </c>
    </row>
    <row r="140" s="2" customFormat="1">
      <c r="A140" s="40"/>
      <c r="B140" s="41"/>
      <c r="C140" s="42"/>
      <c r="D140" s="219" t="s">
        <v>151</v>
      </c>
      <c r="E140" s="42"/>
      <c r="F140" s="220" t="s">
        <v>2405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151</v>
      </c>
      <c r="AU140" s="19" t="s">
        <v>80</v>
      </c>
    </row>
    <row r="141" s="2" customFormat="1">
      <c r="A141" s="40"/>
      <c r="B141" s="41"/>
      <c r="C141" s="42"/>
      <c r="D141" s="224" t="s">
        <v>153</v>
      </c>
      <c r="E141" s="42"/>
      <c r="F141" s="225" t="s">
        <v>2407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153</v>
      </c>
      <c r="AU141" s="19" t="s">
        <v>80</v>
      </c>
    </row>
    <row r="142" s="2" customFormat="1" ht="16.5" customHeight="1">
      <c r="A142" s="40"/>
      <c r="B142" s="41"/>
      <c r="C142" s="206" t="s">
        <v>282</v>
      </c>
      <c r="D142" s="206" t="s">
        <v>144</v>
      </c>
      <c r="E142" s="207" t="s">
        <v>2408</v>
      </c>
      <c r="F142" s="208" t="s">
        <v>2409</v>
      </c>
      <c r="G142" s="209" t="s">
        <v>2334</v>
      </c>
      <c r="H142" s="210">
        <v>1</v>
      </c>
      <c r="I142" s="211"/>
      <c r="J142" s="212">
        <f>ROUND(I142*H142,2)</f>
        <v>0</v>
      </c>
      <c r="K142" s="208" t="s">
        <v>148</v>
      </c>
      <c r="L142" s="46"/>
      <c r="M142" s="213" t="s">
        <v>19</v>
      </c>
      <c r="N142" s="214" t="s">
        <v>41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2335</v>
      </c>
      <c r="AT142" s="217" t="s">
        <v>144</v>
      </c>
      <c r="AU142" s="217" t="s">
        <v>80</v>
      </c>
      <c r="AY142" s="19" t="s">
        <v>142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78</v>
      </c>
      <c r="BK142" s="218">
        <f>ROUND(I142*H142,2)</f>
        <v>0</v>
      </c>
      <c r="BL142" s="19" t="s">
        <v>2335</v>
      </c>
      <c r="BM142" s="217" t="s">
        <v>2410</v>
      </c>
    </row>
    <row r="143" s="2" customFormat="1">
      <c r="A143" s="40"/>
      <c r="B143" s="41"/>
      <c r="C143" s="42"/>
      <c r="D143" s="219" t="s">
        <v>151</v>
      </c>
      <c r="E143" s="42"/>
      <c r="F143" s="220" t="s">
        <v>2409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151</v>
      </c>
      <c r="AU143" s="19" t="s">
        <v>80</v>
      </c>
    </row>
    <row r="144" s="2" customFormat="1">
      <c r="A144" s="40"/>
      <c r="B144" s="41"/>
      <c r="C144" s="42"/>
      <c r="D144" s="224" t="s">
        <v>153</v>
      </c>
      <c r="E144" s="42"/>
      <c r="F144" s="225" t="s">
        <v>2411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153</v>
      </c>
      <c r="AU144" s="19" t="s">
        <v>80</v>
      </c>
    </row>
    <row r="145" s="2" customFormat="1">
      <c r="A145" s="40"/>
      <c r="B145" s="41"/>
      <c r="C145" s="42"/>
      <c r="D145" s="219" t="s">
        <v>342</v>
      </c>
      <c r="E145" s="42"/>
      <c r="F145" s="258" t="s">
        <v>2412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342</v>
      </c>
      <c r="AU145" s="19" t="s">
        <v>80</v>
      </c>
    </row>
    <row r="146" s="13" customFormat="1">
      <c r="A146" s="13"/>
      <c r="B146" s="226"/>
      <c r="C146" s="227"/>
      <c r="D146" s="219" t="s">
        <v>155</v>
      </c>
      <c r="E146" s="228" t="s">
        <v>19</v>
      </c>
      <c r="F146" s="229" t="s">
        <v>78</v>
      </c>
      <c r="G146" s="227"/>
      <c r="H146" s="230">
        <v>1</v>
      </c>
      <c r="I146" s="231"/>
      <c r="J146" s="227"/>
      <c r="K146" s="227"/>
      <c r="L146" s="232"/>
      <c r="M146" s="233"/>
      <c r="N146" s="234"/>
      <c r="O146" s="234"/>
      <c r="P146" s="234"/>
      <c r="Q146" s="234"/>
      <c r="R146" s="234"/>
      <c r="S146" s="234"/>
      <c r="T146" s="23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6" t="s">
        <v>155</v>
      </c>
      <c r="AU146" s="236" t="s">
        <v>80</v>
      </c>
      <c r="AV146" s="13" t="s">
        <v>80</v>
      </c>
      <c r="AW146" s="13" t="s">
        <v>32</v>
      </c>
      <c r="AX146" s="13" t="s">
        <v>78</v>
      </c>
      <c r="AY146" s="236" t="s">
        <v>142</v>
      </c>
    </row>
    <row r="147" s="2" customFormat="1" ht="16.5" customHeight="1">
      <c r="A147" s="40"/>
      <c r="B147" s="41"/>
      <c r="C147" s="206" t="s">
        <v>309</v>
      </c>
      <c r="D147" s="206" t="s">
        <v>144</v>
      </c>
      <c r="E147" s="207" t="s">
        <v>2413</v>
      </c>
      <c r="F147" s="208" t="s">
        <v>2414</v>
      </c>
      <c r="G147" s="209" t="s">
        <v>2334</v>
      </c>
      <c r="H147" s="210">
        <v>1</v>
      </c>
      <c r="I147" s="211"/>
      <c r="J147" s="212">
        <f>ROUND(I147*H147,2)</f>
        <v>0</v>
      </c>
      <c r="K147" s="208" t="s">
        <v>148</v>
      </c>
      <c r="L147" s="46"/>
      <c r="M147" s="213" t="s">
        <v>19</v>
      </c>
      <c r="N147" s="214" t="s">
        <v>41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2335</v>
      </c>
      <c r="AT147" s="217" t="s">
        <v>144</v>
      </c>
      <c r="AU147" s="217" t="s">
        <v>80</v>
      </c>
      <c r="AY147" s="19" t="s">
        <v>142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78</v>
      </c>
      <c r="BK147" s="218">
        <f>ROUND(I147*H147,2)</f>
        <v>0</v>
      </c>
      <c r="BL147" s="19" t="s">
        <v>2335</v>
      </c>
      <c r="BM147" s="217" t="s">
        <v>2415</v>
      </c>
    </row>
    <row r="148" s="2" customFormat="1">
      <c r="A148" s="40"/>
      <c r="B148" s="41"/>
      <c r="C148" s="42"/>
      <c r="D148" s="219" t="s">
        <v>151</v>
      </c>
      <c r="E148" s="42"/>
      <c r="F148" s="220" t="s">
        <v>2414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151</v>
      </c>
      <c r="AU148" s="19" t="s">
        <v>80</v>
      </c>
    </row>
    <row r="149" s="2" customFormat="1">
      <c r="A149" s="40"/>
      <c r="B149" s="41"/>
      <c r="C149" s="42"/>
      <c r="D149" s="224" t="s">
        <v>153</v>
      </c>
      <c r="E149" s="42"/>
      <c r="F149" s="225" t="s">
        <v>2416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153</v>
      </c>
      <c r="AU149" s="19" t="s">
        <v>80</v>
      </c>
    </row>
    <row r="150" s="2" customFormat="1" ht="16.5" customHeight="1">
      <c r="A150" s="40"/>
      <c r="B150" s="41"/>
      <c r="C150" s="206" t="s">
        <v>323</v>
      </c>
      <c r="D150" s="206" t="s">
        <v>144</v>
      </c>
      <c r="E150" s="207" t="s">
        <v>2417</v>
      </c>
      <c r="F150" s="208" t="s">
        <v>2418</v>
      </c>
      <c r="G150" s="209" t="s">
        <v>2018</v>
      </c>
      <c r="H150" s="210">
        <v>1</v>
      </c>
      <c r="I150" s="211"/>
      <c r="J150" s="212">
        <f>ROUND(I150*H150,2)</f>
        <v>0</v>
      </c>
      <c r="K150" s="208" t="s">
        <v>148</v>
      </c>
      <c r="L150" s="46"/>
      <c r="M150" s="213" t="s">
        <v>19</v>
      </c>
      <c r="N150" s="214" t="s">
        <v>41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2335</v>
      </c>
      <c r="AT150" s="217" t="s">
        <v>144</v>
      </c>
      <c r="AU150" s="217" t="s">
        <v>80</v>
      </c>
      <c r="AY150" s="19" t="s">
        <v>142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78</v>
      </c>
      <c r="BK150" s="218">
        <f>ROUND(I150*H150,2)</f>
        <v>0</v>
      </c>
      <c r="BL150" s="19" t="s">
        <v>2335</v>
      </c>
      <c r="BM150" s="217" t="s">
        <v>2419</v>
      </c>
    </row>
    <row r="151" s="2" customFormat="1">
      <c r="A151" s="40"/>
      <c r="B151" s="41"/>
      <c r="C151" s="42"/>
      <c r="D151" s="219" t="s">
        <v>151</v>
      </c>
      <c r="E151" s="42"/>
      <c r="F151" s="220" t="s">
        <v>2418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151</v>
      </c>
      <c r="AU151" s="19" t="s">
        <v>80</v>
      </c>
    </row>
    <row r="152" s="2" customFormat="1">
      <c r="A152" s="40"/>
      <c r="B152" s="41"/>
      <c r="C152" s="42"/>
      <c r="D152" s="224" t="s">
        <v>153</v>
      </c>
      <c r="E152" s="42"/>
      <c r="F152" s="225" t="s">
        <v>2420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153</v>
      </c>
      <c r="AU152" s="19" t="s">
        <v>80</v>
      </c>
    </row>
    <row r="153" s="2" customFormat="1">
      <c r="A153" s="40"/>
      <c r="B153" s="41"/>
      <c r="C153" s="42"/>
      <c r="D153" s="219" t="s">
        <v>342</v>
      </c>
      <c r="E153" s="42"/>
      <c r="F153" s="258" t="s">
        <v>2421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342</v>
      </c>
      <c r="AU153" s="19" t="s">
        <v>80</v>
      </c>
    </row>
    <row r="154" s="13" customFormat="1">
      <c r="A154" s="13"/>
      <c r="B154" s="226"/>
      <c r="C154" s="227"/>
      <c r="D154" s="219" t="s">
        <v>155</v>
      </c>
      <c r="E154" s="228" t="s">
        <v>19</v>
      </c>
      <c r="F154" s="229" t="s">
        <v>2422</v>
      </c>
      <c r="G154" s="227"/>
      <c r="H154" s="230">
        <v>1</v>
      </c>
      <c r="I154" s="231"/>
      <c r="J154" s="227"/>
      <c r="K154" s="227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155</v>
      </c>
      <c r="AU154" s="236" t="s">
        <v>80</v>
      </c>
      <c r="AV154" s="13" t="s">
        <v>80</v>
      </c>
      <c r="AW154" s="13" t="s">
        <v>32</v>
      </c>
      <c r="AX154" s="13" t="s">
        <v>78</v>
      </c>
      <c r="AY154" s="236" t="s">
        <v>142</v>
      </c>
    </row>
    <row r="155" s="2" customFormat="1" ht="16.5" customHeight="1">
      <c r="A155" s="40"/>
      <c r="B155" s="41"/>
      <c r="C155" s="206" t="s">
        <v>332</v>
      </c>
      <c r="D155" s="206" t="s">
        <v>144</v>
      </c>
      <c r="E155" s="207" t="s">
        <v>2423</v>
      </c>
      <c r="F155" s="208" t="s">
        <v>2424</v>
      </c>
      <c r="G155" s="209" t="s">
        <v>2018</v>
      </c>
      <c r="H155" s="210">
        <v>1</v>
      </c>
      <c r="I155" s="211"/>
      <c r="J155" s="212">
        <f>ROUND(I155*H155,2)</f>
        <v>0</v>
      </c>
      <c r="K155" s="208" t="s">
        <v>148</v>
      </c>
      <c r="L155" s="46"/>
      <c r="M155" s="213" t="s">
        <v>19</v>
      </c>
      <c r="N155" s="214" t="s">
        <v>41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2335</v>
      </c>
      <c r="AT155" s="217" t="s">
        <v>144</v>
      </c>
      <c r="AU155" s="217" t="s">
        <v>80</v>
      </c>
      <c r="AY155" s="19" t="s">
        <v>142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78</v>
      </c>
      <c r="BK155" s="218">
        <f>ROUND(I155*H155,2)</f>
        <v>0</v>
      </c>
      <c r="BL155" s="19" t="s">
        <v>2335</v>
      </c>
      <c r="BM155" s="217" t="s">
        <v>2425</v>
      </c>
    </row>
    <row r="156" s="2" customFormat="1">
      <c r="A156" s="40"/>
      <c r="B156" s="41"/>
      <c r="C156" s="42"/>
      <c r="D156" s="219" t="s">
        <v>151</v>
      </c>
      <c r="E156" s="42"/>
      <c r="F156" s="220" t="s">
        <v>2424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151</v>
      </c>
      <c r="AU156" s="19" t="s">
        <v>80</v>
      </c>
    </row>
    <row r="157" s="2" customFormat="1">
      <c r="A157" s="40"/>
      <c r="B157" s="41"/>
      <c r="C157" s="42"/>
      <c r="D157" s="224" t="s">
        <v>153</v>
      </c>
      <c r="E157" s="42"/>
      <c r="F157" s="225" t="s">
        <v>2426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153</v>
      </c>
      <c r="AU157" s="19" t="s">
        <v>80</v>
      </c>
    </row>
    <row r="158" s="2" customFormat="1">
      <c r="A158" s="40"/>
      <c r="B158" s="41"/>
      <c r="C158" s="42"/>
      <c r="D158" s="219" t="s">
        <v>342</v>
      </c>
      <c r="E158" s="42"/>
      <c r="F158" s="258" t="s">
        <v>2427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342</v>
      </c>
      <c r="AU158" s="19" t="s">
        <v>80</v>
      </c>
    </row>
    <row r="159" s="13" customFormat="1">
      <c r="A159" s="13"/>
      <c r="B159" s="226"/>
      <c r="C159" s="227"/>
      <c r="D159" s="219" t="s">
        <v>155</v>
      </c>
      <c r="E159" s="228" t="s">
        <v>19</v>
      </c>
      <c r="F159" s="229" t="s">
        <v>2422</v>
      </c>
      <c r="G159" s="227"/>
      <c r="H159" s="230">
        <v>1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155</v>
      </c>
      <c r="AU159" s="236" t="s">
        <v>80</v>
      </c>
      <c r="AV159" s="13" t="s">
        <v>80</v>
      </c>
      <c r="AW159" s="13" t="s">
        <v>32</v>
      </c>
      <c r="AX159" s="13" t="s">
        <v>78</v>
      </c>
      <c r="AY159" s="236" t="s">
        <v>142</v>
      </c>
    </row>
    <row r="160" s="2" customFormat="1" ht="21.75" customHeight="1">
      <c r="A160" s="40"/>
      <c r="B160" s="41"/>
      <c r="C160" s="206" t="s">
        <v>338</v>
      </c>
      <c r="D160" s="206" t="s">
        <v>144</v>
      </c>
      <c r="E160" s="207" t="s">
        <v>2428</v>
      </c>
      <c r="F160" s="208" t="s">
        <v>2429</v>
      </c>
      <c r="G160" s="209" t="s">
        <v>2018</v>
      </c>
      <c r="H160" s="210">
        <v>1</v>
      </c>
      <c r="I160" s="211"/>
      <c r="J160" s="212">
        <f>ROUND(I160*H160,2)</f>
        <v>0</v>
      </c>
      <c r="K160" s="208" t="s">
        <v>148</v>
      </c>
      <c r="L160" s="46"/>
      <c r="M160" s="213" t="s">
        <v>19</v>
      </c>
      <c r="N160" s="214" t="s">
        <v>41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2335</v>
      </c>
      <c r="AT160" s="217" t="s">
        <v>144</v>
      </c>
      <c r="AU160" s="217" t="s">
        <v>80</v>
      </c>
      <c r="AY160" s="19" t="s">
        <v>142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78</v>
      </c>
      <c r="BK160" s="218">
        <f>ROUND(I160*H160,2)</f>
        <v>0</v>
      </c>
      <c r="BL160" s="19" t="s">
        <v>2335</v>
      </c>
      <c r="BM160" s="217" t="s">
        <v>2430</v>
      </c>
    </row>
    <row r="161" s="2" customFormat="1">
      <c r="A161" s="40"/>
      <c r="B161" s="41"/>
      <c r="C161" s="42"/>
      <c r="D161" s="219" t="s">
        <v>151</v>
      </c>
      <c r="E161" s="42"/>
      <c r="F161" s="220" t="s">
        <v>2429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151</v>
      </c>
      <c r="AU161" s="19" t="s">
        <v>80</v>
      </c>
    </row>
    <row r="162" s="2" customFormat="1">
      <c r="A162" s="40"/>
      <c r="B162" s="41"/>
      <c r="C162" s="42"/>
      <c r="D162" s="224" t="s">
        <v>153</v>
      </c>
      <c r="E162" s="42"/>
      <c r="F162" s="225" t="s">
        <v>2431</v>
      </c>
      <c r="G162" s="42"/>
      <c r="H162" s="42"/>
      <c r="I162" s="221"/>
      <c r="J162" s="42"/>
      <c r="K162" s="42"/>
      <c r="L162" s="46"/>
      <c r="M162" s="272"/>
      <c r="N162" s="273"/>
      <c r="O162" s="274"/>
      <c r="P162" s="274"/>
      <c r="Q162" s="274"/>
      <c r="R162" s="274"/>
      <c r="S162" s="274"/>
      <c r="T162" s="275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153</v>
      </c>
      <c r="AU162" s="19" t="s">
        <v>80</v>
      </c>
    </row>
    <row r="163" s="2" customFormat="1" ht="6.96" customHeight="1">
      <c r="A163" s="40"/>
      <c r="B163" s="61"/>
      <c r="C163" s="62"/>
      <c r="D163" s="62"/>
      <c r="E163" s="62"/>
      <c r="F163" s="62"/>
      <c r="G163" s="62"/>
      <c r="H163" s="62"/>
      <c r="I163" s="62"/>
      <c r="J163" s="62"/>
      <c r="K163" s="62"/>
      <c r="L163" s="46"/>
      <c r="M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</row>
  </sheetData>
  <sheetProtection sheet="1" autoFilter="0" formatColumns="0" formatRows="0" objects="1" scenarios="1" spinCount="100000" saltValue="ZCoiZKPhsNoRI5hQD2h54W9cGNRMxtm2ytgmevuuSqAIl1aR/T/b4LtuyWV1fA+wglVOrlWbeMxI3DgXMqxeTg==" hashValue="3+jzVMuZHHVnBjhzv1iRNq+XwI9mhOwHa4dfGuvl0EACqgzTWOYpuVPDACwgXMYYcPdUA45+JI3tuAneWumrUQ==" algorithmName="SHA-512" password="CC35"/>
  <autoFilter ref="C80:K162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6" r:id="rId1" display="https://podminky.urs.cz/item/CS_URS_2025_02/013274000"/>
    <hyperlink ref="F90" r:id="rId2" display="https://podminky.urs.cz/item/CS_URS_2025_02/013284000"/>
    <hyperlink ref="F93" r:id="rId3" display="https://podminky.urs.cz/item/CS_URS_2025_02/K"/>
    <hyperlink ref="F97" r:id="rId4" display="https://podminky.urs.cz/item/CS_URS_2025_02/K102"/>
    <hyperlink ref="F100" r:id="rId5" display="https://podminky.urs.cz/item/CS_URS_2025_02/K155"/>
    <hyperlink ref="F103" r:id="rId6" display="https://podminky.urs.cz/item/CS_URS_2025_02/K54"/>
    <hyperlink ref="F106" r:id="rId7" display="https://podminky.urs.cz/item/CS_URS_2025_02/O001"/>
    <hyperlink ref="F110" r:id="rId8" display="https://podminky.urs.cz/item/CS_URS_2025_02/R162"/>
    <hyperlink ref="F114" r:id="rId9" display="https://podminky.urs.cz/item/CS_URS_2025_02/R163"/>
    <hyperlink ref="F117" r:id="rId10" display="https://podminky.urs.cz/item/CS_URS_2025_02/R595"/>
    <hyperlink ref="F120" r:id="rId11" display="https://podminky.urs.cz/item/CS_URS_2025_02/011114000"/>
    <hyperlink ref="F123" r:id="rId12" display="https://podminky.urs.cz/item/CS_URS_2025_02/011314000"/>
    <hyperlink ref="F126" r:id="rId13" display="https://podminky.urs.cz/item/CS_URS_2025_02/012103000"/>
    <hyperlink ref="F129" r:id="rId14" display="https://podminky.urs.cz/item/CS_URS_2025_02/012203000"/>
    <hyperlink ref="F132" r:id="rId15" display="https://podminky.urs.cz/item/CS_URS_2025_02/012303000"/>
    <hyperlink ref="F135" r:id="rId16" display="https://podminky.urs.cz/item/CS_URS_2025_02/013254000"/>
    <hyperlink ref="F138" r:id="rId17" display="https://podminky.urs.cz/item/CS_URS_2025_02/K111"/>
    <hyperlink ref="F141" r:id="rId18" display="https://podminky.urs.cz/item/CS_URS_2025_02/030001000"/>
    <hyperlink ref="F144" r:id="rId19" display="https://podminky.urs.cz/item/CS_URS_2025_02/034303000"/>
    <hyperlink ref="F149" r:id="rId20" display="https://podminky.urs.cz/item/CS_URS_2025_02/049203000"/>
    <hyperlink ref="F152" r:id="rId21" display="https://podminky.urs.cz/item/CS_URS_2025_02/R135"/>
    <hyperlink ref="F157" r:id="rId22" display="https://podminky.urs.cz/item/CS_URS_2025_02/R136"/>
    <hyperlink ref="F162" r:id="rId23" display="https://podminky.urs.cz/item/CS_URS_2025_02/R154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4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9" customWidth="1"/>
    <col min="2" max="2" width="1.667969" style="279" customWidth="1"/>
    <col min="3" max="4" width="5" style="279" customWidth="1"/>
    <col min="5" max="5" width="11.66016" style="279" customWidth="1"/>
    <col min="6" max="6" width="9.160156" style="279" customWidth="1"/>
    <col min="7" max="7" width="5" style="279" customWidth="1"/>
    <col min="8" max="8" width="77.83203" style="279" customWidth="1"/>
    <col min="9" max="10" width="20" style="279" customWidth="1"/>
    <col min="11" max="11" width="1.667969" style="279" customWidth="1"/>
  </cols>
  <sheetData>
    <row r="1" s="1" customFormat="1" ht="37.5" customHeight="1"/>
    <row r="2" s="1" customFormat="1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6" customFormat="1" ht="45" customHeight="1">
      <c r="B3" s="283"/>
      <c r="C3" s="284" t="s">
        <v>2432</v>
      </c>
      <c r="D3" s="284"/>
      <c r="E3" s="284"/>
      <c r="F3" s="284"/>
      <c r="G3" s="284"/>
      <c r="H3" s="284"/>
      <c r="I3" s="284"/>
      <c r="J3" s="284"/>
      <c r="K3" s="285"/>
    </row>
    <row r="4" s="1" customFormat="1" ht="25.5" customHeight="1">
      <c r="B4" s="286"/>
      <c r="C4" s="287" t="s">
        <v>2433</v>
      </c>
      <c r="D4" s="287"/>
      <c r="E4" s="287"/>
      <c r="F4" s="287"/>
      <c r="G4" s="287"/>
      <c r="H4" s="287"/>
      <c r="I4" s="287"/>
      <c r="J4" s="287"/>
      <c r="K4" s="288"/>
    </row>
    <row r="5" s="1" customFormat="1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s="1" customFormat="1" ht="15" customHeight="1">
      <c r="B6" s="286"/>
      <c r="C6" s="290" t="s">
        <v>2434</v>
      </c>
      <c r="D6" s="290"/>
      <c r="E6" s="290"/>
      <c r="F6" s="290"/>
      <c r="G6" s="290"/>
      <c r="H6" s="290"/>
      <c r="I6" s="290"/>
      <c r="J6" s="290"/>
      <c r="K6" s="288"/>
    </row>
    <row r="7" s="1" customFormat="1" ht="15" customHeight="1">
      <c r="B7" s="291"/>
      <c r="C7" s="290" t="s">
        <v>2435</v>
      </c>
      <c r="D7" s="290"/>
      <c r="E7" s="290"/>
      <c r="F7" s="290"/>
      <c r="G7" s="290"/>
      <c r="H7" s="290"/>
      <c r="I7" s="290"/>
      <c r="J7" s="290"/>
      <c r="K7" s="288"/>
    </row>
    <row r="8" s="1" customFormat="1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s="1" customFormat="1" ht="15" customHeight="1">
      <c r="B9" s="291"/>
      <c r="C9" s="290" t="s">
        <v>2436</v>
      </c>
      <c r="D9" s="290"/>
      <c r="E9" s="290"/>
      <c r="F9" s="290"/>
      <c r="G9" s="290"/>
      <c r="H9" s="290"/>
      <c r="I9" s="290"/>
      <c r="J9" s="290"/>
      <c r="K9" s="288"/>
    </row>
    <row r="10" s="1" customFormat="1" ht="15" customHeight="1">
      <c r="B10" s="291"/>
      <c r="C10" s="290"/>
      <c r="D10" s="290" t="s">
        <v>2437</v>
      </c>
      <c r="E10" s="290"/>
      <c r="F10" s="290"/>
      <c r="G10" s="290"/>
      <c r="H10" s="290"/>
      <c r="I10" s="290"/>
      <c r="J10" s="290"/>
      <c r="K10" s="288"/>
    </row>
    <row r="11" s="1" customFormat="1" ht="15" customHeight="1">
      <c r="B11" s="291"/>
      <c r="C11" s="292"/>
      <c r="D11" s="290" t="s">
        <v>2438</v>
      </c>
      <c r="E11" s="290"/>
      <c r="F11" s="290"/>
      <c r="G11" s="290"/>
      <c r="H11" s="290"/>
      <c r="I11" s="290"/>
      <c r="J11" s="290"/>
      <c r="K11" s="288"/>
    </row>
    <row r="12" s="1" customFormat="1" ht="15" customHeight="1">
      <c r="B12" s="291"/>
      <c r="C12" s="292"/>
      <c r="D12" s="290"/>
      <c r="E12" s="290"/>
      <c r="F12" s="290"/>
      <c r="G12" s="290"/>
      <c r="H12" s="290"/>
      <c r="I12" s="290"/>
      <c r="J12" s="290"/>
      <c r="K12" s="288"/>
    </row>
    <row r="13" s="1" customFormat="1" ht="15" customHeight="1">
      <c r="B13" s="291"/>
      <c r="C13" s="292"/>
      <c r="D13" s="293" t="s">
        <v>2439</v>
      </c>
      <c r="E13" s="290"/>
      <c r="F13" s="290"/>
      <c r="G13" s="290"/>
      <c r="H13" s="290"/>
      <c r="I13" s="290"/>
      <c r="J13" s="290"/>
      <c r="K13" s="288"/>
    </row>
    <row r="14" s="1" customFormat="1" ht="12.7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88"/>
    </row>
    <row r="15" s="1" customFormat="1" ht="15" customHeight="1">
      <c r="B15" s="291"/>
      <c r="C15" s="292"/>
      <c r="D15" s="290" t="s">
        <v>2440</v>
      </c>
      <c r="E15" s="290"/>
      <c r="F15" s="290"/>
      <c r="G15" s="290"/>
      <c r="H15" s="290"/>
      <c r="I15" s="290"/>
      <c r="J15" s="290"/>
      <c r="K15" s="288"/>
    </row>
    <row r="16" s="1" customFormat="1" ht="15" customHeight="1">
      <c r="B16" s="291"/>
      <c r="C16" s="292"/>
      <c r="D16" s="290" t="s">
        <v>2441</v>
      </c>
      <c r="E16" s="290"/>
      <c r="F16" s="290"/>
      <c r="G16" s="290"/>
      <c r="H16" s="290"/>
      <c r="I16" s="290"/>
      <c r="J16" s="290"/>
      <c r="K16" s="288"/>
    </row>
    <row r="17" s="1" customFormat="1" ht="15" customHeight="1">
      <c r="B17" s="291"/>
      <c r="C17" s="292"/>
      <c r="D17" s="290" t="s">
        <v>2442</v>
      </c>
      <c r="E17" s="290"/>
      <c r="F17" s="290"/>
      <c r="G17" s="290"/>
      <c r="H17" s="290"/>
      <c r="I17" s="290"/>
      <c r="J17" s="290"/>
      <c r="K17" s="288"/>
    </row>
    <row r="18" s="1" customFormat="1" ht="15" customHeight="1">
      <c r="B18" s="291"/>
      <c r="C18" s="292"/>
      <c r="D18" s="292"/>
      <c r="E18" s="294" t="s">
        <v>77</v>
      </c>
      <c r="F18" s="290" t="s">
        <v>2443</v>
      </c>
      <c r="G18" s="290"/>
      <c r="H18" s="290"/>
      <c r="I18" s="290"/>
      <c r="J18" s="290"/>
      <c r="K18" s="288"/>
    </row>
    <row r="19" s="1" customFormat="1" ht="15" customHeight="1">
      <c r="B19" s="291"/>
      <c r="C19" s="292"/>
      <c r="D19" s="292"/>
      <c r="E19" s="294" t="s">
        <v>2444</v>
      </c>
      <c r="F19" s="290" t="s">
        <v>2445</v>
      </c>
      <c r="G19" s="290"/>
      <c r="H19" s="290"/>
      <c r="I19" s="290"/>
      <c r="J19" s="290"/>
      <c r="K19" s="288"/>
    </row>
    <row r="20" s="1" customFormat="1" ht="15" customHeight="1">
      <c r="B20" s="291"/>
      <c r="C20" s="292"/>
      <c r="D20" s="292"/>
      <c r="E20" s="294" t="s">
        <v>2446</v>
      </c>
      <c r="F20" s="290" t="s">
        <v>2447</v>
      </c>
      <c r="G20" s="290"/>
      <c r="H20" s="290"/>
      <c r="I20" s="290"/>
      <c r="J20" s="290"/>
      <c r="K20" s="288"/>
    </row>
    <row r="21" s="1" customFormat="1" ht="15" customHeight="1">
      <c r="B21" s="291"/>
      <c r="C21" s="292"/>
      <c r="D21" s="292"/>
      <c r="E21" s="294" t="s">
        <v>2448</v>
      </c>
      <c r="F21" s="290" t="s">
        <v>2449</v>
      </c>
      <c r="G21" s="290"/>
      <c r="H21" s="290"/>
      <c r="I21" s="290"/>
      <c r="J21" s="290"/>
      <c r="K21" s="288"/>
    </row>
    <row r="22" s="1" customFormat="1" ht="15" customHeight="1">
      <c r="B22" s="291"/>
      <c r="C22" s="292"/>
      <c r="D22" s="292"/>
      <c r="E22" s="294" t="s">
        <v>2450</v>
      </c>
      <c r="F22" s="290" t="s">
        <v>2451</v>
      </c>
      <c r="G22" s="290"/>
      <c r="H22" s="290"/>
      <c r="I22" s="290"/>
      <c r="J22" s="290"/>
      <c r="K22" s="288"/>
    </row>
    <row r="23" s="1" customFormat="1" ht="15" customHeight="1">
      <c r="B23" s="291"/>
      <c r="C23" s="292"/>
      <c r="D23" s="292"/>
      <c r="E23" s="294" t="s">
        <v>2452</v>
      </c>
      <c r="F23" s="290" t="s">
        <v>2453</v>
      </c>
      <c r="G23" s="290"/>
      <c r="H23" s="290"/>
      <c r="I23" s="290"/>
      <c r="J23" s="290"/>
      <c r="K23" s="288"/>
    </row>
    <row r="24" s="1" customFormat="1" ht="12.75" customHeight="1">
      <c r="B24" s="291"/>
      <c r="C24" s="292"/>
      <c r="D24" s="292"/>
      <c r="E24" s="292"/>
      <c r="F24" s="292"/>
      <c r="G24" s="292"/>
      <c r="H24" s="292"/>
      <c r="I24" s="292"/>
      <c r="J24" s="292"/>
      <c r="K24" s="288"/>
    </row>
    <row r="25" s="1" customFormat="1" ht="15" customHeight="1">
      <c r="B25" s="291"/>
      <c r="C25" s="290" t="s">
        <v>2454</v>
      </c>
      <c r="D25" s="290"/>
      <c r="E25" s="290"/>
      <c r="F25" s="290"/>
      <c r="G25" s="290"/>
      <c r="H25" s="290"/>
      <c r="I25" s="290"/>
      <c r="J25" s="290"/>
      <c r="K25" s="288"/>
    </row>
    <row r="26" s="1" customFormat="1" ht="15" customHeight="1">
      <c r="B26" s="291"/>
      <c r="C26" s="290" t="s">
        <v>2455</v>
      </c>
      <c r="D26" s="290"/>
      <c r="E26" s="290"/>
      <c r="F26" s="290"/>
      <c r="G26" s="290"/>
      <c r="H26" s="290"/>
      <c r="I26" s="290"/>
      <c r="J26" s="290"/>
      <c r="K26" s="288"/>
    </row>
    <row r="27" s="1" customFormat="1" ht="15" customHeight="1">
      <c r="B27" s="291"/>
      <c r="C27" s="290"/>
      <c r="D27" s="290" t="s">
        <v>2456</v>
      </c>
      <c r="E27" s="290"/>
      <c r="F27" s="290"/>
      <c r="G27" s="290"/>
      <c r="H27" s="290"/>
      <c r="I27" s="290"/>
      <c r="J27" s="290"/>
      <c r="K27" s="288"/>
    </row>
    <row r="28" s="1" customFormat="1" ht="15" customHeight="1">
      <c r="B28" s="291"/>
      <c r="C28" s="292"/>
      <c r="D28" s="290" t="s">
        <v>2457</v>
      </c>
      <c r="E28" s="290"/>
      <c r="F28" s="290"/>
      <c r="G28" s="290"/>
      <c r="H28" s="290"/>
      <c r="I28" s="290"/>
      <c r="J28" s="290"/>
      <c r="K28" s="288"/>
    </row>
    <row r="29" s="1" customFormat="1" ht="12.75" customHeight="1">
      <c r="B29" s="291"/>
      <c r="C29" s="292"/>
      <c r="D29" s="292"/>
      <c r="E29" s="292"/>
      <c r="F29" s="292"/>
      <c r="G29" s="292"/>
      <c r="H29" s="292"/>
      <c r="I29" s="292"/>
      <c r="J29" s="292"/>
      <c r="K29" s="288"/>
    </row>
    <row r="30" s="1" customFormat="1" ht="15" customHeight="1">
      <c r="B30" s="291"/>
      <c r="C30" s="292"/>
      <c r="D30" s="290" t="s">
        <v>2458</v>
      </c>
      <c r="E30" s="290"/>
      <c r="F30" s="290"/>
      <c r="G30" s="290"/>
      <c r="H30" s="290"/>
      <c r="I30" s="290"/>
      <c r="J30" s="290"/>
      <c r="K30" s="288"/>
    </row>
    <row r="31" s="1" customFormat="1" ht="15" customHeight="1">
      <c r="B31" s="291"/>
      <c r="C31" s="292"/>
      <c r="D31" s="290" t="s">
        <v>2459</v>
      </c>
      <c r="E31" s="290"/>
      <c r="F31" s="290"/>
      <c r="G31" s="290"/>
      <c r="H31" s="290"/>
      <c r="I31" s="290"/>
      <c r="J31" s="290"/>
      <c r="K31" s="288"/>
    </row>
    <row r="32" s="1" customFormat="1" ht="12.75" customHeight="1">
      <c r="B32" s="291"/>
      <c r="C32" s="292"/>
      <c r="D32" s="292"/>
      <c r="E32" s="292"/>
      <c r="F32" s="292"/>
      <c r="G32" s="292"/>
      <c r="H32" s="292"/>
      <c r="I32" s="292"/>
      <c r="J32" s="292"/>
      <c r="K32" s="288"/>
    </row>
    <row r="33" s="1" customFormat="1" ht="15" customHeight="1">
      <c r="B33" s="291"/>
      <c r="C33" s="292"/>
      <c r="D33" s="290" t="s">
        <v>2460</v>
      </c>
      <c r="E33" s="290"/>
      <c r="F33" s="290"/>
      <c r="G33" s="290"/>
      <c r="H33" s="290"/>
      <c r="I33" s="290"/>
      <c r="J33" s="290"/>
      <c r="K33" s="288"/>
    </row>
    <row r="34" s="1" customFormat="1" ht="15" customHeight="1">
      <c r="B34" s="291"/>
      <c r="C34" s="292"/>
      <c r="D34" s="290" t="s">
        <v>2461</v>
      </c>
      <c r="E34" s="290"/>
      <c r="F34" s="290"/>
      <c r="G34" s="290"/>
      <c r="H34" s="290"/>
      <c r="I34" s="290"/>
      <c r="J34" s="290"/>
      <c r="K34" s="288"/>
    </row>
    <row r="35" s="1" customFormat="1" ht="15" customHeight="1">
      <c r="B35" s="291"/>
      <c r="C35" s="292"/>
      <c r="D35" s="290" t="s">
        <v>2462</v>
      </c>
      <c r="E35" s="290"/>
      <c r="F35" s="290"/>
      <c r="G35" s="290"/>
      <c r="H35" s="290"/>
      <c r="I35" s="290"/>
      <c r="J35" s="290"/>
      <c r="K35" s="288"/>
    </row>
    <row r="36" s="1" customFormat="1" ht="15" customHeight="1">
      <c r="B36" s="291"/>
      <c r="C36" s="292"/>
      <c r="D36" s="290"/>
      <c r="E36" s="293" t="s">
        <v>128</v>
      </c>
      <c r="F36" s="290"/>
      <c r="G36" s="290" t="s">
        <v>2463</v>
      </c>
      <c r="H36" s="290"/>
      <c r="I36" s="290"/>
      <c r="J36" s="290"/>
      <c r="K36" s="288"/>
    </row>
    <row r="37" s="1" customFormat="1" ht="30.75" customHeight="1">
      <c r="B37" s="291"/>
      <c r="C37" s="292"/>
      <c r="D37" s="290"/>
      <c r="E37" s="293" t="s">
        <v>2464</v>
      </c>
      <c r="F37" s="290"/>
      <c r="G37" s="290" t="s">
        <v>2465</v>
      </c>
      <c r="H37" s="290"/>
      <c r="I37" s="290"/>
      <c r="J37" s="290"/>
      <c r="K37" s="288"/>
    </row>
    <row r="38" s="1" customFormat="1" ht="15" customHeight="1">
      <c r="B38" s="291"/>
      <c r="C38" s="292"/>
      <c r="D38" s="290"/>
      <c r="E38" s="293" t="s">
        <v>51</v>
      </c>
      <c r="F38" s="290"/>
      <c r="G38" s="290" t="s">
        <v>2466</v>
      </c>
      <c r="H38" s="290"/>
      <c r="I38" s="290"/>
      <c r="J38" s="290"/>
      <c r="K38" s="288"/>
    </row>
    <row r="39" s="1" customFormat="1" ht="15" customHeight="1">
      <c r="B39" s="291"/>
      <c r="C39" s="292"/>
      <c r="D39" s="290"/>
      <c r="E39" s="293" t="s">
        <v>52</v>
      </c>
      <c r="F39" s="290"/>
      <c r="G39" s="290" t="s">
        <v>2467</v>
      </c>
      <c r="H39" s="290"/>
      <c r="I39" s="290"/>
      <c r="J39" s="290"/>
      <c r="K39" s="288"/>
    </row>
    <row r="40" s="1" customFormat="1" ht="15" customHeight="1">
      <c r="B40" s="291"/>
      <c r="C40" s="292"/>
      <c r="D40" s="290"/>
      <c r="E40" s="293" t="s">
        <v>129</v>
      </c>
      <c r="F40" s="290"/>
      <c r="G40" s="290" t="s">
        <v>2468</v>
      </c>
      <c r="H40" s="290"/>
      <c r="I40" s="290"/>
      <c r="J40" s="290"/>
      <c r="K40" s="288"/>
    </row>
    <row r="41" s="1" customFormat="1" ht="15" customHeight="1">
      <c r="B41" s="291"/>
      <c r="C41" s="292"/>
      <c r="D41" s="290"/>
      <c r="E41" s="293" t="s">
        <v>130</v>
      </c>
      <c r="F41" s="290"/>
      <c r="G41" s="290" t="s">
        <v>2469</v>
      </c>
      <c r="H41" s="290"/>
      <c r="I41" s="290"/>
      <c r="J41" s="290"/>
      <c r="K41" s="288"/>
    </row>
    <row r="42" s="1" customFormat="1" ht="15" customHeight="1">
      <c r="B42" s="291"/>
      <c r="C42" s="292"/>
      <c r="D42" s="290"/>
      <c r="E42" s="293" t="s">
        <v>2470</v>
      </c>
      <c r="F42" s="290"/>
      <c r="G42" s="290" t="s">
        <v>2471</v>
      </c>
      <c r="H42" s="290"/>
      <c r="I42" s="290"/>
      <c r="J42" s="290"/>
      <c r="K42" s="288"/>
    </row>
    <row r="43" s="1" customFormat="1" ht="15" customHeight="1">
      <c r="B43" s="291"/>
      <c r="C43" s="292"/>
      <c r="D43" s="290"/>
      <c r="E43" s="293"/>
      <c r="F43" s="290"/>
      <c r="G43" s="290" t="s">
        <v>2472</v>
      </c>
      <c r="H43" s="290"/>
      <c r="I43" s="290"/>
      <c r="J43" s="290"/>
      <c r="K43" s="288"/>
    </row>
    <row r="44" s="1" customFormat="1" ht="15" customHeight="1">
      <c r="B44" s="291"/>
      <c r="C44" s="292"/>
      <c r="D44" s="290"/>
      <c r="E44" s="293" t="s">
        <v>2473</v>
      </c>
      <c r="F44" s="290"/>
      <c r="G44" s="290" t="s">
        <v>2474</v>
      </c>
      <c r="H44" s="290"/>
      <c r="I44" s="290"/>
      <c r="J44" s="290"/>
      <c r="K44" s="288"/>
    </row>
    <row r="45" s="1" customFormat="1" ht="15" customHeight="1">
      <c r="B45" s="291"/>
      <c r="C45" s="292"/>
      <c r="D45" s="290"/>
      <c r="E45" s="293" t="s">
        <v>132</v>
      </c>
      <c r="F45" s="290"/>
      <c r="G45" s="290" t="s">
        <v>2475</v>
      </c>
      <c r="H45" s="290"/>
      <c r="I45" s="290"/>
      <c r="J45" s="290"/>
      <c r="K45" s="288"/>
    </row>
    <row r="46" s="1" customFormat="1" ht="12.75" customHeight="1">
      <c r="B46" s="291"/>
      <c r="C46" s="292"/>
      <c r="D46" s="290"/>
      <c r="E46" s="290"/>
      <c r="F46" s="290"/>
      <c r="G46" s="290"/>
      <c r="H46" s="290"/>
      <c r="I46" s="290"/>
      <c r="J46" s="290"/>
      <c r="K46" s="288"/>
    </row>
    <row r="47" s="1" customFormat="1" ht="15" customHeight="1">
      <c r="B47" s="291"/>
      <c r="C47" s="292"/>
      <c r="D47" s="290" t="s">
        <v>2476</v>
      </c>
      <c r="E47" s="290"/>
      <c r="F47" s="290"/>
      <c r="G47" s="290"/>
      <c r="H47" s="290"/>
      <c r="I47" s="290"/>
      <c r="J47" s="290"/>
      <c r="K47" s="288"/>
    </row>
    <row r="48" s="1" customFormat="1" ht="15" customHeight="1">
      <c r="B48" s="291"/>
      <c r="C48" s="292"/>
      <c r="D48" s="292"/>
      <c r="E48" s="290" t="s">
        <v>2477</v>
      </c>
      <c r="F48" s="290"/>
      <c r="G48" s="290"/>
      <c r="H48" s="290"/>
      <c r="I48" s="290"/>
      <c r="J48" s="290"/>
      <c r="K48" s="288"/>
    </row>
    <row r="49" s="1" customFormat="1" ht="15" customHeight="1">
      <c r="B49" s="291"/>
      <c r="C49" s="292"/>
      <c r="D49" s="292"/>
      <c r="E49" s="290" t="s">
        <v>2478</v>
      </c>
      <c r="F49" s="290"/>
      <c r="G49" s="290"/>
      <c r="H49" s="290"/>
      <c r="I49" s="290"/>
      <c r="J49" s="290"/>
      <c r="K49" s="288"/>
    </row>
    <row r="50" s="1" customFormat="1" ht="15" customHeight="1">
      <c r="B50" s="291"/>
      <c r="C50" s="292"/>
      <c r="D50" s="292"/>
      <c r="E50" s="290" t="s">
        <v>2479</v>
      </c>
      <c r="F50" s="290"/>
      <c r="G50" s="290"/>
      <c r="H50" s="290"/>
      <c r="I50" s="290"/>
      <c r="J50" s="290"/>
      <c r="K50" s="288"/>
    </row>
    <row r="51" s="1" customFormat="1" ht="15" customHeight="1">
      <c r="B51" s="291"/>
      <c r="C51" s="292"/>
      <c r="D51" s="290" t="s">
        <v>2480</v>
      </c>
      <c r="E51" s="290"/>
      <c r="F51" s="290"/>
      <c r="G51" s="290"/>
      <c r="H51" s="290"/>
      <c r="I51" s="290"/>
      <c r="J51" s="290"/>
      <c r="K51" s="288"/>
    </row>
    <row r="52" s="1" customFormat="1" ht="25.5" customHeight="1">
      <c r="B52" s="286"/>
      <c r="C52" s="287" t="s">
        <v>2481</v>
      </c>
      <c r="D52" s="287"/>
      <c r="E52" s="287"/>
      <c r="F52" s="287"/>
      <c r="G52" s="287"/>
      <c r="H52" s="287"/>
      <c r="I52" s="287"/>
      <c r="J52" s="287"/>
      <c r="K52" s="288"/>
    </row>
    <row r="53" s="1" customFormat="1" ht="5.25" customHeight="1">
      <c r="B53" s="286"/>
      <c r="C53" s="289"/>
      <c r="D53" s="289"/>
      <c r="E53" s="289"/>
      <c r="F53" s="289"/>
      <c r="G53" s="289"/>
      <c r="H53" s="289"/>
      <c r="I53" s="289"/>
      <c r="J53" s="289"/>
      <c r="K53" s="288"/>
    </row>
    <row r="54" s="1" customFormat="1" ht="15" customHeight="1">
      <c r="B54" s="286"/>
      <c r="C54" s="290" t="s">
        <v>2482</v>
      </c>
      <c r="D54" s="290"/>
      <c r="E54" s="290"/>
      <c r="F54" s="290"/>
      <c r="G54" s="290"/>
      <c r="H54" s="290"/>
      <c r="I54" s="290"/>
      <c r="J54" s="290"/>
      <c r="K54" s="288"/>
    </row>
    <row r="55" s="1" customFormat="1" ht="15" customHeight="1">
      <c r="B55" s="286"/>
      <c r="C55" s="290" t="s">
        <v>2483</v>
      </c>
      <c r="D55" s="290"/>
      <c r="E55" s="290"/>
      <c r="F55" s="290"/>
      <c r="G55" s="290"/>
      <c r="H55" s="290"/>
      <c r="I55" s="290"/>
      <c r="J55" s="290"/>
      <c r="K55" s="288"/>
    </row>
    <row r="56" s="1" customFormat="1" ht="12.75" customHeight="1">
      <c r="B56" s="286"/>
      <c r="C56" s="290"/>
      <c r="D56" s="290"/>
      <c r="E56" s="290"/>
      <c r="F56" s="290"/>
      <c r="G56" s="290"/>
      <c r="H56" s="290"/>
      <c r="I56" s="290"/>
      <c r="J56" s="290"/>
      <c r="K56" s="288"/>
    </row>
    <row r="57" s="1" customFormat="1" ht="15" customHeight="1">
      <c r="B57" s="286"/>
      <c r="C57" s="290" t="s">
        <v>2484</v>
      </c>
      <c r="D57" s="290"/>
      <c r="E57" s="290"/>
      <c r="F57" s="290"/>
      <c r="G57" s="290"/>
      <c r="H57" s="290"/>
      <c r="I57" s="290"/>
      <c r="J57" s="290"/>
      <c r="K57" s="288"/>
    </row>
    <row r="58" s="1" customFormat="1" ht="15" customHeight="1">
      <c r="B58" s="286"/>
      <c r="C58" s="292"/>
      <c r="D58" s="290" t="s">
        <v>2485</v>
      </c>
      <c r="E58" s="290"/>
      <c r="F58" s="290"/>
      <c r="G58" s="290"/>
      <c r="H58" s="290"/>
      <c r="I58" s="290"/>
      <c r="J58" s="290"/>
      <c r="K58" s="288"/>
    </row>
    <row r="59" s="1" customFormat="1" ht="15" customHeight="1">
      <c r="B59" s="286"/>
      <c r="C59" s="292"/>
      <c r="D59" s="290" t="s">
        <v>2486</v>
      </c>
      <c r="E59" s="290"/>
      <c r="F59" s="290"/>
      <c r="G59" s="290"/>
      <c r="H59" s="290"/>
      <c r="I59" s="290"/>
      <c r="J59" s="290"/>
      <c r="K59" s="288"/>
    </row>
    <row r="60" s="1" customFormat="1" ht="15" customHeight="1">
      <c r="B60" s="286"/>
      <c r="C60" s="292"/>
      <c r="D60" s="290" t="s">
        <v>2487</v>
      </c>
      <c r="E60" s="290"/>
      <c r="F60" s="290"/>
      <c r="G60" s="290"/>
      <c r="H60" s="290"/>
      <c r="I60" s="290"/>
      <c r="J60" s="290"/>
      <c r="K60" s="288"/>
    </row>
    <row r="61" s="1" customFormat="1" ht="15" customHeight="1">
      <c r="B61" s="286"/>
      <c r="C61" s="292"/>
      <c r="D61" s="290" t="s">
        <v>2488</v>
      </c>
      <c r="E61" s="290"/>
      <c r="F61" s="290"/>
      <c r="G61" s="290"/>
      <c r="H61" s="290"/>
      <c r="I61" s="290"/>
      <c r="J61" s="290"/>
      <c r="K61" s="288"/>
    </row>
    <row r="62" s="1" customFormat="1" ht="15" customHeight="1">
      <c r="B62" s="286"/>
      <c r="C62" s="292"/>
      <c r="D62" s="295" t="s">
        <v>2489</v>
      </c>
      <c r="E62" s="295"/>
      <c r="F62" s="295"/>
      <c r="G62" s="295"/>
      <c r="H62" s="295"/>
      <c r="I62" s="295"/>
      <c r="J62" s="295"/>
      <c r="K62" s="288"/>
    </row>
    <row r="63" s="1" customFormat="1" ht="15" customHeight="1">
      <c r="B63" s="286"/>
      <c r="C63" s="292"/>
      <c r="D63" s="290" t="s">
        <v>2490</v>
      </c>
      <c r="E63" s="290"/>
      <c r="F63" s="290"/>
      <c r="G63" s="290"/>
      <c r="H63" s="290"/>
      <c r="I63" s="290"/>
      <c r="J63" s="290"/>
      <c r="K63" s="288"/>
    </row>
    <row r="64" s="1" customFormat="1" ht="12.75" customHeight="1">
      <c r="B64" s="286"/>
      <c r="C64" s="292"/>
      <c r="D64" s="292"/>
      <c r="E64" s="296"/>
      <c r="F64" s="292"/>
      <c r="G64" s="292"/>
      <c r="H64" s="292"/>
      <c r="I64" s="292"/>
      <c r="J64" s="292"/>
      <c r="K64" s="288"/>
    </row>
    <row r="65" s="1" customFormat="1" ht="15" customHeight="1">
      <c r="B65" s="286"/>
      <c r="C65" s="292"/>
      <c r="D65" s="290" t="s">
        <v>2491</v>
      </c>
      <c r="E65" s="290"/>
      <c r="F65" s="290"/>
      <c r="G65" s="290"/>
      <c r="H65" s="290"/>
      <c r="I65" s="290"/>
      <c r="J65" s="290"/>
      <c r="K65" s="288"/>
    </row>
    <row r="66" s="1" customFormat="1" ht="15" customHeight="1">
      <c r="B66" s="286"/>
      <c r="C66" s="292"/>
      <c r="D66" s="295" t="s">
        <v>2492</v>
      </c>
      <c r="E66" s="295"/>
      <c r="F66" s="295"/>
      <c r="G66" s="295"/>
      <c r="H66" s="295"/>
      <c r="I66" s="295"/>
      <c r="J66" s="295"/>
      <c r="K66" s="288"/>
    </row>
    <row r="67" s="1" customFormat="1" ht="15" customHeight="1">
      <c r="B67" s="286"/>
      <c r="C67" s="292"/>
      <c r="D67" s="290" t="s">
        <v>2493</v>
      </c>
      <c r="E67" s="290"/>
      <c r="F67" s="290"/>
      <c r="G67" s="290"/>
      <c r="H67" s="290"/>
      <c r="I67" s="290"/>
      <c r="J67" s="290"/>
      <c r="K67" s="288"/>
    </row>
    <row r="68" s="1" customFormat="1" ht="15" customHeight="1">
      <c r="B68" s="286"/>
      <c r="C68" s="292"/>
      <c r="D68" s="290" t="s">
        <v>2494</v>
      </c>
      <c r="E68" s="290"/>
      <c r="F68" s="290"/>
      <c r="G68" s="290"/>
      <c r="H68" s="290"/>
      <c r="I68" s="290"/>
      <c r="J68" s="290"/>
      <c r="K68" s="288"/>
    </row>
    <row r="69" s="1" customFormat="1" ht="15" customHeight="1">
      <c r="B69" s="286"/>
      <c r="C69" s="292"/>
      <c r="D69" s="290" t="s">
        <v>2495</v>
      </c>
      <c r="E69" s="290"/>
      <c r="F69" s="290"/>
      <c r="G69" s="290"/>
      <c r="H69" s="290"/>
      <c r="I69" s="290"/>
      <c r="J69" s="290"/>
      <c r="K69" s="288"/>
    </row>
    <row r="70" s="1" customFormat="1" ht="15" customHeight="1">
      <c r="B70" s="286"/>
      <c r="C70" s="292"/>
      <c r="D70" s="290" t="s">
        <v>2496</v>
      </c>
      <c r="E70" s="290"/>
      <c r="F70" s="290"/>
      <c r="G70" s="290"/>
      <c r="H70" s="290"/>
      <c r="I70" s="290"/>
      <c r="J70" s="290"/>
      <c r="K70" s="288"/>
    </row>
    <row r="71" s="1" customFormat="1" ht="12.75" customHeight="1">
      <c r="B71" s="297"/>
      <c r="C71" s="298"/>
      <c r="D71" s="298"/>
      <c r="E71" s="298"/>
      <c r="F71" s="298"/>
      <c r="G71" s="298"/>
      <c r="H71" s="298"/>
      <c r="I71" s="298"/>
      <c r="J71" s="298"/>
      <c r="K71" s="299"/>
    </row>
    <row r="72" s="1" customFormat="1" ht="18.75" customHeight="1">
      <c r="B72" s="300"/>
      <c r="C72" s="300"/>
      <c r="D72" s="300"/>
      <c r="E72" s="300"/>
      <c r="F72" s="300"/>
      <c r="G72" s="300"/>
      <c r="H72" s="300"/>
      <c r="I72" s="300"/>
      <c r="J72" s="300"/>
      <c r="K72" s="301"/>
    </row>
    <row r="73" s="1" customFormat="1" ht="18.75" customHeight="1">
      <c r="B73" s="301"/>
      <c r="C73" s="301"/>
      <c r="D73" s="301"/>
      <c r="E73" s="301"/>
      <c r="F73" s="301"/>
      <c r="G73" s="301"/>
      <c r="H73" s="301"/>
      <c r="I73" s="301"/>
      <c r="J73" s="301"/>
      <c r="K73" s="301"/>
    </row>
    <row r="74" s="1" customFormat="1" ht="7.5" customHeight="1">
      <c r="B74" s="302"/>
      <c r="C74" s="303"/>
      <c r="D74" s="303"/>
      <c r="E74" s="303"/>
      <c r="F74" s="303"/>
      <c r="G74" s="303"/>
      <c r="H74" s="303"/>
      <c r="I74" s="303"/>
      <c r="J74" s="303"/>
      <c r="K74" s="304"/>
    </row>
    <row r="75" s="1" customFormat="1" ht="45" customHeight="1">
      <c r="B75" s="305"/>
      <c r="C75" s="306" t="s">
        <v>2497</v>
      </c>
      <c r="D75" s="306"/>
      <c r="E75" s="306"/>
      <c r="F75" s="306"/>
      <c r="G75" s="306"/>
      <c r="H75" s="306"/>
      <c r="I75" s="306"/>
      <c r="J75" s="306"/>
      <c r="K75" s="307"/>
    </row>
    <row r="76" s="1" customFormat="1" ht="17.25" customHeight="1">
      <c r="B76" s="305"/>
      <c r="C76" s="308" t="s">
        <v>2498</v>
      </c>
      <c r="D76" s="308"/>
      <c r="E76" s="308"/>
      <c r="F76" s="308" t="s">
        <v>2499</v>
      </c>
      <c r="G76" s="309"/>
      <c r="H76" s="308" t="s">
        <v>52</v>
      </c>
      <c r="I76" s="308" t="s">
        <v>55</v>
      </c>
      <c r="J76" s="308" t="s">
        <v>2500</v>
      </c>
      <c r="K76" s="307"/>
    </row>
    <row r="77" s="1" customFormat="1" ht="17.25" customHeight="1">
      <c r="B77" s="305"/>
      <c r="C77" s="310" t="s">
        <v>2501</v>
      </c>
      <c r="D77" s="310"/>
      <c r="E77" s="310"/>
      <c r="F77" s="311" t="s">
        <v>2502</v>
      </c>
      <c r="G77" s="312"/>
      <c r="H77" s="310"/>
      <c r="I77" s="310"/>
      <c r="J77" s="310" t="s">
        <v>2503</v>
      </c>
      <c r="K77" s="307"/>
    </row>
    <row r="78" s="1" customFormat="1" ht="5.25" customHeight="1">
      <c r="B78" s="305"/>
      <c r="C78" s="313"/>
      <c r="D78" s="313"/>
      <c r="E78" s="313"/>
      <c r="F78" s="313"/>
      <c r="G78" s="314"/>
      <c r="H78" s="313"/>
      <c r="I78" s="313"/>
      <c r="J78" s="313"/>
      <c r="K78" s="307"/>
    </row>
    <row r="79" s="1" customFormat="1" ht="15" customHeight="1">
      <c r="B79" s="305"/>
      <c r="C79" s="293" t="s">
        <v>51</v>
      </c>
      <c r="D79" s="315"/>
      <c r="E79" s="315"/>
      <c r="F79" s="316" t="s">
        <v>2504</v>
      </c>
      <c r="G79" s="317"/>
      <c r="H79" s="293" t="s">
        <v>2505</v>
      </c>
      <c r="I79" s="293" t="s">
        <v>2506</v>
      </c>
      <c r="J79" s="293">
        <v>20</v>
      </c>
      <c r="K79" s="307"/>
    </row>
    <row r="80" s="1" customFormat="1" ht="15" customHeight="1">
      <c r="B80" s="305"/>
      <c r="C80" s="293" t="s">
        <v>2507</v>
      </c>
      <c r="D80" s="293"/>
      <c r="E80" s="293"/>
      <c r="F80" s="316" t="s">
        <v>2504</v>
      </c>
      <c r="G80" s="317"/>
      <c r="H80" s="293" t="s">
        <v>2508</v>
      </c>
      <c r="I80" s="293" t="s">
        <v>2506</v>
      </c>
      <c r="J80" s="293">
        <v>120</v>
      </c>
      <c r="K80" s="307"/>
    </row>
    <row r="81" s="1" customFormat="1" ht="15" customHeight="1">
      <c r="B81" s="318"/>
      <c r="C81" s="293" t="s">
        <v>2509</v>
      </c>
      <c r="D81" s="293"/>
      <c r="E81" s="293"/>
      <c r="F81" s="316" t="s">
        <v>2510</v>
      </c>
      <c r="G81" s="317"/>
      <c r="H81" s="293" t="s">
        <v>2511</v>
      </c>
      <c r="I81" s="293" t="s">
        <v>2506</v>
      </c>
      <c r="J81" s="293">
        <v>50</v>
      </c>
      <c r="K81" s="307"/>
    </row>
    <row r="82" s="1" customFormat="1" ht="15" customHeight="1">
      <c r="B82" s="318"/>
      <c r="C82" s="293" t="s">
        <v>2512</v>
      </c>
      <c r="D82" s="293"/>
      <c r="E82" s="293"/>
      <c r="F82" s="316" t="s">
        <v>2504</v>
      </c>
      <c r="G82" s="317"/>
      <c r="H82" s="293" t="s">
        <v>2513</v>
      </c>
      <c r="I82" s="293" t="s">
        <v>2514</v>
      </c>
      <c r="J82" s="293"/>
      <c r="K82" s="307"/>
    </row>
    <row r="83" s="1" customFormat="1" ht="15" customHeight="1">
      <c r="B83" s="318"/>
      <c r="C83" s="319" t="s">
        <v>2515</v>
      </c>
      <c r="D83" s="319"/>
      <c r="E83" s="319"/>
      <c r="F83" s="320" t="s">
        <v>2510</v>
      </c>
      <c r="G83" s="319"/>
      <c r="H83" s="319" t="s">
        <v>2516</v>
      </c>
      <c r="I83" s="319" t="s">
        <v>2506</v>
      </c>
      <c r="J83" s="319">
        <v>15</v>
      </c>
      <c r="K83" s="307"/>
    </row>
    <row r="84" s="1" customFormat="1" ht="15" customHeight="1">
      <c r="B84" s="318"/>
      <c r="C84" s="319" t="s">
        <v>2517</v>
      </c>
      <c r="D84" s="319"/>
      <c r="E84" s="319"/>
      <c r="F84" s="320" t="s">
        <v>2510</v>
      </c>
      <c r="G84" s="319"/>
      <c r="H84" s="319" t="s">
        <v>2518</v>
      </c>
      <c r="I84" s="319" t="s">
        <v>2506</v>
      </c>
      <c r="J84" s="319">
        <v>15</v>
      </c>
      <c r="K84" s="307"/>
    </row>
    <row r="85" s="1" customFormat="1" ht="15" customHeight="1">
      <c r="B85" s="318"/>
      <c r="C85" s="319" t="s">
        <v>2519</v>
      </c>
      <c r="D85" s="319"/>
      <c r="E85" s="319"/>
      <c r="F85" s="320" t="s">
        <v>2510</v>
      </c>
      <c r="G85" s="319"/>
      <c r="H85" s="319" t="s">
        <v>2520</v>
      </c>
      <c r="I85" s="319" t="s">
        <v>2506</v>
      </c>
      <c r="J85" s="319">
        <v>20</v>
      </c>
      <c r="K85" s="307"/>
    </row>
    <row r="86" s="1" customFormat="1" ht="15" customHeight="1">
      <c r="B86" s="318"/>
      <c r="C86" s="319" t="s">
        <v>2521</v>
      </c>
      <c r="D86" s="319"/>
      <c r="E86" s="319"/>
      <c r="F86" s="320" t="s">
        <v>2510</v>
      </c>
      <c r="G86" s="319"/>
      <c r="H86" s="319" t="s">
        <v>2522</v>
      </c>
      <c r="I86" s="319" t="s">
        <v>2506</v>
      </c>
      <c r="J86" s="319">
        <v>20</v>
      </c>
      <c r="K86" s="307"/>
    </row>
    <row r="87" s="1" customFormat="1" ht="15" customHeight="1">
      <c r="B87" s="318"/>
      <c r="C87" s="293" t="s">
        <v>2523</v>
      </c>
      <c r="D87" s="293"/>
      <c r="E87" s="293"/>
      <c r="F87" s="316" t="s">
        <v>2510</v>
      </c>
      <c r="G87" s="317"/>
      <c r="H87" s="293" t="s">
        <v>2524</v>
      </c>
      <c r="I87" s="293" t="s">
        <v>2506</v>
      </c>
      <c r="J87" s="293">
        <v>50</v>
      </c>
      <c r="K87" s="307"/>
    </row>
    <row r="88" s="1" customFormat="1" ht="15" customHeight="1">
      <c r="B88" s="318"/>
      <c r="C88" s="293" t="s">
        <v>2525</v>
      </c>
      <c r="D88" s="293"/>
      <c r="E88" s="293"/>
      <c r="F88" s="316" t="s">
        <v>2510</v>
      </c>
      <c r="G88" s="317"/>
      <c r="H88" s="293" t="s">
        <v>2526</v>
      </c>
      <c r="I88" s="293" t="s">
        <v>2506</v>
      </c>
      <c r="J88" s="293">
        <v>20</v>
      </c>
      <c r="K88" s="307"/>
    </row>
    <row r="89" s="1" customFormat="1" ht="15" customHeight="1">
      <c r="B89" s="318"/>
      <c r="C89" s="293" t="s">
        <v>2527</v>
      </c>
      <c r="D89" s="293"/>
      <c r="E89" s="293"/>
      <c r="F89" s="316" t="s">
        <v>2510</v>
      </c>
      <c r="G89" s="317"/>
      <c r="H89" s="293" t="s">
        <v>2528</v>
      </c>
      <c r="I89" s="293" t="s">
        <v>2506</v>
      </c>
      <c r="J89" s="293">
        <v>20</v>
      </c>
      <c r="K89" s="307"/>
    </row>
    <row r="90" s="1" customFormat="1" ht="15" customHeight="1">
      <c r="B90" s="318"/>
      <c r="C90" s="293" t="s">
        <v>2529</v>
      </c>
      <c r="D90" s="293"/>
      <c r="E90" s="293"/>
      <c r="F90" s="316" t="s">
        <v>2510</v>
      </c>
      <c r="G90" s="317"/>
      <c r="H90" s="293" t="s">
        <v>2530</v>
      </c>
      <c r="I90" s="293" t="s">
        <v>2506</v>
      </c>
      <c r="J90" s="293">
        <v>50</v>
      </c>
      <c r="K90" s="307"/>
    </row>
    <row r="91" s="1" customFormat="1" ht="15" customHeight="1">
      <c r="B91" s="318"/>
      <c r="C91" s="293" t="s">
        <v>2531</v>
      </c>
      <c r="D91" s="293"/>
      <c r="E91" s="293"/>
      <c r="F91" s="316" t="s">
        <v>2510</v>
      </c>
      <c r="G91" s="317"/>
      <c r="H91" s="293" t="s">
        <v>2531</v>
      </c>
      <c r="I91" s="293" t="s">
        <v>2506</v>
      </c>
      <c r="J91" s="293">
        <v>50</v>
      </c>
      <c r="K91" s="307"/>
    </row>
    <row r="92" s="1" customFormat="1" ht="15" customHeight="1">
      <c r="B92" s="318"/>
      <c r="C92" s="293" t="s">
        <v>2532</v>
      </c>
      <c r="D92" s="293"/>
      <c r="E92" s="293"/>
      <c r="F92" s="316" t="s">
        <v>2510</v>
      </c>
      <c r="G92" s="317"/>
      <c r="H92" s="293" t="s">
        <v>2533</v>
      </c>
      <c r="I92" s="293" t="s">
        <v>2506</v>
      </c>
      <c r="J92" s="293">
        <v>255</v>
      </c>
      <c r="K92" s="307"/>
    </row>
    <row r="93" s="1" customFormat="1" ht="15" customHeight="1">
      <c r="B93" s="318"/>
      <c r="C93" s="293" t="s">
        <v>2534</v>
      </c>
      <c r="D93" s="293"/>
      <c r="E93" s="293"/>
      <c r="F93" s="316" t="s">
        <v>2504</v>
      </c>
      <c r="G93" s="317"/>
      <c r="H93" s="293" t="s">
        <v>2535</v>
      </c>
      <c r="I93" s="293" t="s">
        <v>2536</v>
      </c>
      <c r="J93" s="293"/>
      <c r="K93" s="307"/>
    </row>
    <row r="94" s="1" customFormat="1" ht="15" customHeight="1">
      <c r="B94" s="318"/>
      <c r="C94" s="293" t="s">
        <v>2537</v>
      </c>
      <c r="D94" s="293"/>
      <c r="E94" s="293"/>
      <c r="F94" s="316" t="s">
        <v>2504</v>
      </c>
      <c r="G94" s="317"/>
      <c r="H94" s="293" t="s">
        <v>2538</v>
      </c>
      <c r="I94" s="293" t="s">
        <v>2539</v>
      </c>
      <c r="J94" s="293"/>
      <c r="K94" s="307"/>
    </row>
    <row r="95" s="1" customFormat="1" ht="15" customHeight="1">
      <c r="B95" s="318"/>
      <c r="C95" s="293" t="s">
        <v>2540</v>
      </c>
      <c r="D95" s="293"/>
      <c r="E95" s="293"/>
      <c r="F95" s="316" t="s">
        <v>2504</v>
      </c>
      <c r="G95" s="317"/>
      <c r="H95" s="293" t="s">
        <v>2540</v>
      </c>
      <c r="I95" s="293" t="s">
        <v>2539</v>
      </c>
      <c r="J95" s="293"/>
      <c r="K95" s="307"/>
    </row>
    <row r="96" s="1" customFormat="1" ht="15" customHeight="1">
      <c r="B96" s="318"/>
      <c r="C96" s="293" t="s">
        <v>36</v>
      </c>
      <c r="D96" s="293"/>
      <c r="E96" s="293"/>
      <c r="F96" s="316" t="s">
        <v>2504</v>
      </c>
      <c r="G96" s="317"/>
      <c r="H96" s="293" t="s">
        <v>2541</v>
      </c>
      <c r="I96" s="293" t="s">
        <v>2539</v>
      </c>
      <c r="J96" s="293"/>
      <c r="K96" s="307"/>
    </row>
    <row r="97" s="1" customFormat="1" ht="15" customHeight="1">
      <c r="B97" s="318"/>
      <c r="C97" s="293" t="s">
        <v>46</v>
      </c>
      <c r="D97" s="293"/>
      <c r="E97" s="293"/>
      <c r="F97" s="316" t="s">
        <v>2504</v>
      </c>
      <c r="G97" s="317"/>
      <c r="H97" s="293" t="s">
        <v>2542</v>
      </c>
      <c r="I97" s="293" t="s">
        <v>2539</v>
      </c>
      <c r="J97" s="293"/>
      <c r="K97" s="307"/>
    </row>
    <row r="98" s="1" customFormat="1" ht="1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3"/>
    </row>
    <row r="99" s="1" customFormat="1" ht="18.75" customHeight="1">
      <c r="B99" s="324"/>
      <c r="C99" s="325"/>
      <c r="D99" s="325"/>
      <c r="E99" s="325"/>
      <c r="F99" s="325"/>
      <c r="G99" s="325"/>
      <c r="H99" s="325"/>
      <c r="I99" s="325"/>
      <c r="J99" s="325"/>
      <c r="K99" s="324"/>
    </row>
    <row r="100" s="1" customFormat="1" ht="18.75" customHeight="1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</row>
    <row r="101" s="1" customFormat="1" ht="7.5" customHeight="1">
      <c r="B101" s="302"/>
      <c r="C101" s="303"/>
      <c r="D101" s="303"/>
      <c r="E101" s="303"/>
      <c r="F101" s="303"/>
      <c r="G101" s="303"/>
      <c r="H101" s="303"/>
      <c r="I101" s="303"/>
      <c r="J101" s="303"/>
      <c r="K101" s="304"/>
    </row>
    <row r="102" s="1" customFormat="1" ht="45" customHeight="1">
      <c r="B102" s="305"/>
      <c r="C102" s="306" t="s">
        <v>2543</v>
      </c>
      <c r="D102" s="306"/>
      <c r="E102" s="306"/>
      <c r="F102" s="306"/>
      <c r="G102" s="306"/>
      <c r="H102" s="306"/>
      <c r="I102" s="306"/>
      <c r="J102" s="306"/>
      <c r="K102" s="307"/>
    </row>
    <row r="103" s="1" customFormat="1" ht="17.25" customHeight="1">
      <c r="B103" s="305"/>
      <c r="C103" s="308" t="s">
        <v>2498</v>
      </c>
      <c r="D103" s="308"/>
      <c r="E103" s="308"/>
      <c r="F103" s="308" t="s">
        <v>2499</v>
      </c>
      <c r="G103" s="309"/>
      <c r="H103" s="308" t="s">
        <v>52</v>
      </c>
      <c r="I103" s="308" t="s">
        <v>55</v>
      </c>
      <c r="J103" s="308" t="s">
        <v>2500</v>
      </c>
      <c r="K103" s="307"/>
    </row>
    <row r="104" s="1" customFormat="1" ht="17.25" customHeight="1">
      <c r="B104" s="305"/>
      <c r="C104" s="310" t="s">
        <v>2501</v>
      </c>
      <c r="D104" s="310"/>
      <c r="E104" s="310"/>
      <c r="F104" s="311" t="s">
        <v>2502</v>
      </c>
      <c r="G104" s="312"/>
      <c r="H104" s="310"/>
      <c r="I104" s="310"/>
      <c r="J104" s="310" t="s">
        <v>2503</v>
      </c>
      <c r="K104" s="307"/>
    </row>
    <row r="105" s="1" customFormat="1" ht="5.25" customHeight="1">
      <c r="B105" s="305"/>
      <c r="C105" s="308"/>
      <c r="D105" s="308"/>
      <c r="E105" s="308"/>
      <c r="F105" s="308"/>
      <c r="G105" s="326"/>
      <c r="H105" s="308"/>
      <c r="I105" s="308"/>
      <c r="J105" s="308"/>
      <c r="K105" s="307"/>
    </row>
    <row r="106" s="1" customFormat="1" ht="15" customHeight="1">
      <c r="B106" s="305"/>
      <c r="C106" s="293" t="s">
        <v>51</v>
      </c>
      <c r="D106" s="315"/>
      <c r="E106" s="315"/>
      <c r="F106" s="316" t="s">
        <v>2504</v>
      </c>
      <c r="G106" s="293"/>
      <c r="H106" s="293" t="s">
        <v>2544</v>
      </c>
      <c r="I106" s="293" t="s">
        <v>2506</v>
      </c>
      <c r="J106" s="293">
        <v>20</v>
      </c>
      <c r="K106" s="307"/>
    </row>
    <row r="107" s="1" customFormat="1" ht="15" customHeight="1">
      <c r="B107" s="305"/>
      <c r="C107" s="293" t="s">
        <v>2507</v>
      </c>
      <c r="D107" s="293"/>
      <c r="E107" s="293"/>
      <c r="F107" s="316" t="s">
        <v>2504</v>
      </c>
      <c r="G107" s="293"/>
      <c r="H107" s="293" t="s">
        <v>2544</v>
      </c>
      <c r="I107" s="293" t="s">
        <v>2506</v>
      </c>
      <c r="J107" s="293">
        <v>120</v>
      </c>
      <c r="K107" s="307"/>
    </row>
    <row r="108" s="1" customFormat="1" ht="15" customHeight="1">
      <c r="B108" s="318"/>
      <c r="C108" s="293" t="s">
        <v>2509</v>
      </c>
      <c r="D108" s="293"/>
      <c r="E108" s="293"/>
      <c r="F108" s="316" t="s">
        <v>2510</v>
      </c>
      <c r="G108" s="293"/>
      <c r="H108" s="293" t="s">
        <v>2544</v>
      </c>
      <c r="I108" s="293" t="s">
        <v>2506</v>
      </c>
      <c r="J108" s="293">
        <v>50</v>
      </c>
      <c r="K108" s="307"/>
    </row>
    <row r="109" s="1" customFormat="1" ht="15" customHeight="1">
      <c r="B109" s="318"/>
      <c r="C109" s="293" t="s">
        <v>2512</v>
      </c>
      <c r="D109" s="293"/>
      <c r="E109" s="293"/>
      <c r="F109" s="316" t="s">
        <v>2504</v>
      </c>
      <c r="G109" s="293"/>
      <c r="H109" s="293" t="s">
        <v>2544</v>
      </c>
      <c r="I109" s="293" t="s">
        <v>2514</v>
      </c>
      <c r="J109" s="293"/>
      <c r="K109" s="307"/>
    </row>
    <row r="110" s="1" customFormat="1" ht="15" customHeight="1">
      <c r="B110" s="318"/>
      <c r="C110" s="293" t="s">
        <v>2523</v>
      </c>
      <c r="D110" s="293"/>
      <c r="E110" s="293"/>
      <c r="F110" s="316" t="s">
        <v>2510</v>
      </c>
      <c r="G110" s="293"/>
      <c r="H110" s="293" t="s">
        <v>2544</v>
      </c>
      <c r="I110" s="293" t="s">
        <v>2506</v>
      </c>
      <c r="J110" s="293">
        <v>50</v>
      </c>
      <c r="K110" s="307"/>
    </row>
    <row r="111" s="1" customFormat="1" ht="15" customHeight="1">
      <c r="B111" s="318"/>
      <c r="C111" s="293" t="s">
        <v>2531</v>
      </c>
      <c r="D111" s="293"/>
      <c r="E111" s="293"/>
      <c r="F111" s="316" t="s">
        <v>2510</v>
      </c>
      <c r="G111" s="293"/>
      <c r="H111" s="293" t="s">
        <v>2544</v>
      </c>
      <c r="I111" s="293" t="s">
        <v>2506</v>
      </c>
      <c r="J111" s="293">
        <v>50</v>
      </c>
      <c r="K111" s="307"/>
    </row>
    <row r="112" s="1" customFormat="1" ht="15" customHeight="1">
      <c r="B112" s="318"/>
      <c r="C112" s="293" t="s">
        <v>2529</v>
      </c>
      <c r="D112" s="293"/>
      <c r="E112" s="293"/>
      <c r="F112" s="316" t="s">
        <v>2510</v>
      </c>
      <c r="G112" s="293"/>
      <c r="H112" s="293" t="s">
        <v>2544</v>
      </c>
      <c r="I112" s="293" t="s">
        <v>2506</v>
      </c>
      <c r="J112" s="293">
        <v>50</v>
      </c>
      <c r="K112" s="307"/>
    </row>
    <row r="113" s="1" customFormat="1" ht="15" customHeight="1">
      <c r="B113" s="318"/>
      <c r="C113" s="293" t="s">
        <v>51</v>
      </c>
      <c r="D113" s="293"/>
      <c r="E113" s="293"/>
      <c r="F113" s="316" t="s">
        <v>2504</v>
      </c>
      <c r="G113" s="293"/>
      <c r="H113" s="293" t="s">
        <v>2545</v>
      </c>
      <c r="I113" s="293" t="s">
        <v>2506</v>
      </c>
      <c r="J113" s="293">
        <v>20</v>
      </c>
      <c r="K113" s="307"/>
    </row>
    <row r="114" s="1" customFormat="1" ht="15" customHeight="1">
      <c r="B114" s="318"/>
      <c r="C114" s="293" t="s">
        <v>2546</v>
      </c>
      <c r="D114" s="293"/>
      <c r="E114" s="293"/>
      <c r="F114" s="316" t="s">
        <v>2504</v>
      </c>
      <c r="G114" s="293"/>
      <c r="H114" s="293" t="s">
        <v>2547</v>
      </c>
      <c r="I114" s="293" t="s">
        <v>2506</v>
      </c>
      <c r="J114" s="293">
        <v>120</v>
      </c>
      <c r="K114" s="307"/>
    </row>
    <row r="115" s="1" customFormat="1" ht="15" customHeight="1">
      <c r="B115" s="318"/>
      <c r="C115" s="293" t="s">
        <v>36</v>
      </c>
      <c r="D115" s="293"/>
      <c r="E115" s="293"/>
      <c r="F115" s="316" t="s">
        <v>2504</v>
      </c>
      <c r="G115" s="293"/>
      <c r="H115" s="293" t="s">
        <v>2548</v>
      </c>
      <c r="I115" s="293" t="s">
        <v>2539</v>
      </c>
      <c r="J115" s="293"/>
      <c r="K115" s="307"/>
    </row>
    <row r="116" s="1" customFormat="1" ht="15" customHeight="1">
      <c r="B116" s="318"/>
      <c r="C116" s="293" t="s">
        <v>46</v>
      </c>
      <c r="D116" s="293"/>
      <c r="E116" s="293"/>
      <c r="F116" s="316" t="s">
        <v>2504</v>
      </c>
      <c r="G116" s="293"/>
      <c r="H116" s="293" t="s">
        <v>2549</v>
      </c>
      <c r="I116" s="293" t="s">
        <v>2539</v>
      </c>
      <c r="J116" s="293"/>
      <c r="K116" s="307"/>
    </row>
    <row r="117" s="1" customFormat="1" ht="15" customHeight="1">
      <c r="B117" s="318"/>
      <c r="C117" s="293" t="s">
        <v>55</v>
      </c>
      <c r="D117" s="293"/>
      <c r="E117" s="293"/>
      <c r="F117" s="316" t="s">
        <v>2504</v>
      </c>
      <c r="G117" s="293"/>
      <c r="H117" s="293" t="s">
        <v>2550</v>
      </c>
      <c r="I117" s="293" t="s">
        <v>2551</v>
      </c>
      <c r="J117" s="293"/>
      <c r="K117" s="307"/>
    </row>
    <row r="118" s="1" customFormat="1" ht="15" customHeight="1">
      <c r="B118" s="321"/>
      <c r="C118" s="327"/>
      <c r="D118" s="327"/>
      <c r="E118" s="327"/>
      <c r="F118" s="327"/>
      <c r="G118" s="327"/>
      <c r="H118" s="327"/>
      <c r="I118" s="327"/>
      <c r="J118" s="327"/>
      <c r="K118" s="323"/>
    </row>
    <row r="119" s="1" customFormat="1" ht="18.75" customHeight="1">
      <c r="B119" s="328"/>
      <c r="C119" s="329"/>
      <c r="D119" s="329"/>
      <c r="E119" s="329"/>
      <c r="F119" s="330"/>
      <c r="G119" s="329"/>
      <c r="H119" s="329"/>
      <c r="I119" s="329"/>
      <c r="J119" s="329"/>
      <c r="K119" s="328"/>
    </row>
    <row r="120" s="1" customFormat="1" ht="18.75" customHeight="1"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</row>
    <row r="121" s="1" customFormat="1" ht="7.5" customHeight="1">
      <c r="B121" s="331"/>
      <c r="C121" s="332"/>
      <c r="D121" s="332"/>
      <c r="E121" s="332"/>
      <c r="F121" s="332"/>
      <c r="G121" s="332"/>
      <c r="H121" s="332"/>
      <c r="I121" s="332"/>
      <c r="J121" s="332"/>
      <c r="K121" s="333"/>
    </row>
    <row r="122" s="1" customFormat="1" ht="45" customHeight="1">
      <c r="B122" s="334"/>
      <c r="C122" s="284" t="s">
        <v>2552</v>
      </c>
      <c r="D122" s="284"/>
      <c r="E122" s="284"/>
      <c r="F122" s="284"/>
      <c r="G122" s="284"/>
      <c r="H122" s="284"/>
      <c r="I122" s="284"/>
      <c r="J122" s="284"/>
      <c r="K122" s="335"/>
    </row>
    <row r="123" s="1" customFormat="1" ht="17.25" customHeight="1">
      <c r="B123" s="336"/>
      <c r="C123" s="308" t="s">
        <v>2498</v>
      </c>
      <c r="D123" s="308"/>
      <c r="E123" s="308"/>
      <c r="F123" s="308" t="s">
        <v>2499</v>
      </c>
      <c r="G123" s="309"/>
      <c r="H123" s="308" t="s">
        <v>52</v>
      </c>
      <c r="I123" s="308" t="s">
        <v>55</v>
      </c>
      <c r="J123" s="308" t="s">
        <v>2500</v>
      </c>
      <c r="K123" s="337"/>
    </row>
    <row r="124" s="1" customFormat="1" ht="17.25" customHeight="1">
      <c r="B124" s="336"/>
      <c r="C124" s="310" t="s">
        <v>2501</v>
      </c>
      <c r="D124" s="310"/>
      <c r="E124" s="310"/>
      <c r="F124" s="311" t="s">
        <v>2502</v>
      </c>
      <c r="G124" s="312"/>
      <c r="H124" s="310"/>
      <c r="I124" s="310"/>
      <c r="J124" s="310" t="s">
        <v>2503</v>
      </c>
      <c r="K124" s="337"/>
    </row>
    <row r="125" s="1" customFormat="1" ht="5.25" customHeight="1">
      <c r="B125" s="338"/>
      <c r="C125" s="313"/>
      <c r="D125" s="313"/>
      <c r="E125" s="313"/>
      <c r="F125" s="313"/>
      <c r="G125" s="339"/>
      <c r="H125" s="313"/>
      <c r="I125" s="313"/>
      <c r="J125" s="313"/>
      <c r="K125" s="340"/>
    </row>
    <row r="126" s="1" customFormat="1" ht="15" customHeight="1">
      <c r="B126" s="338"/>
      <c r="C126" s="293" t="s">
        <v>2507</v>
      </c>
      <c r="D126" s="315"/>
      <c r="E126" s="315"/>
      <c r="F126" s="316" t="s">
        <v>2504</v>
      </c>
      <c r="G126" s="293"/>
      <c r="H126" s="293" t="s">
        <v>2544</v>
      </c>
      <c r="I126" s="293" t="s">
        <v>2506</v>
      </c>
      <c r="J126" s="293">
        <v>120</v>
      </c>
      <c r="K126" s="341"/>
    </row>
    <row r="127" s="1" customFormat="1" ht="15" customHeight="1">
      <c r="B127" s="338"/>
      <c r="C127" s="293" t="s">
        <v>2553</v>
      </c>
      <c r="D127" s="293"/>
      <c r="E127" s="293"/>
      <c r="F127" s="316" t="s">
        <v>2504</v>
      </c>
      <c r="G127" s="293"/>
      <c r="H127" s="293" t="s">
        <v>2554</v>
      </c>
      <c r="I127" s="293" t="s">
        <v>2506</v>
      </c>
      <c r="J127" s="293" t="s">
        <v>2555</v>
      </c>
      <c r="K127" s="341"/>
    </row>
    <row r="128" s="1" customFormat="1" ht="15" customHeight="1">
      <c r="B128" s="338"/>
      <c r="C128" s="293" t="s">
        <v>2452</v>
      </c>
      <c r="D128" s="293"/>
      <c r="E128" s="293"/>
      <c r="F128" s="316" t="s">
        <v>2504</v>
      </c>
      <c r="G128" s="293"/>
      <c r="H128" s="293" t="s">
        <v>2556</v>
      </c>
      <c r="I128" s="293" t="s">
        <v>2506</v>
      </c>
      <c r="J128" s="293" t="s">
        <v>2555</v>
      </c>
      <c r="K128" s="341"/>
    </row>
    <row r="129" s="1" customFormat="1" ht="15" customHeight="1">
      <c r="B129" s="338"/>
      <c r="C129" s="293" t="s">
        <v>2515</v>
      </c>
      <c r="D129" s="293"/>
      <c r="E129" s="293"/>
      <c r="F129" s="316" t="s">
        <v>2510</v>
      </c>
      <c r="G129" s="293"/>
      <c r="H129" s="293" t="s">
        <v>2516</v>
      </c>
      <c r="I129" s="293" t="s">
        <v>2506</v>
      </c>
      <c r="J129" s="293">
        <v>15</v>
      </c>
      <c r="K129" s="341"/>
    </row>
    <row r="130" s="1" customFormat="1" ht="15" customHeight="1">
      <c r="B130" s="338"/>
      <c r="C130" s="319" t="s">
        <v>2517</v>
      </c>
      <c r="D130" s="319"/>
      <c r="E130" s="319"/>
      <c r="F130" s="320" t="s">
        <v>2510</v>
      </c>
      <c r="G130" s="319"/>
      <c r="H130" s="319" t="s">
        <v>2518</v>
      </c>
      <c r="I130" s="319" t="s">
        <v>2506</v>
      </c>
      <c r="J130" s="319">
        <v>15</v>
      </c>
      <c r="K130" s="341"/>
    </row>
    <row r="131" s="1" customFormat="1" ht="15" customHeight="1">
      <c r="B131" s="338"/>
      <c r="C131" s="319" t="s">
        <v>2519</v>
      </c>
      <c r="D131" s="319"/>
      <c r="E131" s="319"/>
      <c r="F131" s="320" t="s">
        <v>2510</v>
      </c>
      <c r="G131" s="319"/>
      <c r="H131" s="319" t="s">
        <v>2520</v>
      </c>
      <c r="I131" s="319" t="s">
        <v>2506</v>
      </c>
      <c r="J131" s="319">
        <v>20</v>
      </c>
      <c r="K131" s="341"/>
    </row>
    <row r="132" s="1" customFormat="1" ht="15" customHeight="1">
      <c r="B132" s="338"/>
      <c r="C132" s="319" t="s">
        <v>2521</v>
      </c>
      <c r="D132" s="319"/>
      <c r="E132" s="319"/>
      <c r="F132" s="320" t="s">
        <v>2510</v>
      </c>
      <c r="G132" s="319"/>
      <c r="H132" s="319" t="s">
        <v>2522</v>
      </c>
      <c r="I132" s="319" t="s">
        <v>2506</v>
      </c>
      <c r="J132" s="319">
        <v>20</v>
      </c>
      <c r="K132" s="341"/>
    </row>
    <row r="133" s="1" customFormat="1" ht="15" customHeight="1">
      <c r="B133" s="338"/>
      <c r="C133" s="293" t="s">
        <v>2509</v>
      </c>
      <c r="D133" s="293"/>
      <c r="E133" s="293"/>
      <c r="F133" s="316" t="s">
        <v>2510</v>
      </c>
      <c r="G133" s="293"/>
      <c r="H133" s="293" t="s">
        <v>2544</v>
      </c>
      <c r="I133" s="293" t="s">
        <v>2506</v>
      </c>
      <c r="J133" s="293">
        <v>50</v>
      </c>
      <c r="K133" s="341"/>
    </row>
    <row r="134" s="1" customFormat="1" ht="15" customHeight="1">
      <c r="B134" s="338"/>
      <c r="C134" s="293" t="s">
        <v>2523</v>
      </c>
      <c r="D134" s="293"/>
      <c r="E134" s="293"/>
      <c r="F134" s="316" t="s">
        <v>2510</v>
      </c>
      <c r="G134" s="293"/>
      <c r="H134" s="293" t="s">
        <v>2544</v>
      </c>
      <c r="I134" s="293" t="s">
        <v>2506</v>
      </c>
      <c r="J134" s="293">
        <v>50</v>
      </c>
      <c r="K134" s="341"/>
    </row>
    <row r="135" s="1" customFormat="1" ht="15" customHeight="1">
      <c r="B135" s="338"/>
      <c r="C135" s="293" t="s">
        <v>2529</v>
      </c>
      <c r="D135" s="293"/>
      <c r="E135" s="293"/>
      <c r="F135" s="316" t="s">
        <v>2510</v>
      </c>
      <c r="G135" s="293"/>
      <c r="H135" s="293" t="s">
        <v>2544</v>
      </c>
      <c r="I135" s="293" t="s">
        <v>2506</v>
      </c>
      <c r="J135" s="293">
        <v>50</v>
      </c>
      <c r="K135" s="341"/>
    </row>
    <row r="136" s="1" customFormat="1" ht="15" customHeight="1">
      <c r="B136" s="338"/>
      <c r="C136" s="293" t="s">
        <v>2531</v>
      </c>
      <c r="D136" s="293"/>
      <c r="E136" s="293"/>
      <c r="F136" s="316" t="s">
        <v>2510</v>
      </c>
      <c r="G136" s="293"/>
      <c r="H136" s="293" t="s">
        <v>2544</v>
      </c>
      <c r="I136" s="293" t="s">
        <v>2506</v>
      </c>
      <c r="J136" s="293">
        <v>50</v>
      </c>
      <c r="K136" s="341"/>
    </row>
    <row r="137" s="1" customFormat="1" ht="15" customHeight="1">
      <c r="B137" s="338"/>
      <c r="C137" s="293" t="s">
        <v>2532</v>
      </c>
      <c r="D137" s="293"/>
      <c r="E137" s="293"/>
      <c r="F137" s="316" t="s">
        <v>2510</v>
      </c>
      <c r="G137" s="293"/>
      <c r="H137" s="293" t="s">
        <v>2557</v>
      </c>
      <c r="I137" s="293" t="s">
        <v>2506</v>
      </c>
      <c r="J137" s="293">
        <v>255</v>
      </c>
      <c r="K137" s="341"/>
    </row>
    <row r="138" s="1" customFormat="1" ht="15" customHeight="1">
      <c r="B138" s="338"/>
      <c r="C138" s="293" t="s">
        <v>2534</v>
      </c>
      <c r="D138" s="293"/>
      <c r="E138" s="293"/>
      <c r="F138" s="316" t="s">
        <v>2504</v>
      </c>
      <c r="G138" s="293"/>
      <c r="H138" s="293" t="s">
        <v>2558</v>
      </c>
      <c r="I138" s="293" t="s">
        <v>2536</v>
      </c>
      <c r="J138" s="293"/>
      <c r="K138" s="341"/>
    </row>
    <row r="139" s="1" customFormat="1" ht="15" customHeight="1">
      <c r="B139" s="338"/>
      <c r="C139" s="293" t="s">
        <v>2537</v>
      </c>
      <c r="D139" s="293"/>
      <c r="E139" s="293"/>
      <c r="F139" s="316" t="s">
        <v>2504</v>
      </c>
      <c r="G139" s="293"/>
      <c r="H139" s="293" t="s">
        <v>2559</v>
      </c>
      <c r="I139" s="293" t="s">
        <v>2539</v>
      </c>
      <c r="J139" s="293"/>
      <c r="K139" s="341"/>
    </row>
    <row r="140" s="1" customFormat="1" ht="15" customHeight="1">
      <c r="B140" s="338"/>
      <c r="C140" s="293" t="s">
        <v>2540</v>
      </c>
      <c r="D140" s="293"/>
      <c r="E140" s="293"/>
      <c r="F140" s="316" t="s">
        <v>2504</v>
      </c>
      <c r="G140" s="293"/>
      <c r="H140" s="293" t="s">
        <v>2540</v>
      </c>
      <c r="I140" s="293" t="s">
        <v>2539</v>
      </c>
      <c r="J140" s="293"/>
      <c r="K140" s="341"/>
    </row>
    <row r="141" s="1" customFormat="1" ht="15" customHeight="1">
      <c r="B141" s="338"/>
      <c r="C141" s="293" t="s">
        <v>36</v>
      </c>
      <c r="D141" s="293"/>
      <c r="E141" s="293"/>
      <c r="F141" s="316" t="s">
        <v>2504</v>
      </c>
      <c r="G141" s="293"/>
      <c r="H141" s="293" t="s">
        <v>2560</v>
      </c>
      <c r="I141" s="293" t="s">
        <v>2539</v>
      </c>
      <c r="J141" s="293"/>
      <c r="K141" s="341"/>
    </row>
    <row r="142" s="1" customFormat="1" ht="15" customHeight="1">
      <c r="B142" s="338"/>
      <c r="C142" s="293" t="s">
        <v>2561</v>
      </c>
      <c r="D142" s="293"/>
      <c r="E142" s="293"/>
      <c r="F142" s="316" t="s">
        <v>2504</v>
      </c>
      <c r="G142" s="293"/>
      <c r="H142" s="293" t="s">
        <v>2562</v>
      </c>
      <c r="I142" s="293" t="s">
        <v>2539</v>
      </c>
      <c r="J142" s="293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329"/>
      <c r="C144" s="329"/>
      <c r="D144" s="329"/>
      <c r="E144" s="329"/>
      <c r="F144" s="330"/>
      <c r="G144" s="329"/>
      <c r="H144" s="329"/>
      <c r="I144" s="329"/>
      <c r="J144" s="329"/>
      <c r="K144" s="329"/>
    </row>
    <row r="145" s="1" customFormat="1" ht="18.75" customHeight="1"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</row>
    <row r="146" s="1" customFormat="1" ht="7.5" customHeight="1">
      <c r="B146" s="302"/>
      <c r="C146" s="303"/>
      <c r="D146" s="303"/>
      <c r="E146" s="303"/>
      <c r="F146" s="303"/>
      <c r="G146" s="303"/>
      <c r="H146" s="303"/>
      <c r="I146" s="303"/>
      <c r="J146" s="303"/>
      <c r="K146" s="304"/>
    </row>
    <row r="147" s="1" customFormat="1" ht="45" customHeight="1">
      <c r="B147" s="305"/>
      <c r="C147" s="306" t="s">
        <v>2563</v>
      </c>
      <c r="D147" s="306"/>
      <c r="E147" s="306"/>
      <c r="F147" s="306"/>
      <c r="G147" s="306"/>
      <c r="H147" s="306"/>
      <c r="I147" s="306"/>
      <c r="J147" s="306"/>
      <c r="K147" s="307"/>
    </row>
    <row r="148" s="1" customFormat="1" ht="17.25" customHeight="1">
      <c r="B148" s="305"/>
      <c r="C148" s="308" t="s">
        <v>2498</v>
      </c>
      <c r="D148" s="308"/>
      <c r="E148" s="308"/>
      <c r="F148" s="308" t="s">
        <v>2499</v>
      </c>
      <c r="G148" s="309"/>
      <c r="H148" s="308" t="s">
        <v>52</v>
      </c>
      <c r="I148" s="308" t="s">
        <v>55</v>
      </c>
      <c r="J148" s="308" t="s">
        <v>2500</v>
      </c>
      <c r="K148" s="307"/>
    </row>
    <row r="149" s="1" customFormat="1" ht="17.25" customHeight="1">
      <c r="B149" s="305"/>
      <c r="C149" s="310" t="s">
        <v>2501</v>
      </c>
      <c r="D149" s="310"/>
      <c r="E149" s="310"/>
      <c r="F149" s="311" t="s">
        <v>2502</v>
      </c>
      <c r="G149" s="312"/>
      <c r="H149" s="310"/>
      <c r="I149" s="310"/>
      <c r="J149" s="310" t="s">
        <v>2503</v>
      </c>
      <c r="K149" s="307"/>
    </row>
    <row r="150" s="1" customFormat="1" ht="5.25" customHeight="1">
      <c r="B150" s="318"/>
      <c r="C150" s="313"/>
      <c r="D150" s="313"/>
      <c r="E150" s="313"/>
      <c r="F150" s="313"/>
      <c r="G150" s="314"/>
      <c r="H150" s="313"/>
      <c r="I150" s="313"/>
      <c r="J150" s="313"/>
      <c r="K150" s="341"/>
    </row>
    <row r="151" s="1" customFormat="1" ht="15" customHeight="1">
      <c r="B151" s="318"/>
      <c r="C151" s="345" t="s">
        <v>2507</v>
      </c>
      <c r="D151" s="293"/>
      <c r="E151" s="293"/>
      <c r="F151" s="346" t="s">
        <v>2504</v>
      </c>
      <c r="G151" s="293"/>
      <c r="H151" s="345" t="s">
        <v>2544</v>
      </c>
      <c r="I151" s="345" t="s">
        <v>2506</v>
      </c>
      <c r="J151" s="345">
        <v>120</v>
      </c>
      <c r="K151" s="341"/>
    </row>
    <row r="152" s="1" customFormat="1" ht="15" customHeight="1">
      <c r="B152" s="318"/>
      <c r="C152" s="345" t="s">
        <v>2553</v>
      </c>
      <c r="D152" s="293"/>
      <c r="E152" s="293"/>
      <c r="F152" s="346" t="s">
        <v>2504</v>
      </c>
      <c r="G152" s="293"/>
      <c r="H152" s="345" t="s">
        <v>2564</v>
      </c>
      <c r="I152" s="345" t="s">
        <v>2506</v>
      </c>
      <c r="J152" s="345" t="s">
        <v>2555</v>
      </c>
      <c r="K152" s="341"/>
    </row>
    <row r="153" s="1" customFormat="1" ht="15" customHeight="1">
      <c r="B153" s="318"/>
      <c r="C153" s="345" t="s">
        <v>2452</v>
      </c>
      <c r="D153" s="293"/>
      <c r="E153" s="293"/>
      <c r="F153" s="346" t="s">
        <v>2504</v>
      </c>
      <c r="G153" s="293"/>
      <c r="H153" s="345" t="s">
        <v>2565</v>
      </c>
      <c r="I153" s="345" t="s">
        <v>2506</v>
      </c>
      <c r="J153" s="345" t="s">
        <v>2555</v>
      </c>
      <c r="K153" s="341"/>
    </row>
    <row r="154" s="1" customFormat="1" ht="15" customHeight="1">
      <c r="B154" s="318"/>
      <c r="C154" s="345" t="s">
        <v>2509</v>
      </c>
      <c r="D154" s="293"/>
      <c r="E154" s="293"/>
      <c r="F154" s="346" t="s">
        <v>2510</v>
      </c>
      <c r="G154" s="293"/>
      <c r="H154" s="345" t="s">
        <v>2544</v>
      </c>
      <c r="I154" s="345" t="s">
        <v>2506</v>
      </c>
      <c r="J154" s="345">
        <v>50</v>
      </c>
      <c r="K154" s="341"/>
    </row>
    <row r="155" s="1" customFormat="1" ht="15" customHeight="1">
      <c r="B155" s="318"/>
      <c r="C155" s="345" t="s">
        <v>2512</v>
      </c>
      <c r="D155" s="293"/>
      <c r="E155" s="293"/>
      <c r="F155" s="346" t="s">
        <v>2504</v>
      </c>
      <c r="G155" s="293"/>
      <c r="H155" s="345" t="s">
        <v>2544</v>
      </c>
      <c r="I155" s="345" t="s">
        <v>2514</v>
      </c>
      <c r="J155" s="345"/>
      <c r="K155" s="341"/>
    </row>
    <row r="156" s="1" customFormat="1" ht="15" customHeight="1">
      <c r="B156" s="318"/>
      <c r="C156" s="345" t="s">
        <v>2523</v>
      </c>
      <c r="D156" s="293"/>
      <c r="E156" s="293"/>
      <c r="F156" s="346" t="s">
        <v>2510</v>
      </c>
      <c r="G156" s="293"/>
      <c r="H156" s="345" t="s">
        <v>2544</v>
      </c>
      <c r="I156" s="345" t="s">
        <v>2506</v>
      </c>
      <c r="J156" s="345">
        <v>50</v>
      </c>
      <c r="K156" s="341"/>
    </row>
    <row r="157" s="1" customFormat="1" ht="15" customHeight="1">
      <c r="B157" s="318"/>
      <c r="C157" s="345" t="s">
        <v>2531</v>
      </c>
      <c r="D157" s="293"/>
      <c r="E157" s="293"/>
      <c r="F157" s="346" t="s">
        <v>2510</v>
      </c>
      <c r="G157" s="293"/>
      <c r="H157" s="345" t="s">
        <v>2544</v>
      </c>
      <c r="I157" s="345" t="s">
        <v>2506</v>
      </c>
      <c r="J157" s="345">
        <v>50</v>
      </c>
      <c r="K157" s="341"/>
    </row>
    <row r="158" s="1" customFormat="1" ht="15" customHeight="1">
      <c r="B158" s="318"/>
      <c r="C158" s="345" t="s">
        <v>2529</v>
      </c>
      <c r="D158" s="293"/>
      <c r="E158" s="293"/>
      <c r="F158" s="346" t="s">
        <v>2510</v>
      </c>
      <c r="G158" s="293"/>
      <c r="H158" s="345" t="s">
        <v>2544</v>
      </c>
      <c r="I158" s="345" t="s">
        <v>2506</v>
      </c>
      <c r="J158" s="345">
        <v>50</v>
      </c>
      <c r="K158" s="341"/>
    </row>
    <row r="159" s="1" customFormat="1" ht="15" customHeight="1">
      <c r="B159" s="318"/>
      <c r="C159" s="345" t="s">
        <v>103</v>
      </c>
      <c r="D159" s="293"/>
      <c r="E159" s="293"/>
      <c r="F159" s="346" t="s">
        <v>2504</v>
      </c>
      <c r="G159" s="293"/>
      <c r="H159" s="345" t="s">
        <v>2566</v>
      </c>
      <c r="I159" s="345" t="s">
        <v>2506</v>
      </c>
      <c r="J159" s="345" t="s">
        <v>2567</v>
      </c>
      <c r="K159" s="341"/>
    </row>
    <row r="160" s="1" customFormat="1" ht="15" customHeight="1">
      <c r="B160" s="318"/>
      <c r="C160" s="345" t="s">
        <v>2568</v>
      </c>
      <c r="D160" s="293"/>
      <c r="E160" s="293"/>
      <c r="F160" s="346" t="s">
        <v>2504</v>
      </c>
      <c r="G160" s="293"/>
      <c r="H160" s="345" t="s">
        <v>2569</v>
      </c>
      <c r="I160" s="345" t="s">
        <v>2539</v>
      </c>
      <c r="J160" s="345"/>
      <c r="K160" s="341"/>
    </row>
    <row r="161" s="1" customFormat="1" ht="15" customHeight="1">
      <c r="B161" s="347"/>
      <c r="C161" s="327"/>
      <c r="D161" s="327"/>
      <c r="E161" s="327"/>
      <c r="F161" s="327"/>
      <c r="G161" s="327"/>
      <c r="H161" s="327"/>
      <c r="I161" s="327"/>
      <c r="J161" s="327"/>
      <c r="K161" s="348"/>
    </row>
    <row r="162" s="1" customFormat="1" ht="18.75" customHeight="1">
      <c r="B162" s="329"/>
      <c r="C162" s="339"/>
      <c r="D162" s="339"/>
      <c r="E162" s="339"/>
      <c r="F162" s="349"/>
      <c r="G162" s="339"/>
      <c r="H162" s="339"/>
      <c r="I162" s="339"/>
      <c r="J162" s="339"/>
      <c r="K162" s="329"/>
    </row>
    <row r="163" s="1" customFormat="1" ht="18.75" customHeight="1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</row>
    <row r="164" s="1" customFormat="1" ht="7.5" customHeight="1">
      <c r="B164" s="280"/>
      <c r="C164" s="281"/>
      <c r="D164" s="281"/>
      <c r="E164" s="281"/>
      <c r="F164" s="281"/>
      <c r="G164" s="281"/>
      <c r="H164" s="281"/>
      <c r="I164" s="281"/>
      <c r="J164" s="281"/>
      <c r="K164" s="282"/>
    </row>
    <row r="165" s="1" customFormat="1" ht="45" customHeight="1">
      <c r="B165" s="283"/>
      <c r="C165" s="284" t="s">
        <v>2570</v>
      </c>
      <c r="D165" s="284"/>
      <c r="E165" s="284"/>
      <c r="F165" s="284"/>
      <c r="G165" s="284"/>
      <c r="H165" s="284"/>
      <c r="I165" s="284"/>
      <c r="J165" s="284"/>
      <c r="K165" s="285"/>
    </row>
    <row r="166" s="1" customFormat="1" ht="17.25" customHeight="1">
      <c r="B166" s="283"/>
      <c r="C166" s="308" t="s">
        <v>2498</v>
      </c>
      <c r="D166" s="308"/>
      <c r="E166" s="308"/>
      <c r="F166" s="308" t="s">
        <v>2499</v>
      </c>
      <c r="G166" s="350"/>
      <c r="H166" s="351" t="s">
        <v>52</v>
      </c>
      <c r="I166" s="351" t="s">
        <v>55</v>
      </c>
      <c r="J166" s="308" t="s">
        <v>2500</v>
      </c>
      <c r="K166" s="285"/>
    </row>
    <row r="167" s="1" customFormat="1" ht="17.25" customHeight="1">
      <c r="B167" s="286"/>
      <c r="C167" s="310" t="s">
        <v>2501</v>
      </c>
      <c r="D167" s="310"/>
      <c r="E167" s="310"/>
      <c r="F167" s="311" t="s">
        <v>2502</v>
      </c>
      <c r="G167" s="352"/>
      <c r="H167" s="353"/>
      <c r="I167" s="353"/>
      <c r="J167" s="310" t="s">
        <v>2503</v>
      </c>
      <c r="K167" s="288"/>
    </row>
    <row r="168" s="1" customFormat="1" ht="5.25" customHeight="1">
      <c r="B168" s="318"/>
      <c r="C168" s="313"/>
      <c r="D168" s="313"/>
      <c r="E168" s="313"/>
      <c r="F168" s="313"/>
      <c r="G168" s="314"/>
      <c r="H168" s="313"/>
      <c r="I168" s="313"/>
      <c r="J168" s="313"/>
      <c r="K168" s="341"/>
    </row>
    <row r="169" s="1" customFormat="1" ht="15" customHeight="1">
      <c r="B169" s="318"/>
      <c r="C169" s="293" t="s">
        <v>2507</v>
      </c>
      <c r="D169" s="293"/>
      <c r="E169" s="293"/>
      <c r="F169" s="316" t="s">
        <v>2504</v>
      </c>
      <c r="G169" s="293"/>
      <c r="H169" s="293" t="s">
        <v>2544</v>
      </c>
      <c r="I169" s="293" t="s">
        <v>2506</v>
      </c>
      <c r="J169" s="293">
        <v>120</v>
      </c>
      <c r="K169" s="341"/>
    </row>
    <row r="170" s="1" customFormat="1" ht="15" customHeight="1">
      <c r="B170" s="318"/>
      <c r="C170" s="293" t="s">
        <v>2553</v>
      </c>
      <c r="D170" s="293"/>
      <c r="E170" s="293"/>
      <c r="F170" s="316" t="s">
        <v>2504</v>
      </c>
      <c r="G170" s="293"/>
      <c r="H170" s="293" t="s">
        <v>2554</v>
      </c>
      <c r="I170" s="293" t="s">
        <v>2506</v>
      </c>
      <c r="J170" s="293" t="s">
        <v>2555</v>
      </c>
      <c r="K170" s="341"/>
    </row>
    <row r="171" s="1" customFormat="1" ht="15" customHeight="1">
      <c r="B171" s="318"/>
      <c r="C171" s="293" t="s">
        <v>2452</v>
      </c>
      <c r="D171" s="293"/>
      <c r="E171" s="293"/>
      <c r="F171" s="316" t="s">
        <v>2504</v>
      </c>
      <c r="G171" s="293"/>
      <c r="H171" s="293" t="s">
        <v>2571</v>
      </c>
      <c r="I171" s="293" t="s">
        <v>2506</v>
      </c>
      <c r="J171" s="293" t="s">
        <v>2555</v>
      </c>
      <c r="K171" s="341"/>
    </row>
    <row r="172" s="1" customFormat="1" ht="15" customHeight="1">
      <c r="B172" s="318"/>
      <c r="C172" s="293" t="s">
        <v>2509</v>
      </c>
      <c r="D172" s="293"/>
      <c r="E172" s="293"/>
      <c r="F172" s="316" t="s">
        <v>2510</v>
      </c>
      <c r="G172" s="293"/>
      <c r="H172" s="293" t="s">
        <v>2571</v>
      </c>
      <c r="I172" s="293" t="s">
        <v>2506</v>
      </c>
      <c r="J172" s="293">
        <v>50</v>
      </c>
      <c r="K172" s="341"/>
    </row>
    <row r="173" s="1" customFormat="1" ht="15" customHeight="1">
      <c r="B173" s="318"/>
      <c r="C173" s="293" t="s">
        <v>2512</v>
      </c>
      <c r="D173" s="293"/>
      <c r="E173" s="293"/>
      <c r="F173" s="316" t="s">
        <v>2504</v>
      </c>
      <c r="G173" s="293"/>
      <c r="H173" s="293" t="s">
        <v>2571</v>
      </c>
      <c r="I173" s="293" t="s">
        <v>2514</v>
      </c>
      <c r="J173" s="293"/>
      <c r="K173" s="341"/>
    </row>
    <row r="174" s="1" customFormat="1" ht="15" customHeight="1">
      <c r="B174" s="318"/>
      <c r="C174" s="293" t="s">
        <v>2523</v>
      </c>
      <c r="D174" s="293"/>
      <c r="E174" s="293"/>
      <c r="F174" s="316" t="s">
        <v>2510</v>
      </c>
      <c r="G174" s="293"/>
      <c r="H174" s="293" t="s">
        <v>2571</v>
      </c>
      <c r="I174" s="293" t="s">
        <v>2506</v>
      </c>
      <c r="J174" s="293">
        <v>50</v>
      </c>
      <c r="K174" s="341"/>
    </row>
    <row r="175" s="1" customFormat="1" ht="15" customHeight="1">
      <c r="B175" s="318"/>
      <c r="C175" s="293" t="s">
        <v>2531</v>
      </c>
      <c r="D175" s="293"/>
      <c r="E175" s="293"/>
      <c r="F175" s="316" t="s">
        <v>2510</v>
      </c>
      <c r="G175" s="293"/>
      <c r="H175" s="293" t="s">
        <v>2571</v>
      </c>
      <c r="I175" s="293" t="s">
        <v>2506</v>
      </c>
      <c r="J175" s="293">
        <v>50</v>
      </c>
      <c r="K175" s="341"/>
    </row>
    <row r="176" s="1" customFormat="1" ht="15" customHeight="1">
      <c r="B176" s="318"/>
      <c r="C176" s="293" t="s">
        <v>2529</v>
      </c>
      <c r="D176" s="293"/>
      <c r="E176" s="293"/>
      <c r="F176" s="316" t="s">
        <v>2510</v>
      </c>
      <c r="G176" s="293"/>
      <c r="H176" s="293" t="s">
        <v>2571</v>
      </c>
      <c r="I176" s="293" t="s">
        <v>2506</v>
      </c>
      <c r="J176" s="293">
        <v>50</v>
      </c>
      <c r="K176" s="341"/>
    </row>
    <row r="177" s="1" customFormat="1" ht="15" customHeight="1">
      <c r="B177" s="318"/>
      <c r="C177" s="293" t="s">
        <v>128</v>
      </c>
      <c r="D177" s="293"/>
      <c r="E177" s="293"/>
      <c r="F177" s="316" t="s">
        <v>2504</v>
      </c>
      <c r="G177" s="293"/>
      <c r="H177" s="293" t="s">
        <v>2572</v>
      </c>
      <c r="I177" s="293" t="s">
        <v>2573</v>
      </c>
      <c r="J177" s="293"/>
      <c r="K177" s="341"/>
    </row>
    <row r="178" s="1" customFormat="1" ht="15" customHeight="1">
      <c r="B178" s="318"/>
      <c r="C178" s="293" t="s">
        <v>55</v>
      </c>
      <c r="D178" s="293"/>
      <c r="E178" s="293"/>
      <c r="F178" s="316" t="s">
        <v>2504</v>
      </c>
      <c r="G178" s="293"/>
      <c r="H178" s="293" t="s">
        <v>2574</v>
      </c>
      <c r="I178" s="293" t="s">
        <v>2575</v>
      </c>
      <c r="J178" s="293">
        <v>1</v>
      </c>
      <c r="K178" s="341"/>
    </row>
    <row r="179" s="1" customFormat="1" ht="15" customHeight="1">
      <c r="B179" s="318"/>
      <c r="C179" s="293" t="s">
        <v>51</v>
      </c>
      <c r="D179" s="293"/>
      <c r="E179" s="293"/>
      <c r="F179" s="316" t="s">
        <v>2504</v>
      </c>
      <c r="G179" s="293"/>
      <c r="H179" s="293" t="s">
        <v>2576</v>
      </c>
      <c r="I179" s="293" t="s">
        <v>2506</v>
      </c>
      <c r="J179" s="293">
        <v>20</v>
      </c>
      <c r="K179" s="341"/>
    </row>
    <row r="180" s="1" customFormat="1" ht="15" customHeight="1">
      <c r="B180" s="318"/>
      <c r="C180" s="293" t="s">
        <v>52</v>
      </c>
      <c r="D180" s="293"/>
      <c r="E180" s="293"/>
      <c r="F180" s="316" t="s">
        <v>2504</v>
      </c>
      <c r="G180" s="293"/>
      <c r="H180" s="293" t="s">
        <v>2577</v>
      </c>
      <c r="I180" s="293" t="s">
        <v>2506</v>
      </c>
      <c r="J180" s="293">
        <v>255</v>
      </c>
      <c r="K180" s="341"/>
    </row>
    <row r="181" s="1" customFormat="1" ht="15" customHeight="1">
      <c r="B181" s="318"/>
      <c r="C181" s="293" t="s">
        <v>129</v>
      </c>
      <c r="D181" s="293"/>
      <c r="E181" s="293"/>
      <c r="F181" s="316" t="s">
        <v>2504</v>
      </c>
      <c r="G181" s="293"/>
      <c r="H181" s="293" t="s">
        <v>2468</v>
      </c>
      <c r="I181" s="293" t="s">
        <v>2506</v>
      </c>
      <c r="J181" s="293">
        <v>10</v>
      </c>
      <c r="K181" s="341"/>
    </row>
    <row r="182" s="1" customFormat="1" ht="15" customHeight="1">
      <c r="B182" s="318"/>
      <c r="C182" s="293" t="s">
        <v>130</v>
      </c>
      <c r="D182" s="293"/>
      <c r="E182" s="293"/>
      <c r="F182" s="316" t="s">
        <v>2504</v>
      </c>
      <c r="G182" s="293"/>
      <c r="H182" s="293" t="s">
        <v>2578</v>
      </c>
      <c r="I182" s="293" t="s">
        <v>2539</v>
      </c>
      <c r="J182" s="293"/>
      <c r="K182" s="341"/>
    </row>
    <row r="183" s="1" customFormat="1" ht="15" customHeight="1">
      <c r="B183" s="318"/>
      <c r="C183" s="293" t="s">
        <v>2579</v>
      </c>
      <c r="D183" s="293"/>
      <c r="E183" s="293"/>
      <c r="F183" s="316" t="s">
        <v>2504</v>
      </c>
      <c r="G183" s="293"/>
      <c r="H183" s="293" t="s">
        <v>2580</v>
      </c>
      <c r="I183" s="293" t="s">
        <v>2539</v>
      </c>
      <c r="J183" s="293"/>
      <c r="K183" s="341"/>
    </row>
    <row r="184" s="1" customFormat="1" ht="15" customHeight="1">
      <c r="B184" s="318"/>
      <c r="C184" s="293" t="s">
        <v>2568</v>
      </c>
      <c r="D184" s="293"/>
      <c r="E184" s="293"/>
      <c r="F184" s="316" t="s">
        <v>2504</v>
      </c>
      <c r="G184" s="293"/>
      <c r="H184" s="293" t="s">
        <v>2581</v>
      </c>
      <c r="I184" s="293" t="s">
        <v>2539</v>
      </c>
      <c r="J184" s="293"/>
      <c r="K184" s="341"/>
    </row>
    <row r="185" s="1" customFormat="1" ht="15" customHeight="1">
      <c r="B185" s="318"/>
      <c r="C185" s="293" t="s">
        <v>132</v>
      </c>
      <c r="D185" s="293"/>
      <c r="E185" s="293"/>
      <c r="F185" s="316" t="s">
        <v>2510</v>
      </c>
      <c r="G185" s="293"/>
      <c r="H185" s="293" t="s">
        <v>2582</v>
      </c>
      <c r="I185" s="293" t="s">
        <v>2506</v>
      </c>
      <c r="J185" s="293">
        <v>50</v>
      </c>
      <c r="K185" s="341"/>
    </row>
    <row r="186" s="1" customFormat="1" ht="15" customHeight="1">
      <c r="B186" s="318"/>
      <c r="C186" s="293" t="s">
        <v>2583</v>
      </c>
      <c r="D186" s="293"/>
      <c r="E186" s="293"/>
      <c r="F186" s="316" t="s">
        <v>2510</v>
      </c>
      <c r="G186" s="293"/>
      <c r="H186" s="293" t="s">
        <v>2584</v>
      </c>
      <c r="I186" s="293" t="s">
        <v>2585</v>
      </c>
      <c r="J186" s="293"/>
      <c r="K186" s="341"/>
    </row>
    <row r="187" s="1" customFormat="1" ht="15" customHeight="1">
      <c r="B187" s="318"/>
      <c r="C187" s="293" t="s">
        <v>2586</v>
      </c>
      <c r="D187" s="293"/>
      <c r="E187" s="293"/>
      <c r="F187" s="316" t="s">
        <v>2510</v>
      </c>
      <c r="G187" s="293"/>
      <c r="H187" s="293" t="s">
        <v>2587</v>
      </c>
      <c r="I187" s="293" t="s">
        <v>2585</v>
      </c>
      <c r="J187" s="293"/>
      <c r="K187" s="341"/>
    </row>
    <row r="188" s="1" customFormat="1" ht="15" customHeight="1">
      <c r="B188" s="318"/>
      <c r="C188" s="293" t="s">
        <v>2588</v>
      </c>
      <c r="D188" s="293"/>
      <c r="E188" s="293"/>
      <c r="F188" s="316" t="s">
        <v>2510</v>
      </c>
      <c r="G188" s="293"/>
      <c r="H188" s="293" t="s">
        <v>2589</v>
      </c>
      <c r="I188" s="293" t="s">
        <v>2585</v>
      </c>
      <c r="J188" s="293"/>
      <c r="K188" s="341"/>
    </row>
    <row r="189" s="1" customFormat="1" ht="15" customHeight="1">
      <c r="B189" s="318"/>
      <c r="C189" s="354" t="s">
        <v>2590</v>
      </c>
      <c r="D189" s="293"/>
      <c r="E189" s="293"/>
      <c r="F189" s="316" t="s">
        <v>2510</v>
      </c>
      <c r="G189" s="293"/>
      <c r="H189" s="293" t="s">
        <v>2591</v>
      </c>
      <c r="I189" s="293" t="s">
        <v>2592</v>
      </c>
      <c r="J189" s="355" t="s">
        <v>2593</v>
      </c>
      <c r="K189" s="341"/>
    </row>
    <row r="190" s="17" customFormat="1" ht="15" customHeight="1">
      <c r="B190" s="356"/>
      <c r="C190" s="357" t="s">
        <v>2594</v>
      </c>
      <c r="D190" s="358"/>
      <c r="E190" s="358"/>
      <c r="F190" s="359" t="s">
        <v>2510</v>
      </c>
      <c r="G190" s="358"/>
      <c r="H190" s="358" t="s">
        <v>2595</v>
      </c>
      <c r="I190" s="358" t="s">
        <v>2592</v>
      </c>
      <c r="J190" s="360" t="s">
        <v>2593</v>
      </c>
      <c r="K190" s="361"/>
    </row>
    <row r="191" s="1" customFormat="1" ht="15" customHeight="1">
      <c r="B191" s="318"/>
      <c r="C191" s="354" t="s">
        <v>40</v>
      </c>
      <c r="D191" s="293"/>
      <c r="E191" s="293"/>
      <c r="F191" s="316" t="s">
        <v>2504</v>
      </c>
      <c r="G191" s="293"/>
      <c r="H191" s="290" t="s">
        <v>2596</v>
      </c>
      <c r="I191" s="293" t="s">
        <v>2597</v>
      </c>
      <c r="J191" s="293"/>
      <c r="K191" s="341"/>
    </row>
    <row r="192" s="1" customFormat="1" ht="15" customHeight="1">
      <c r="B192" s="318"/>
      <c r="C192" s="354" t="s">
        <v>2598</v>
      </c>
      <c r="D192" s="293"/>
      <c r="E192" s="293"/>
      <c r="F192" s="316" t="s">
        <v>2504</v>
      </c>
      <c r="G192" s="293"/>
      <c r="H192" s="293" t="s">
        <v>2599</v>
      </c>
      <c r="I192" s="293" t="s">
        <v>2539</v>
      </c>
      <c r="J192" s="293"/>
      <c r="K192" s="341"/>
    </row>
    <row r="193" s="1" customFormat="1" ht="15" customHeight="1">
      <c r="B193" s="318"/>
      <c r="C193" s="354" t="s">
        <v>2600</v>
      </c>
      <c r="D193" s="293"/>
      <c r="E193" s="293"/>
      <c r="F193" s="316" t="s">
        <v>2504</v>
      </c>
      <c r="G193" s="293"/>
      <c r="H193" s="293" t="s">
        <v>2601</v>
      </c>
      <c r="I193" s="293" t="s">
        <v>2539</v>
      </c>
      <c r="J193" s="293"/>
      <c r="K193" s="341"/>
    </row>
    <row r="194" s="1" customFormat="1" ht="15" customHeight="1">
      <c r="B194" s="318"/>
      <c r="C194" s="354" t="s">
        <v>2602</v>
      </c>
      <c r="D194" s="293"/>
      <c r="E194" s="293"/>
      <c r="F194" s="316" t="s">
        <v>2510</v>
      </c>
      <c r="G194" s="293"/>
      <c r="H194" s="293" t="s">
        <v>2603</v>
      </c>
      <c r="I194" s="293" t="s">
        <v>2539</v>
      </c>
      <c r="J194" s="293"/>
      <c r="K194" s="341"/>
    </row>
    <row r="195" s="1" customFormat="1" ht="15" customHeight="1">
      <c r="B195" s="347"/>
      <c r="C195" s="362"/>
      <c r="D195" s="327"/>
      <c r="E195" s="327"/>
      <c r="F195" s="327"/>
      <c r="G195" s="327"/>
      <c r="H195" s="327"/>
      <c r="I195" s="327"/>
      <c r="J195" s="327"/>
      <c r="K195" s="348"/>
    </row>
    <row r="196" s="1" customFormat="1" ht="18.75" customHeight="1">
      <c r="B196" s="329"/>
      <c r="C196" s="339"/>
      <c r="D196" s="339"/>
      <c r="E196" s="339"/>
      <c r="F196" s="349"/>
      <c r="G196" s="339"/>
      <c r="H196" s="339"/>
      <c r="I196" s="339"/>
      <c r="J196" s="339"/>
      <c r="K196" s="329"/>
    </row>
    <row r="197" s="1" customFormat="1" ht="18.75" customHeight="1">
      <c r="B197" s="329"/>
      <c r="C197" s="339"/>
      <c r="D197" s="339"/>
      <c r="E197" s="339"/>
      <c r="F197" s="349"/>
      <c r="G197" s="339"/>
      <c r="H197" s="339"/>
      <c r="I197" s="339"/>
      <c r="J197" s="339"/>
      <c r="K197" s="329"/>
    </row>
    <row r="198" s="1" customFormat="1" ht="18.75" customHeight="1"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</row>
    <row r="199" s="1" customFormat="1" ht="13.5">
      <c r="B199" s="280"/>
      <c r="C199" s="281"/>
      <c r="D199" s="281"/>
      <c r="E199" s="281"/>
      <c r="F199" s="281"/>
      <c r="G199" s="281"/>
      <c r="H199" s="281"/>
      <c r="I199" s="281"/>
      <c r="J199" s="281"/>
      <c r="K199" s="282"/>
    </row>
    <row r="200" s="1" customFormat="1" ht="21">
      <c r="B200" s="283"/>
      <c r="C200" s="284" t="s">
        <v>2604</v>
      </c>
      <c r="D200" s="284"/>
      <c r="E200" s="284"/>
      <c r="F200" s="284"/>
      <c r="G200" s="284"/>
      <c r="H200" s="284"/>
      <c r="I200" s="284"/>
      <c r="J200" s="284"/>
      <c r="K200" s="285"/>
    </row>
    <row r="201" s="1" customFormat="1" ht="25.5" customHeight="1">
      <c r="B201" s="283"/>
      <c r="C201" s="363" t="s">
        <v>2605</v>
      </c>
      <c r="D201" s="363"/>
      <c r="E201" s="363"/>
      <c r="F201" s="363" t="s">
        <v>2606</v>
      </c>
      <c r="G201" s="364"/>
      <c r="H201" s="363" t="s">
        <v>2607</v>
      </c>
      <c r="I201" s="363"/>
      <c r="J201" s="363"/>
      <c r="K201" s="285"/>
    </row>
    <row r="202" s="1" customFormat="1" ht="5.25" customHeight="1">
      <c r="B202" s="318"/>
      <c r="C202" s="313"/>
      <c r="D202" s="313"/>
      <c r="E202" s="313"/>
      <c r="F202" s="313"/>
      <c r="G202" s="339"/>
      <c r="H202" s="313"/>
      <c r="I202" s="313"/>
      <c r="J202" s="313"/>
      <c r="K202" s="341"/>
    </row>
    <row r="203" s="1" customFormat="1" ht="15" customHeight="1">
      <c r="B203" s="318"/>
      <c r="C203" s="293" t="s">
        <v>2597</v>
      </c>
      <c r="D203" s="293"/>
      <c r="E203" s="293"/>
      <c r="F203" s="316" t="s">
        <v>41</v>
      </c>
      <c r="G203" s="293"/>
      <c r="H203" s="293" t="s">
        <v>2608</v>
      </c>
      <c r="I203" s="293"/>
      <c r="J203" s="293"/>
      <c r="K203" s="341"/>
    </row>
    <row r="204" s="1" customFormat="1" ht="15" customHeight="1">
      <c r="B204" s="318"/>
      <c r="C204" s="293"/>
      <c r="D204" s="293"/>
      <c r="E204" s="293"/>
      <c r="F204" s="316" t="s">
        <v>42</v>
      </c>
      <c r="G204" s="293"/>
      <c r="H204" s="293" t="s">
        <v>2609</v>
      </c>
      <c r="I204" s="293"/>
      <c r="J204" s="293"/>
      <c r="K204" s="341"/>
    </row>
    <row r="205" s="1" customFormat="1" ht="15" customHeight="1">
      <c r="B205" s="318"/>
      <c r="C205" s="293"/>
      <c r="D205" s="293"/>
      <c r="E205" s="293"/>
      <c r="F205" s="316" t="s">
        <v>45</v>
      </c>
      <c r="G205" s="293"/>
      <c r="H205" s="293" t="s">
        <v>2610</v>
      </c>
      <c r="I205" s="293"/>
      <c r="J205" s="293"/>
      <c r="K205" s="341"/>
    </row>
    <row r="206" s="1" customFormat="1" ht="15" customHeight="1">
      <c r="B206" s="318"/>
      <c r="C206" s="293"/>
      <c r="D206" s="293"/>
      <c r="E206" s="293"/>
      <c r="F206" s="316" t="s">
        <v>43</v>
      </c>
      <c r="G206" s="293"/>
      <c r="H206" s="293" t="s">
        <v>2611</v>
      </c>
      <c r="I206" s="293"/>
      <c r="J206" s="293"/>
      <c r="K206" s="341"/>
    </row>
    <row r="207" s="1" customFormat="1" ht="15" customHeight="1">
      <c r="B207" s="318"/>
      <c r="C207" s="293"/>
      <c r="D207" s="293"/>
      <c r="E207" s="293"/>
      <c r="F207" s="316" t="s">
        <v>44</v>
      </c>
      <c r="G207" s="293"/>
      <c r="H207" s="293" t="s">
        <v>2612</v>
      </c>
      <c r="I207" s="293"/>
      <c r="J207" s="293"/>
      <c r="K207" s="341"/>
    </row>
    <row r="208" s="1" customFormat="1" ht="15" customHeight="1">
      <c r="B208" s="318"/>
      <c r="C208" s="293"/>
      <c r="D208" s="293"/>
      <c r="E208" s="293"/>
      <c r="F208" s="316"/>
      <c r="G208" s="293"/>
      <c r="H208" s="293"/>
      <c r="I208" s="293"/>
      <c r="J208" s="293"/>
      <c r="K208" s="341"/>
    </row>
    <row r="209" s="1" customFormat="1" ht="15" customHeight="1">
      <c r="B209" s="318"/>
      <c r="C209" s="293" t="s">
        <v>2551</v>
      </c>
      <c r="D209" s="293"/>
      <c r="E209" s="293"/>
      <c r="F209" s="316" t="s">
        <v>77</v>
      </c>
      <c r="G209" s="293"/>
      <c r="H209" s="293" t="s">
        <v>2613</v>
      </c>
      <c r="I209" s="293"/>
      <c r="J209" s="293"/>
      <c r="K209" s="341"/>
    </row>
    <row r="210" s="1" customFormat="1" ht="15" customHeight="1">
      <c r="B210" s="318"/>
      <c r="C210" s="293"/>
      <c r="D210" s="293"/>
      <c r="E210" s="293"/>
      <c r="F210" s="316" t="s">
        <v>2446</v>
      </c>
      <c r="G210" s="293"/>
      <c r="H210" s="293" t="s">
        <v>2447</v>
      </c>
      <c r="I210" s="293"/>
      <c r="J210" s="293"/>
      <c r="K210" s="341"/>
    </row>
    <row r="211" s="1" customFormat="1" ht="15" customHeight="1">
      <c r="B211" s="318"/>
      <c r="C211" s="293"/>
      <c r="D211" s="293"/>
      <c r="E211" s="293"/>
      <c r="F211" s="316" t="s">
        <v>2444</v>
      </c>
      <c r="G211" s="293"/>
      <c r="H211" s="293" t="s">
        <v>2614</v>
      </c>
      <c r="I211" s="293"/>
      <c r="J211" s="293"/>
      <c r="K211" s="341"/>
    </row>
    <row r="212" s="1" customFormat="1" ht="15" customHeight="1">
      <c r="B212" s="365"/>
      <c r="C212" s="293"/>
      <c r="D212" s="293"/>
      <c r="E212" s="293"/>
      <c r="F212" s="316" t="s">
        <v>2448</v>
      </c>
      <c r="G212" s="354"/>
      <c r="H212" s="345" t="s">
        <v>2449</v>
      </c>
      <c r="I212" s="345"/>
      <c r="J212" s="345"/>
      <c r="K212" s="366"/>
    </row>
    <row r="213" s="1" customFormat="1" ht="15" customHeight="1">
      <c r="B213" s="365"/>
      <c r="C213" s="293"/>
      <c r="D213" s="293"/>
      <c r="E213" s="293"/>
      <c r="F213" s="316" t="s">
        <v>2450</v>
      </c>
      <c r="G213" s="354"/>
      <c r="H213" s="345" t="s">
        <v>2615</v>
      </c>
      <c r="I213" s="345"/>
      <c r="J213" s="345"/>
      <c r="K213" s="366"/>
    </row>
    <row r="214" s="1" customFormat="1" ht="15" customHeight="1">
      <c r="B214" s="365"/>
      <c r="C214" s="293"/>
      <c r="D214" s="293"/>
      <c r="E214" s="293"/>
      <c r="F214" s="316"/>
      <c r="G214" s="354"/>
      <c r="H214" s="345"/>
      <c r="I214" s="345"/>
      <c r="J214" s="345"/>
      <c r="K214" s="366"/>
    </row>
    <row r="215" s="1" customFormat="1" ht="15" customHeight="1">
      <c r="B215" s="365"/>
      <c r="C215" s="293" t="s">
        <v>2575</v>
      </c>
      <c r="D215" s="293"/>
      <c r="E215" s="293"/>
      <c r="F215" s="316">
        <v>1</v>
      </c>
      <c r="G215" s="354"/>
      <c r="H215" s="345" t="s">
        <v>2616</v>
      </c>
      <c r="I215" s="345"/>
      <c r="J215" s="345"/>
      <c r="K215" s="366"/>
    </row>
    <row r="216" s="1" customFormat="1" ht="15" customHeight="1">
      <c r="B216" s="365"/>
      <c r="C216" s="293"/>
      <c r="D216" s="293"/>
      <c r="E216" s="293"/>
      <c r="F216" s="316">
        <v>2</v>
      </c>
      <c r="G216" s="354"/>
      <c r="H216" s="345" t="s">
        <v>2617</v>
      </c>
      <c r="I216" s="345"/>
      <c r="J216" s="345"/>
      <c r="K216" s="366"/>
    </row>
    <row r="217" s="1" customFormat="1" ht="15" customHeight="1">
      <c r="B217" s="365"/>
      <c r="C217" s="293"/>
      <c r="D217" s="293"/>
      <c r="E217" s="293"/>
      <c r="F217" s="316">
        <v>3</v>
      </c>
      <c r="G217" s="354"/>
      <c r="H217" s="345" t="s">
        <v>2618</v>
      </c>
      <c r="I217" s="345"/>
      <c r="J217" s="345"/>
      <c r="K217" s="366"/>
    </row>
    <row r="218" s="1" customFormat="1" ht="15" customHeight="1">
      <c r="B218" s="365"/>
      <c r="C218" s="293"/>
      <c r="D218" s="293"/>
      <c r="E218" s="293"/>
      <c r="F218" s="316">
        <v>4</v>
      </c>
      <c r="G218" s="354"/>
      <c r="H218" s="345" t="s">
        <v>2619</v>
      </c>
      <c r="I218" s="345"/>
      <c r="J218" s="345"/>
      <c r="K218" s="366"/>
    </row>
    <row r="219" s="1" customFormat="1" ht="12.75" customHeight="1">
      <c r="B219" s="367"/>
      <c r="C219" s="368"/>
      <c r="D219" s="368"/>
      <c r="E219" s="368"/>
      <c r="F219" s="368"/>
      <c r="G219" s="368"/>
      <c r="H219" s="368"/>
      <c r="I219" s="368"/>
      <c r="J219" s="368"/>
      <c r="K219" s="36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marek viskot</dc:creator>
  <cp:lastModifiedBy>marek viskot</cp:lastModifiedBy>
  <dcterms:created xsi:type="dcterms:W3CDTF">2025-08-21T13:11:47Z</dcterms:created>
  <dcterms:modified xsi:type="dcterms:W3CDTF">2025-08-21T13:11:58Z</dcterms:modified>
</cp:coreProperties>
</file>